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Music-Research Dropbox\PETAL\Schubert_Winterreise\Data_GitHub\"/>
    </mc:Choice>
  </mc:AlternateContent>
  <xr:revisionPtr revIDLastSave="0" documentId="13_ncr:1_{E7DBA48D-23B9-41F4-B7D7-F558E8303947}" xr6:coauthVersionLast="47" xr6:coauthVersionMax="47" xr10:uidLastSave="{00000000-0000-0000-0000-000000000000}"/>
  <bookViews>
    <workbookView xWindow="-108" yWindow="-108" windowWidth="23256" windowHeight="12576" tabRatio="697" firstSheet="4" activeTab="4" xr2:uid="{00000000-000D-0000-FFFF-FFFF00000000}"/>
  </bookViews>
  <sheets>
    <sheet name="keys" sheetId="12" state="hidden" r:id="rId1"/>
    <sheet name="Diagramm1" sheetId="20" state="hidden" r:id="rId2"/>
    <sheet name="keys2" sheetId="30" state="hidden" r:id="rId3"/>
    <sheet name="Diagramm2" sheetId="31" state="hidden" r:id="rId4"/>
    <sheet name="Duhan+Foll_1928" sheetId="72" r:id="rId5"/>
    <sheet name="Hüsch+Müller_1933" sheetId="73" r:id="rId6"/>
    <sheet name="Lehmann+Ulanowsky_1941" sheetId="74" r:id="rId7"/>
    <sheet name="Schmitt-Walter+Leitner_1941" sheetId="75" r:id="rId8"/>
    <sheet name="Hotter+Raucheisen_1942" sheetId="76" r:id="rId9"/>
    <sheet name="Rothmüller+Gyr_1944" sheetId="77" r:id="rId10"/>
    <sheet name="Anders+Raucheisen_1945" sheetId="78" r:id="rId11"/>
    <sheet name="Hotter+Schröter_1947" sheetId="199" r:id="rId12"/>
    <sheet name="Fischer-D+Billing_1948" sheetId="79" r:id="rId13"/>
    <sheet name="Fischer-D+Reutter_1952" sheetId="80" r:id="rId14"/>
    <sheet name="Bogtman+Nobel_1954" sheetId="200" r:id="rId15"/>
    <sheet name="Hotter+Moore_1954" sheetId="81" r:id="rId16"/>
    <sheet name="Boyce+Germain_1955" sheetId="201" r:id="rId17"/>
    <sheet name="Fischer-D+Moore_1955" sheetId="239" r:id="rId18"/>
    <sheet name="Rehfuss+Werba_1956" sheetId="82" r:id="rId19"/>
    <sheet name="Greindl+Klust_1957" sheetId="83" r:id="rId20"/>
    <sheet name="Prey+Moore_1959" sheetId="84" r:id="rId21"/>
    <sheet name="Souzay+Baldwin_1962" sheetId="85" r:id="rId22"/>
    <sheet name="Pears+Britten_1963" sheetId="86" r:id="rId23"/>
    <sheet name="Patzak+Demus_1964" sheetId="87" r:id="rId24"/>
    <sheet name="Fischer-D+Demus_1966" sheetId="88" r:id="rId25"/>
    <sheet name="Schey+Nobel_1966b" sheetId="237" r:id="rId26"/>
    <sheet name="Pears+Britten_1970" sheetId="202" r:id="rId27"/>
    <sheet name="Schock+Eröd_1970" sheetId="203" r:id="rId28"/>
    <sheet name="Fischer-D+Moore_1971" sheetId="89" r:id="rId29"/>
    <sheet name="Prey+Sawallisch_1973" sheetId="90" r:id="rId30"/>
    <sheet name="Dermota+Dermota_1976" sheetId="91" r:id="rId31"/>
    <sheet name="Hotter+Parsons_1976" sheetId="204" r:id="rId32"/>
    <sheet name="Souzay+Baldwin_1976" sheetId="98" r:id="rId33"/>
    <sheet name="Fischer-D+Pollini_1978" sheetId="99" r:id="rId34"/>
    <sheet name="Fischer-D+Barenboim_1979" sheetId="100" r:id="rId35"/>
    <sheet name="Fischer-D+Brendel_1979" sheetId="92" r:id="rId36"/>
    <sheet name="Haefliger+Dähler_1980" sheetId="205" r:id="rId37"/>
    <sheet name="Holl+Richter_1980" sheetId="101" r:id="rId38"/>
    <sheet name="Czerwenka+Schneider_1981" sheetId="102" r:id="rId39"/>
    <sheet name="Moll+Garben_1982" sheetId="103" r:id="rId40"/>
    <sheet name="Vickers+Parsons_1983" sheetId="175" r:id="rId41"/>
    <sheet name="Vickers+Schaaf_1983" sheetId="113" r:id="rId42"/>
    <sheet name="Fischer-D+Brendel_1984" sheetId="206" r:id="rId43"/>
    <sheet name="Wilson-Johnson+Norris_1984" sheetId="198" r:id="rId44"/>
    <sheet name="Büchner+Shetler_1985" sheetId="241" r:id="rId45"/>
    <sheet name="Fischer-D+Brendel_1985" sheetId="104" r:id="rId46"/>
    <sheet name="Schreier+Richter_1985" sheetId="105" r:id="rId47"/>
    <sheet name="Lorenz+Shetler_1986" sheetId="207" r:id="rId48"/>
    <sheet name="Ludwig+Levine_1986" sheetId="106" r:id="rId49"/>
    <sheet name="Holl+Maisenberg_1987" sheetId="208" r:id="rId50"/>
    <sheet name="Prey+Deutsch_1987" sheetId="107" r:id="rId51"/>
    <sheet name="Equiluz+Fussi_1988" sheetId="209" r:id="rId52"/>
    <sheet name="Hynninen+Gothóni_1988" sheetId="210" r:id="rId53"/>
    <sheet name="Fassbaender+Reimann_1988" sheetId="108" r:id="rId54"/>
    <sheet name="Bär+Parsons_1988" sheetId="93" r:id="rId55"/>
    <sheet name="Egmond+Immerseel_1989" sheetId="109" r:id="rId56"/>
    <sheet name="Fischer-D+Perahia_1990" sheetId="110" r:id="rId57"/>
    <sheet name="Schmidt+Jansen_1990" sheetId="211" r:id="rId58"/>
    <sheet name="Shirai+Höll_1990" sheetId="111" r:id="rId59"/>
    <sheet name="Schreier+Schiff_1991" sheetId="112" r:id="rId60"/>
    <sheet name="Araiza+Lemaire_1993" sheetId="197" r:id="rId61"/>
    <sheet name="Bästlein+Laux 1994" sheetId="94" r:id="rId62"/>
    <sheet name="Holzmair+Cooper_1994" sheetId="212" r:id="rId63"/>
    <sheet name="Schollum+Johnson_1994" sheetId="213" r:id="rId64"/>
    <sheet name="Fassbaender+Rieger_1995" sheetId="114" r:id="rId65"/>
    <sheet name="Holl+Maisenberg_1995" sheetId="115" r:id="rId66"/>
    <sheet name="Holl+Grubert_1995" sheetId="116" r:id="rId67"/>
    <sheet name="Goerne+Johnson_1996" sheetId="214" r:id="rId68"/>
    <sheet name="Prégardien+Staier_1996" sheetId="117" r:id="rId69"/>
    <sheet name="Bostridge+Drake_1997" sheetId="118" r:id="rId70"/>
    <sheet name="Hampson+Sawallisch_1997" sheetId="119" r:id="rId71"/>
    <sheet name="Kruysen+Blerk_1997" sheetId="215" r:id="rId72"/>
    <sheet name="Price+Dewey_1997" sheetId="120" r:id="rId73"/>
    <sheet name="Price+Dewey_1997_neu" sheetId="247" r:id="rId74"/>
    <sheet name="Quasthoff+Spencer_1998" sheetId="121" r:id="rId75"/>
    <sheet name="Schmidt+Jansen_2000" sheetId="216" r:id="rId76"/>
    <sheet name="Gerhaher+Huber_2001" sheetId="122" r:id="rId77"/>
    <sheet name="Holl+Lutz_2001" sheetId="217" r:id="rId78"/>
    <sheet name="Hoogklimmer+Walliser_2002" sheetId="218" r:id="rId79"/>
    <sheet name="Goerne+Brendel_2003" sheetId="123" r:id="rId80"/>
    <sheet name="Kollo+Pohl_2003" sheetId="124" r:id="rId81"/>
    <sheet name="Schäfer+Schneider_2003" sheetId="125" r:id="rId82"/>
    <sheet name="Stutzmann+Södergren_2003" sheetId="126" r:id="rId83"/>
    <sheet name="Bostridge+Andsnes_2004" sheetId="95" r:id="rId84"/>
    <sheet name="Golser+Delaney_2004" sheetId="238" r:id="rId85"/>
    <sheet name="Quasthoff+Barenboim_2005" sheetId="127" r:id="rId86"/>
    <sheet name="Padmore+Lewis_2008" sheetId="219" r:id="rId87"/>
    <sheet name="Bauer+Immerseel 2009" sheetId="133" r:id="rId88"/>
    <sheet name="Holzmair+Haefliger_2009" sheetId="220" r:id="rId89"/>
    <sheet name="Eröd+Kutrowatz_2010" sheetId="221" r:id="rId90"/>
    <sheet name="Boesch+Martineau_2011" sheetId="128" r:id="rId91"/>
    <sheet name="Furlanetto+Tchetuev_2011" sheetId="222" r:id="rId92"/>
    <sheet name="Finley+Drake_2013" sheetId="223" r:id="rId93"/>
    <sheet name="Kaufmann+Deutsch_2013" sheetId="129" r:id="rId94"/>
    <sheet name="Goerne+Hinterhäuser_2015" sheetId="130" r:id="rId95"/>
    <sheet name="Prégardien+Gees_2015" sheetId="132" r:id="rId96"/>
    <sheet name="Zednik+Vorzellner_2015" sheetId="224" r:id="rId97"/>
    <sheet name="Bankl+Krumpöck_2016" sheetId="225" r:id="rId98"/>
    <sheet name="Boesch+Vignoles_2016" sheetId="226" r:id="rId99"/>
    <sheet name="Skovhus+Vladar_2016" sheetId="131" r:id="rId100"/>
    <sheet name="Hatano+Takahashi_2017" sheetId="227" r:id="rId101"/>
    <sheet name="Padmore+Bezuidenhout_2017" sheetId="134" r:id="rId102"/>
    <sheet name="Mattei+Nilsson_2018" sheetId="228" r:id="rId103"/>
    <sheet name="Bostridge+Ades_2018" sheetId="96" r:id="rId104"/>
    <sheet name="Schwarz+Schornsheim_2018" sheetId="230" r:id="rId105"/>
    <sheet name="DiDonato+N-S_2019" sheetId="97" r:id="rId106"/>
    <sheet name="Lay+Chapman_2019a" sheetId="231" r:id="rId107"/>
    <sheet name="Lay+Chapman_2019b" sheetId="232" r:id="rId108"/>
    <sheet name="Mattei+Nilsson_2019" sheetId="229" r:id="rId109"/>
    <sheet name="Sabata+Poyato_2019" sheetId="233" r:id="rId110"/>
    <sheet name="Zenkl+Breinl_2020" sheetId="196" r:id="rId111"/>
  </sheets>
  <definedNames>
    <definedName name="_FilterDatabase" localSheetId="0" hidden="1">keys!$I$1:$J$50</definedName>
    <definedName name="_FilterDatabase" localSheetId="2" hidden="1">keys2!$J$1:$K$24</definedName>
    <definedName name="Anders_Raucheisen_1945_dur" localSheetId="10">'Anders+Raucheisen_1945'!$U$2:$U$77</definedName>
    <definedName name="Araiza_Lemaire_1993_dur" localSheetId="60">'Araiza+Lemaire_1993'!$U$2:$U$77</definedName>
    <definedName name="BA2004_01" localSheetId="83">'Bostridge+Andsnes_2004'!$B$43:$B$58</definedName>
    <definedName name="BA2004_01b" localSheetId="83">'Bostridge+Andsnes_2004'!$C$26:$E$29</definedName>
    <definedName name="BA2004_03b" localSheetId="97">'Bankl+Krumpöck_2016'!$D$13:$D$18</definedName>
    <definedName name="BA2004_03b" localSheetId="54">'Bär+Parsons_1988'!$D$13:$D$18</definedName>
    <definedName name="BA2004_03b" localSheetId="61">'Bästlein+Laux 1994'!$D$13:$D$18</definedName>
    <definedName name="BA2004_03b" localSheetId="87">'Bauer+Immerseel 2009'!$D$13:$D$18</definedName>
    <definedName name="BA2004_03b" localSheetId="90">'Boesch+Martineau_2011'!$D$13:$D$18</definedName>
    <definedName name="BA2004_03b" localSheetId="98">'Boesch+Vignoles_2016'!$D$13:$D$18</definedName>
    <definedName name="BA2004_03b" localSheetId="83">'Bostridge+Andsnes_2004'!$D$24:$D$26</definedName>
    <definedName name="BA2004_03b" localSheetId="69">'Bostridge+Drake_1997'!$D$13:$D$18</definedName>
    <definedName name="BA2004_03b" localSheetId="44">'Büchner+Shetler_1985'!$D$13:$D$18</definedName>
    <definedName name="BA2004_03b" localSheetId="38">'Czerwenka+Schneider_1981'!$D$13:$D$18</definedName>
    <definedName name="BA2004_03b" localSheetId="4">'Duhan+Foll_1928'!$D$13:$D$18</definedName>
    <definedName name="BA2004_03b" localSheetId="55">'Egmond+Immerseel_1989'!$D$13:$D$18</definedName>
    <definedName name="BA2004_03b" localSheetId="51">'Equiluz+Fussi_1988'!$D$13:$D$18</definedName>
    <definedName name="BA2004_03b" localSheetId="89">'Eröd+Kutrowatz_2010'!$D$13:$D$18</definedName>
    <definedName name="BA2004_03b" localSheetId="53">'Fassbaender+Reimann_1988'!$D$13:$D$18</definedName>
    <definedName name="BA2004_03b" localSheetId="64">'Fassbaender+Rieger_1995'!$D$13:$D$18</definedName>
    <definedName name="BA2004_03b" localSheetId="92">'Finley+Drake_2013'!$D$13:$D$18</definedName>
    <definedName name="BA2004_03b" localSheetId="34">'Fischer-D+Barenboim_1979'!$D$13:$D$18</definedName>
    <definedName name="BA2004_03b" localSheetId="35">'Fischer-D+Brendel_1979'!$D$13:$D$18</definedName>
    <definedName name="BA2004_03b" localSheetId="45">'Fischer-D+Brendel_1985'!$D$13:$D$18</definedName>
    <definedName name="BA2004_03b" localSheetId="56">'Fischer-D+Perahia_1990'!$D$13:$D$18</definedName>
    <definedName name="BA2004_03b" localSheetId="33">'Fischer-D+Pollini_1978'!$D$13:$D$18</definedName>
    <definedName name="BA2004_03b" localSheetId="91">'Furlanetto+Tchetuev_2011'!$D$13:$D$18</definedName>
    <definedName name="BA2004_03b" localSheetId="76">'Gerhaher+Huber_2001'!$D$13:$D$18</definedName>
    <definedName name="BA2004_03b" localSheetId="79">'Goerne+Brendel_2003'!$D$13:$D$18</definedName>
    <definedName name="BA2004_03b" localSheetId="94">'Goerne+Hinterhäuser_2015'!$D$13:$D$18</definedName>
    <definedName name="BA2004_03b" localSheetId="67">'Goerne+Johnson_1996'!$D$13:$D$18</definedName>
    <definedName name="BA2004_03b" localSheetId="84">'Golser+Delaney_2004'!$D$13:$D$18</definedName>
    <definedName name="BA2004_03b" localSheetId="36">'Haefliger+Dähler_1980'!$D$13:$D$18</definedName>
    <definedName name="BA2004_03b" localSheetId="70">'Hampson+Sawallisch_1997'!$D$13:$D$18</definedName>
    <definedName name="BA2004_03b" localSheetId="100">'Hatano+Takahashi_2017'!$D$13:$D$18</definedName>
    <definedName name="BA2004_03b" localSheetId="66">'Holl+Grubert_1995'!$D$13:$D$18</definedName>
    <definedName name="BA2004_03b" localSheetId="77">'Holl+Lutz_2001'!$D$13:$D$18</definedName>
    <definedName name="BA2004_03b" localSheetId="49">'Holl+Maisenberg_1987'!$D$13:$D$18</definedName>
    <definedName name="BA2004_03b" localSheetId="65">'Holl+Maisenberg_1995'!$D$13:$D$18</definedName>
    <definedName name="BA2004_03b" localSheetId="37">'Holl+Richter_1980'!$D$13:$D$18</definedName>
    <definedName name="BA2004_03b" localSheetId="62">'Holzmair+Cooper_1994'!$D$13:$D$18</definedName>
    <definedName name="BA2004_03b" localSheetId="88">'Holzmair+Haefliger_2009'!$D$13:$D$18</definedName>
    <definedName name="BA2004_03b" localSheetId="78">'Hoogklimmer+Walliser_2002'!$D$13:$D$18</definedName>
    <definedName name="BA2004_03b" localSheetId="8">'Hotter+Raucheisen_1942'!$D$13:$D$18</definedName>
    <definedName name="BA2004_03b" localSheetId="5">'Hüsch+Müller_1933'!$D$13:$D$18</definedName>
    <definedName name="BA2004_03b" localSheetId="52">'Hynninen+Gothóni_1988'!$D$13:$D$18</definedName>
    <definedName name="BA2004_03b" localSheetId="93">'Kaufmann+Deutsch_2013'!$D$13:$D$18</definedName>
    <definedName name="BA2004_03b" localSheetId="80">'Kollo+Pohl_2003'!$D$13:$D$18</definedName>
    <definedName name="BA2004_03b" localSheetId="71">'Kruysen+Blerk_1997'!$D$13:$D$18</definedName>
    <definedName name="BA2004_03b" localSheetId="6">'Lehmann+Ulanowsky_1941'!$D$13:$D$18</definedName>
    <definedName name="BA2004_03b" localSheetId="47">'Lorenz+Shetler_1986'!$D$13:$D$18</definedName>
    <definedName name="BA2004_03b" localSheetId="48">'Ludwig+Levine_1986'!$D$13:$D$18</definedName>
    <definedName name="BA2004_03b" localSheetId="39">'Moll+Garben_1982'!$D$13:$D$18</definedName>
    <definedName name="BA2004_03b" localSheetId="101">'Padmore+Bezuidenhout_2017'!$D$13:$D$18</definedName>
    <definedName name="BA2004_03b" localSheetId="86">'Padmore+Lewis_2008'!$D$13:$D$18</definedName>
    <definedName name="BA2004_03b" localSheetId="95">'Prégardien+Gees_2015'!$D$13:$D$18</definedName>
    <definedName name="BA2004_03b" localSheetId="68">'Prégardien+Staier_1996'!$D$13:$D$18</definedName>
    <definedName name="BA2004_03b" localSheetId="50">'Prey+Deutsch_1987'!$D$13:$D$18</definedName>
    <definedName name="BA2004_03b" localSheetId="72">'Price+Dewey_1997'!$D$13:$D$18</definedName>
    <definedName name="BA2004_03b" localSheetId="73">'Price+Dewey_1997_neu'!$D$13:$D$18</definedName>
    <definedName name="BA2004_03b" localSheetId="85">'Quasthoff+Barenboim_2005'!$D$13:$D$18</definedName>
    <definedName name="BA2004_03b" localSheetId="74">'Quasthoff+Spencer_1998'!$D$13:$D$18</definedName>
    <definedName name="BA2004_03b" localSheetId="9">'Rothmüller+Gyr_1944'!$D$14:$D$19</definedName>
    <definedName name="BA2004_03b" localSheetId="81">'Schäfer+Schneider_2003'!$D$13:$D$18</definedName>
    <definedName name="BA2004_03b" localSheetId="57">'Schmidt+Jansen_1990'!$D$13:$D$18</definedName>
    <definedName name="BA2004_03b" localSheetId="75">'Schmidt+Jansen_2000'!$D$13:$D$18</definedName>
    <definedName name="BA2004_03b" localSheetId="63">'Schollum+Johnson_1994'!$D$13:$D$18</definedName>
    <definedName name="BA2004_03b" localSheetId="46">'Schreier+Richter_1985'!$D$13:$D$18</definedName>
    <definedName name="BA2004_03b" localSheetId="59">'Schreier+Schiff_1991'!$D$13:$D$18</definedName>
    <definedName name="BA2004_03b" localSheetId="58">'Shirai+Höll_1990'!$D$13:$D$18</definedName>
    <definedName name="BA2004_03b" localSheetId="99">'Skovhus+Vladar_2016'!$D$13:$D$18</definedName>
    <definedName name="BA2004_03b" localSheetId="32">'Souzay+Baldwin_1976'!$D$13:$D$18</definedName>
    <definedName name="BA2004_03b" localSheetId="82">'Stutzmann+Södergren_2003'!$D$13:$D$18</definedName>
    <definedName name="BA2004_03b" localSheetId="40">'Vickers+Parsons_1983'!$D$13:$D$18</definedName>
    <definedName name="BA2004_03b" localSheetId="41">'Vickers+Schaaf_1983'!$D$13:$D$18</definedName>
    <definedName name="BA2004_03b" localSheetId="96">'Zednik+Vorzellner_2015'!$D$13:$D$18</definedName>
    <definedName name="BA2004_03b_1" localSheetId="60">'Araiza+Lemaire_1993'!$D$13:$D$18</definedName>
    <definedName name="BA2004_03b_1" localSheetId="103">'Bostridge+Ades_2018'!$D$13:$D$18</definedName>
    <definedName name="BA2004_03b_1" localSheetId="83">'Bostridge+Andsnes_2004'!$D$13:$D$18</definedName>
    <definedName name="BA2004_03b_1" localSheetId="105">'DiDonato+N-S_2019'!$D$13:$D$18</definedName>
    <definedName name="BA2004_03b_1" localSheetId="42">'Fischer-D+Brendel_1984'!$D$13:$D$18</definedName>
    <definedName name="BA2004_03b_1" localSheetId="106">'Lay+Chapman_2019a'!$D$13:$D$18</definedName>
    <definedName name="BA2004_03b_1" localSheetId="107">'Lay+Chapman_2019b'!$D$13:$D$18</definedName>
    <definedName name="BA2004_03b_1" localSheetId="102">'Mattei+Nilsson_2018'!$D$13:$D$18</definedName>
    <definedName name="BA2004_03b_1" localSheetId="108">'Mattei+Nilsson_2019'!$D$13:$D$18</definedName>
    <definedName name="BA2004_03b_1" localSheetId="22">'Pears+Britten_1963'!$D$13:$D$18</definedName>
    <definedName name="BA2004_03b_1" localSheetId="109">'Sabata+Poyato_2019'!$D$13:$D$18</definedName>
    <definedName name="BA2004_03b_1" localSheetId="7">'Schmitt-Walter+Leitner_1941'!$D$13:$D$18</definedName>
    <definedName name="BA2004_03b_1" localSheetId="104">'Schwarz+Schornsheim_2018'!$D$13:$D$18</definedName>
    <definedName name="BA2004_03b_1" localSheetId="43">'Wilson-Johnson+Norris_1984'!$D$13:$D$18</definedName>
    <definedName name="BA2004_03b_1" localSheetId="110">'Zenkl+Breinl_2020'!$D$13:$D$18</definedName>
    <definedName name="BA2004_03b_2" localSheetId="10">'Anders+Raucheisen_1945'!$D$13:$D$18</definedName>
    <definedName name="BA2004_03b_2" localSheetId="60">'Araiza+Lemaire_1993'!$D$13:$D$18</definedName>
    <definedName name="BA2004_03b_2" localSheetId="14">'Bogtman+Nobel_1954'!$D$13:$D$18</definedName>
    <definedName name="BA2004_03b_2" localSheetId="16">'Boyce+Germain_1955'!$D$13:$D$18</definedName>
    <definedName name="BA2004_03b_2" localSheetId="30">'Dermota+Dermota_1976'!$D$13:$D$18</definedName>
    <definedName name="BA2004_03b_2" localSheetId="12">'Fischer-D+Billing_1948'!$D$13:$D$18</definedName>
    <definedName name="BA2004_03b_2" localSheetId="42">'Fischer-D+Brendel_1984'!$D$13:$D$18</definedName>
    <definedName name="BA2004_03b_2" localSheetId="24">'Fischer-D+Demus_1966'!$D$13:$D$18</definedName>
    <definedName name="BA2004_03b_2" localSheetId="17">'Fischer-D+Moore_1955'!$D$13:$D$18</definedName>
    <definedName name="BA2004_03b_2" localSheetId="28">'Fischer-D+Moore_1971'!$D$13:$D$18</definedName>
    <definedName name="BA2004_03b_2" localSheetId="13">'Fischer-D+Reutter_1952'!$D$13:$D$18</definedName>
    <definedName name="BA2004_03b_2" localSheetId="19">'Greindl+Klust_1957'!$D$13:$D$18</definedName>
    <definedName name="BA2004_03b_2" localSheetId="15">'Hotter+Moore_1954'!$D$13:$D$18</definedName>
    <definedName name="BA2004_03b_2" localSheetId="31">'Hotter+Parsons_1976'!$D$13:$D$18</definedName>
    <definedName name="BA2004_03b_2" localSheetId="11">'Hotter+Schröter_1947'!$D$13:$D$18</definedName>
    <definedName name="BA2004_03b_2" localSheetId="23">'Patzak+Demus_1964'!$D$13:$D$18</definedName>
    <definedName name="BA2004_03b_2" localSheetId="26">'Pears+Britten_1970'!$D$13:$D$18</definedName>
    <definedName name="BA2004_03b_2" localSheetId="20">'Prey+Moore_1959'!$D$13:$D$18</definedName>
    <definedName name="BA2004_03b_2" localSheetId="29">'Prey+Sawallisch_1973'!$D$13:$D$18</definedName>
    <definedName name="BA2004_03b_2" localSheetId="18">'Rehfuss+Werba_1956'!$D$13:$D$18</definedName>
    <definedName name="BA2004_03b_2" localSheetId="25">'Schey+Nobel_1966b'!$D$13:$D$18</definedName>
    <definedName name="BA2004_03b_2" localSheetId="27">'Schock+Eröd_1970'!$D$13:$D$18</definedName>
    <definedName name="BA2004_03b_2" localSheetId="21">'Souzay+Baldwin_1962'!$D$13:$D$18</definedName>
    <definedName name="BA2004_03b_2" localSheetId="43">'Wilson-Johnson+Norris_1984'!$D$13:$D$18</definedName>
    <definedName name="BA2004_04b" localSheetId="97">'Bankl+Krumpöck_2016'!$E$13:$E$18</definedName>
    <definedName name="BA2004_04b" localSheetId="54">'Bär+Parsons_1988'!$E$13:$E$18</definedName>
    <definedName name="BA2004_04b" localSheetId="61">'Bästlein+Laux 1994'!$E$13:$E$18</definedName>
    <definedName name="BA2004_04b" localSheetId="87">'Bauer+Immerseel 2009'!$E$13:$E$18</definedName>
    <definedName name="BA2004_04b" localSheetId="90">'Boesch+Martineau_2011'!$E$13:$E$18</definedName>
    <definedName name="BA2004_04b" localSheetId="98">'Boesch+Vignoles_2016'!$E$13:$E$18</definedName>
    <definedName name="BA2004_04b" localSheetId="83">'Bostridge+Andsnes_2004'!$E$24:$E$26</definedName>
    <definedName name="BA2004_04b" localSheetId="69">'Bostridge+Drake_1997'!$E$13:$E$18</definedName>
    <definedName name="BA2004_04b" localSheetId="44">'Büchner+Shetler_1985'!$E$13:$E$18</definedName>
    <definedName name="BA2004_04b" localSheetId="38">'Czerwenka+Schneider_1981'!$E$13:$E$18</definedName>
    <definedName name="BA2004_04b" localSheetId="4">'Duhan+Foll_1928'!$E$13:$E$18</definedName>
    <definedName name="BA2004_04b" localSheetId="55">'Egmond+Immerseel_1989'!$E$13:$E$18</definedName>
    <definedName name="BA2004_04b" localSheetId="51">'Equiluz+Fussi_1988'!$E$13:$E$18</definedName>
    <definedName name="BA2004_04b" localSheetId="89">'Eröd+Kutrowatz_2010'!$E$13:$E$18</definedName>
    <definedName name="BA2004_04b" localSheetId="53">'Fassbaender+Reimann_1988'!$E$13:$E$18</definedName>
    <definedName name="BA2004_04b" localSheetId="64">'Fassbaender+Rieger_1995'!$E$13:$E$18</definedName>
    <definedName name="BA2004_04b" localSheetId="92">'Finley+Drake_2013'!$E$13:$E$18</definedName>
    <definedName name="BA2004_04b" localSheetId="34">'Fischer-D+Barenboim_1979'!$E$13:$E$18</definedName>
    <definedName name="BA2004_04b" localSheetId="35">'Fischer-D+Brendel_1979'!$E$13:$E$18</definedName>
    <definedName name="BA2004_04b" localSheetId="45">'Fischer-D+Brendel_1985'!$E$13:$E$18</definedName>
    <definedName name="BA2004_04b" localSheetId="56">'Fischer-D+Perahia_1990'!$E$13:$E$18</definedName>
    <definedName name="BA2004_04b" localSheetId="33">'Fischer-D+Pollini_1978'!$E$13:$E$18</definedName>
    <definedName name="BA2004_04b" localSheetId="91">'Furlanetto+Tchetuev_2011'!$E$13:$E$18</definedName>
    <definedName name="BA2004_04b" localSheetId="76">'Gerhaher+Huber_2001'!$E$13:$E$18</definedName>
    <definedName name="BA2004_04b" localSheetId="79">'Goerne+Brendel_2003'!$E$13:$E$18</definedName>
    <definedName name="BA2004_04b" localSheetId="94">'Goerne+Hinterhäuser_2015'!$E$13:$E$18</definedName>
    <definedName name="BA2004_04b" localSheetId="67">'Goerne+Johnson_1996'!$E$13:$E$18</definedName>
    <definedName name="BA2004_04b" localSheetId="84">'Golser+Delaney_2004'!$E$13:$E$18</definedName>
    <definedName name="BA2004_04b" localSheetId="36">'Haefliger+Dähler_1980'!$E$13:$E$18</definedName>
    <definedName name="BA2004_04b" localSheetId="70">'Hampson+Sawallisch_1997'!$E$13:$E$18</definedName>
    <definedName name="BA2004_04b" localSheetId="100">'Hatano+Takahashi_2017'!$E$13:$E$18</definedName>
    <definedName name="BA2004_04b" localSheetId="66">'Holl+Grubert_1995'!$E$13:$E$18</definedName>
    <definedName name="BA2004_04b" localSheetId="77">'Holl+Lutz_2001'!$E$13:$E$18</definedName>
    <definedName name="BA2004_04b" localSheetId="49">'Holl+Maisenberg_1987'!$E$13:$E$18</definedName>
    <definedName name="BA2004_04b" localSheetId="65">'Holl+Maisenberg_1995'!$E$13:$E$18</definedName>
    <definedName name="BA2004_04b" localSheetId="37">'Holl+Richter_1980'!$E$13:$E$18</definedName>
    <definedName name="BA2004_04b" localSheetId="62">'Holzmair+Cooper_1994'!$E$13:$E$18</definedName>
    <definedName name="BA2004_04b" localSheetId="88">'Holzmair+Haefliger_2009'!$E$13:$E$18</definedName>
    <definedName name="BA2004_04b" localSheetId="78">'Hoogklimmer+Walliser_2002'!$E$13:$E$18</definedName>
    <definedName name="BA2004_04b" localSheetId="8">'Hotter+Raucheisen_1942'!$E$13:$E$18</definedName>
    <definedName name="BA2004_04b" localSheetId="5">'Hüsch+Müller_1933'!$E$13:$E$18</definedName>
    <definedName name="BA2004_04b" localSheetId="52">'Hynninen+Gothóni_1988'!$E$13:$E$18</definedName>
    <definedName name="BA2004_04b" localSheetId="93">'Kaufmann+Deutsch_2013'!$E$13:$E$18</definedName>
    <definedName name="BA2004_04b" localSheetId="80">'Kollo+Pohl_2003'!$E$13:$E$18</definedName>
    <definedName name="BA2004_04b" localSheetId="71">'Kruysen+Blerk_1997'!$E$13:$E$18</definedName>
    <definedName name="BA2004_04b" localSheetId="6">'Lehmann+Ulanowsky_1941'!$E$13:$E$18</definedName>
    <definedName name="BA2004_04b" localSheetId="47">'Lorenz+Shetler_1986'!$E$13:$E$18</definedName>
    <definedName name="BA2004_04b" localSheetId="48">'Ludwig+Levine_1986'!$E$13:$E$18</definedName>
    <definedName name="BA2004_04b" localSheetId="39">'Moll+Garben_1982'!$E$13:$E$18</definedName>
    <definedName name="BA2004_04b" localSheetId="101">'Padmore+Bezuidenhout_2017'!$E$13:$E$18</definedName>
    <definedName name="BA2004_04b" localSheetId="86">'Padmore+Lewis_2008'!$E$13:$E$18</definedName>
    <definedName name="BA2004_04b" localSheetId="95">'Prégardien+Gees_2015'!$E$13:$E$18</definedName>
    <definedName name="BA2004_04b" localSheetId="68">'Prégardien+Staier_1996'!$E$13:$E$18</definedName>
    <definedName name="BA2004_04b" localSheetId="50">'Prey+Deutsch_1987'!$E$13:$E$18</definedName>
    <definedName name="BA2004_04b" localSheetId="72">'Price+Dewey_1997'!$E$13:$E$18</definedName>
    <definedName name="BA2004_04b" localSheetId="73">'Price+Dewey_1997_neu'!$E$13:$E$18</definedName>
    <definedName name="BA2004_04b" localSheetId="85">'Quasthoff+Barenboim_2005'!$E$13:$E$18</definedName>
    <definedName name="BA2004_04b" localSheetId="74">'Quasthoff+Spencer_1998'!$E$13:$E$18</definedName>
    <definedName name="BA2004_04b" localSheetId="9">'Rothmüller+Gyr_1944'!$E$14:$E$19</definedName>
    <definedName name="BA2004_04b" localSheetId="81">'Schäfer+Schneider_2003'!$E$13:$E$18</definedName>
    <definedName name="BA2004_04b" localSheetId="57">'Schmidt+Jansen_1990'!$E$13:$E$18</definedName>
    <definedName name="BA2004_04b" localSheetId="75">'Schmidt+Jansen_2000'!$E$13:$E$18</definedName>
    <definedName name="BA2004_04b" localSheetId="63">'Schollum+Johnson_1994'!$E$13:$E$18</definedName>
    <definedName name="BA2004_04b" localSheetId="46">'Schreier+Richter_1985'!$E$13:$E$18</definedName>
    <definedName name="BA2004_04b" localSheetId="59">'Schreier+Schiff_1991'!$E$13:$E$18</definedName>
    <definedName name="BA2004_04b" localSheetId="58">'Shirai+Höll_1990'!$E$13:$E$18</definedName>
    <definedName name="BA2004_04b" localSheetId="99">'Skovhus+Vladar_2016'!$E$13:$E$18</definedName>
    <definedName name="BA2004_04b" localSheetId="32">'Souzay+Baldwin_1976'!$E$13:$E$18</definedName>
    <definedName name="BA2004_04b" localSheetId="82">'Stutzmann+Södergren_2003'!$E$13:$E$18</definedName>
    <definedName name="BA2004_04b" localSheetId="40">'Vickers+Parsons_1983'!$E$13:$E$18</definedName>
    <definedName name="BA2004_04b" localSheetId="41">'Vickers+Schaaf_1983'!$E$13:$E$18</definedName>
    <definedName name="BA2004_04b" localSheetId="96">'Zednik+Vorzellner_2015'!$E$13:$E$18</definedName>
    <definedName name="BA2004_04b_1" localSheetId="60">'Araiza+Lemaire_1993'!$E$13:$E$18</definedName>
    <definedName name="BA2004_04b_1" localSheetId="103">'Bostridge+Ades_2018'!$E$13:$E$18</definedName>
    <definedName name="BA2004_04b_1" localSheetId="83">'Bostridge+Andsnes_2004'!$E$13:$E$18</definedName>
    <definedName name="BA2004_04b_1" localSheetId="105">'DiDonato+N-S_2019'!$E$13:$E$18</definedName>
    <definedName name="BA2004_04b_1" localSheetId="42">'Fischer-D+Brendel_1984'!$E$13:$E$18</definedName>
    <definedName name="BA2004_04b_1" localSheetId="106">'Lay+Chapman_2019a'!$E$13:$E$18</definedName>
    <definedName name="BA2004_04b_1" localSheetId="107">'Lay+Chapman_2019b'!$E$13:$E$18</definedName>
    <definedName name="BA2004_04b_1" localSheetId="102">'Mattei+Nilsson_2018'!$E$13:$E$18</definedName>
    <definedName name="BA2004_04b_1" localSheetId="108">'Mattei+Nilsson_2019'!$E$13:$E$18</definedName>
    <definedName name="BA2004_04b_1" localSheetId="22">'Pears+Britten_1963'!$E$13:$E$18</definedName>
    <definedName name="BA2004_04b_1" localSheetId="109">'Sabata+Poyato_2019'!$E$13:$E$18</definedName>
    <definedName name="BA2004_04b_1" localSheetId="7">'Schmitt-Walter+Leitner_1941'!$E$13:$E$18</definedName>
    <definedName name="BA2004_04b_1" localSheetId="104">'Schwarz+Schornsheim_2018'!$E$13:$E$18</definedName>
    <definedName name="BA2004_04b_1" localSheetId="43">'Wilson-Johnson+Norris_1984'!$E$13:$E$18</definedName>
    <definedName name="BA2004_04b_1" localSheetId="110">'Zenkl+Breinl_2020'!$E$13:$E$18</definedName>
    <definedName name="BA2004_04b_2" localSheetId="10">'Anders+Raucheisen_1945'!$E$13:$E$18</definedName>
    <definedName name="BA2004_04b_2" localSheetId="60">'Araiza+Lemaire_1993'!$E$13:$E$18</definedName>
    <definedName name="BA2004_04b_2" localSheetId="14">'Bogtman+Nobel_1954'!$E$13:$E$18</definedName>
    <definedName name="BA2004_04b_2" localSheetId="16">'Boyce+Germain_1955'!$E$13:$E$18</definedName>
    <definedName name="BA2004_04b_2" localSheetId="30">'Dermota+Dermota_1976'!$E$13:$E$18</definedName>
    <definedName name="BA2004_04b_2" localSheetId="12">'Fischer-D+Billing_1948'!$E$13:$E$18</definedName>
    <definedName name="BA2004_04b_2" localSheetId="42">'Fischer-D+Brendel_1984'!$E$13:$E$18</definedName>
    <definedName name="BA2004_04b_2" localSheetId="24">'Fischer-D+Demus_1966'!$E$13:$E$18</definedName>
    <definedName name="BA2004_04b_2" localSheetId="17">'Fischer-D+Moore_1955'!$E$13:$E$18</definedName>
    <definedName name="BA2004_04b_2" localSheetId="28">'Fischer-D+Moore_1971'!$E$13:$E$18</definedName>
    <definedName name="BA2004_04b_2" localSheetId="13">'Fischer-D+Reutter_1952'!$E$13:$E$18</definedName>
    <definedName name="BA2004_04b_2" localSheetId="19">'Greindl+Klust_1957'!$E$13:$E$18</definedName>
    <definedName name="BA2004_04b_2" localSheetId="15">'Hotter+Moore_1954'!$E$13:$E$18</definedName>
    <definedName name="BA2004_04b_2" localSheetId="31">'Hotter+Parsons_1976'!$E$13:$E$18</definedName>
    <definedName name="BA2004_04b_2" localSheetId="11">'Hotter+Schröter_1947'!$E$13:$E$18</definedName>
    <definedName name="BA2004_04b_2" localSheetId="23">'Patzak+Demus_1964'!$E$13:$E$18</definedName>
    <definedName name="BA2004_04b_2" localSheetId="26">'Pears+Britten_1970'!$E$13:$E$18</definedName>
    <definedName name="BA2004_04b_2" localSheetId="20">'Prey+Moore_1959'!$E$13:$E$18</definedName>
    <definedName name="BA2004_04b_2" localSheetId="29">'Prey+Sawallisch_1973'!$E$13:$E$18</definedName>
    <definedName name="BA2004_04b_2" localSheetId="18">'Rehfuss+Werba_1956'!$E$13:$E$18</definedName>
    <definedName name="BA2004_04b_2" localSheetId="25">'Schey+Nobel_1966b'!$E$13:$E$18</definedName>
    <definedName name="BA2004_04b_2" localSheetId="27">'Schock+Eröd_1970'!$E$13:$E$18</definedName>
    <definedName name="BA2004_04b_2" localSheetId="21">'Souzay+Baldwin_1962'!$E$13:$E$18</definedName>
    <definedName name="BA2004_04b_2" localSheetId="43">'Wilson-Johnson+Norris_1984'!$E$13:$E$18</definedName>
    <definedName name="BA2004_05b" localSheetId="97">'Bankl+Krumpöck_2016'!$F$13:$F$18</definedName>
    <definedName name="BA2004_05b" localSheetId="54">'Bär+Parsons_1988'!$F$13:$F$18</definedName>
    <definedName name="BA2004_05b" localSheetId="61">'Bästlein+Laux 1994'!$F$13:$F$18</definedName>
    <definedName name="BA2004_05b" localSheetId="87">'Bauer+Immerseel 2009'!$F$13:$F$18</definedName>
    <definedName name="BA2004_05b" localSheetId="90">'Boesch+Martineau_2011'!$F$13:$F$18</definedName>
    <definedName name="BA2004_05b" localSheetId="98">'Boesch+Vignoles_2016'!$F$13:$F$18</definedName>
    <definedName name="BA2004_05b" localSheetId="83">'Bostridge+Andsnes_2004'!$F$24:$F$26</definedName>
    <definedName name="BA2004_05b" localSheetId="69">'Bostridge+Drake_1997'!$F$13:$F$18</definedName>
    <definedName name="BA2004_05b" localSheetId="44">'Büchner+Shetler_1985'!$F$13:$F$18</definedName>
    <definedName name="BA2004_05b" localSheetId="38">'Czerwenka+Schneider_1981'!$F$13:$F$18</definedName>
    <definedName name="BA2004_05b" localSheetId="4">'Duhan+Foll_1928'!$F$13:$F$18</definedName>
    <definedName name="BA2004_05b" localSheetId="55">'Egmond+Immerseel_1989'!$F$13:$F$18</definedName>
    <definedName name="BA2004_05b" localSheetId="51">'Equiluz+Fussi_1988'!$F$13:$F$18</definedName>
    <definedName name="BA2004_05b" localSheetId="89">'Eröd+Kutrowatz_2010'!$F$13:$F$18</definedName>
    <definedName name="BA2004_05b" localSheetId="53">'Fassbaender+Reimann_1988'!$F$13:$F$18</definedName>
    <definedName name="BA2004_05b" localSheetId="64">'Fassbaender+Rieger_1995'!$F$13:$F$18</definedName>
    <definedName name="BA2004_05b" localSheetId="92">'Finley+Drake_2013'!$F$13:$F$18</definedName>
    <definedName name="BA2004_05b" localSheetId="34">'Fischer-D+Barenboim_1979'!$F$13:$F$18</definedName>
    <definedName name="BA2004_05b" localSheetId="35">'Fischer-D+Brendel_1979'!$F$13:$F$18</definedName>
    <definedName name="BA2004_05b" localSheetId="45">'Fischer-D+Brendel_1985'!$F$13:$F$18</definedName>
    <definedName name="BA2004_05b" localSheetId="56">'Fischer-D+Perahia_1990'!$F$13:$F$18</definedName>
    <definedName name="BA2004_05b" localSheetId="33">'Fischer-D+Pollini_1978'!$F$13:$F$18</definedName>
    <definedName name="BA2004_05b" localSheetId="91">'Furlanetto+Tchetuev_2011'!$F$13:$F$18</definedName>
    <definedName name="BA2004_05b" localSheetId="76">'Gerhaher+Huber_2001'!$F$13:$F$18</definedName>
    <definedName name="BA2004_05b" localSheetId="79">'Goerne+Brendel_2003'!$F$13:$F$18</definedName>
    <definedName name="BA2004_05b" localSheetId="94">'Goerne+Hinterhäuser_2015'!$F$13:$F$18</definedName>
    <definedName name="BA2004_05b" localSheetId="67">'Goerne+Johnson_1996'!$F$13:$F$18</definedName>
    <definedName name="BA2004_05b" localSheetId="84">'Golser+Delaney_2004'!$F$13:$F$18</definedName>
    <definedName name="BA2004_05b" localSheetId="36">'Haefliger+Dähler_1980'!$F$13:$F$18</definedName>
    <definedName name="BA2004_05b" localSheetId="70">'Hampson+Sawallisch_1997'!$F$13:$F$18</definedName>
    <definedName name="BA2004_05b" localSheetId="100">'Hatano+Takahashi_2017'!$F$13:$F$18</definedName>
    <definedName name="BA2004_05b" localSheetId="66">'Holl+Grubert_1995'!$F$13:$F$18</definedName>
    <definedName name="BA2004_05b" localSheetId="77">'Holl+Lutz_2001'!$F$13:$F$18</definedName>
    <definedName name="BA2004_05b" localSheetId="49">'Holl+Maisenberg_1987'!$F$13:$F$18</definedName>
    <definedName name="BA2004_05b" localSheetId="65">'Holl+Maisenberg_1995'!$F$13:$F$18</definedName>
    <definedName name="BA2004_05b" localSheetId="37">'Holl+Richter_1980'!$F$13:$F$18</definedName>
    <definedName name="BA2004_05b" localSheetId="62">'Holzmair+Cooper_1994'!$F$13:$F$18</definedName>
    <definedName name="BA2004_05b" localSheetId="88">'Holzmair+Haefliger_2009'!$F$13:$F$18</definedName>
    <definedName name="BA2004_05b" localSheetId="78">'Hoogklimmer+Walliser_2002'!$F$13:$F$18</definedName>
    <definedName name="BA2004_05b" localSheetId="8">'Hotter+Raucheisen_1942'!$F$13:$F$18</definedName>
    <definedName name="BA2004_05b" localSheetId="5">'Hüsch+Müller_1933'!$F$13:$F$18</definedName>
    <definedName name="BA2004_05b" localSheetId="52">'Hynninen+Gothóni_1988'!$F$13:$F$18</definedName>
    <definedName name="BA2004_05b" localSheetId="93">'Kaufmann+Deutsch_2013'!$F$13:$F$18</definedName>
    <definedName name="BA2004_05b" localSheetId="80">'Kollo+Pohl_2003'!$F$13:$F$18</definedName>
    <definedName name="BA2004_05b" localSheetId="71">'Kruysen+Blerk_1997'!$F$13:$F$18</definedName>
    <definedName name="BA2004_05b" localSheetId="6">'Lehmann+Ulanowsky_1941'!$F$13:$F$18</definedName>
    <definedName name="BA2004_05b" localSheetId="47">'Lorenz+Shetler_1986'!$F$13:$F$18</definedName>
    <definedName name="BA2004_05b" localSheetId="48">'Ludwig+Levine_1986'!$F$13:$F$18</definedName>
    <definedName name="BA2004_05b" localSheetId="39">'Moll+Garben_1982'!$F$13:$F$18</definedName>
    <definedName name="BA2004_05b" localSheetId="101">'Padmore+Bezuidenhout_2017'!$F$13:$F$18</definedName>
    <definedName name="BA2004_05b" localSheetId="86">'Padmore+Lewis_2008'!$F$13:$F$18</definedName>
    <definedName name="BA2004_05b" localSheetId="95">'Prégardien+Gees_2015'!$F$13:$F$18</definedName>
    <definedName name="BA2004_05b" localSheetId="68">'Prégardien+Staier_1996'!$F$13:$F$18</definedName>
    <definedName name="BA2004_05b" localSheetId="50">'Prey+Deutsch_1987'!$F$13:$F$18</definedName>
    <definedName name="BA2004_05b" localSheetId="72">'Price+Dewey_1997'!$F$13:$F$18</definedName>
    <definedName name="BA2004_05b" localSheetId="73">'Price+Dewey_1997_neu'!$F$13:$F$18</definedName>
    <definedName name="BA2004_05b" localSheetId="85">'Quasthoff+Barenboim_2005'!$F$13:$F$18</definedName>
    <definedName name="BA2004_05b" localSheetId="74">'Quasthoff+Spencer_1998'!$F$13:$F$18</definedName>
    <definedName name="BA2004_05b" localSheetId="9">'Rothmüller+Gyr_1944'!$F$14:$F$19</definedName>
    <definedName name="BA2004_05b" localSheetId="81">'Schäfer+Schneider_2003'!$F$13:$F$18</definedName>
    <definedName name="BA2004_05b" localSheetId="57">'Schmidt+Jansen_1990'!$F$13:$F$18</definedName>
    <definedName name="BA2004_05b" localSheetId="75">'Schmidt+Jansen_2000'!$F$13:$F$18</definedName>
    <definedName name="BA2004_05b" localSheetId="63">'Schollum+Johnson_1994'!$F$13:$F$18</definedName>
    <definedName name="BA2004_05b" localSheetId="46">'Schreier+Richter_1985'!$F$13:$F$18</definedName>
    <definedName name="BA2004_05b" localSheetId="59">'Schreier+Schiff_1991'!$F$13:$F$18</definedName>
    <definedName name="BA2004_05b" localSheetId="58">'Shirai+Höll_1990'!$F$13:$F$18</definedName>
    <definedName name="BA2004_05b" localSheetId="99">'Skovhus+Vladar_2016'!$F$13:$F$18</definedName>
    <definedName name="BA2004_05b" localSheetId="32">'Souzay+Baldwin_1976'!$F$13:$F$18</definedName>
    <definedName name="BA2004_05b" localSheetId="82">'Stutzmann+Södergren_2003'!$F$13:$F$18</definedName>
    <definedName name="BA2004_05b" localSheetId="40">'Vickers+Parsons_1983'!$F$13:$F$18</definedName>
    <definedName name="BA2004_05b" localSheetId="41">'Vickers+Schaaf_1983'!$F$13:$F$18</definedName>
    <definedName name="BA2004_05b" localSheetId="96">'Zednik+Vorzellner_2015'!$F$13:$F$18</definedName>
    <definedName name="BA2004_05b_1" localSheetId="60">'Araiza+Lemaire_1993'!$F$13:$F$18</definedName>
    <definedName name="BA2004_05b_1" localSheetId="103">'Bostridge+Ades_2018'!$F$13:$F$18</definedName>
    <definedName name="BA2004_05b_1" localSheetId="83">'Bostridge+Andsnes_2004'!$F$13:$F$18</definedName>
    <definedName name="BA2004_05b_1" localSheetId="44">'Büchner+Shetler_1985'!$F$13:$F$18</definedName>
    <definedName name="BA2004_05b_1" localSheetId="105">'DiDonato+N-S_2019'!$F$13:$F$18</definedName>
    <definedName name="BA2004_05b_1" localSheetId="51">'Equiluz+Fussi_1988'!$F$13:$F$18</definedName>
    <definedName name="BA2004_05b_1" localSheetId="42">'Fischer-D+Brendel_1984'!$F$13:$F$18</definedName>
    <definedName name="BA2004_05b_1" localSheetId="100">'Hatano+Takahashi_2017'!$F$13:$F$18</definedName>
    <definedName name="BA2004_05b_1" localSheetId="106">'Lay+Chapman_2019a'!$F$13:$F$18</definedName>
    <definedName name="BA2004_05b_1" localSheetId="107">'Lay+Chapman_2019b'!$F$13:$F$18</definedName>
    <definedName name="BA2004_05b_1" localSheetId="102">'Mattei+Nilsson_2018'!$F$13:$F$18</definedName>
    <definedName name="BA2004_05b_1" localSheetId="108">'Mattei+Nilsson_2019'!$F$13:$F$18</definedName>
    <definedName name="BA2004_05b_1" localSheetId="22">'Pears+Britten_1963'!$F$13:$F$18</definedName>
    <definedName name="BA2004_05b_1" localSheetId="109">'Sabata+Poyato_2019'!$F$13:$F$18</definedName>
    <definedName name="BA2004_05b_1" localSheetId="7">'Schmitt-Walter+Leitner_1941'!$F$13:$F$18</definedName>
    <definedName name="BA2004_05b_1" localSheetId="104">'Schwarz+Schornsheim_2018'!$F$13:$F$18</definedName>
    <definedName name="BA2004_05b_1" localSheetId="43">'Wilson-Johnson+Norris_1984'!$F$13:$F$18</definedName>
    <definedName name="BA2004_05b_1" localSheetId="110">'Zenkl+Breinl_2020'!$F$13:$F$18</definedName>
    <definedName name="BA2004_05b_2" localSheetId="10">'Anders+Raucheisen_1945'!$F$13:$F$18</definedName>
    <definedName name="BA2004_05b_2" localSheetId="60">'Araiza+Lemaire_1993'!$F$13:$F$18</definedName>
    <definedName name="BA2004_05b_2" localSheetId="14">'Bogtman+Nobel_1954'!$F$13:$F$18</definedName>
    <definedName name="BA2004_05b_2" localSheetId="16">'Boyce+Germain_1955'!$F$13:$F$18</definedName>
    <definedName name="BA2004_05b_2" localSheetId="30">'Dermota+Dermota_1976'!$F$13:$F$18</definedName>
    <definedName name="BA2004_05b_2" localSheetId="51">'Equiluz+Fussi_1988'!$F$13:$F$18</definedName>
    <definedName name="BA2004_05b_2" localSheetId="12">'Fischer-D+Billing_1948'!$F$13:$F$18</definedName>
    <definedName name="BA2004_05b_2" localSheetId="42">'Fischer-D+Brendel_1984'!$F$13:$F$18</definedName>
    <definedName name="BA2004_05b_2" localSheetId="24">'Fischer-D+Demus_1966'!$F$13:$F$18</definedName>
    <definedName name="BA2004_05b_2" localSheetId="17">'Fischer-D+Moore_1955'!$F$13:$F$18</definedName>
    <definedName name="BA2004_05b_2" localSheetId="28">'Fischer-D+Moore_1971'!$F$13:$F$18</definedName>
    <definedName name="BA2004_05b_2" localSheetId="13">'Fischer-D+Reutter_1952'!$F$13:$F$18</definedName>
    <definedName name="BA2004_05b_2" localSheetId="19">'Greindl+Klust_1957'!$F$13:$F$18</definedName>
    <definedName name="BA2004_05b_2" localSheetId="100">'Hatano+Takahashi_2017'!$F$13:$F$18</definedName>
    <definedName name="BA2004_05b_2" localSheetId="15">'Hotter+Moore_1954'!$F$13:$F$18</definedName>
    <definedName name="BA2004_05b_2" localSheetId="31">'Hotter+Parsons_1976'!$F$13:$F$18</definedName>
    <definedName name="BA2004_05b_2" localSheetId="11">'Hotter+Schröter_1947'!$F$13:$F$18</definedName>
    <definedName name="BA2004_05b_2" localSheetId="23">'Patzak+Demus_1964'!$F$13:$F$18</definedName>
    <definedName name="BA2004_05b_2" localSheetId="26">'Pears+Britten_1970'!$F$13:$F$18</definedName>
    <definedName name="BA2004_05b_2" localSheetId="20">'Prey+Moore_1959'!$F$13:$F$18</definedName>
    <definedName name="BA2004_05b_2" localSheetId="29">'Prey+Sawallisch_1973'!$F$13:$F$18</definedName>
    <definedName name="BA2004_05b_2" localSheetId="18">'Rehfuss+Werba_1956'!$F$13:$F$18</definedName>
    <definedName name="BA2004_05b_2" localSheetId="25">'Schey+Nobel_1966b'!$F$13:$F$18</definedName>
    <definedName name="BA2004_05b_2" localSheetId="27">'Schock+Eröd_1970'!$F$13:$F$18</definedName>
    <definedName name="BA2004_05b_2" localSheetId="21">'Souzay+Baldwin_1962'!$F$13:$F$18</definedName>
    <definedName name="BA2004_05b_2" localSheetId="43">'Wilson-Johnson+Norris_1984'!$F$13:$F$18</definedName>
    <definedName name="BA2004_06b" localSheetId="97">'Bankl+Krumpöck_2016'!$G$13:$G$18</definedName>
    <definedName name="BA2004_06b" localSheetId="54">'Bär+Parsons_1988'!$G$13:$G$18</definedName>
    <definedName name="BA2004_06b" localSheetId="61">'Bästlein+Laux 1994'!$G$13:$G$18</definedName>
    <definedName name="BA2004_06b" localSheetId="87">'Bauer+Immerseel 2009'!$G$13:$G$18</definedName>
    <definedName name="BA2004_06b" localSheetId="90">'Boesch+Martineau_2011'!$G$13:$G$18</definedName>
    <definedName name="BA2004_06b" localSheetId="98">'Boesch+Vignoles_2016'!$G$13:$G$18</definedName>
    <definedName name="BA2004_06b" localSheetId="83">'Bostridge+Andsnes_2004'!$G$24:$G$26</definedName>
    <definedName name="BA2004_06b" localSheetId="69">'Bostridge+Drake_1997'!$G$13:$G$18</definedName>
    <definedName name="BA2004_06b" localSheetId="44">'Büchner+Shetler_1985'!$G$13:$G$18</definedName>
    <definedName name="BA2004_06b" localSheetId="38">'Czerwenka+Schneider_1981'!$G$13:$G$18</definedName>
    <definedName name="BA2004_06b" localSheetId="4">'Duhan+Foll_1928'!$G$13:$G$18</definedName>
    <definedName name="BA2004_06b" localSheetId="55">'Egmond+Immerseel_1989'!$G$13:$G$18</definedName>
    <definedName name="BA2004_06b" localSheetId="51">'Equiluz+Fussi_1988'!$G$13:$G$18</definedName>
    <definedName name="BA2004_06b" localSheetId="89">'Eröd+Kutrowatz_2010'!$G$13:$G$18</definedName>
    <definedName name="BA2004_06b" localSheetId="53">'Fassbaender+Reimann_1988'!$G$13:$G$18</definedName>
    <definedName name="BA2004_06b" localSheetId="64">'Fassbaender+Rieger_1995'!$G$13:$G$18</definedName>
    <definedName name="BA2004_06b" localSheetId="92">'Finley+Drake_2013'!$G$13:$G$18</definedName>
    <definedName name="BA2004_06b" localSheetId="34">'Fischer-D+Barenboim_1979'!$G$13:$G$18</definedName>
    <definedName name="BA2004_06b" localSheetId="35">'Fischer-D+Brendel_1979'!$G$13:$G$18</definedName>
    <definedName name="BA2004_06b" localSheetId="45">'Fischer-D+Brendel_1985'!$G$13:$G$18</definedName>
    <definedName name="BA2004_06b" localSheetId="56">'Fischer-D+Perahia_1990'!$G$13:$G$18</definedName>
    <definedName name="BA2004_06b" localSheetId="33">'Fischer-D+Pollini_1978'!$G$13:$G$18</definedName>
    <definedName name="BA2004_06b" localSheetId="91">'Furlanetto+Tchetuev_2011'!$G$13:$G$18</definedName>
    <definedName name="BA2004_06b" localSheetId="76">'Gerhaher+Huber_2001'!$G$13:$G$18</definedName>
    <definedName name="BA2004_06b" localSheetId="79">'Goerne+Brendel_2003'!$G$13:$G$18</definedName>
    <definedName name="BA2004_06b" localSheetId="94">'Goerne+Hinterhäuser_2015'!$G$13:$G$18</definedName>
    <definedName name="BA2004_06b" localSheetId="67">'Goerne+Johnson_1996'!$G$13:$G$18</definedName>
    <definedName name="BA2004_06b" localSheetId="84">'Golser+Delaney_2004'!$G$13:$G$18</definedName>
    <definedName name="BA2004_06b" localSheetId="36">'Haefliger+Dähler_1980'!$G$13:$G$18</definedName>
    <definedName name="BA2004_06b" localSheetId="70">'Hampson+Sawallisch_1997'!$G$13:$G$18</definedName>
    <definedName name="BA2004_06b" localSheetId="100">'Hatano+Takahashi_2017'!$G$13:$G$18</definedName>
    <definedName name="BA2004_06b" localSheetId="66">'Holl+Grubert_1995'!$G$13:$G$18</definedName>
    <definedName name="BA2004_06b" localSheetId="77">'Holl+Lutz_2001'!$G$13:$G$18</definedName>
    <definedName name="BA2004_06b" localSheetId="49">'Holl+Maisenberg_1987'!$G$13:$G$18</definedName>
    <definedName name="BA2004_06b" localSheetId="65">'Holl+Maisenberg_1995'!$G$13:$G$18</definedName>
    <definedName name="BA2004_06b" localSheetId="37">'Holl+Richter_1980'!$G$13:$G$18</definedName>
    <definedName name="BA2004_06b" localSheetId="62">'Holzmair+Cooper_1994'!$G$13:$G$18</definedName>
    <definedName name="BA2004_06b" localSheetId="88">'Holzmair+Haefliger_2009'!$G$13:$G$18</definedName>
    <definedName name="BA2004_06b" localSheetId="78">'Hoogklimmer+Walliser_2002'!$G$13:$G$18</definedName>
    <definedName name="BA2004_06b" localSheetId="8">'Hotter+Raucheisen_1942'!$G$13:$G$18</definedName>
    <definedName name="BA2004_06b" localSheetId="5">'Hüsch+Müller_1933'!$G$13:$G$18</definedName>
    <definedName name="BA2004_06b" localSheetId="52">'Hynninen+Gothóni_1988'!$G$13:$G$18</definedName>
    <definedName name="BA2004_06b" localSheetId="93">'Kaufmann+Deutsch_2013'!$G$13:$G$18</definedName>
    <definedName name="BA2004_06b" localSheetId="80">'Kollo+Pohl_2003'!$G$13:$G$18</definedName>
    <definedName name="BA2004_06b" localSheetId="71">'Kruysen+Blerk_1997'!$G$13:$G$18</definedName>
    <definedName name="BA2004_06b" localSheetId="6">'Lehmann+Ulanowsky_1941'!$G$13:$G$18</definedName>
    <definedName name="BA2004_06b" localSheetId="47">'Lorenz+Shetler_1986'!$G$13:$G$18</definedName>
    <definedName name="BA2004_06b" localSheetId="48">'Ludwig+Levine_1986'!$G$13:$G$18</definedName>
    <definedName name="BA2004_06b" localSheetId="39">'Moll+Garben_1982'!$G$13:$G$18</definedName>
    <definedName name="BA2004_06b" localSheetId="101">'Padmore+Bezuidenhout_2017'!$G$13:$G$18</definedName>
    <definedName name="BA2004_06b" localSheetId="86">'Padmore+Lewis_2008'!$G$13:$G$18</definedName>
    <definedName name="BA2004_06b" localSheetId="95">'Prégardien+Gees_2015'!$G$13:$G$18</definedName>
    <definedName name="BA2004_06b" localSheetId="68">'Prégardien+Staier_1996'!$G$13:$G$18</definedName>
    <definedName name="BA2004_06b" localSheetId="50">'Prey+Deutsch_1987'!$G$13:$G$18</definedName>
    <definedName name="BA2004_06b" localSheetId="72">'Price+Dewey_1997'!$G$13:$G$18</definedName>
    <definedName name="BA2004_06b" localSheetId="73">'Price+Dewey_1997_neu'!$G$13:$G$18</definedName>
    <definedName name="BA2004_06b" localSheetId="85">'Quasthoff+Barenboim_2005'!$G$13:$G$18</definedName>
    <definedName name="BA2004_06b" localSheetId="74">'Quasthoff+Spencer_1998'!$G$13:$G$18</definedName>
    <definedName name="BA2004_06b" localSheetId="9">'Rothmüller+Gyr_1944'!$G$14:$G$19</definedName>
    <definedName name="BA2004_06b" localSheetId="81">'Schäfer+Schneider_2003'!$G$13:$G$18</definedName>
    <definedName name="BA2004_06b" localSheetId="57">'Schmidt+Jansen_1990'!$G$13:$G$18</definedName>
    <definedName name="BA2004_06b" localSheetId="75">'Schmidt+Jansen_2000'!$G$13:$G$18</definedName>
    <definedName name="BA2004_06b" localSheetId="63">'Schollum+Johnson_1994'!$G$13:$G$18</definedName>
    <definedName name="BA2004_06b" localSheetId="46">'Schreier+Richter_1985'!$G$13:$G$18</definedName>
    <definedName name="BA2004_06b" localSheetId="59">'Schreier+Schiff_1991'!$G$13:$G$18</definedName>
    <definedName name="BA2004_06b" localSheetId="58">'Shirai+Höll_1990'!$G$13:$G$18</definedName>
    <definedName name="BA2004_06b" localSheetId="99">'Skovhus+Vladar_2016'!$G$13:$G$18</definedName>
    <definedName name="BA2004_06b" localSheetId="32">'Souzay+Baldwin_1976'!$G$13:$G$18</definedName>
    <definedName name="BA2004_06b" localSheetId="82">'Stutzmann+Södergren_2003'!$G$13:$G$18</definedName>
    <definedName name="BA2004_06b" localSheetId="40">'Vickers+Parsons_1983'!$G$13:$G$18</definedName>
    <definedName name="BA2004_06b" localSheetId="41">'Vickers+Schaaf_1983'!$G$13:$G$18</definedName>
    <definedName name="BA2004_06b" localSheetId="96">'Zednik+Vorzellner_2015'!$G$13:$G$18</definedName>
    <definedName name="BA2004_06b_1" localSheetId="60">'Araiza+Lemaire_1993'!$G$13:$G$18</definedName>
    <definedName name="BA2004_06b_1" localSheetId="103">'Bostridge+Ades_2018'!$G$13:$G$18</definedName>
    <definedName name="BA2004_06b_1" localSheetId="83">'Bostridge+Andsnes_2004'!$G$13:$G$18</definedName>
    <definedName name="BA2004_06b_1" localSheetId="44">'Büchner+Shetler_1985'!$G$13:$G$18</definedName>
    <definedName name="BA2004_06b_1" localSheetId="105">'DiDonato+N-S_2019'!$G$13:$G$18</definedName>
    <definedName name="BA2004_06b_1" localSheetId="42">'Fischer-D+Brendel_1984'!$G$13:$G$18</definedName>
    <definedName name="BA2004_06b_1" localSheetId="106">'Lay+Chapman_2019a'!$G$13:$G$18</definedName>
    <definedName name="BA2004_06b_1" localSheetId="107">'Lay+Chapman_2019b'!$G$13:$G$18</definedName>
    <definedName name="BA2004_06b_1" localSheetId="102">'Mattei+Nilsson_2018'!$G$13:$G$18</definedName>
    <definedName name="BA2004_06b_1" localSheetId="108">'Mattei+Nilsson_2019'!$G$13:$G$18</definedName>
    <definedName name="BA2004_06b_1" localSheetId="22">'Pears+Britten_1963'!$G$13:$G$18</definedName>
    <definedName name="BA2004_06b_1" localSheetId="109">'Sabata+Poyato_2019'!$G$13:$G$18</definedName>
    <definedName name="BA2004_06b_1" localSheetId="7">'Schmitt-Walter+Leitner_1941'!$G$13:$G$18</definedName>
    <definedName name="BA2004_06b_1" localSheetId="104">'Schwarz+Schornsheim_2018'!$G$13:$G$18</definedName>
    <definedName name="BA2004_06b_1" localSheetId="43">'Wilson-Johnson+Norris_1984'!$G$13:$G$18</definedName>
    <definedName name="BA2004_06b_1" localSheetId="110">'Zenkl+Breinl_2020'!$G$13:$G$18</definedName>
    <definedName name="BA2004_06b_2" localSheetId="10">'Anders+Raucheisen_1945'!$G$13:$G$18</definedName>
    <definedName name="BA2004_06b_2" localSheetId="60">'Araiza+Lemaire_1993'!$G$13:$G$18</definedName>
    <definedName name="BA2004_06b_2" localSheetId="14">'Bogtman+Nobel_1954'!$G$13:$G$18</definedName>
    <definedName name="BA2004_06b_2" localSheetId="16">'Boyce+Germain_1955'!$G$13:$G$18</definedName>
    <definedName name="BA2004_06b_2" localSheetId="30">'Dermota+Dermota_1976'!$G$13:$G$18</definedName>
    <definedName name="BA2004_06b_2" localSheetId="12">'Fischer-D+Billing_1948'!$G$13:$G$18</definedName>
    <definedName name="BA2004_06b_2" localSheetId="42">'Fischer-D+Brendel_1984'!$G$13:$G$18</definedName>
    <definedName name="BA2004_06b_2" localSheetId="24">'Fischer-D+Demus_1966'!$G$13:$G$18</definedName>
    <definedName name="BA2004_06b_2" localSheetId="17">'Fischer-D+Moore_1955'!$G$13:$G$18</definedName>
    <definedName name="BA2004_06b_2" localSheetId="28">'Fischer-D+Moore_1971'!$G$13:$G$18</definedName>
    <definedName name="BA2004_06b_2" localSheetId="13">'Fischer-D+Reutter_1952'!$G$13:$G$18</definedName>
    <definedName name="BA2004_06b_2" localSheetId="19">'Greindl+Klust_1957'!$G$13:$G$18</definedName>
    <definedName name="BA2004_06b_2" localSheetId="15">'Hotter+Moore_1954'!$G$13:$G$18</definedName>
    <definedName name="BA2004_06b_2" localSheetId="31">'Hotter+Parsons_1976'!$G$13:$G$18</definedName>
    <definedName name="BA2004_06b_2" localSheetId="11">'Hotter+Schröter_1947'!$G$13:$G$18</definedName>
    <definedName name="BA2004_06b_2" localSheetId="23">'Patzak+Demus_1964'!$G$13:$G$18</definedName>
    <definedName name="BA2004_06b_2" localSheetId="26">'Pears+Britten_1970'!$G$13:$G$18</definedName>
    <definedName name="BA2004_06b_2" localSheetId="20">'Prey+Moore_1959'!$G$13:$G$18</definedName>
    <definedName name="BA2004_06b_2" localSheetId="29">'Prey+Sawallisch_1973'!$G$13:$G$18</definedName>
    <definedName name="BA2004_06b_2" localSheetId="18">'Rehfuss+Werba_1956'!$G$13:$G$18</definedName>
    <definedName name="BA2004_06b_2" localSheetId="25">'Schey+Nobel_1966b'!$G$13:$G$18</definedName>
    <definedName name="BA2004_06b_2" localSheetId="27">'Schock+Eröd_1970'!$G$13:$G$18</definedName>
    <definedName name="BA2004_06b_2" localSheetId="21">'Souzay+Baldwin_1962'!$G$13:$G$18</definedName>
    <definedName name="BA2004_06b_2" localSheetId="43">'Wilson-Johnson+Norris_1984'!$G$13:$G$18</definedName>
    <definedName name="BA2004_07b" localSheetId="97">'Bankl+Krumpöck_2016'!$H$13:$H$18</definedName>
    <definedName name="BA2004_07b" localSheetId="54">'Bär+Parsons_1988'!$H$13:$H$18</definedName>
    <definedName name="BA2004_07b" localSheetId="61">'Bästlein+Laux 1994'!$H$13:$H$18</definedName>
    <definedName name="BA2004_07b" localSheetId="87">'Bauer+Immerseel 2009'!$H$13:$H$18</definedName>
    <definedName name="BA2004_07b" localSheetId="90">'Boesch+Martineau_2011'!$H$13:$H$18</definedName>
    <definedName name="BA2004_07b" localSheetId="98">'Boesch+Vignoles_2016'!$H$13:$H$18</definedName>
    <definedName name="BA2004_07b" localSheetId="83">'Bostridge+Andsnes_2004'!$H$24:$H$26</definedName>
    <definedName name="BA2004_07b" localSheetId="69">'Bostridge+Drake_1997'!$H$13:$H$18</definedName>
    <definedName name="BA2004_07b" localSheetId="44">'Büchner+Shetler_1985'!$H$13:$H$18</definedName>
    <definedName name="BA2004_07b" localSheetId="38">'Czerwenka+Schneider_1981'!$H$13:$H$18</definedName>
    <definedName name="BA2004_07b" localSheetId="4">'Duhan+Foll_1928'!$H$13:$H$18</definedName>
    <definedName name="BA2004_07b" localSheetId="55">'Egmond+Immerseel_1989'!$H$13:$H$18</definedName>
    <definedName name="BA2004_07b" localSheetId="51">'Equiluz+Fussi_1988'!$H$13:$H$18</definedName>
    <definedName name="BA2004_07b" localSheetId="89">'Eröd+Kutrowatz_2010'!$H$13:$H$18</definedName>
    <definedName name="BA2004_07b" localSheetId="53">'Fassbaender+Reimann_1988'!$H$13:$H$18</definedName>
    <definedName name="BA2004_07b" localSheetId="64">'Fassbaender+Rieger_1995'!$H$13:$H$18</definedName>
    <definedName name="BA2004_07b" localSheetId="92">'Finley+Drake_2013'!$H$13:$H$18</definedName>
    <definedName name="BA2004_07b" localSheetId="34">'Fischer-D+Barenboim_1979'!$H$13:$H$18</definedName>
    <definedName name="BA2004_07b" localSheetId="35">'Fischer-D+Brendel_1979'!$H$13:$H$18</definedName>
    <definedName name="BA2004_07b" localSheetId="45">'Fischer-D+Brendel_1985'!$H$13:$H$18</definedName>
    <definedName name="BA2004_07b" localSheetId="56">'Fischer-D+Perahia_1990'!$H$13:$H$18</definedName>
    <definedName name="BA2004_07b" localSheetId="33">'Fischer-D+Pollini_1978'!$H$13:$H$18</definedName>
    <definedName name="BA2004_07b" localSheetId="91">'Furlanetto+Tchetuev_2011'!$H$13:$H$18</definedName>
    <definedName name="BA2004_07b" localSheetId="76">'Gerhaher+Huber_2001'!$H$13:$H$18</definedName>
    <definedName name="BA2004_07b" localSheetId="79">'Goerne+Brendel_2003'!$H$13:$H$18</definedName>
    <definedName name="BA2004_07b" localSheetId="94">'Goerne+Hinterhäuser_2015'!$H$13:$H$18</definedName>
    <definedName name="BA2004_07b" localSheetId="67">'Goerne+Johnson_1996'!$H$13:$H$18</definedName>
    <definedName name="BA2004_07b" localSheetId="84">'Golser+Delaney_2004'!$H$13:$H$18</definedName>
    <definedName name="BA2004_07b" localSheetId="36">'Haefliger+Dähler_1980'!$H$13:$H$18</definedName>
    <definedName name="BA2004_07b" localSheetId="70">'Hampson+Sawallisch_1997'!$H$13:$H$18</definedName>
    <definedName name="BA2004_07b" localSheetId="100">'Hatano+Takahashi_2017'!$H$13:$H$18</definedName>
    <definedName name="BA2004_07b" localSheetId="66">'Holl+Grubert_1995'!$H$13:$H$18</definedName>
    <definedName name="BA2004_07b" localSheetId="77">'Holl+Lutz_2001'!$H$13:$H$18</definedName>
    <definedName name="BA2004_07b" localSheetId="49">'Holl+Maisenberg_1987'!$H$13:$H$18</definedName>
    <definedName name="BA2004_07b" localSheetId="65">'Holl+Maisenberg_1995'!$H$13:$H$18</definedName>
    <definedName name="BA2004_07b" localSheetId="37">'Holl+Richter_1980'!$H$13:$H$18</definedName>
    <definedName name="BA2004_07b" localSheetId="62">'Holzmair+Cooper_1994'!$H$13:$H$18</definedName>
    <definedName name="BA2004_07b" localSheetId="88">'Holzmair+Haefliger_2009'!$H$13:$H$18</definedName>
    <definedName name="BA2004_07b" localSheetId="78">'Hoogklimmer+Walliser_2002'!$H$13:$H$18</definedName>
    <definedName name="BA2004_07b" localSheetId="8">'Hotter+Raucheisen_1942'!$H$13:$H$18</definedName>
    <definedName name="BA2004_07b" localSheetId="5">'Hüsch+Müller_1933'!$H$13:$H$18</definedName>
    <definedName name="BA2004_07b" localSheetId="52">'Hynninen+Gothóni_1988'!$H$13:$H$18</definedName>
    <definedName name="BA2004_07b" localSheetId="93">'Kaufmann+Deutsch_2013'!$H$13:$H$18</definedName>
    <definedName name="BA2004_07b" localSheetId="80">'Kollo+Pohl_2003'!$H$13:$H$18</definedName>
    <definedName name="BA2004_07b" localSheetId="71">'Kruysen+Blerk_1997'!$H$13:$H$18</definedName>
    <definedName name="BA2004_07b" localSheetId="6">'Lehmann+Ulanowsky_1941'!$H$13:$H$18</definedName>
    <definedName name="BA2004_07b" localSheetId="47">'Lorenz+Shetler_1986'!$H$13:$H$18</definedName>
    <definedName name="BA2004_07b" localSheetId="48">'Ludwig+Levine_1986'!$H$13:$H$18</definedName>
    <definedName name="BA2004_07b" localSheetId="39">'Moll+Garben_1982'!$H$13:$H$18</definedName>
    <definedName name="BA2004_07b" localSheetId="101">'Padmore+Bezuidenhout_2017'!$H$13:$H$18</definedName>
    <definedName name="BA2004_07b" localSheetId="86">'Padmore+Lewis_2008'!$H$13:$H$18</definedName>
    <definedName name="BA2004_07b" localSheetId="95">'Prégardien+Gees_2015'!$H$13:$H$18</definedName>
    <definedName name="BA2004_07b" localSheetId="68">'Prégardien+Staier_1996'!$H$13:$H$18</definedName>
    <definedName name="BA2004_07b" localSheetId="50">'Prey+Deutsch_1987'!$H$13:$H$18</definedName>
    <definedName name="BA2004_07b" localSheetId="72">'Price+Dewey_1997'!$H$13:$H$18</definedName>
    <definedName name="BA2004_07b" localSheetId="73">'Price+Dewey_1997_neu'!$H$13:$H$18</definedName>
    <definedName name="BA2004_07b" localSheetId="85">'Quasthoff+Barenboim_2005'!$H$13:$H$18</definedName>
    <definedName name="BA2004_07b" localSheetId="74">'Quasthoff+Spencer_1998'!$H$13:$H$18</definedName>
    <definedName name="BA2004_07b" localSheetId="9">'Rothmüller+Gyr_1944'!$H$14:$H$19</definedName>
    <definedName name="BA2004_07b" localSheetId="81">'Schäfer+Schneider_2003'!$H$13:$H$18</definedName>
    <definedName name="BA2004_07b" localSheetId="57">'Schmidt+Jansen_1990'!$H$13:$H$18</definedName>
    <definedName name="BA2004_07b" localSheetId="75">'Schmidt+Jansen_2000'!$H$13:$H$18</definedName>
    <definedName name="BA2004_07b" localSheetId="63">'Schollum+Johnson_1994'!$H$13:$H$18</definedName>
    <definedName name="BA2004_07b" localSheetId="46">'Schreier+Richter_1985'!$H$13:$H$18</definedName>
    <definedName name="BA2004_07b" localSheetId="59">'Schreier+Schiff_1991'!$H$13:$H$18</definedName>
    <definedName name="BA2004_07b" localSheetId="58">'Shirai+Höll_1990'!$H$13:$H$18</definedName>
    <definedName name="BA2004_07b" localSheetId="99">'Skovhus+Vladar_2016'!$H$13:$H$18</definedName>
    <definedName name="BA2004_07b" localSheetId="32">'Souzay+Baldwin_1976'!$H$13:$H$18</definedName>
    <definedName name="BA2004_07b" localSheetId="82">'Stutzmann+Södergren_2003'!$H$13:$H$18</definedName>
    <definedName name="BA2004_07b" localSheetId="40">'Vickers+Parsons_1983'!$H$13:$H$18</definedName>
    <definedName name="BA2004_07b" localSheetId="41">'Vickers+Schaaf_1983'!$H$13:$H$18</definedName>
    <definedName name="BA2004_07b" localSheetId="96">'Zednik+Vorzellner_2015'!$H$13:$H$18</definedName>
    <definedName name="BA2004_07b_1" localSheetId="60">'Araiza+Lemaire_1993'!$H$13:$H$18</definedName>
    <definedName name="BA2004_07b_1" localSheetId="103">'Bostridge+Ades_2018'!$H$13:$H$18</definedName>
    <definedName name="BA2004_07b_1" localSheetId="83">'Bostridge+Andsnes_2004'!$H$13:$H$18</definedName>
    <definedName name="BA2004_07b_1" localSheetId="105">'DiDonato+N-S_2019'!$H$13:$H$18</definedName>
    <definedName name="BA2004_07b_1" localSheetId="42">'Fischer-D+Brendel_1984'!$H$13:$H$18</definedName>
    <definedName name="BA2004_07b_1" localSheetId="106">'Lay+Chapman_2019a'!$H$13:$H$18</definedName>
    <definedName name="BA2004_07b_1" localSheetId="107">'Lay+Chapman_2019b'!$H$13:$H$18</definedName>
    <definedName name="BA2004_07b_1" localSheetId="102">'Mattei+Nilsson_2018'!$H$13:$H$18</definedName>
    <definedName name="BA2004_07b_1" localSheetId="108">'Mattei+Nilsson_2019'!$H$13:$H$18</definedName>
    <definedName name="BA2004_07b_1" localSheetId="22">'Pears+Britten_1963'!$H$13:$H$18</definedName>
    <definedName name="BA2004_07b_1" localSheetId="109">'Sabata+Poyato_2019'!$H$13:$H$18</definedName>
    <definedName name="BA2004_07b_1" localSheetId="7">'Schmitt-Walter+Leitner_1941'!$H$13:$H$18</definedName>
    <definedName name="BA2004_07b_1" localSheetId="104">'Schwarz+Schornsheim_2018'!$H$13:$H$18</definedName>
    <definedName name="BA2004_07b_1" localSheetId="43">'Wilson-Johnson+Norris_1984'!$H$13:$H$18</definedName>
    <definedName name="BA2004_07b_1" localSheetId="110">'Zenkl+Breinl_2020'!$H$13:$H$18</definedName>
    <definedName name="BA2004_07b_2" localSheetId="10">'Anders+Raucheisen_1945'!$H$13:$H$18</definedName>
    <definedName name="BA2004_07b_2" localSheetId="60">'Araiza+Lemaire_1993'!$H$13:$H$18</definedName>
    <definedName name="BA2004_07b_2" localSheetId="14">'Bogtman+Nobel_1954'!$H$13:$H$18</definedName>
    <definedName name="BA2004_07b_2" localSheetId="16">'Boyce+Germain_1955'!$H$13:$H$18</definedName>
    <definedName name="BA2004_07b_2" localSheetId="30">'Dermota+Dermota_1976'!$H$13:$H$18</definedName>
    <definedName name="BA2004_07b_2" localSheetId="12">'Fischer-D+Billing_1948'!$H$13:$H$18</definedName>
    <definedName name="BA2004_07b_2" localSheetId="42">'Fischer-D+Brendel_1984'!$H$13:$H$18</definedName>
    <definedName name="BA2004_07b_2" localSheetId="24">'Fischer-D+Demus_1966'!$H$13:$H$18</definedName>
    <definedName name="BA2004_07b_2" localSheetId="17">'Fischer-D+Moore_1955'!$H$13:$H$18</definedName>
    <definedName name="BA2004_07b_2" localSheetId="28">'Fischer-D+Moore_1971'!$H$13:$H$18</definedName>
    <definedName name="BA2004_07b_2" localSheetId="13">'Fischer-D+Reutter_1952'!$H$13:$H$18</definedName>
    <definedName name="BA2004_07b_2" localSheetId="19">'Greindl+Klust_1957'!$H$13:$H$18</definedName>
    <definedName name="BA2004_07b_2" localSheetId="15">'Hotter+Moore_1954'!$H$13:$H$18</definedName>
    <definedName name="BA2004_07b_2" localSheetId="31">'Hotter+Parsons_1976'!$H$13:$H$18</definedName>
    <definedName name="BA2004_07b_2" localSheetId="11">'Hotter+Schröter_1947'!$H$13:$H$18</definedName>
    <definedName name="BA2004_07b_2" localSheetId="23">'Patzak+Demus_1964'!$H$13:$H$18</definedName>
    <definedName name="BA2004_07b_2" localSheetId="26">'Pears+Britten_1970'!$H$13:$H$18</definedName>
    <definedName name="BA2004_07b_2" localSheetId="20">'Prey+Moore_1959'!$H$13:$H$18</definedName>
    <definedName name="BA2004_07b_2" localSheetId="29">'Prey+Sawallisch_1973'!$H$13:$H$18</definedName>
    <definedName name="BA2004_07b_2" localSheetId="18">'Rehfuss+Werba_1956'!$H$13:$H$18</definedName>
    <definedName name="BA2004_07b_2" localSheetId="25">'Schey+Nobel_1966b'!$H$13:$H$18</definedName>
    <definedName name="BA2004_07b_2" localSheetId="27">'Schock+Eröd_1970'!$H$13:$H$18</definedName>
    <definedName name="BA2004_07b_2" localSheetId="21">'Souzay+Baldwin_1962'!$H$13:$H$18</definedName>
    <definedName name="BA2004_07b_2" localSheetId="43">'Wilson-Johnson+Norris_1984'!$H$13:$H$18</definedName>
    <definedName name="BA2004_08b" localSheetId="97">'Bankl+Krumpöck_2016'!$I$13:$I$18</definedName>
    <definedName name="BA2004_08b" localSheetId="54">'Bär+Parsons_1988'!$I$13:$I$18</definedName>
    <definedName name="BA2004_08b" localSheetId="61">'Bästlein+Laux 1994'!$I$13:$I$18</definedName>
    <definedName name="BA2004_08b" localSheetId="87">'Bauer+Immerseel 2009'!$I$13:$I$18</definedName>
    <definedName name="BA2004_08b" localSheetId="90">'Boesch+Martineau_2011'!$I$13:$I$18</definedName>
    <definedName name="BA2004_08b" localSheetId="98">'Boesch+Vignoles_2016'!$I$13:$I$18</definedName>
    <definedName name="BA2004_08b" localSheetId="83">'Bostridge+Andsnes_2004'!$I$24:$I$26</definedName>
    <definedName name="BA2004_08b" localSheetId="69">'Bostridge+Drake_1997'!$I$13:$I$18</definedName>
    <definedName name="BA2004_08b" localSheetId="44">'Büchner+Shetler_1985'!$I$13:$I$18</definedName>
    <definedName name="BA2004_08b" localSheetId="38">'Czerwenka+Schneider_1981'!$I$13:$I$18</definedName>
    <definedName name="BA2004_08b" localSheetId="4">'Duhan+Foll_1928'!$I$13:$I$18</definedName>
    <definedName name="BA2004_08b" localSheetId="55">'Egmond+Immerseel_1989'!$I$13:$I$18</definedName>
    <definedName name="BA2004_08b" localSheetId="51">'Equiluz+Fussi_1988'!$I$13:$I$18</definedName>
    <definedName name="BA2004_08b" localSheetId="89">'Eröd+Kutrowatz_2010'!$I$13:$I$18</definedName>
    <definedName name="BA2004_08b" localSheetId="53">'Fassbaender+Reimann_1988'!$I$13:$I$18</definedName>
    <definedName name="BA2004_08b" localSheetId="64">'Fassbaender+Rieger_1995'!$I$13:$I$18</definedName>
    <definedName name="BA2004_08b" localSheetId="92">'Finley+Drake_2013'!#REF!</definedName>
    <definedName name="BA2004_08b" localSheetId="34">'Fischer-D+Barenboim_1979'!$I$13:$I$18</definedName>
    <definedName name="BA2004_08b" localSheetId="35">'Fischer-D+Brendel_1979'!$I$13:$I$18</definedName>
    <definedName name="BA2004_08b" localSheetId="45">'Fischer-D+Brendel_1985'!$I$13:$I$18</definedName>
    <definedName name="BA2004_08b" localSheetId="56">'Fischer-D+Perahia_1990'!$I$13:$I$18</definedName>
    <definedName name="BA2004_08b" localSheetId="33">'Fischer-D+Pollini_1978'!$I$13:$I$18</definedName>
    <definedName name="BA2004_08b" localSheetId="91">'Furlanetto+Tchetuev_2011'!#REF!</definedName>
    <definedName name="BA2004_08b" localSheetId="76">'Gerhaher+Huber_2001'!$I$13:$I$18</definedName>
    <definedName name="BA2004_08b" localSheetId="79">'Goerne+Brendel_2003'!$I$13:$I$18</definedName>
    <definedName name="BA2004_08b" localSheetId="94">'Goerne+Hinterhäuser_2015'!$I$13:$I$18</definedName>
    <definedName name="BA2004_08b" localSheetId="67">'Goerne+Johnson_1996'!$I$13:$I$18</definedName>
    <definedName name="BA2004_08b" localSheetId="84">'Golser+Delaney_2004'!$I$13:$I$18</definedName>
    <definedName name="BA2004_08b" localSheetId="36">'Haefliger+Dähler_1980'!$I$13:$I$18</definedName>
    <definedName name="BA2004_08b" localSheetId="70">'Hampson+Sawallisch_1997'!$I$13:$I$18</definedName>
    <definedName name="BA2004_08b" localSheetId="100">'Hatano+Takahashi_2017'!$I$13:$I$18</definedName>
    <definedName name="BA2004_08b" localSheetId="66">'Holl+Grubert_1995'!$I$13:$I$18</definedName>
    <definedName name="BA2004_08b" localSheetId="77">'Holl+Lutz_2001'!$I$13:$I$18</definedName>
    <definedName name="BA2004_08b" localSheetId="49">'Holl+Maisenberg_1987'!$I$13:$I$18</definedName>
    <definedName name="BA2004_08b" localSheetId="65">'Holl+Maisenberg_1995'!$I$13:$I$18</definedName>
    <definedName name="BA2004_08b" localSheetId="37">'Holl+Richter_1980'!$I$13:$I$18</definedName>
    <definedName name="BA2004_08b" localSheetId="62">'Holzmair+Cooper_1994'!$I$13:$I$18</definedName>
    <definedName name="BA2004_08b" localSheetId="88">'Holzmair+Haefliger_2009'!$I$13:$I$18</definedName>
    <definedName name="BA2004_08b" localSheetId="78">'Hoogklimmer+Walliser_2002'!$I$13:$I$18</definedName>
    <definedName name="BA2004_08b" localSheetId="8">'Hotter+Raucheisen_1942'!$I$13:$I$18</definedName>
    <definedName name="BA2004_08b" localSheetId="5">'Hüsch+Müller_1933'!$I$13:$I$18</definedName>
    <definedName name="BA2004_08b" localSheetId="52">'Hynninen+Gothóni_1988'!$I$13:$I$18</definedName>
    <definedName name="BA2004_08b" localSheetId="93">'Kaufmann+Deutsch_2013'!$I$13:$I$18</definedName>
    <definedName name="BA2004_08b" localSheetId="80">'Kollo+Pohl_2003'!$I$13:$I$18</definedName>
    <definedName name="BA2004_08b" localSheetId="71">'Kruysen+Blerk_1997'!$I$13:$I$18</definedName>
    <definedName name="BA2004_08b" localSheetId="6">'Lehmann+Ulanowsky_1941'!$I$13:$I$18</definedName>
    <definedName name="BA2004_08b" localSheetId="47">'Lorenz+Shetler_1986'!$I$13:$I$18</definedName>
    <definedName name="BA2004_08b" localSheetId="48">'Ludwig+Levine_1986'!$I$13:$I$18</definedName>
    <definedName name="BA2004_08b" localSheetId="39">'Moll+Garben_1982'!$I$13:$I$18</definedName>
    <definedName name="BA2004_08b" localSheetId="101">'Padmore+Bezuidenhout_2017'!$I$13:$I$18</definedName>
    <definedName name="BA2004_08b" localSheetId="86">'Padmore+Lewis_2008'!$I$13:$I$18</definedName>
    <definedName name="BA2004_08b" localSheetId="95">'Prégardien+Gees_2015'!$I$13:$I$18</definedName>
    <definedName name="BA2004_08b" localSheetId="68">'Prégardien+Staier_1996'!$I$13:$I$18</definedName>
    <definedName name="BA2004_08b" localSheetId="50">'Prey+Deutsch_1987'!$I$13:$I$18</definedName>
    <definedName name="BA2004_08b" localSheetId="72">'Price+Dewey_1997'!$I$13:$I$18</definedName>
    <definedName name="BA2004_08b" localSheetId="73">'Price+Dewey_1997_neu'!$I$13:$I$18</definedName>
    <definedName name="BA2004_08b" localSheetId="85">'Quasthoff+Barenboim_2005'!$I$13:$I$18</definedName>
    <definedName name="BA2004_08b" localSheetId="74">'Quasthoff+Spencer_1998'!$I$13:$I$18</definedName>
    <definedName name="BA2004_08b" localSheetId="9">'Rothmüller+Gyr_1944'!#REF!</definedName>
    <definedName name="BA2004_08b" localSheetId="81">'Schäfer+Schneider_2003'!$I$13:$I$18</definedName>
    <definedName name="BA2004_08b" localSheetId="57">'Schmidt+Jansen_1990'!$I$13:$I$18</definedName>
    <definedName name="BA2004_08b" localSheetId="75">'Schmidt+Jansen_2000'!$I$13:$I$18</definedName>
    <definedName name="BA2004_08b" localSheetId="63">'Schollum+Johnson_1994'!$I$13:$I$18</definedName>
    <definedName name="BA2004_08b" localSheetId="46">'Schreier+Richter_1985'!$I$13:$I$18</definedName>
    <definedName name="BA2004_08b" localSheetId="59">'Schreier+Schiff_1991'!$I$13:$I$18</definedName>
    <definedName name="BA2004_08b" localSheetId="58">'Shirai+Höll_1990'!$I$13:$I$18</definedName>
    <definedName name="BA2004_08b" localSheetId="99">'Skovhus+Vladar_2016'!$I$13:$I$18</definedName>
    <definedName name="BA2004_08b" localSheetId="32">'Souzay+Baldwin_1976'!$I$13:$I$18</definedName>
    <definedName name="BA2004_08b" localSheetId="82">'Stutzmann+Södergren_2003'!$I$13:$I$18</definedName>
    <definedName name="BA2004_08b" localSheetId="40">'Vickers+Parsons_1983'!$I$13:$I$18</definedName>
    <definedName name="BA2004_08b" localSheetId="41">'Vickers+Schaaf_1983'!$I$13:$I$18</definedName>
    <definedName name="BA2004_08b" localSheetId="96">'Zednik+Vorzellner_2015'!$I$13:$I$18</definedName>
    <definedName name="BA2004_08b_1" localSheetId="60">'Araiza+Lemaire_1993'!$I$13:$I$18</definedName>
    <definedName name="BA2004_08b_1" localSheetId="103">'Bostridge+Ades_2018'!$I$13:$I$18</definedName>
    <definedName name="BA2004_08b_1" localSheetId="83">'Bostridge+Andsnes_2004'!$I$13:$I$18</definedName>
    <definedName name="BA2004_08b_1" localSheetId="105">'DiDonato+N-S_2019'!$I$13:$I$18</definedName>
    <definedName name="BA2004_08b_1" localSheetId="42">'Fischer-D+Brendel_1984'!$I$13:$I$18</definedName>
    <definedName name="BA2004_08b_1" localSheetId="106">'Lay+Chapman_2019a'!$I$13:$I$18</definedName>
    <definedName name="BA2004_08b_1" localSheetId="107">'Lay+Chapman_2019b'!$I$13:$I$18</definedName>
    <definedName name="BA2004_08b_1" localSheetId="102">'Mattei+Nilsson_2018'!$I$13:$I$18</definedName>
    <definedName name="BA2004_08b_1" localSheetId="108">'Mattei+Nilsson_2019'!$I$13:$I$18</definedName>
    <definedName name="BA2004_08b_1" localSheetId="22">'Pears+Britten_1963'!$I$13:$I$18</definedName>
    <definedName name="BA2004_08b_1" localSheetId="109">'Sabata+Poyato_2019'!$I$13:$I$18</definedName>
    <definedName name="BA2004_08b_1" localSheetId="7">'Schmitt-Walter+Leitner_1941'!$I$13:$I$18</definedName>
    <definedName name="BA2004_08b_1" localSheetId="104">'Schwarz+Schornsheim_2018'!$I$13:$I$18</definedName>
    <definedName name="BA2004_08b_1" localSheetId="43">'Wilson-Johnson+Norris_1984'!$I$13:$I$18</definedName>
    <definedName name="BA2004_08b_1" localSheetId="110">'Zenkl+Breinl_2020'!$I$13:$I$18</definedName>
    <definedName name="BA2004_08b_2" localSheetId="10">'Anders+Raucheisen_1945'!$I$13:$I$18</definedName>
    <definedName name="BA2004_08b_2" localSheetId="60">'Araiza+Lemaire_1993'!$I$13:$I$18</definedName>
    <definedName name="BA2004_08b_2" localSheetId="14">'Bogtman+Nobel_1954'!$I$13:$I$18</definedName>
    <definedName name="BA2004_08b_2" localSheetId="16">'Boyce+Germain_1955'!$I$13:$I$18</definedName>
    <definedName name="BA2004_08b_2" localSheetId="30">'Dermota+Dermota_1976'!$I$13:$I$18</definedName>
    <definedName name="BA2004_08b_2" localSheetId="12">'Fischer-D+Billing_1948'!$I$13:$I$18</definedName>
    <definedName name="BA2004_08b_2" localSheetId="42">'Fischer-D+Brendel_1984'!$I$13:$I$18</definedName>
    <definedName name="BA2004_08b_2" localSheetId="24">'Fischer-D+Demus_1966'!$I$13:$I$18</definedName>
    <definedName name="BA2004_08b_2" localSheetId="17">'Fischer-D+Moore_1955'!$I$13:$I$18</definedName>
    <definedName name="BA2004_08b_2" localSheetId="28">'Fischer-D+Moore_1971'!$I$13:$I$18</definedName>
    <definedName name="BA2004_08b_2" localSheetId="13">'Fischer-D+Reutter_1952'!$I$13:$I$18</definedName>
    <definedName name="BA2004_08b_2" localSheetId="19">'Greindl+Klust_1957'!$I$13:$I$18</definedName>
    <definedName name="BA2004_08b_2" localSheetId="15">'Hotter+Moore_1954'!$I$13:$I$18</definedName>
    <definedName name="BA2004_08b_2" localSheetId="31">'Hotter+Parsons_1976'!$I$13:$I$18</definedName>
    <definedName name="BA2004_08b_2" localSheetId="11">'Hotter+Schröter_1947'!$I$13:$I$18</definedName>
    <definedName name="BA2004_08b_2" localSheetId="23">'Patzak+Demus_1964'!$I$13:$I$18</definedName>
    <definedName name="BA2004_08b_2" localSheetId="26">'Pears+Britten_1970'!$I$13:$I$18</definedName>
    <definedName name="BA2004_08b_2" localSheetId="20">'Prey+Moore_1959'!$I$13:$I$18</definedName>
    <definedName name="BA2004_08b_2" localSheetId="29">'Prey+Sawallisch_1973'!$I$13:$I$18</definedName>
    <definedName name="BA2004_08b_2" localSheetId="18">'Rehfuss+Werba_1956'!$I$13:$I$18</definedName>
    <definedName name="BA2004_08b_2" localSheetId="25">'Schey+Nobel_1966b'!$I$13:$I$18</definedName>
    <definedName name="BA2004_08b_2" localSheetId="27">'Schock+Eröd_1970'!$I$13:$I$18</definedName>
    <definedName name="BA2004_08b_2" localSheetId="21">'Souzay+Baldwin_1962'!$I$13:$I$18</definedName>
    <definedName name="BA2004_08b_2" localSheetId="43">'Wilson-Johnson+Norris_1984'!$I$13:$I$18</definedName>
    <definedName name="BA2004_09b" localSheetId="97">'Bankl+Krumpöck_2016'!$J$13:$J$18</definedName>
    <definedName name="BA2004_09b" localSheetId="54">'Bär+Parsons_1988'!$J$13:$J$18</definedName>
    <definedName name="BA2004_09b" localSheetId="61">'Bästlein+Laux 1994'!$J$13:$J$18</definedName>
    <definedName name="BA2004_09b" localSheetId="87">'Bauer+Immerseel 2009'!$J$13:$J$18</definedName>
    <definedName name="BA2004_09b" localSheetId="90">'Boesch+Martineau_2011'!$J$13:$J$18</definedName>
    <definedName name="BA2004_09b" localSheetId="98">'Boesch+Vignoles_2016'!$J$13:$J$18</definedName>
    <definedName name="BA2004_09b" localSheetId="83">'Bostridge+Andsnes_2004'!$J$24:$J$26</definedName>
    <definedName name="BA2004_09b" localSheetId="69">'Bostridge+Drake_1997'!$J$13:$J$18</definedName>
    <definedName name="BA2004_09b" localSheetId="44">'Büchner+Shetler_1985'!$J$13:$J$18</definedName>
    <definedName name="BA2004_09b" localSheetId="38">'Czerwenka+Schneider_1981'!$J$13:$J$18</definedName>
    <definedName name="BA2004_09b" localSheetId="4">'Duhan+Foll_1928'!$J$13:$J$18</definedName>
    <definedName name="BA2004_09b" localSheetId="55">'Egmond+Immerseel_1989'!$J$13:$J$18</definedName>
    <definedName name="BA2004_09b" localSheetId="51">'Equiluz+Fussi_1988'!$J$13:$J$18</definedName>
    <definedName name="BA2004_09b" localSheetId="89">'Eröd+Kutrowatz_2010'!$J$13:$J$18</definedName>
    <definedName name="BA2004_09b" localSheetId="53">'Fassbaender+Reimann_1988'!$J$13:$J$18</definedName>
    <definedName name="BA2004_09b" localSheetId="64">'Fassbaender+Rieger_1995'!$J$13:$J$18</definedName>
    <definedName name="BA2004_09b" localSheetId="92">'Finley+Drake_2013'!$J$13:$J$18</definedName>
    <definedName name="BA2004_09b" localSheetId="34">'Fischer-D+Barenboim_1979'!$J$13:$J$18</definedName>
    <definedName name="BA2004_09b" localSheetId="35">'Fischer-D+Brendel_1979'!$J$13:$J$18</definedName>
    <definedName name="BA2004_09b" localSheetId="45">'Fischer-D+Brendel_1985'!$J$13:$J$18</definedName>
    <definedName name="BA2004_09b" localSheetId="56">'Fischer-D+Perahia_1990'!$J$13:$J$18</definedName>
    <definedName name="BA2004_09b" localSheetId="33">'Fischer-D+Pollini_1978'!$J$13:$J$18</definedName>
    <definedName name="BA2004_09b" localSheetId="91">'Furlanetto+Tchetuev_2011'!$J$13:$J$18</definedName>
    <definedName name="BA2004_09b" localSheetId="76">'Gerhaher+Huber_2001'!$J$13:$J$18</definedName>
    <definedName name="BA2004_09b" localSheetId="79">'Goerne+Brendel_2003'!$J$13:$J$18</definedName>
    <definedName name="BA2004_09b" localSheetId="94">'Goerne+Hinterhäuser_2015'!$J$13:$J$18</definedName>
    <definedName name="BA2004_09b" localSheetId="67">'Goerne+Johnson_1996'!$J$13:$J$18</definedName>
    <definedName name="BA2004_09b" localSheetId="84">'Golser+Delaney_2004'!$J$13:$J$18</definedName>
    <definedName name="BA2004_09b" localSheetId="36">'Haefliger+Dähler_1980'!$J$13:$J$18</definedName>
    <definedName name="BA2004_09b" localSheetId="70">'Hampson+Sawallisch_1997'!$J$13:$J$18</definedName>
    <definedName name="BA2004_09b" localSheetId="100">'Hatano+Takahashi_2017'!$J$13:$J$18</definedName>
    <definedName name="BA2004_09b" localSheetId="66">'Holl+Grubert_1995'!$J$13:$J$18</definedName>
    <definedName name="BA2004_09b" localSheetId="77">'Holl+Lutz_2001'!$J$13:$J$18</definedName>
    <definedName name="BA2004_09b" localSheetId="49">'Holl+Maisenberg_1987'!$J$13:$J$18</definedName>
    <definedName name="BA2004_09b" localSheetId="65">'Holl+Maisenberg_1995'!$J$13:$J$18</definedName>
    <definedName name="BA2004_09b" localSheetId="37">'Holl+Richter_1980'!$J$13:$J$18</definedName>
    <definedName name="BA2004_09b" localSheetId="62">'Holzmair+Cooper_1994'!$J$13:$J$18</definedName>
    <definedName name="BA2004_09b" localSheetId="88">'Holzmair+Haefliger_2009'!$J$13:$J$18</definedName>
    <definedName name="BA2004_09b" localSheetId="78">'Hoogklimmer+Walliser_2002'!$J$13:$J$18</definedName>
    <definedName name="BA2004_09b" localSheetId="8">'Hotter+Raucheisen_1942'!$J$13:$J$18</definedName>
    <definedName name="BA2004_09b" localSheetId="5">'Hüsch+Müller_1933'!$J$13:$J$18</definedName>
    <definedName name="BA2004_09b" localSheetId="52">'Hynninen+Gothóni_1988'!$J$13:$J$18</definedName>
    <definedName name="BA2004_09b" localSheetId="93">'Kaufmann+Deutsch_2013'!$J$13:$J$18</definedName>
    <definedName name="BA2004_09b" localSheetId="80">'Kollo+Pohl_2003'!$J$13:$J$18</definedName>
    <definedName name="BA2004_09b" localSheetId="71">'Kruysen+Blerk_1997'!$J$13:$J$18</definedName>
    <definedName name="BA2004_09b" localSheetId="6">'Lehmann+Ulanowsky_1941'!$J$13:$J$18</definedName>
    <definedName name="BA2004_09b" localSheetId="47">'Lorenz+Shetler_1986'!$J$13:$J$18</definedName>
    <definedName name="BA2004_09b" localSheetId="48">'Ludwig+Levine_1986'!$J$13:$J$18</definedName>
    <definedName name="BA2004_09b" localSheetId="39">'Moll+Garben_1982'!$J$13:$J$18</definedName>
    <definedName name="BA2004_09b" localSheetId="101">'Padmore+Bezuidenhout_2017'!$J$13:$J$18</definedName>
    <definedName name="BA2004_09b" localSheetId="86">'Padmore+Lewis_2008'!$J$13:$J$18</definedName>
    <definedName name="BA2004_09b" localSheetId="95">'Prégardien+Gees_2015'!$J$13:$J$18</definedName>
    <definedName name="BA2004_09b" localSheetId="68">'Prégardien+Staier_1996'!$J$13:$J$18</definedName>
    <definedName name="BA2004_09b" localSheetId="50">'Prey+Deutsch_1987'!$J$13:$J$18</definedName>
    <definedName name="BA2004_09b" localSheetId="72">'Price+Dewey_1997'!$J$13:$J$18</definedName>
    <definedName name="BA2004_09b" localSheetId="73">'Price+Dewey_1997_neu'!$J$13:$J$18</definedName>
    <definedName name="BA2004_09b" localSheetId="85">'Quasthoff+Barenboim_2005'!$J$13:$J$18</definedName>
    <definedName name="BA2004_09b" localSheetId="74">'Quasthoff+Spencer_1998'!$J$13:$J$18</definedName>
    <definedName name="BA2004_09b" localSheetId="9">'Rothmüller+Gyr_1944'!$I$14:$I$19</definedName>
    <definedName name="BA2004_09b" localSheetId="81">'Schäfer+Schneider_2003'!$J$13:$J$18</definedName>
    <definedName name="BA2004_09b" localSheetId="57">'Schmidt+Jansen_1990'!$J$13:$J$18</definedName>
    <definedName name="BA2004_09b" localSheetId="75">'Schmidt+Jansen_2000'!$J$13:$J$18</definedName>
    <definedName name="BA2004_09b" localSheetId="63">'Schollum+Johnson_1994'!$J$13:$J$18</definedName>
    <definedName name="BA2004_09b" localSheetId="46">'Schreier+Richter_1985'!$J$13:$J$18</definedName>
    <definedName name="BA2004_09b" localSheetId="59">'Schreier+Schiff_1991'!$J$13:$J$18</definedName>
    <definedName name="BA2004_09b" localSheetId="58">'Shirai+Höll_1990'!$J$13:$J$18</definedName>
    <definedName name="BA2004_09b" localSheetId="99">'Skovhus+Vladar_2016'!$J$13:$J$18</definedName>
    <definedName name="BA2004_09b" localSheetId="32">'Souzay+Baldwin_1976'!$J$13:$J$18</definedName>
    <definedName name="BA2004_09b" localSheetId="82">'Stutzmann+Södergren_2003'!$J$13:$J$18</definedName>
    <definedName name="BA2004_09b" localSheetId="40">'Vickers+Parsons_1983'!$J$13:$J$18</definedName>
    <definedName name="BA2004_09b" localSheetId="41">'Vickers+Schaaf_1983'!$J$13:$J$18</definedName>
    <definedName name="BA2004_09b" localSheetId="96">'Zednik+Vorzellner_2015'!$J$13:$J$18</definedName>
    <definedName name="BA2004_09b_1" localSheetId="60">'Araiza+Lemaire_1993'!$J$13:$J$18</definedName>
    <definedName name="BA2004_09b_1" localSheetId="103">'Bostridge+Ades_2018'!$J$13:$J$18</definedName>
    <definedName name="BA2004_09b_1" localSheetId="83">'Bostridge+Andsnes_2004'!$J$13:$J$18</definedName>
    <definedName name="BA2004_09b_1" localSheetId="105">'DiDonato+N-S_2019'!$J$13:$J$18</definedName>
    <definedName name="BA2004_09b_1" localSheetId="42">'Fischer-D+Brendel_1984'!$J$13:$J$18</definedName>
    <definedName name="BA2004_09b_1" localSheetId="106">'Lay+Chapman_2019a'!$J$13:$J$18</definedName>
    <definedName name="BA2004_09b_1" localSheetId="107">'Lay+Chapman_2019b'!$J$13:$J$18</definedName>
    <definedName name="BA2004_09b_1" localSheetId="102">'Mattei+Nilsson_2018'!$J$13:$J$18</definedName>
    <definedName name="BA2004_09b_1" localSheetId="108">'Mattei+Nilsson_2019'!$J$13:$J$18</definedName>
    <definedName name="BA2004_09b_1" localSheetId="22">'Pears+Britten_1963'!$J$13:$J$18</definedName>
    <definedName name="BA2004_09b_1" localSheetId="109">'Sabata+Poyato_2019'!$J$13:$J$18</definedName>
    <definedName name="BA2004_09b_1" localSheetId="7">'Schmitt-Walter+Leitner_1941'!$J$13:$J$18</definedName>
    <definedName name="BA2004_09b_1" localSheetId="104">'Schwarz+Schornsheim_2018'!$J$13:$J$18</definedName>
    <definedName name="BA2004_09b_1" localSheetId="43">'Wilson-Johnson+Norris_1984'!$J$13:$J$18</definedName>
    <definedName name="BA2004_09b_1" localSheetId="110">'Zenkl+Breinl_2020'!$J$13:$J$18</definedName>
    <definedName name="BA2004_09b_2" localSheetId="10">'Anders+Raucheisen_1945'!$J$13:$J$18</definedName>
    <definedName name="BA2004_09b_2" localSheetId="60">'Araiza+Lemaire_1993'!$J$13:$J$18</definedName>
    <definedName name="BA2004_09b_2" localSheetId="14">'Bogtman+Nobel_1954'!$J$13:$J$18</definedName>
    <definedName name="BA2004_09b_2" localSheetId="16">'Boyce+Germain_1955'!$J$13:$J$18</definedName>
    <definedName name="BA2004_09b_2" localSheetId="30">'Dermota+Dermota_1976'!$J$13:$J$18</definedName>
    <definedName name="BA2004_09b_2" localSheetId="12">'Fischer-D+Billing_1948'!$J$13:$J$18</definedName>
    <definedName name="BA2004_09b_2" localSheetId="42">'Fischer-D+Brendel_1984'!$J$13:$J$18</definedName>
    <definedName name="BA2004_09b_2" localSheetId="24">'Fischer-D+Demus_1966'!$J$13:$J$18</definedName>
    <definedName name="BA2004_09b_2" localSheetId="17">'Fischer-D+Moore_1955'!$J$13:$J$18</definedName>
    <definedName name="BA2004_09b_2" localSheetId="28">'Fischer-D+Moore_1971'!$J$13:$J$18</definedName>
    <definedName name="BA2004_09b_2" localSheetId="13">'Fischer-D+Reutter_1952'!$J$13:$J$18</definedName>
    <definedName name="BA2004_09b_2" localSheetId="19">'Greindl+Klust_1957'!$J$13:$J$18</definedName>
    <definedName name="BA2004_09b_2" localSheetId="15">'Hotter+Moore_1954'!$J$13:$J$18</definedName>
    <definedName name="BA2004_09b_2" localSheetId="31">'Hotter+Parsons_1976'!$J$13:$J$18</definedName>
    <definedName name="BA2004_09b_2" localSheetId="11">'Hotter+Schröter_1947'!$J$13:$J$18</definedName>
    <definedName name="BA2004_09b_2" localSheetId="23">'Patzak+Demus_1964'!$J$13:$J$18</definedName>
    <definedName name="BA2004_09b_2" localSheetId="26">'Pears+Britten_1970'!$J$13:$J$18</definedName>
    <definedName name="BA2004_09b_2" localSheetId="20">'Prey+Moore_1959'!$J$13:$J$18</definedName>
    <definedName name="BA2004_09b_2" localSheetId="29">'Prey+Sawallisch_1973'!$J$13:$J$18</definedName>
    <definedName name="BA2004_09b_2" localSheetId="18">'Rehfuss+Werba_1956'!$J$13:$J$18</definedName>
    <definedName name="BA2004_09b_2" localSheetId="25">'Schey+Nobel_1966b'!$J$13:$J$18</definedName>
    <definedName name="BA2004_09b_2" localSheetId="27">'Schock+Eröd_1970'!$J$13:$J$18</definedName>
    <definedName name="BA2004_09b_2" localSheetId="21">'Souzay+Baldwin_1962'!$J$13:$J$18</definedName>
    <definedName name="BA2004_09b_2" localSheetId="43">'Wilson-Johnson+Norris_1984'!$J$13:$J$18</definedName>
    <definedName name="BA2004_10b" localSheetId="97">'Bankl+Krumpöck_2016'!$K$13:$K$18</definedName>
    <definedName name="BA2004_10b" localSheetId="54">'Bär+Parsons_1988'!$K$13:$K$18</definedName>
    <definedName name="BA2004_10b" localSheetId="61">'Bästlein+Laux 1994'!$K$13:$K$18</definedName>
    <definedName name="BA2004_10b" localSheetId="87">'Bauer+Immerseel 2009'!$K$13:$K$18</definedName>
    <definedName name="BA2004_10b" localSheetId="90">'Boesch+Martineau_2011'!$K$13:$K$18</definedName>
    <definedName name="BA2004_10b" localSheetId="98">'Boesch+Vignoles_2016'!$K$13:$K$18</definedName>
    <definedName name="BA2004_10b" localSheetId="83">'Bostridge+Andsnes_2004'!$K$24:$K$26</definedName>
    <definedName name="BA2004_10b" localSheetId="69">'Bostridge+Drake_1997'!$K$13:$K$18</definedName>
    <definedName name="BA2004_10b" localSheetId="44">'Büchner+Shetler_1985'!$K$13:$K$18</definedName>
    <definedName name="BA2004_10b" localSheetId="38">'Czerwenka+Schneider_1981'!$K$13:$K$18</definedName>
    <definedName name="BA2004_10b" localSheetId="4">'Duhan+Foll_1928'!$K$13:$K$18</definedName>
    <definedName name="BA2004_10b" localSheetId="55">'Egmond+Immerseel_1989'!$K$13:$K$18</definedName>
    <definedName name="BA2004_10b" localSheetId="51">'Equiluz+Fussi_1988'!$K$13:$K$18</definedName>
    <definedName name="BA2004_10b" localSheetId="89">'Eröd+Kutrowatz_2010'!$K$13:$K$18</definedName>
    <definedName name="BA2004_10b" localSheetId="53">'Fassbaender+Reimann_1988'!$K$13:$K$18</definedName>
    <definedName name="BA2004_10b" localSheetId="64">'Fassbaender+Rieger_1995'!$K$13:$K$18</definedName>
    <definedName name="BA2004_10b" localSheetId="92">'Finley+Drake_2013'!$K$13:$K$18</definedName>
    <definedName name="BA2004_10b" localSheetId="34">'Fischer-D+Barenboim_1979'!$K$13:$K$18</definedName>
    <definedName name="BA2004_10b" localSheetId="35">'Fischer-D+Brendel_1979'!$K$13:$K$18</definedName>
    <definedName name="BA2004_10b" localSheetId="45">'Fischer-D+Brendel_1985'!$K$13:$K$18</definedName>
    <definedName name="BA2004_10b" localSheetId="56">'Fischer-D+Perahia_1990'!$K$13:$K$18</definedName>
    <definedName name="BA2004_10b" localSheetId="33">'Fischer-D+Pollini_1978'!$K$13:$K$18</definedName>
    <definedName name="BA2004_10b" localSheetId="91">'Furlanetto+Tchetuev_2011'!$K$13:$K$18</definedName>
    <definedName name="BA2004_10b" localSheetId="76">'Gerhaher+Huber_2001'!$K$13:$K$18</definedName>
    <definedName name="BA2004_10b" localSheetId="79">'Goerne+Brendel_2003'!$K$13:$K$18</definedName>
    <definedName name="BA2004_10b" localSheetId="94">'Goerne+Hinterhäuser_2015'!$K$13:$K$18</definedName>
    <definedName name="BA2004_10b" localSheetId="67">'Goerne+Johnson_1996'!$K$13:$K$18</definedName>
    <definedName name="BA2004_10b" localSheetId="84">'Golser+Delaney_2004'!$K$13:$K$18</definedName>
    <definedName name="BA2004_10b" localSheetId="36">'Haefliger+Dähler_1980'!$K$13:$K$18</definedName>
    <definedName name="BA2004_10b" localSheetId="70">'Hampson+Sawallisch_1997'!$K$13:$K$18</definedName>
    <definedName name="BA2004_10b" localSheetId="100">'Hatano+Takahashi_2017'!$K$13:$K$18</definedName>
    <definedName name="BA2004_10b" localSheetId="66">'Holl+Grubert_1995'!$K$13:$K$18</definedName>
    <definedName name="BA2004_10b" localSheetId="77">'Holl+Lutz_2001'!$K$13:$K$18</definedName>
    <definedName name="BA2004_10b" localSheetId="49">'Holl+Maisenberg_1987'!$K$13:$K$18</definedName>
    <definedName name="BA2004_10b" localSheetId="65">'Holl+Maisenberg_1995'!$K$13:$K$18</definedName>
    <definedName name="BA2004_10b" localSheetId="37">'Holl+Richter_1980'!$K$13:$K$18</definedName>
    <definedName name="BA2004_10b" localSheetId="62">'Holzmair+Cooper_1994'!$K$13:$K$18</definedName>
    <definedName name="BA2004_10b" localSheetId="88">'Holzmair+Haefliger_2009'!$K$13:$K$18</definedName>
    <definedName name="BA2004_10b" localSheetId="78">'Hoogklimmer+Walliser_2002'!$K$13:$K$18</definedName>
    <definedName name="BA2004_10b" localSheetId="8">'Hotter+Raucheisen_1942'!$K$13:$K$18</definedName>
    <definedName name="BA2004_10b" localSheetId="5">'Hüsch+Müller_1933'!$K$13:$K$18</definedName>
    <definedName name="BA2004_10b" localSheetId="52">'Hynninen+Gothóni_1988'!$K$13:$K$18</definedName>
    <definedName name="BA2004_10b" localSheetId="93">'Kaufmann+Deutsch_2013'!$K$13:$K$18</definedName>
    <definedName name="BA2004_10b" localSheetId="80">'Kollo+Pohl_2003'!$K$13:$K$18</definedName>
    <definedName name="BA2004_10b" localSheetId="71">'Kruysen+Blerk_1997'!$K$13:$K$18</definedName>
    <definedName name="BA2004_10b" localSheetId="6">'Lehmann+Ulanowsky_1941'!$K$13:$K$18</definedName>
    <definedName name="BA2004_10b" localSheetId="47">'Lorenz+Shetler_1986'!$K$13:$K$18</definedName>
    <definedName name="BA2004_10b" localSheetId="48">'Ludwig+Levine_1986'!$K$13:$K$18</definedName>
    <definedName name="BA2004_10b" localSheetId="39">'Moll+Garben_1982'!$K$13:$K$18</definedName>
    <definedName name="BA2004_10b" localSheetId="101">'Padmore+Bezuidenhout_2017'!$K$13:$K$18</definedName>
    <definedName name="BA2004_10b" localSheetId="86">'Padmore+Lewis_2008'!$K$13:$K$18</definedName>
    <definedName name="BA2004_10b" localSheetId="95">'Prégardien+Gees_2015'!$K$13:$K$18</definedName>
    <definedName name="BA2004_10b" localSheetId="68">'Prégardien+Staier_1996'!$K$13:$K$18</definedName>
    <definedName name="BA2004_10b" localSheetId="50">'Prey+Deutsch_1987'!$K$13:$K$18</definedName>
    <definedName name="BA2004_10b" localSheetId="72">'Price+Dewey_1997'!$K$13:$K$18</definedName>
    <definedName name="BA2004_10b" localSheetId="73">'Price+Dewey_1997_neu'!$K$13:$K$18</definedName>
    <definedName name="BA2004_10b" localSheetId="85">'Quasthoff+Barenboim_2005'!$K$13:$K$18</definedName>
    <definedName name="BA2004_10b" localSheetId="74">'Quasthoff+Spencer_1998'!$K$13:$K$18</definedName>
    <definedName name="BA2004_10b" localSheetId="9">'Rothmüller+Gyr_1944'!$J$14:$J$19</definedName>
    <definedName name="BA2004_10b" localSheetId="81">'Schäfer+Schneider_2003'!$K$13:$K$18</definedName>
    <definedName name="BA2004_10b" localSheetId="57">'Schmidt+Jansen_1990'!$K$13:$K$18</definedName>
    <definedName name="BA2004_10b" localSheetId="75">'Schmidt+Jansen_2000'!$K$13:$K$18</definedName>
    <definedName name="BA2004_10b" localSheetId="63">'Schollum+Johnson_1994'!$K$13:$K$18</definedName>
    <definedName name="BA2004_10b" localSheetId="46">'Schreier+Richter_1985'!$K$13:$K$18</definedName>
    <definedName name="BA2004_10b" localSheetId="59">'Schreier+Schiff_1991'!$K$13:$K$18</definedName>
    <definedName name="BA2004_10b" localSheetId="58">'Shirai+Höll_1990'!$K$13:$K$18</definedName>
    <definedName name="BA2004_10b" localSheetId="99">'Skovhus+Vladar_2016'!$K$13:$K$18</definedName>
    <definedName name="BA2004_10b" localSheetId="32">'Souzay+Baldwin_1976'!$K$13:$K$18</definedName>
    <definedName name="BA2004_10b" localSheetId="82">'Stutzmann+Södergren_2003'!$K$13:$K$18</definedName>
    <definedName name="BA2004_10b" localSheetId="40">'Vickers+Parsons_1983'!$K$13:$K$18</definedName>
    <definedName name="BA2004_10b" localSheetId="41">'Vickers+Schaaf_1983'!$K$13:$K$18</definedName>
    <definedName name="BA2004_10b" localSheetId="96">'Zednik+Vorzellner_2015'!$K$13:$K$18</definedName>
    <definedName name="BA2004_10b_1" localSheetId="60">'Araiza+Lemaire_1993'!$K$13:$K$18</definedName>
    <definedName name="BA2004_10b_1" localSheetId="103">'Bostridge+Ades_2018'!$K$13:$K$18</definedName>
    <definedName name="BA2004_10b_1" localSheetId="83">'Bostridge+Andsnes_2004'!$K$13:$K$18</definedName>
    <definedName name="BA2004_10b_1" localSheetId="105">'DiDonato+N-S_2019'!$K$13:$K$18</definedName>
    <definedName name="BA2004_10b_1" localSheetId="42">'Fischer-D+Brendel_1984'!$K$13:$K$18</definedName>
    <definedName name="BA2004_10b_1" localSheetId="106">'Lay+Chapman_2019a'!$K$13:$K$18</definedName>
    <definedName name="BA2004_10b_1" localSheetId="107">'Lay+Chapman_2019b'!$K$13:$K$18</definedName>
    <definedName name="BA2004_10b_1" localSheetId="102">'Mattei+Nilsson_2018'!$K$13:$K$18</definedName>
    <definedName name="BA2004_10b_1" localSheetId="108">'Mattei+Nilsson_2019'!$K$13:$K$18</definedName>
    <definedName name="BA2004_10b_1" localSheetId="22">'Pears+Britten_1963'!$K$13:$K$18</definedName>
    <definedName name="BA2004_10b_1" localSheetId="109">'Sabata+Poyato_2019'!$K$13:$K$18</definedName>
    <definedName name="BA2004_10b_1" localSheetId="7">'Schmitt-Walter+Leitner_1941'!$K$13:$K$18</definedName>
    <definedName name="BA2004_10b_1" localSheetId="104">'Schwarz+Schornsheim_2018'!$K$13:$K$18</definedName>
    <definedName name="BA2004_10b_1" localSheetId="43">'Wilson-Johnson+Norris_1984'!$K$13:$K$18</definedName>
    <definedName name="BA2004_10b_1" localSheetId="110">'Zenkl+Breinl_2020'!$K$13:$K$18</definedName>
    <definedName name="BA2004_10b_2" localSheetId="10">'Anders+Raucheisen_1945'!$K$13:$K$18</definedName>
    <definedName name="BA2004_10b_2" localSheetId="60">'Araiza+Lemaire_1993'!$K$13:$K$18</definedName>
    <definedName name="BA2004_10b_2" localSheetId="14">'Bogtman+Nobel_1954'!$K$13:$K$18</definedName>
    <definedName name="BA2004_10b_2" localSheetId="16">'Boyce+Germain_1955'!$K$13:$K$18</definedName>
    <definedName name="BA2004_10b_2" localSheetId="30">'Dermota+Dermota_1976'!$K$13:$K$18</definedName>
    <definedName name="BA2004_10b_2" localSheetId="12">'Fischer-D+Billing_1948'!$K$13:$K$18</definedName>
    <definedName name="BA2004_10b_2" localSheetId="42">'Fischer-D+Brendel_1984'!$K$13:$K$18</definedName>
    <definedName name="BA2004_10b_2" localSheetId="24">'Fischer-D+Demus_1966'!$K$13:$K$18</definedName>
    <definedName name="BA2004_10b_2" localSheetId="17">'Fischer-D+Moore_1955'!$K$13:$K$18</definedName>
    <definedName name="BA2004_10b_2" localSheetId="28">'Fischer-D+Moore_1971'!$K$13:$K$18</definedName>
    <definedName name="BA2004_10b_2" localSheetId="13">'Fischer-D+Reutter_1952'!$K$13:$K$18</definedName>
    <definedName name="BA2004_10b_2" localSheetId="19">'Greindl+Klust_1957'!$K$13:$K$18</definedName>
    <definedName name="BA2004_10b_2" localSheetId="15">'Hotter+Moore_1954'!$K$13:$K$18</definedName>
    <definedName name="BA2004_10b_2" localSheetId="31">'Hotter+Parsons_1976'!$K$13:$K$18</definedName>
    <definedName name="BA2004_10b_2" localSheetId="11">'Hotter+Schröter_1947'!$K$13:$K$18</definedName>
    <definedName name="BA2004_10b_2" localSheetId="23">'Patzak+Demus_1964'!$K$13:$K$18</definedName>
    <definedName name="BA2004_10b_2" localSheetId="26">'Pears+Britten_1970'!$K$13:$K$18</definedName>
    <definedName name="BA2004_10b_2" localSheetId="20">'Prey+Moore_1959'!$K$13:$K$18</definedName>
    <definedName name="BA2004_10b_2" localSheetId="29">'Prey+Sawallisch_1973'!$K$13:$K$18</definedName>
    <definedName name="BA2004_10b_2" localSheetId="18">'Rehfuss+Werba_1956'!$K$13:$K$18</definedName>
    <definedName name="BA2004_10b_2" localSheetId="25">'Schey+Nobel_1966b'!$K$13:$K$18</definedName>
    <definedName name="BA2004_10b_2" localSheetId="27">'Schock+Eröd_1970'!$K$13:$K$18</definedName>
    <definedName name="BA2004_10b_2" localSheetId="21">'Souzay+Baldwin_1962'!$K$13:$K$18</definedName>
    <definedName name="BA2004_10b_2" localSheetId="43">'Wilson-Johnson+Norris_1984'!$K$13:$K$18</definedName>
    <definedName name="BA2004_11b" localSheetId="83">'Bostridge+Andsnes_2004'!$L$24:$L$35</definedName>
    <definedName name="BA2004_11b_1" localSheetId="83">'Bostridge+Andsnes_2004'!$L$14:$L$20</definedName>
    <definedName name="Bankl_Krumpöck_2016_dur" localSheetId="97">'Bankl+Krumpöck_2016'!$U$2:$U$77</definedName>
    <definedName name="Bär_Parsons_1988_dur" localSheetId="54">'Bär+Parsons_1988'!$U$2:$U$77</definedName>
    <definedName name="Bästlein_Laux_1994_dur" localSheetId="61">'Bästlein+Laux 1994'!$U$2:$U$77</definedName>
    <definedName name="Bauer_Immerseel_2009_dur" localSheetId="87">'Bauer+Immerseel 2009'!$U$2:$U$77</definedName>
    <definedName name="Boesch_Martineau_2011_dur" localSheetId="90">'Boesch+Martineau_2011'!$U$2:$U$77</definedName>
    <definedName name="Boesch_Vignoloes_2016_dur" localSheetId="98">'Boesch+Vignoles_2016'!$U$2:$U$77</definedName>
    <definedName name="Bogtman_Nobel_1954_dur" localSheetId="14">'Bogtman+Nobel_1954'!$U$2:$U$77</definedName>
    <definedName name="Bostridge_Ades_2018_dur" localSheetId="103">'Bostridge+Ades_2018'!$U$2:$U$77</definedName>
    <definedName name="Bostridge_Andsnes_2004_dur" localSheetId="83">'Bostridge+Andsnes_2004'!$U$2:$U$77</definedName>
    <definedName name="Bostridge_Drake_1997_dur" localSheetId="69">'Bostridge+Drake_1997'!$U$2:$U$77</definedName>
    <definedName name="Boyce_Germain_1955_dur" localSheetId="16">'Boyce+Germain_1955'!$U$2:$U$77</definedName>
    <definedName name="Büchner_Shetler_1985_dur" localSheetId="44">'Büchner+Shetler_1985'!$U$2:$U$77</definedName>
    <definedName name="Czerwenka_Schneider_1981_dur" localSheetId="38">'Czerwenka+Schneider_1981'!$U$2:$U$77</definedName>
    <definedName name="Dermota_Dermota_1976_dur" localSheetId="30">'Dermota+Dermota_1976'!$U$2:$U$77</definedName>
    <definedName name="DiDonato_Nézet_Séguin_2019" localSheetId="105">'DiDonato+N-S_2019'!$U$2:$U$77</definedName>
    <definedName name="Duhan_Foll_1928_dur_1" localSheetId="4">'Duhan+Foll_1928'!$U$2:$U$77</definedName>
    <definedName name="Egmond_Immerseel_1990_dur" localSheetId="55">'Egmond+Immerseel_1989'!$U$2:$U$77</definedName>
    <definedName name="Equiluz_Fussi_1988_dur" localSheetId="51">'Equiluz+Fussi_1988'!$U$2:$U$77</definedName>
    <definedName name="Eröd_Kutrowatz_2010_dur" localSheetId="89">'Eröd+Kutrowatz_2010'!$U$2:$U$77</definedName>
    <definedName name="Fassbaender_Reimann_1988_dur" localSheetId="53">'Fassbaender+Reimann_1988'!$U$2:$U$77</definedName>
    <definedName name="Fassbaender_Rieger_1995_dur" localSheetId="64">'Fassbaender+Rieger_1995'!$U$2:$U$77</definedName>
    <definedName name="Finley_Drake_2013_dur" localSheetId="92">'Finley+Drake_2013'!$U$2:$U$77</definedName>
    <definedName name="Fischer_Dieskau_Barenboim_1979_dur" localSheetId="34">'Fischer-D+Barenboim_1979'!$U$2:$U$77</definedName>
    <definedName name="Fischer_Dieskau_Billing_1948_dur" localSheetId="12">'Fischer-D+Billing_1948'!$U$2:$U$77</definedName>
    <definedName name="Fischer_Dieskau_Brendel_1979_dur" localSheetId="35">'Fischer-D+Brendel_1979'!$U$2:$U$77</definedName>
    <definedName name="Fischer_Dieskau_Brendel_1984_dur" localSheetId="42">'Fischer-D+Brendel_1984'!$U$2:$U$77</definedName>
    <definedName name="Fischer_Dieskau_Brendel_1985_dur" localSheetId="45">'Fischer-D+Brendel_1985'!$U$2:$U$77</definedName>
    <definedName name="Fischer_Dieskau_Demus_1966_dur" localSheetId="24">'Fischer-D+Demus_1966'!$U$2:$U$77</definedName>
    <definedName name="Fischer_Dieskau_Moore_1955_dur" localSheetId="17">'Fischer-D+Moore_1955'!$U$2:$U$77</definedName>
    <definedName name="Fischer_Dieskau_Moore_1971_dur" localSheetId="28">'Fischer-D+Moore_1971'!$U$2:$U$77</definedName>
    <definedName name="Fischer_Dieskau_Peraiha_1990_dur" localSheetId="56">'Fischer-D+Perahia_1990'!$U$2:$U$77</definedName>
    <definedName name="Fischer_Dieskau_Pollini_1978_dur" localSheetId="33">'Fischer-D+Pollini_1978'!$U$2:$U$77</definedName>
    <definedName name="Fischer_Dieskau_Reutter_1952_dur" localSheetId="13">'Fischer-D+Reutter_1952'!$U$2:$U$77</definedName>
    <definedName name="Furlanetto_Tchetuev_2011_dur" localSheetId="91">'Furlanetto+Tchetuev_2011'!$U$2:$U$77</definedName>
    <definedName name="Gerharer_Huber_2001_dur" localSheetId="76">'Gerhaher+Huber_2001'!$U$2:$U$77</definedName>
    <definedName name="Goerne_Brendel_2003_dur" localSheetId="79">'Goerne+Brendel_2003'!$U$2:$U$77</definedName>
    <definedName name="Goerne_Hinterhäuser_2015_dur" localSheetId="94">'Goerne+Hinterhäuser_2015'!$U$2:$U$77</definedName>
    <definedName name="Goerne_Johnson_1996_dur" localSheetId="67">'Goerne+Johnson_1996'!$U$2:$U$77</definedName>
    <definedName name="Golser_Delaney_2004_dur" localSheetId="84">'Golser+Delaney_2004'!$U$2:$U$77</definedName>
    <definedName name="Greindl_Klust_1957_dur" localSheetId="19">'Greindl+Klust_1957'!$U$2:$U$77</definedName>
    <definedName name="Haefliger_Dähler_1980_dur" localSheetId="36">'Haefliger+Dähler_1980'!$U$2:$U$77</definedName>
    <definedName name="Hampson_Sawallisch_1997_dur" localSheetId="70">'Hampson+Sawallisch_1997'!$U$2:$U$77</definedName>
    <definedName name="Hatano_Takahashi_2017_dur" localSheetId="100">'Hatano+Takahashi_2017'!$AB$2:$AB$79</definedName>
    <definedName name="Holl_Grubert_1995_dur" localSheetId="66">'Holl+Grubert_1995'!$U$2:$U$77</definedName>
    <definedName name="Holl_Lutz_2001_dur" localSheetId="77">'Holl+Lutz_2001'!$U$2:$U$77</definedName>
    <definedName name="Holl_Maisenberg_1987_dur" localSheetId="49">'Holl+Maisenberg_1987'!$U$2:$U$78</definedName>
    <definedName name="Holl_Maisenberg_1995_dur.csv" localSheetId="65">'Holl+Maisenberg_1995'!$U$2:$U$77</definedName>
    <definedName name="Holl_Richter_1980_dur" localSheetId="37">'Holl+Richter_1980'!$U$2:$U$77</definedName>
    <definedName name="Holzmair_Cooper_1994_dur" localSheetId="62">'Holzmair+Cooper_1994'!$U$2:$U$77</definedName>
    <definedName name="Holzmair_Haefliger_2009_dur" localSheetId="88">'Holzmair+Haefliger_2009'!$U$2:$U$77</definedName>
    <definedName name="Hoogklimmer_Walliser_2002_dur" localSheetId="78">'Hoogklimmer+Walliser_2002'!$U$2:$U$77</definedName>
    <definedName name="Hotter_Moore_1954_dur" localSheetId="15">'Hotter+Moore_1954'!$U$2:$U$77</definedName>
    <definedName name="Hotter_Parsons_1976_dur" localSheetId="31">'Hotter+Parsons_1976'!$U$2:$U$77</definedName>
    <definedName name="Hotter_Raucheisen_1942_dur" localSheetId="8">'Hotter+Raucheisen_1942'!$U$2:$U$77</definedName>
    <definedName name="Hotter_Schörter_1947_dur" localSheetId="11">'Hotter+Schröter_1947'!$U$2:$U$77</definedName>
    <definedName name="Hüsch_Müller_1933_dur" localSheetId="5">'Hüsch+Müller_1933'!$U$2:$U$77</definedName>
    <definedName name="Hynninen_Gothóni_1988_dur" localSheetId="52">'Hynninen+Gothóni_1988'!$U$2:$U$77</definedName>
    <definedName name="Kaufmann_Deutsch_2013_dur" localSheetId="93">'Kaufmann+Deutsch_2013'!$U$2:$U$77</definedName>
    <definedName name="Kollo_Pohl_2003_dur" localSheetId="80">'Kollo+Pohl_2003'!$U$2:$U$77</definedName>
    <definedName name="Kruysen_Blerk_1997_dur" localSheetId="71">'Kruysen+Blerk_1997'!$U$2:$U$77</definedName>
    <definedName name="Lay_Chapman_2019_1_dur" localSheetId="106">'Lay+Chapman_2019a'!$U$2:$U$80</definedName>
    <definedName name="Lay_Chapman_2019_2_dur" localSheetId="107">'Lay+Chapman_2019b'!$U$2:$U$77</definedName>
    <definedName name="Lehmann_Ulanowsky_1940_41_dur" localSheetId="6">'Lehmann+Ulanowsky_1941'!$U$2:$U$77</definedName>
    <definedName name="Lorenz_Shetler_1986_dur" localSheetId="47">'Lorenz+Shetler_1986'!$U$2:$U$77</definedName>
    <definedName name="Ludwig_Levine_1986_dur" localSheetId="48">'Ludwig+Levine_1986'!$U$2:$U$77</definedName>
    <definedName name="Mattei_Nilsson_2018_dur" localSheetId="102">'Mattei+Nilsson_2018'!$U$2:$U$77</definedName>
    <definedName name="Mattei_Nilsson_2019_dur" localSheetId="108">'Mattei+Nilsson_2019'!$U$2:$U$77</definedName>
    <definedName name="Moll_Garben_1982_dur" localSheetId="39">'Moll+Garben_1982'!$U$2:$U$77</definedName>
    <definedName name="Padmore_Bezuidenhout_2017_dur" localSheetId="101">'Padmore+Bezuidenhout_2017'!$U$2:$U$77</definedName>
    <definedName name="Padmore_Lewis_2008_dur" localSheetId="86">'Padmore+Lewis_2008'!$U$2:$U$77</definedName>
    <definedName name="Patzak_Demus_1964_dur" localSheetId="23">'Patzak+Demus_1964'!$U$2:$U$77</definedName>
    <definedName name="Pears_Britten_1963_dur" localSheetId="22">'Pears+Britten_1963'!$U$2:$U$77</definedName>
    <definedName name="Pears_Britten_1970_dur" localSheetId="26">'Pears+Britten_1970'!$U$2:$U$77</definedName>
    <definedName name="Pregardien_Gees_2015_dur" localSheetId="95">'Prégardien+Gees_2015'!$U$2:$U$77</definedName>
    <definedName name="Pregardien_Staier_1996_dur" localSheetId="68">'Prégardien+Staier_1996'!$U$2:$U$77</definedName>
    <definedName name="Prey_Deutsch_1987_dur" localSheetId="50">'Prey+Deutsch_1987'!$U$2:$U$77</definedName>
    <definedName name="Prey_Moore_1959_dur" localSheetId="20">'Prey+Moore_1959'!$U$2:$U$77</definedName>
    <definedName name="Prey_Sawallisch_1973_dur" localSheetId="29">'Prey+Sawallisch_1973'!$U$2:$U$77</definedName>
    <definedName name="Price_Dewey_1997_dur" localSheetId="72">'Price+Dewey_1997'!$U$2:$U$77</definedName>
    <definedName name="Quasthoff_Barenboim_2005_dur" localSheetId="85">'Quasthoff+Barenboim_2005'!$U$2:$U$77</definedName>
    <definedName name="Quasthoff_Spencer_1998_dur" localSheetId="74">'Quasthoff+Spencer_1998'!$U$2:$U$77</definedName>
    <definedName name="Rehfuss_Werba_1956_dur" localSheetId="18">'Rehfuss+Werba_1956'!$U$2:$U$77</definedName>
    <definedName name="Rothmüller_Gyr_1944_dur" localSheetId="9">'Rothmüller+Gyr_1944'!$U$2:$U$77</definedName>
    <definedName name="Sabata_Poyato_2019_dur" localSheetId="109">'Sabata+Poyato_2019'!$U$2:$U$77</definedName>
    <definedName name="Schäfer_Schneider_2003_dur" localSheetId="81">'Schäfer+Schneider_2003'!$U$2:$U$77</definedName>
    <definedName name="Schey_Nobel_1966" localSheetId="25">'Schey+Nobel_1966b'!$U$2:$U$77</definedName>
    <definedName name="Schmidt_Jansen_1990_dur" localSheetId="57">'Schmidt+Jansen_1990'!$U$2:$U$77</definedName>
    <definedName name="Schmidt_Jansen_2000_dur" localSheetId="75">'Schmidt+Jansen_2000'!$U$2:$U$77</definedName>
    <definedName name="Schmitt_Walter_Leitner_1941_dur" localSheetId="7">'Schmitt-Walter+Leitner_1941'!$U$2:$U$77</definedName>
    <definedName name="Schock_Eröd_1970_dur" localSheetId="27">'Schock+Eröd_1970'!$U$2:$U$77</definedName>
    <definedName name="Schollum_Johnson_1994_dur" localSheetId="63">'Schollum+Johnson_1994'!$U$2:$U$77</definedName>
    <definedName name="Schreier_Richter_1985_dur" localSheetId="46">'Schreier+Richter_1985'!$U$2:$U$77</definedName>
    <definedName name="Schreier_Schiff_1991_dur" localSheetId="59">'Schreier+Schiff_1991'!$U$2:$U$77</definedName>
    <definedName name="Schwarz_Schornsheim_2018_dur" localSheetId="104">'Schwarz+Schornsheim_2018'!$U$2:$U$77</definedName>
    <definedName name="Shirai_Höll_1990_dur" localSheetId="58">'Shirai+Höll_1990'!$U$2:$U$77</definedName>
    <definedName name="Skovhus_Vladar_2016_dur" localSheetId="99">'Skovhus+Vladar_2016'!$U$2:$U$77</definedName>
    <definedName name="Skovhus_Vladar_2016_dur_1" localSheetId="99">'Skovhus+Vladar_2016'!$AB$2:$AC$77</definedName>
    <definedName name="Souzay_Baldwin_1962_dur" localSheetId="21">'Souzay+Baldwin_1962'!$U$2:$U$77</definedName>
    <definedName name="Souzay_Bladwin_1976_dur_1" localSheetId="32">'Souzay+Baldwin_1976'!$U$2:$U$77</definedName>
    <definedName name="Stutzmann_Södergren_2003_dur" localSheetId="82">'Stutzmann+Södergren_2003'!$U$2:$U$77</definedName>
    <definedName name="Vickers_Parsons_1983_dur" localSheetId="40">'Vickers+Parsons_1983'!$U$2:$U$77</definedName>
    <definedName name="Vickers_Schaf_1983_dur" localSheetId="41">'Vickers+Schaaf_1983'!$U$2:$U$77</definedName>
    <definedName name="Wilson_Johnson_Norris_1984_dur_2" localSheetId="43">'Wilson-Johnson+Norris_1984'!$AC$2:$AD$77</definedName>
    <definedName name="Zednik_Vorzellner_2015_dur" localSheetId="96">'Zednik+Vorzellner_2015'!$U$2:$U$77</definedName>
    <definedName name="Zenkl_Breinl_2020_dur" localSheetId="110">'Zenkl+Breinl_2020'!$U$2:$U$77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" i="125" l="1"/>
  <c r="S3" i="247" l="1"/>
  <c r="S5" i="247"/>
  <c r="S16" i="247"/>
  <c r="S22" i="247"/>
  <c r="S24" i="247"/>
  <c r="X32" i="247"/>
  <c r="X31" i="247"/>
  <c r="X30" i="247"/>
  <c r="Y29" i="247"/>
  <c r="X29" i="247"/>
  <c r="Y28" i="247"/>
  <c r="X28" i="247"/>
  <c r="Y27" i="247"/>
  <c r="X27" i="247"/>
  <c r="V27" i="247"/>
  <c r="M27" i="247" s="1"/>
  <c r="F27" i="247" s="1"/>
  <c r="Q27" i="247"/>
  <c r="V26" i="247"/>
  <c r="M26" i="247" s="1"/>
  <c r="F26" i="247" s="1"/>
  <c r="H26" i="247" s="1"/>
  <c r="Q26" i="247"/>
  <c r="X25" i="247"/>
  <c r="Z27" i="247" s="1"/>
  <c r="R27" i="247" s="1"/>
  <c r="G27" i="247" s="1"/>
  <c r="V25" i="247"/>
  <c r="M25" i="247" s="1"/>
  <c r="F25" i="247" s="1"/>
  <c r="Q25" i="247"/>
  <c r="X24" i="247"/>
  <c r="Z26" i="247" s="1"/>
  <c r="R26" i="247" s="1"/>
  <c r="G26" i="247" s="1"/>
  <c r="V24" i="247"/>
  <c r="M24" i="247" s="1"/>
  <c r="F24" i="247" s="1"/>
  <c r="Q24" i="247"/>
  <c r="X23" i="247"/>
  <c r="Z25" i="247" s="1"/>
  <c r="R25" i="247" s="1"/>
  <c r="G25" i="247" s="1"/>
  <c r="V23" i="247"/>
  <c r="M23" i="247" s="1"/>
  <c r="F23" i="247" s="1"/>
  <c r="Q23" i="247"/>
  <c r="X22" i="247"/>
  <c r="Z24" i="247" s="1"/>
  <c r="R24" i="247" s="1"/>
  <c r="V22" i="247"/>
  <c r="M22" i="247" s="1"/>
  <c r="F22" i="247" s="1"/>
  <c r="Q22" i="247"/>
  <c r="X21" i="247"/>
  <c r="Z23" i="247" s="1"/>
  <c r="R23" i="247" s="1"/>
  <c r="S23" i="247" s="1"/>
  <c r="V21" i="247"/>
  <c r="M21" i="247" s="1"/>
  <c r="F21" i="247" s="1"/>
  <c r="Q21" i="247"/>
  <c r="X20" i="247"/>
  <c r="Z22" i="247" s="1"/>
  <c r="R22" i="247" s="1"/>
  <c r="V20" i="247"/>
  <c r="M20" i="247" s="1"/>
  <c r="F20" i="247" s="1"/>
  <c r="Q20" i="247"/>
  <c r="X19" i="247"/>
  <c r="Z21" i="247" s="1"/>
  <c r="R21" i="247" s="1"/>
  <c r="V19" i="247"/>
  <c r="M19" i="247" s="1"/>
  <c r="F19" i="247" s="1"/>
  <c r="Q19" i="247"/>
  <c r="X18" i="247"/>
  <c r="Z20" i="247" s="1"/>
  <c r="R20" i="247" s="1"/>
  <c r="S20" i="247" s="1"/>
  <c r="V18" i="247"/>
  <c r="M18" i="247" s="1"/>
  <c r="F18" i="247" s="1"/>
  <c r="Q18" i="247"/>
  <c r="X17" i="247"/>
  <c r="Z19" i="247" s="1"/>
  <c r="R19" i="247" s="1"/>
  <c r="S19" i="247" s="1"/>
  <c r="V17" i="247"/>
  <c r="M17" i="247" s="1"/>
  <c r="F17" i="247" s="1"/>
  <c r="Q17" i="247"/>
  <c r="X16" i="247"/>
  <c r="Z18" i="247" s="1"/>
  <c r="R18" i="247" s="1"/>
  <c r="G18" i="247" s="1"/>
  <c r="V16" i="247"/>
  <c r="M16" i="247" s="1"/>
  <c r="F16" i="247" s="1"/>
  <c r="Q16" i="247"/>
  <c r="X15" i="247"/>
  <c r="Z17" i="247" s="1"/>
  <c r="R17" i="247" s="1"/>
  <c r="G17" i="247" s="1"/>
  <c r="V15" i="247"/>
  <c r="M15" i="247" s="1"/>
  <c r="F15" i="247" s="1"/>
  <c r="Q15" i="247"/>
  <c r="X14" i="247"/>
  <c r="Z16" i="247" s="1"/>
  <c r="R16" i="247" s="1"/>
  <c r="V14" i="247"/>
  <c r="M14" i="247" s="1"/>
  <c r="F14" i="247" s="1"/>
  <c r="Q14" i="247"/>
  <c r="X13" i="247"/>
  <c r="Z15" i="247" s="1"/>
  <c r="R15" i="247" s="1"/>
  <c r="S15" i="247" s="1"/>
  <c r="V13" i="247"/>
  <c r="Q13" i="247"/>
  <c r="X12" i="247"/>
  <c r="V12" i="247"/>
  <c r="Q12" i="247"/>
  <c r="X11" i="247"/>
  <c r="Z11" i="247" s="1"/>
  <c r="R11" i="247" s="1"/>
  <c r="G11" i="247" s="1"/>
  <c r="V11" i="247"/>
  <c r="M11" i="247" s="1"/>
  <c r="F11" i="247" s="1"/>
  <c r="Q11" i="247"/>
  <c r="Z10" i="247"/>
  <c r="R10" i="247" s="1"/>
  <c r="G10" i="247" s="1"/>
  <c r="X10" i="247"/>
  <c r="V10" i="247"/>
  <c r="M10" i="247" s="1"/>
  <c r="F10" i="247" s="1"/>
  <c r="Q10" i="247"/>
  <c r="X9" i="247"/>
  <c r="Z9" i="247" s="1"/>
  <c r="R9" i="247" s="1"/>
  <c r="V9" i="247"/>
  <c r="M9" i="247" s="1"/>
  <c r="F9" i="247" s="1"/>
  <c r="Q9" i="247"/>
  <c r="X8" i="247"/>
  <c r="Z8" i="247" s="1"/>
  <c r="R8" i="247" s="1"/>
  <c r="S8" i="247" s="1"/>
  <c r="V8" i="247"/>
  <c r="M8" i="247" s="1"/>
  <c r="F8" i="247" s="1"/>
  <c r="Q8" i="247"/>
  <c r="X7" i="247"/>
  <c r="Z7" i="247" s="1"/>
  <c r="R7" i="247" s="1"/>
  <c r="S7" i="247" s="1"/>
  <c r="V7" i="247"/>
  <c r="M7" i="247" s="1"/>
  <c r="F7" i="247" s="1"/>
  <c r="Q7" i="247"/>
  <c r="X6" i="247"/>
  <c r="Z6" i="247" s="1"/>
  <c r="R6" i="247" s="1"/>
  <c r="S6" i="247" s="1"/>
  <c r="V6" i="247"/>
  <c r="M6" i="247" s="1"/>
  <c r="F6" i="247" s="1"/>
  <c r="Q6" i="247"/>
  <c r="X5" i="247"/>
  <c r="Z5" i="247" s="1"/>
  <c r="R5" i="247" s="1"/>
  <c r="G5" i="247" s="1"/>
  <c r="V5" i="247"/>
  <c r="M5" i="247" s="1"/>
  <c r="F5" i="247" s="1"/>
  <c r="Q5" i="247"/>
  <c r="X4" i="247"/>
  <c r="Z4" i="247" s="1"/>
  <c r="R4" i="247" s="1"/>
  <c r="V4" i="247"/>
  <c r="M4" i="247" s="1"/>
  <c r="F4" i="247" s="1"/>
  <c r="Q4" i="247"/>
  <c r="X3" i="247"/>
  <c r="Z3" i="247" s="1"/>
  <c r="R3" i="247" s="1"/>
  <c r="G3" i="247" s="1"/>
  <c r="V3" i="247"/>
  <c r="M3" i="247" s="1"/>
  <c r="F3" i="247" s="1"/>
  <c r="Q3" i="247"/>
  <c r="X2" i="247"/>
  <c r="V2" i="247"/>
  <c r="Q2" i="247"/>
  <c r="M2" i="247"/>
  <c r="F2" i="247" s="1"/>
  <c r="G4" i="247" l="1"/>
  <c r="H4" i="247" s="1"/>
  <c r="G9" i="247"/>
  <c r="G21" i="247"/>
  <c r="H21" i="247" s="1"/>
  <c r="S9" i="247"/>
  <c r="S27" i="247"/>
  <c r="S26" i="247"/>
  <c r="S18" i="247"/>
  <c r="G19" i="247"/>
  <c r="H19" i="247" s="1"/>
  <c r="S25" i="247"/>
  <c r="S17" i="247"/>
  <c r="G20" i="247"/>
  <c r="S4" i="247"/>
  <c r="S11" i="247"/>
  <c r="S21" i="247"/>
  <c r="S10" i="247"/>
  <c r="H11" i="247"/>
  <c r="G8" i="247"/>
  <c r="G24" i="247"/>
  <c r="H9" i="247"/>
  <c r="H17" i="247"/>
  <c r="H18" i="247"/>
  <c r="H8" i="247"/>
  <c r="H27" i="247"/>
  <c r="X26" i="247"/>
  <c r="Z2" i="247"/>
  <c r="R2" i="247" s="1"/>
  <c r="G16" i="247"/>
  <c r="H16" i="247" s="1"/>
  <c r="G7" i="247"/>
  <c r="H7" i="247" s="1"/>
  <c r="H24" i="247"/>
  <c r="H3" i="247"/>
  <c r="H10" i="247"/>
  <c r="G15" i="247"/>
  <c r="H15" i="247" s="1"/>
  <c r="G23" i="247"/>
  <c r="H23" i="247" s="1"/>
  <c r="H25" i="247"/>
  <c r="H5" i="247"/>
  <c r="M12" i="247"/>
  <c r="F12" i="247" s="1"/>
  <c r="Z12" i="247"/>
  <c r="R12" i="247" s="1"/>
  <c r="M13" i="247"/>
  <c r="F13" i="247" s="1"/>
  <c r="Z13" i="247"/>
  <c r="R13" i="247" s="1"/>
  <c r="G22" i="247"/>
  <c r="H22" i="247" s="1"/>
  <c r="G6" i="247"/>
  <c r="H6" i="247" s="1"/>
  <c r="H20" i="247"/>
  <c r="Z14" i="247"/>
  <c r="R14" i="247" s="1"/>
  <c r="G2" i="247" l="1"/>
  <c r="H2" i="247" s="1"/>
  <c r="S2" i="247"/>
  <c r="G14" i="247"/>
  <c r="H14" i="247" s="1"/>
  <c r="S14" i="247"/>
  <c r="G13" i="247"/>
  <c r="H13" i="247" s="1"/>
  <c r="S13" i="247"/>
  <c r="G12" i="247"/>
  <c r="H12" i="247" s="1"/>
  <c r="S12" i="247"/>
  <c r="AB2" i="77"/>
  <c r="AB3" i="77" s="1"/>
  <c r="AB2" i="75"/>
  <c r="AB3" i="75" s="1"/>
  <c r="AB2" i="74"/>
  <c r="AB3" i="74"/>
  <c r="AB2" i="73"/>
  <c r="AB3" i="73"/>
  <c r="AB2" i="72" l="1"/>
  <c r="AB3" i="72" s="1"/>
  <c r="AF8" i="125" l="1"/>
  <c r="AF6" i="125"/>
  <c r="AF4" i="125"/>
  <c r="X2" i="77"/>
  <c r="X2" i="75"/>
  <c r="X2" i="74"/>
  <c r="X2" i="73"/>
  <c r="X2" i="72"/>
  <c r="U60" i="227" l="1"/>
  <c r="U61" i="227"/>
  <c r="V22" i="227" s="1"/>
  <c r="U62" i="227"/>
  <c r="U63" i="227"/>
  <c r="U64" i="227"/>
  <c r="U65" i="227"/>
  <c r="U66" i="227"/>
  <c r="U67" i="227"/>
  <c r="U68" i="227"/>
  <c r="U69" i="227"/>
  <c r="U70" i="227"/>
  <c r="U71" i="227"/>
  <c r="U72" i="227"/>
  <c r="U73" i="227"/>
  <c r="U74" i="227"/>
  <c r="U75" i="227"/>
  <c r="U76" i="227"/>
  <c r="U77" i="227"/>
  <c r="U2" i="227"/>
  <c r="U3" i="227"/>
  <c r="V2" i="227" s="1"/>
  <c r="U4" i="227"/>
  <c r="U5" i="227"/>
  <c r="U6" i="227"/>
  <c r="V3" i="227" s="1"/>
  <c r="U7" i="227"/>
  <c r="X3" i="227" s="1"/>
  <c r="Z3" i="227" s="1"/>
  <c r="U8" i="227"/>
  <c r="U9" i="227"/>
  <c r="V4" i="227" s="1"/>
  <c r="U10" i="227"/>
  <c r="U11" i="227"/>
  <c r="U12" i="227"/>
  <c r="V5" i="227" s="1"/>
  <c r="U13" i="227"/>
  <c r="U14" i="227"/>
  <c r="U15" i="227"/>
  <c r="U16" i="227"/>
  <c r="U17" i="227"/>
  <c r="U18" i="227"/>
  <c r="U19" i="227"/>
  <c r="U20" i="227"/>
  <c r="U21" i="227"/>
  <c r="U22" i="227"/>
  <c r="U23" i="227"/>
  <c r="U24" i="227"/>
  <c r="U25" i="227"/>
  <c r="U26" i="227"/>
  <c r="U27" i="227"/>
  <c r="V10" i="227" s="1"/>
  <c r="U28" i="227"/>
  <c r="X10" i="227" s="1"/>
  <c r="U29" i="227"/>
  <c r="U30" i="227"/>
  <c r="V11" i="227" s="1"/>
  <c r="U31" i="227"/>
  <c r="X11" i="227" s="1"/>
  <c r="Z11" i="227" s="1"/>
  <c r="U32" i="227"/>
  <c r="U33" i="227"/>
  <c r="X27" i="227" s="1"/>
  <c r="U34" i="227"/>
  <c r="U35" i="227"/>
  <c r="X29" i="227" s="1"/>
  <c r="U36" i="227"/>
  <c r="X30" i="227" s="1"/>
  <c r="U37" i="227"/>
  <c r="U38" i="227"/>
  <c r="X32" i="227" s="1"/>
  <c r="U39" i="227"/>
  <c r="U40" i="227"/>
  <c r="U41" i="227"/>
  <c r="U42" i="227"/>
  <c r="U43" i="227"/>
  <c r="V16" i="227" s="1"/>
  <c r="U44" i="227"/>
  <c r="X14" i="227" s="1"/>
  <c r="Z16" i="227" s="1"/>
  <c r="U45" i="227"/>
  <c r="U46" i="227"/>
  <c r="V17" i="227" s="1"/>
  <c r="U47" i="227"/>
  <c r="X15" i="227" s="1"/>
  <c r="Z17" i="227" s="1"/>
  <c r="U48" i="227"/>
  <c r="U49" i="227"/>
  <c r="V18" i="227" s="1"/>
  <c r="U50" i="227"/>
  <c r="U51" i="227"/>
  <c r="U52" i="227"/>
  <c r="V19" i="227" s="1"/>
  <c r="U53" i="227"/>
  <c r="U54" i="227"/>
  <c r="U55" i="227"/>
  <c r="U56" i="227"/>
  <c r="U57" i="227"/>
  <c r="U58" i="227"/>
  <c r="U59" i="227"/>
  <c r="V23" i="227" l="1"/>
  <c r="X5" i="227"/>
  <c r="Z5" i="227" s="1"/>
  <c r="X17" i="227"/>
  <c r="Z19" i="227" s="1"/>
  <c r="X13" i="227"/>
  <c r="Z15" i="227" s="1"/>
  <c r="X9" i="227"/>
  <c r="Z9" i="227" s="1"/>
  <c r="V12" i="227"/>
  <c r="Z12" i="227" s="1"/>
  <c r="X22" i="227"/>
  <c r="X8" i="227"/>
  <c r="Z8" i="227" s="1"/>
  <c r="X19" i="227"/>
  <c r="X7" i="227"/>
  <c r="Z7" i="227" s="1"/>
  <c r="X23" i="227"/>
  <c r="Z25" i="227" s="1"/>
  <c r="V21" i="227"/>
  <c r="X16" i="227"/>
  <c r="X28" i="227"/>
  <c r="V7" i="227"/>
  <c r="X4" i="227"/>
  <c r="Z4" i="227" s="1"/>
  <c r="X20" i="227"/>
  <c r="Z22" i="227" s="1"/>
  <c r="Z21" i="227"/>
  <c r="Z10" i="227"/>
  <c r="X2" i="227"/>
  <c r="V25" i="227"/>
  <c r="X31" i="227"/>
  <c r="X18" i="227"/>
  <c r="V15" i="227"/>
  <c r="V9" i="227"/>
  <c r="X6" i="227"/>
  <c r="V27" i="227"/>
  <c r="V20" i="227"/>
  <c r="V6" i="227"/>
  <c r="X25" i="227"/>
  <c r="V24" i="227"/>
  <c r="X24" i="227"/>
  <c r="V8" i="227"/>
  <c r="V26" i="227"/>
  <c r="X21" i="227"/>
  <c r="V13" i="227"/>
  <c r="V14" i="227"/>
  <c r="Z14" i="227" s="1"/>
  <c r="X12" i="227"/>
  <c r="Z24" i="227" l="1"/>
  <c r="Z18" i="227"/>
  <c r="Z20" i="227"/>
  <c r="X26" i="227"/>
  <c r="Z26" i="227"/>
  <c r="Z6" i="227"/>
  <c r="Z13" i="227"/>
  <c r="Z23" i="227"/>
  <c r="Z27" i="227"/>
  <c r="Z2" i="227"/>
  <c r="X32" i="241" l="1"/>
  <c r="X31" i="241"/>
  <c r="X30" i="241"/>
  <c r="X29" i="241"/>
  <c r="X28" i="241"/>
  <c r="X27" i="241"/>
  <c r="V27" i="241"/>
  <c r="V26" i="241"/>
  <c r="X25" i="241"/>
  <c r="Z27" i="241" s="1"/>
  <c r="V25" i="241"/>
  <c r="X24" i="241"/>
  <c r="Z26" i="241" s="1"/>
  <c r="V24" i="241"/>
  <c r="X23" i="241"/>
  <c r="Z25" i="241" s="1"/>
  <c r="V23" i="241"/>
  <c r="Z22" i="241"/>
  <c r="X22" i="241"/>
  <c r="Z24" i="241" s="1"/>
  <c r="V22" i="241"/>
  <c r="X21" i="241"/>
  <c r="Z23" i="241" s="1"/>
  <c r="V21" i="241"/>
  <c r="X20" i="241"/>
  <c r="V20" i="241"/>
  <c r="X19" i="241"/>
  <c r="Z21" i="241" s="1"/>
  <c r="V19" i="241"/>
  <c r="X18" i="241"/>
  <c r="Z20" i="241" s="1"/>
  <c r="V18" i="241"/>
  <c r="X17" i="241"/>
  <c r="Z19" i="241" s="1"/>
  <c r="V17" i="241"/>
  <c r="X16" i="241"/>
  <c r="Z18" i="241" s="1"/>
  <c r="V16" i="241"/>
  <c r="X15" i="241"/>
  <c r="Z17" i="241" s="1"/>
  <c r="V15" i="241"/>
  <c r="X14" i="241"/>
  <c r="Z16" i="241" s="1"/>
  <c r="V14" i="241"/>
  <c r="X13" i="241"/>
  <c r="Z15" i="241" s="1"/>
  <c r="V13" i="241"/>
  <c r="X12" i="241"/>
  <c r="V12" i="241"/>
  <c r="X11" i="241"/>
  <c r="Z11" i="241" s="1"/>
  <c r="V11" i="241"/>
  <c r="X10" i="241"/>
  <c r="Z10" i="241" s="1"/>
  <c r="V10" i="241"/>
  <c r="X9" i="241"/>
  <c r="Z9" i="241" s="1"/>
  <c r="V9" i="241"/>
  <c r="X8" i="241"/>
  <c r="Z8" i="241" s="1"/>
  <c r="V8" i="241"/>
  <c r="X7" i="241"/>
  <c r="Z7" i="241" s="1"/>
  <c r="V7" i="241"/>
  <c r="X6" i="241"/>
  <c r="Z6" i="241" s="1"/>
  <c r="V6" i="241"/>
  <c r="X5" i="241"/>
  <c r="Z5" i="241" s="1"/>
  <c r="V5" i="241"/>
  <c r="X4" i="241"/>
  <c r="Z4" i="241" s="1"/>
  <c r="V4" i="241"/>
  <c r="X3" i="241"/>
  <c r="Z3" i="241" s="1"/>
  <c r="V3" i="241"/>
  <c r="X2" i="241"/>
  <c r="Z2" i="241" s="1"/>
  <c r="V2" i="241"/>
  <c r="Z13" i="241" l="1"/>
  <c r="Z14" i="241"/>
  <c r="Z12" i="241"/>
  <c r="X26" i="241"/>
  <c r="X32" i="209" l="1"/>
  <c r="X31" i="209"/>
  <c r="X30" i="209"/>
  <c r="X29" i="209"/>
  <c r="X28" i="209"/>
  <c r="X27" i="209"/>
  <c r="V27" i="209"/>
  <c r="V26" i="209"/>
  <c r="X25" i="209"/>
  <c r="Z27" i="209" s="1"/>
  <c r="V25" i="209"/>
  <c r="X24" i="209"/>
  <c r="Z26" i="209" s="1"/>
  <c r="V24" i="209"/>
  <c r="X23" i="209"/>
  <c r="Z25" i="209" s="1"/>
  <c r="V23" i="209"/>
  <c r="Z22" i="209"/>
  <c r="X22" i="209"/>
  <c r="Z24" i="209" s="1"/>
  <c r="V22" i="209"/>
  <c r="X21" i="209"/>
  <c r="Z23" i="209" s="1"/>
  <c r="V21" i="209"/>
  <c r="X20" i="209"/>
  <c r="V20" i="209"/>
  <c r="Z19" i="209"/>
  <c r="X19" i="209"/>
  <c r="Z21" i="209" s="1"/>
  <c r="V19" i="209"/>
  <c r="X18" i="209"/>
  <c r="Z20" i="209" s="1"/>
  <c r="V18" i="209"/>
  <c r="X17" i="209"/>
  <c r="V17" i="209"/>
  <c r="Z16" i="209"/>
  <c r="X16" i="209"/>
  <c r="Z18" i="209" s="1"/>
  <c r="V16" i="209"/>
  <c r="X15" i="209"/>
  <c r="Z17" i="209" s="1"/>
  <c r="V15" i="209"/>
  <c r="X14" i="209"/>
  <c r="V14" i="209"/>
  <c r="Z14" i="209" s="1"/>
  <c r="X13" i="209"/>
  <c r="Z15" i="209" s="1"/>
  <c r="V13" i="209"/>
  <c r="X12" i="209"/>
  <c r="V12" i="209"/>
  <c r="X11" i="209"/>
  <c r="Z11" i="209" s="1"/>
  <c r="V11" i="209"/>
  <c r="X10" i="209"/>
  <c r="Z10" i="209" s="1"/>
  <c r="V10" i="209"/>
  <c r="X9" i="209"/>
  <c r="Z9" i="209" s="1"/>
  <c r="V9" i="209"/>
  <c r="X8" i="209"/>
  <c r="Z8" i="209" s="1"/>
  <c r="V8" i="209"/>
  <c r="X7" i="209"/>
  <c r="Z7" i="209" s="1"/>
  <c r="V7" i="209"/>
  <c r="X6" i="209"/>
  <c r="Z6" i="209" s="1"/>
  <c r="V6" i="209"/>
  <c r="X5" i="209"/>
  <c r="Z5" i="209" s="1"/>
  <c r="V5" i="209"/>
  <c r="X4" i="209"/>
  <c r="Z4" i="209" s="1"/>
  <c r="V4" i="209"/>
  <c r="X3" i="209"/>
  <c r="Z3" i="209" s="1"/>
  <c r="V3" i="209"/>
  <c r="X2" i="209"/>
  <c r="V2" i="209"/>
  <c r="Z13" i="209" l="1"/>
  <c r="X26" i="209"/>
  <c r="Z12" i="209"/>
  <c r="Z2" i="209"/>
  <c r="R2" i="209" s="1"/>
  <c r="R13" i="241" l="1"/>
  <c r="R14" i="241"/>
  <c r="R7" i="241"/>
  <c r="R8" i="241"/>
  <c r="R9" i="241"/>
  <c r="R16" i="241"/>
  <c r="R17" i="241"/>
  <c r="R18" i="241"/>
  <c r="R19" i="241"/>
  <c r="R24" i="241"/>
  <c r="R26" i="241"/>
  <c r="R27" i="241"/>
  <c r="R22" i="241"/>
  <c r="R15" i="241"/>
  <c r="R5" i="241"/>
  <c r="R4" i="241"/>
  <c r="M27" i="241"/>
  <c r="F27" i="241" s="1"/>
  <c r="Q27" i="241"/>
  <c r="M26" i="241"/>
  <c r="F26" i="241" s="1"/>
  <c r="Q26" i="241"/>
  <c r="R25" i="241"/>
  <c r="M25" i="241"/>
  <c r="F25" i="241" s="1"/>
  <c r="Q25" i="241"/>
  <c r="Q24" i="241"/>
  <c r="M24" i="241"/>
  <c r="F24" i="241" s="1"/>
  <c r="Q23" i="241"/>
  <c r="M23" i="241"/>
  <c r="F23" i="241" s="1"/>
  <c r="M22" i="241"/>
  <c r="F22" i="241" s="1"/>
  <c r="Q22" i="241"/>
  <c r="R23" i="241"/>
  <c r="M21" i="241"/>
  <c r="F21" i="241" s="1"/>
  <c r="Q21" i="241"/>
  <c r="M20" i="241"/>
  <c r="F20" i="241" s="1"/>
  <c r="Q20" i="241"/>
  <c r="R21" i="241"/>
  <c r="M19" i="241"/>
  <c r="F19" i="241" s="1"/>
  <c r="Q19" i="241"/>
  <c r="R20" i="241"/>
  <c r="M18" i="241"/>
  <c r="F18" i="241" s="1"/>
  <c r="Q18" i="241"/>
  <c r="M17" i="241"/>
  <c r="F17" i="241" s="1"/>
  <c r="Q17" i="241"/>
  <c r="Q16" i="241"/>
  <c r="M16" i="241"/>
  <c r="F16" i="241" s="1"/>
  <c r="Q15" i="241"/>
  <c r="M15" i="241"/>
  <c r="F15" i="241" s="1"/>
  <c r="Q14" i="241"/>
  <c r="M14" i="241"/>
  <c r="F14" i="241" s="1"/>
  <c r="M13" i="241"/>
  <c r="F13" i="241" s="1"/>
  <c r="Q13" i="241"/>
  <c r="M12" i="241"/>
  <c r="F12" i="241" s="1"/>
  <c r="Q12" i="241"/>
  <c r="R11" i="241"/>
  <c r="M11" i="241"/>
  <c r="F11" i="241" s="1"/>
  <c r="Q11" i="241"/>
  <c r="R10" i="241"/>
  <c r="Q10" i="241"/>
  <c r="M10" i="241"/>
  <c r="F10" i="241" s="1"/>
  <c r="Q9" i="241"/>
  <c r="M9" i="241"/>
  <c r="F9" i="241" s="1"/>
  <c r="M8" i="241"/>
  <c r="F8" i="241" s="1"/>
  <c r="Q8" i="241"/>
  <c r="M7" i="241"/>
  <c r="F7" i="241" s="1"/>
  <c r="Q7" i="241"/>
  <c r="R6" i="241"/>
  <c r="M6" i="241"/>
  <c r="F6" i="241" s="1"/>
  <c r="Q6" i="241"/>
  <c r="M5" i="241"/>
  <c r="F5" i="241" s="1"/>
  <c r="Q5" i="241"/>
  <c r="M4" i="241"/>
  <c r="F4" i="241" s="1"/>
  <c r="Q4" i="241"/>
  <c r="R3" i="241"/>
  <c r="M3" i="241"/>
  <c r="F3" i="241" s="1"/>
  <c r="Q3" i="241"/>
  <c r="Q2" i="241"/>
  <c r="M2" i="241"/>
  <c r="F2" i="241" s="1"/>
  <c r="G19" i="241" l="1"/>
  <c r="G21" i="241"/>
  <c r="G7" i="241"/>
  <c r="G24" i="241"/>
  <c r="G13" i="241"/>
  <c r="G20" i="241"/>
  <c r="G14" i="241"/>
  <c r="G26" i="241"/>
  <c r="G6" i="241"/>
  <c r="G3" i="241"/>
  <c r="G10" i="241"/>
  <c r="G5" i="241"/>
  <c r="G17" i="241"/>
  <c r="G23" i="241"/>
  <c r="G15" i="241"/>
  <c r="G16" i="241"/>
  <c r="G11" i="241"/>
  <c r="H11" i="241" s="1"/>
  <c r="G25" i="241"/>
  <c r="G22" i="241"/>
  <c r="G9" i="241"/>
  <c r="H9" i="241" s="1"/>
  <c r="G4" i="241"/>
  <c r="H4" i="241" s="1"/>
  <c r="G18" i="241"/>
  <c r="H18" i="241" s="1"/>
  <c r="G27" i="241"/>
  <c r="H27" i="241" s="1"/>
  <c r="G8" i="241"/>
  <c r="H8" i="241" s="1"/>
  <c r="H3" i="241"/>
  <c r="H19" i="241"/>
  <c r="H20" i="241"/>
  <c r="R2" i="241"/>
  <c r="G2" i="241" s="1"/>
  <c r="R12" i="241"/>
  <c r="G12" i="241" s="1"/>
  <c r="H17" i="241" l="1"/>
  <c r="H24" i="241"/>
  <c r="H10" i="241"/>
  <c r="H25" i="241"/>
  <c r="H12" i="241"/>
  <c r="H16" i="241"/>
  <c r="H6" i="241"/>
  <c r="H2" i="241"/>
  <c r="H7" i="241" l="1"/>
  <c r="H5" i="241"/>
  <c r="H14" i="241"/>
  <c r="H21" i="241"/>
  <c r="H13" i="241"/>
  <c r="H15" i="241"/>
  <c r="H22" i="241"/>
  <c r="H23" i="241"/>
  <c r="H26" i="241"/>
  <c r="X32" i="82" l="1"/>
  <c r="X31" i="82"/>
  <c r="X30" i="82"/>
  <c r="X29" i="82"/>
  <c r="X28" i="82"/>
  <c r="X27" i="82"/>
  <c r="V27" i="82"/>
  <c r="V26" i="82"/>
  <c r="X25" i="82"/>
  <c r="V25" i="82"/>
  <c r="X24" i="82"/>
  <c r="Z26" i="82" s="1"/>
  <c r="V24" i="82"/>
  <c r="X23" i="82"/>
  <c r="Z25" i="82" s="1"/>
  <c r="V23" i="82"/>
  <c r="X22" i="82"/>
  <c r="Z24" i="82" s="1"/>
  <c r="V22" i="82"/>
  <c r="X21" i="82"/>
  <c r="V21" i="82"/>
  <c r="X20" i="82"/>
  <c r="Z22" i="82" s="1"/>
  <c r="V20" i="82"/>
  <c r="X19" i="82"/>
  <c r="Z21" i="82" s="1"/>
  <c r="V19" i="82"/>
  <c r="X18" i="82"/>
  <c r="Z20" i="82" s="1"/>
  <c r="V18" i="82"/>
  <c r="X17" i="82"/>
  <c r="V17" i="82"/>
  <c r="X16" i="82"/>
  <c r="Z18" i="82" s="1"/>
  <c r="V16" i="82"/>
  <c r="X15" i="82"/>
  <c r="Z17" i="82" s="1"/>
  <c r="V15" i="82"/>
  <c r="X14" i="82"/>
  <c r="V14" i="82"/>
  <c r="X13" i="82"/>
  <c r="Z15" i="82" s="1"/>
  <c r="V13" i="82"/>
  <c r="X12" i="82"/>
  <c r="V12" i="82"/>
  <c r="Z12" i="82" s="1"/>
  <c r="X11" i="82"/>
  <c r="Z11" i="82" s="1"/>
  <c r="V11" i="82"/>
  <c r="X10" i="82"/>
  <c r="Z10" i="82" s="1"/>
  <c r="V10" i="82"/>
  <c r="X9" i="82"/>
  <c r="Z9" i="82" s="1"/>
  <c r="V9" i="82"/>
  <c r="X8" i="82"/>
  <c r="Z8" i="82" s="1"/>
  <c r="V8" i="82"/>
  <c r="X7" i="82"/>
  <c r="Z7" i="82" s="1"/>
  <c r="V7" i="82"/>
  <c r="X6" i="82"/>
  <c r="Z6" i="82" s="1"/>
  <c r="V6" i="82"/>
  <c r="X5" i="82"/>
  <c r="V5" i="82"/>
  <c r="X4" i="82"/>
  <c r="V4" i="82"/>
  <c r="X3" i="82"/>
  <c r="Z3" i="82" s="1"/>
  <c r="V3" i="82"/>
  <c r="X2" i="82"/>
  <c r="Z2" i="82" s="1"/>
  <c r="V2" i="82"/>
  <c r="Z19" i="82" l="1"/>
  <c r="Z13" i="82"/>
  <c r="Z16" i="82"/>
  <c r="Z5" i="82"/>
  <c r="Z14" i="82"/>
  <c r="Z23" i="82"/>
  <c r="Z4" i="82"/>
  <c r="Z27" i="82"/>
  <c r="X26" i="82"/>
  <c r="U63" i="131" l="1"/>
  <c r="U64" i="131"/>
  <c r="U65" i="131"/>
  <c r="U66" i="131"/>
  <c r="U67" i="131"/>
  <c r="U68" i="131"/>
  <c r="U69" i="131"/>
  <c r="U70" i="131"/>
  <c r="U71" i="131"/>
  <c r="U72" i="131"/>
  <c r="U73" i="131"/>
  <c r="U74" i="131"/>
  <c r="U75" i="131"/>
  <c r="U76" i="131"/>
  <c r="U77" i="131"/>
  <c r="U29" i="131"/>
  <c r="U30" i="131"/>
  <c r="U31" i="131"/>
  <c r="U32" i="131"/>
  <c r="U33" i="131"/>
  <c r="U34" i="131"/>
  <c r="U35" i="131"/>
  <c r="U36" i="131"/>
  <c r="U37" i="131"/>
  <c r="U38" i="131"/>
  <c r="U39" i="131"/>
  <c r="U40" i="131"/>
  <c r="U41" i="131"/>
  <c r="U42" i="131"/>
  <c r="U43" i="131"/>
  <c r="U44" i="131"/>
  <c r="U45" i="131"/>
  <c r="U46" i="131"/>
  <c r="U47" i="131"/>
  <c r="U48" i="131"/>
  <c r="U49" i="131"/>
  <c r="U50" i="131"/>
  <c r="U51" i="131"/>
  <c r="U52" i="131"/>
  <c r="U53" i="131"/>
  <c r="U54" i="131"/>
  <c r="U55" i="131"/>
  <c r="U56" i="131"/>
  <c r="U57" i="131"/>
  <c r="U58" i="131"/>
  <c r="U59" i="131"/>
  <c r="U60" i="131"/>
  <c r="U61" i="131"/>
  <c r="U62" i="131"/>
  <c r="U8" i="131"/>
  <c r="U9" i="131"/>
  <c r="U10" i="131"/>
  <c r="U11" i="131"/>
  <c r="U12" i="131"/>
  <c r="U13" i="131"/>
  <c r="U14" i="131"/>
  <c r="U15" i="131"/>
  <c r="U16" i="131"/>
  <c r="U17" i="131"/>
  <c r="U18" i="131"/>
  <c r="U19" i="131"/>
  <c r="U20" i="131"/>
  <c r="U21" i="131"/>
  <c r="U22" i="131"/>
  <c r="U23" i="131"/>
  <c r="U24" i="131"/>
  <c r="U25" i="131"/>
  <c r="U26" i="131"/>
  <c r="U27" i="131"/>
  <c r="U28" i="131"/>
  <c r="U5" i="131"/>
  <c r="U6" i="131"/>
  <c r="U7" i="131"/>
  <c r="U2" i="131"/>
  <c r="U3" i="131"/>
  <c r="U4" i="131"/>
  <c r="V6" i="131" l="1"/>
  <c r="V8" i="131"/>
  <c r="X9" i="131"/>
  <c r="Z9" i="131" s="1"/>
  <c r="V9" i="131"/>
  <c r="X22" i="131"/>
  <c r="Z24" i="131" s="1"/>
  <c r="X23" i="131"/>
  <c r="Z25" i="131" s="1"/>
  <c r="V25" i="131"/>
  <c r="V27" i="131"/>
  <c r="X25" i="131"/>
  <c r="Z27" i="131" s="1"/>
  <c r="V3" i="131"/>
  <c r="X11" i="131"/>
  <c r="Z11" i="131" s="1"/>
  <c r="V13" i="131"/>
  <c r="X29" i="131"/>
  <c r="X31" i="131"/>
  <c r="X13" i="131"/>
  <c r="Z15" i="131" s="1"/>
  <c r="V15" i="131"/>
  <c r="V18" i="131"/>
  <c r="X16" i="131"/>
  <c r="Z18" i="131" s="1"/>
  <c r="V20" i="131"/>
  <c r="X18" i="131"/>
  <c r="Z20" i="131" s="1"/>
  <c r="X20" i="131"/>
  <c r="Z22" i="131" s="1"/>
  <c r="X2" i="131"/>
  <c r="Z2" i="131" s="1"/>
  <c r="X32" i="131"/>
  <c r="X30" i="131"/>
  <c r="X27" i="131"/>
  <c r="V26" i="131"/>
  <c r="X24" i="131"/>
  <c r="Z26" i="131" s="1"/>
  <c r="V24" i="131"/>
  <c r="V23" i="131"/>
  <c r="X21" i="131"/>
  <c r="Z23" i="131" s="1"/>
  <c r="V21" i="131"/>
  <c r="X19" i="131"/>
  <c r="Z21" i="131" s="1"/>
  <c r="V19" i="131"/>
  <c r="X17" i="131"/>
  <c r="Z19" i="131" s="1"/>
  <c r="V17" i="131"/>
  <c r="V16" i="131"/>
  <c r="X15" i="131"/>
  <c r="Z17" i="131" s="1"/>
  <c r="X14" i="131"/>
  <c r="Z16" i="131" s="1"/>
  <c r="V14" i="131"/>
  <c r="X12" i="131"/>
  <c r="V12" i="131"/>
  <c r="V11" i="131"/>
  <c r="X10" i="131"/>
  <c r="Z10" i="131" s="1"/>
  <c r="V10" i="131"/>
  <c r="X8" i="131"/>
  <c r="Z8" i="131" s="1"/>
  <c r="X7" i="131"/>
  <c r="Z7" i="131" s="1"/>
  <c r="V7" i="131"/>
  <c r="X6" i="131"/>
  <c r="Z6" i="131" s="1"/>
  <c r="X5" i="131"/>
  <c r="Z5" i="131" s="1"/>
  <c r="V5" i="131"/>
  <c r="X4" i="131"/>
  <c r="Z4" i="131" s="1"/>
  <c r="V4" i="131"/>
  <c r="X3" i="131"/>
  <c r="Z3" i="131" s="1"/>
  <c r="X32" i="128"/>
  <c r="X31" i="128"/>
  <c r="X30" i="128"/>
  <c r="X29" i="128"/>
  <c r="X28" i="128"/>
  <c r="X27" i="128"/>
  <c r="V27" i="128"/>
  <c r="V26" i="128"/>
  <c r="X25" i="128"/>
  <c r="Z27" i="128" s="1"/>
  <c r="V25" i="128"/>
  <c r="X24" i="128"/>
  <c r="Z26" i="128" s="1"/>
  <c r="V24" i="128"/>
  <c r="X23" i="128"/>
  <c r="Z25" i="128" s="1"/>
  <c r="V23" i="128"/>
  <c r="X22" i="128"/>
  <c r="Z24" i="128" s="1"/>
  <c r="V22" i="128"/>
  <c r="X21" i="128"/>
  <c r="Z23" i="128" s="1"/>
  <c r="V21" i="128"/>
  <c r="X20" i="128"/>
  <c r="Z22" i="128" s="1"/>
  <c r="V20" i="128"/>
  <c r="X19" i="128"/>
  <c r="Z21" i="128" s="1"/>
  <c r="V19" i="128"/>
  <c r="X18" i="128"/>
  <c r="Z20" i="128" s="1"/>
  <c r="V18" i="128"/>
  <c r="X17" i="128"/>
  <c r="Z19" i="128" s="1"/>
  <c r="V17" i="128"/>
  <c r="X16" i="128"/>
  <c r="Z18" i="128" s="1"/>
  <c r="V16" i="128"/>
  <c r="X15" i="128"/>
  <c r="Z17" i="128" s="1"/>
  <c r="V15" i="128"/>
  <c r="X14" i="128"/>
  <c r="Z16" i="128" s="1"/>
  <c r="V14" i="128"/>
  <c r="X13" i="128"/>
  <c r="Z15" i="128" s="1"/>
  <c r="V13" i="128"/>
  <c r="X12" i="128"/>
  <c r="V12" i="128"/>
  <c r="X11" i="128"/>
  <c r="Z11" i="128" s="1"/>
  <c r="V11" i="128"/>
  <c r="X10" i="128"/>
  <c r="Z10" i="128" s="1"/>
  <c r="V10" i="128"/>
  <c r="X9" i="128"/>
  <c r="Z9" i="128" s="1"/>
  <c r="V9" i="128"/>
  <c r="X8" i="128"/>
  <c r="Z8" i="128" s="1"/>
  <c r="V8" i="128"/>
  <c r="X7" i="128"/>
  <c r="Z7" i="128" s="1"/>
  <c r="V7" i="128"/>
  <c r="X6" i="128"/>
  <c r="Z6" i="128" s="1"/>
  <c r="V6" i="128"/>
  <c r="X5" i="128"/>
  <c r="Z5" i="128" s="1"/>
  <c r="V5" i="128"/>
  <c r="X4" i="128"/>
  <c r="Z4" i="128" s="1"/>
  <c r="V4" i="128"/>
  <c r="X3" i="128"/>
  <c r="Z3" i="128" s="1"/>
  <c r="V3" i="128"/>
  <c r="X2" i="128"/>
  <c r="Z2" i="128" s="1"/>
  <c r="V2" i="128"/>
  <c r="X32" i="220"/>
  <c r="X31" i="220"/>
  <c r="X30" i="220"/>
  <c r="Y29" i="220"/>
  <c r="X29" i="220"/>
  <c r="Y28" i="220"/>
  <c r="X28" i="220"/>
  <c r="Y27" i="220"/>
  <c r="X27" i="220"/>
  <c r="V27" i="220"/>
  <c r="V26" i="220"/>
  <c r="X25" i="220"/>
  <c r="Z27" i="220" s="1"/>
  <c r="V25" i="220"/>
  <c r="X24" i="220"/>
  <c r="Z26" i="220" s="1"/>
  <c r="V24" i="220"/>
  <c r="X23" i="220"/>
  <c r="Z25" i="220" s="1"/>
  <c r="V23" i="220"/>
  <c r="X22" i="220"/>
  <c r="Z24" i="220" s="1"/>
  <c r="V22" i="220"/>
  <c r="X21" i="220"/>
  <c r="Z23" i="220" s="1"/>
  <c r="V21" i="220"/>
  <c r="X20" i="220"/>
  <c r="Z22" i="220" s="1"/>
  <c r="V20" i="220"/>
  <c r="X19" i="220"/>
  <c r="Z21" i="220" s="1"/>
  <c r="V19" i="220"/>
  <c r="X18" i="220"/>
  <c r="Z20" i="220" s="1"/>
  <c r="V18" i="220"/>
  <c r="X17" i="220"/>
  <c r="Z19" i="220" s="1"/>
  <c r="V17" i="220"/>
  <c r="X16" i="220"/>
  <c r="Z18" i="220" s="1"/>
  <c r="V16" i="220"/>
  <c r="X15" i="220"/>
  <c r="Z17" i="220" s="1"/>
  <c r="V15" i="220"/>
  <c r="X14" i="220"/>
  <c r="Z16" i="220" s="1"/>
  <c r="V14" i="220"/>
  <c r="X13" i="220"/>
  <c r="Z15" i="220" s="1"/>
  <c r="V13" i="220"/>
  <c r="X12" i="220"/>
  <c r="V12" i="220"/>
  <c r="X11" i="220"/>
  <c r="Z11" i="220" s="1"/>
  <c r="V11" i="220"/>
  <c r="X10" i="220"/>
  <c r="Z10" i="220" s="1"/>
  <c r="V10" i="220"/>
  <c r="X9" i="220"/>
  <c r="Z9" i="220" s="1"/>
  <c r="V9" i="220"/>
  <c r="X8" i="220"/>
  <c r="Z8" i="220" s="1"/>
  <c r="V8" i="220"/>
  <c r="X7" i="220"/>
  <c r="Z7" i="220" s="1"/>
  <c r="V7" i="220"/>
  <c r="X6" i="220"/>
  <c r="Z6" i="220" s="1"/>
  <c r="V6" i="220"/>
  <c r="X5" i="220"/>
  <c r="Z5" i="220" s="1"/>
  <c r="V5" i="220"/>
  <c r="X4" i="220"/>
  <c r="Z4" i="220" s="1"/>
  <c r="V4" i="220"/>
  <c r="X3" i="220"/>
  <c r="Z3" i="220" s="1"/>
  <c r="V3" i="220"/>
  <c r="X2" i="220"/>
  <c r="Z2" i="220" s="1"/>
  <c r="V2" i="220"/>
  <c r="X32" i="133"/>
  <c r="X31" i="133"/>
  <c r="X30" i="133"/>
  <c r="Y29" i="133"/>
  <c r="X29" i="133"/>
  <c r="Y28" i="133"/>
  <c r="X28" i="133"/>
  <c r="Y27" i="133"/>
  <c r="X27" i="133"/>
  <c r="V27" i="133"/>
  <c r="V26" i="133"/>
  <c r="X25" i="133"/>
  <c r="Z27" i="133" s="1"/>
  <c r="V25" i="133"/>
  <c r="X24" i="133"/>
  <c r="Z26" i="133" s="1"/>
  <c r="V24" i="133"/>
  <c r="X23" i="133"/>
  <c r="Z25" i="133" s="1"/>
  <c r="V23" i="133"/>
  <c r="X22" i="133"/>
  <c r="Z24" i="133" s="1"/>
  <c r="V22" i="133"/>
  <c r="X21" i="133"/>
  <c r="Z23" i="133" s="1"/>
  <c r="V21" i="133"/>
  <c r="X20" i="133"/>
  <c r="Z22" i="133" s="1"/>
  <c r="V20" i="133"/>
  <c r="X19" i="133"/>
  <c r="Z21" i="133" s="1"/>
  <c r="V19" i="133"/>
  <c r="X18" i="133"/>
  <c r="Z20" i="133" s="1"/>
  <c r="V18" i="133"/>
  <c r="X17" i="133"/>
  <c r="Z19" i="133" s="1"/>
  <c r="V17" i="133"/>
  <c r="X16" i="133"/>
  <c r="Z18" i="133" s="1"/>
  <c r="V16" i="133"/>
  <c r="X15" i="133"/>
  <c r="Z17" i="133" s="1"/>
  <c r="V15" i="133"/>
  <c r="X14" i="133"/>
  <c r="Z16" i="133" s="1"/>
  <c r="V14" i="133"/>
  <c r="X13" i="133"/>
  <c r="Z15" i="133" s="1"/>
  <c r="V13" i="133"/>
  <c r="X12" i="133"/>
  <c r="V12" i="133"/>
  <c r="X11" i="133"/>
  <c r="Z11" i="133" s="1"/>
  <c r="V11" i="133"/>
  <c r="X10" i="133"/>
  <c r="Z10" i="133" s="1"/>
  <c r="V10" i="133"/>
  <c r="X9" i="133"/>
  <c r="Z9" i="133" s="1"/>
  <c r="V9" i="133"/>
  <c r="X8" i="133"/>
  <c r="Z8" i="133" s="1"/>
  <c r="V8" i="133"/>
  <c r="X7" i="133"/>
  <c r="Z7" i="133" s="1"/>
  <c r="V7" i="133"/>
  <c r="X6" i="133"/>
  <c r="Z6" i="133" s="1"/>
  <c r="V6" i="133"/>
  <c r="X5" i="133"/>
  <c r="Z5" i="133" s="1"/>
  <c r="V5" i="133"/>
  <c r="X4" i="133"/>
  <c r="Z4" i="133" s="1"/>
  <c r="V4" i="133"/>
  <c r="X3" i="133"/>
  <c r="Z3" i="133" s="1"/>
  <c r="V3" i="133"/>
  <c r="X2" i="133"/>
  <c r="Z2" i="133" s="1"/>
  <c r="V2" i="133"/>
  <c r="X32" i="219"/>
  <c r="X31" i="219"/>
  <c r="X30" i="219"/>
  <c r="Y29" i="219"/>
  <c r="X29" i="219"/>
  <c r="Y28" i="219"/>
  <c r="X28" i="219"/>
  <c r="Y27" i="219"/>
  <c r="X27" i="219"/>
  <c r="V27" i="219"/>
  <c r="V26" i="219"/>
  <c r="X25" i="219"/>
  <c r="Z27" i="219" s="1"/>
  <c r="V25" i="219"/>
  <c r="X24" i="219"/>
  <c r="Z26" i="219" s="1"/>
  <c r="V24" i="219"/>
  <c r="X23" i="219"/>
  <c r="Z25" i="219" s="1"/>
  <c r="V23" i="219"/>
  <c r="X22" i="219"/>
  <c r="Z24" i="219" s="1"/>
  <c r="V22" i="219"/>
  <c r="X21" i="219"/>
  <c r="Z23" i="219" s="1"/>
  <c r="V21" i="219"/>
  <c r="X20" i="219"/>
  <c r="Z22" i="219" s="1"/>
  <c r="V20" i="219"/>
  <c r="X19" i="219"/>
  <c r="Z21" i="219" s="1"/>
  <c r="V19" i="219"/>
  <c r="X18" i="219"/>
  <c r="Z20" i="219" s="1"/>
  <c r="V18" i="219"/>
  <c r="X17" i="219"/>
  <c r="Z19" i="219" s="1"/>
  <c r="V17" i="219"/>
  <c r="X16" i="219"/>
  <c r="Z18" i="219" s="1"/>
  <c r="V16" i="219"/>
  <c r="X15" i="219"/>
  <c r="Z17" i="219" s="1"/>
  <c r="V15" i="219"/>
  <c r="X14" i="219"/>
  <c r="Z16" i="219" s="1"/>
  <c r="V14" i="219"/>
  <c r="X13" i="219"/>
  <c r="Z15" i="219" s="1"/>
  <c r="V13" i="219"/>
  <c r="X12" i="219"/>
  <c r="V12" i="219"/>
  <c r="X11" i="219"/>
  <c r="Z11" i="219" s="1"/>
  <c r="V11" i="219"/>
  <c r="X10" i="219"/>
  <c r="Z10" i="219" s="1"/>
  <c r="V10" i="219"/>
  <c r="X9" i="219"/>
  <c r="Z9" i="219" s="1"/>
  <c r="V9" i="219"/>
  <c r="X8" i="219"/>
  <c r="Z8" i="219" s="1"/>
  <c r="V8" i="219"/>
  <c r="X7" i="219"/>
  <c r="Z7" i="219" s="1"/>
  <c r="V7" i="219"/>
  <c r="X6" i="219"/>
  <c r="Z6" i="219" s="1"/>
  <c r="V6" i="219"/>
  <c r="X5" i="219"/>
  <c r="Z5" i="219" s="1"/>
  <c r="V5" i="219"/>
  <c r="X4" i="219"/>
  <c r="Z4" i="219" s="1"/>
  <c r="V4" i="219"/>
  <c r="X3" i="219"/>
  <c r="Z3" i="219" s="1"/>
  <c r="V3" i="219"/>
  <c r="X2" i="219"/>
  <c r="Z2" i="219" s="1"/>
  <c r="V2" i="219"/>
  <c r="X32" i="127"/>
  <c r="X31" i="127"/>
  <c r="X30" i="127"/>
  <c r="Y29" i="127"/>
  <c r="X29" i="127"/>
  <c r="Y28" i="127"/>
  <c r="X28" i="127"/>
  <c r="Y27" i="127"/>
  <c r="X27" i="127"/>
  <c r="V27" i="127"/>
  <c r="V26" i="127"/>
  <c r="X25" i="127"/>
  <c r="Z27" i="127" s="1"/>
  <c r="V25" i="127"/>
  <c r="X24" i="127"/>
  <c r="Z26" i="127" s="1"/>
  <c r="V24" i="127"/>
  <c r="X23" i="127"/>
  <c r="Z25" i="127" s="1"/>
  <c r="V23" i="127"/>
  <c r="X22" i="127"/>
  <c r="Z24" i="127" s="1"/>
  <c r="V22" i="127"/>
  <c r="X21" i="127"/>
  <c r="Z23" i="127" s="1"/>
  <c r="V21" i="127"/>
  <c r="X20" i="127"/>
  <c r="Z22" i="127" s="1"/>
  <c r="V20" i="127"/>
  <c r="X19" i="127"/>
  <c r="Z21" i="127" s="1"/>
  <c r="V19" i="127"/>
  <c r="X18" i="127"/>
  <c r="Z20" i="127" s="1"/>
  <c r="V18" i="127"/>
  <c r="X17" i="127"/>
  <c r="Z19" i="127" s="1"/>
  <c r="V17" i="127"/>
  <c r="X16" i="127"/>
  <c r="Z18" i="127" s="1"/>
  <c r="V16" i="127"/>
  <c r="X15" i="127"/>
  <c r="Z17" i="127" s="1"/>
  <c r="V15" i="127"/>
  <c r="X14" i="127"/>
  <c r="Z16" i="127" s="1"/>
  <c r="V14" i="127"/>
  <c r="X13" i="127"/>
  <c r="Z15" i="127" s="1"/>
  <c r="V13" i="127"/>
  <c r="X12" i="127"/>
  <c r="V12" i="127"/>
  <c r="X11" i="127"/>
  <c r="Z11" i="127" s="1"/>
  <c r="V11" i="127"/>
  <c r="X10" i="127"/>
  <c r="Z10" i="127" s="1"/>
  <c r="V10" i="127"/>
  <c r="X9" i="127"/>
  <c r="Z9" i="127" s="1"/>
  <c r="V9" i="127"/>
  <c r="X8" i="127"/>
  <c r="Z8" i="127" s="1"/>
  <c r="V8" i="127"/>
  <c r="X7" i="127"/>
  <c r="Z7" i="127" s="1"/>
  <c r="V7" i="127"/>
  <c r="X6" i="127"/>
  <c r="Z6" i="127" s="1"/>
  <c r="V6" i="127"/>
  <c r="X5" i="127"/>
  <c r="Z5" i="127" s="1"/>
  <c r="V5" i="127"/>
  <c r="X4" i="127"/>
  <c r="Z4" i="127" s="1"/>
  <c r="V4" i="127"/>
  <c r="X3" i="127"/>
  <c r="Z3" i="127" s="1"/>
  <c r="V3" i="127"/>
  <c r="X2" i="127"/>
  <c r="Z2" i="127" s="1"/>
  <c r="V2" i="127"/>
  <c r="X32" i="95"/>
  <c r="X31" i="95"/>
  <c r="X30" i="95"/>
  <c r="Y29" i="95"/>
  <c r="X29" i="95"/>
  <c r="Y28" i="95"/>
  <c r="X28" i="95"/>
  <c r="Y27" i="95"/>
  <c r="X27" i="95"/>
  <c r="V27" i="95"/>
  <c r="V26" i="95"/>
  <c r="X25" i="95"/>
  <c r="Z27" i="95" s="1"/>
  <c r="V25" i="95"/>
  <c r="X24" i="95"/>
  <c r="Z26" i="95" s="1"/>
  <c r="V24" i="95"/>
  <c r="X23" i="95"/>
  <c r="Z25" i="95" s="1"/>
  <c r="V23" i="95"/>
  <c r="X22" i="95"/>
  <c r="Z24" i="95" s="1"/>
  <c r="V22" i="95"/>
  <c r="X21" i="95"/>
  <c r="Z23" i="95" s="1"/>
  <c r="V21" i="95"/>
  <c r="X20" i="95"/>
  <c r="Z22" i="95" s="1"/>
  <c r="V20" i="95"/>
  <c r="X19" i="95"/>
  <c r="Z21" i="95" s="1"/>
  <c r="V19" i="95"/>
  <c r="X18" i="95"/>
  <c r="Z20" i="95" s="1"/>
  <c r="V18" i="95"/>
  <c r="X17" i="95"/>
  <c r="Z19" i="95" s="1"/>
  <c r="V17" i="95"/>
  <c r="X16" i="95"/>
  <c r="Z18" i="95" s="1"/>
  <c r="V16" i="95"/>
  <c r="X15" i="95"/>
  <c r="Z17" i="95" s="1"/>
  <c r="V15" i="95"/>
  <c r="X14" i="95"/>
  <c r="Z16" i="95" s="1"/>
  <c r="V14" i="95"/>
  <c r="X13" i="95"/>
  <c r="Z15" i="95" s="1"/>
  <c r="V13" i="95"/>
  <c r="X12" i="95"/>
  <c r="V12" i="95"/>
  <c r="X11" i="95"/>
  <c r="Z11" i="95" s="1"/>
  <c r="V11" i="95"/>
  <c r="X10" i="95"/>
  <c r="Z10" i="95" s="1"/>
  <c r="V10" i="95"/>
  <c r="X9" i="95"/>
  <c r="Z9" i="95" s="1"/>
  <c r="V9" i="95"/>
  <c r="X8" i="95"/>
  <c r="Z8" i="95" s="1"/>
  <c r="V8" i="95"/>
  <c r="X7" i="95"/>
  <c r="Z7" i="95" s="1"/>
  <c r="V7" i="95"/>
  <c r="X6" i="95"/>
  <c r="Z6" i="95" s="1"/>
  <c r="V6" i="95"/>
  <c r="X5" i="95"/>
  <c r="Z5" i="95" s="1"/>
  <c r="V5" i="95"/>
  <c r="X4" i="95"/>
  <c r="Z4" i="95" s="1"/>
  <c r="V4" i="95"/>
  <c r="X3" i="95"/>
  <c r="Z3" i="95" s="1"/>
  <c r="V3" i="95"/>
  <c r="X2" i="95"/>
  <c r="V2" i="95"/>
  <c r="X32" i="126"/>
  <c r="X31" i="126"/>
  <c r="X30" i="126"/>
  <c r="Y29" i="126"/>
  <c r="X29" i="126"/>
  <c r="Y28" i="126"/>
  <c r="X28" i="126"/>
  <c r="Y27" i="126"/>
  <c r="X27" i="126"/>
  <c r="V27" i="126"/>
  <c r="V26" i="126"/>
  <c r="X25" i="126"/>
  <c r="Z27" i="126" s="1"/>
  <c r="V25" i="126"/>
  <c r="X24" i="126"/>
  <c r="Z26" i="126" s="1"/>
  <c r="V24" i="126"/>
  <c r="X23" i="126"/>
  <c r="Z25" i="126" s="1"/>
  <c r="V23" i="126"/>
  <c r="X22" i="126"/>
  <c r="Z24" i="126" s="1"/>
  <c r="V22" i="126"/>
  <c r="X21" i="126"/>
  <c r="Z23" i="126" s="1"/>
  <c r="V21" i="126"/>
  <c r="X20" i="126"/>
  <c r="Z22" i="126" s="1"/>
  <c r="V20" i="126"/>
  <c r="X19" i="126"/>
  <c r="Z21" i="126" s="1"/>
  <c r="V19" i="126"/>
  <c r="X18" i="126"/>
  <c r="Z20" i="126" s="1"/>
  <c r="V18" i="126"/>
  <c r="X17" i="126"/>
  <c r="Z19" i="126" s="1"/>
  <c r="V17" i="126"/>
  <c r="X16" i="126"/>
  <c r="Z18" i="126" s="1"/>
  <c r="V16" i="126"/>
  <c r="X15" i="126"/>
  <c r="Z17" i="126" s="1"/>
  <c r="V15" i="126"/>
  <c r="X14" i="126"/>
  <c r="Z16" i="126" s="1"/>
  <c r="V14" i="126"/>
  <c r="X13" i="126"/>
  <c r="Z15" i="126" s="1"/>
  <c r="V13" i="126"/>
  <c r="X12" i="126"/>
  <c r="V12" i="126"/>
  <c r="X11" i="126"/>
  <c r="Z11" i="126" s="1"/>
  <c r="V11" i="126"/>
  <c r="X10" i="126"/>
  <c r="Z10" i="126" s="1"/>
  <c r="V10" i="126"/>
  <c r="X9" i="126"/>
  <c r="Z9" i="126" s="1"/>
  <c r="V9" i="126"/>
  <c r="X8" i="126"/>
  <c r="Z8" i="126" s="1"/>
  <c r="V8" i="126"/>
  <c r="X7" i="126"/>
  <c r="Z7" i="126" s="1"/>
  <c r="V7" i="126"/>
  <c r="X6" i="126"/>
  <c r="Z6" i="126" s="1"/>
  <c r="V6" i="126"/>
  <c r="X5" i="126"/>
  <c r="Z5" i="126" s="1"/>
  <c r="V5" i="126"/>
  <c r="X4" i="126"/>
  <c r="Z4" i="126" s="1"/>
  <c r="V4" i="126"/>
  <c r="X3" i="126"/>
  <c r="Z3" i="126" s="1"/>
  <c r="V3" i="126"/>
  <c r="X2" i="126"/>
  <c r="Z2" i="126" s="1"/>
  <c r="V2" i="126"/>
  <c r="X32" i="125"/>
  <c r="X31" i="125"/>
  <c r="X30" i="125"/>
  <c r="Y29" i="125"/>
  <c r="X29" i="125"/>
  <c r="Y28" i="125"/>
  <c r="X28" i="125"/>
  <c r="Y27" i="125"/>
  <c r="X27" i="125"/>
  <c r="V27" i="125"/>
  <c r="V26" i="125"/>
  <c r="X25" i="125"/>
  <c r="Z27" i="125" s="1"/>
  <c r="V25" i="125"/>
  <c r="X24" i="125"/>
  <c r="Z26" i="125" s="1"/>
  <c r="V24" i="125"/>
  <c r="X23" i="125"/>
  <c r="Z25" i="125" s="1"/>
  <c r="V23" i="125"/>
  <c r="X22" i="125"/>
  <c r="Z24" i="125" s="1"/>
  <c r="V22" i="125"/>
  <c r="X21" i="125"/>
  <c r="Z23" i="125" s="1"/>
  <c r="V21" i="125"/>
  <c r="X20" i="125"/>
  <c r="Z22" i="125" s="1"/>
  <c r="V20" i="125"/>
  <c r="X19" i="125"/>
  <c r="Z21" i="125" s="1"/>
  <c r="V19" i="125"/>
  <c r="X18" i="125"/>
  <c r="Z20" i="125" s="1"/>
  <c r="V18" i="125"/>
  <c r="X17" i="125"/>
  <c r="Z19" i="125" s="1"/>
  <c r="V17" i="125"/>
  <c r="X16" i="125"/>
  <c r="Z18" i="125" s="1"/>
  <c r="V16" i="125"/>
  <c r="X15" i="125"/>
  <c r="Z17" i="125" s="1"/>
  <c r="V15" i="125"/>
  <c r="X14" i="125"/>
  <c r="Z16" i="125" s="1"/>
  <c r="V14" i="125"/>
  <c r="X13" i="125"/>
  <c r="Z15" i="125" s="1"/>
  <c r="V13" i="125"/>
  <c r="X12" i="125"/>
  <c r="V12" i="125"/>
  <c r="X11" i="125"/>
  <c r="Z11" i="125" s="1"/>
  <c r="V11" i="125"/>
  <c r="X10" i="125"/>
  <c r="Z10" i="125" s="1"/>
  <c r="V10" i="125"/>
  <c r="X9" i="125"/>
  <c r="Z9" i="125" s="1"/>
  <c r="V9" i="125"/>
  <c r="X8" i="125"/>
  <c r="Z8" i="125" s="1"/>
  <c r="V8" i="125"/>
  <c r="X7" i="125"/>
  <c r="Z7" i="125" s="1"/>
  <c r="V7" i="125"/>
  <c r="X6" i="125"/>
  <c r="Z6" i="125" s="1"/>
  <c r="V6" i="125"/>
  <c r="X5" i="125"/>
  <c r="Z5" i="125" s="1"/>
  <c r="V5" i="125"/>
  <c r="X4" i="125"/>
  <c r="Z4" i="125" s="1"/>
  <c r="V4" i="125"/>
  <c r="X3" i="125"/>
  <c r="Z3" i="125" s="1"/>
  <c r="V3" i="125"/>
  <c r="X2" i="125"/>
  <c r="Z2" i="125" s="1"/>
  <c r="V2" i="125"/>
  <c r="M2" i="125" s="1"/>
  <c r="F2" i="125" s="1"/>
  <c r="X32" i="124"/>
  <c r="X31" i="124"/>
  <c r="X30" i="124"/>
  <c r="Y29" i="124"/>
  <c r="X29" i="124"/>
  <c r="Y28" i="124"/>
  <c r="X28" i="124"/>
  <c r="Y27" i="124"/>
  <c r="X27" i="124"/>
  <c r="V27" i="124"/>
  <c r="V26" i="124"/>
  <c r="X25" i="124"/>
  <c r="Z27" i="124" s="1"/>
  <c r="V25" i="124"/>
  <c r="X24" i="124"/>
  <c r="Z26" i="124" s="1"/>
  <c r="V24" i="124"/>
  <c r="X23" i="124"/>
  <c r="Z25" i="124" s="1"/>
  <c r="V23" i="124"/>
  <c r="X22" i="124"/>
  <c r="Z24" i="124" s="1"/>
  <c r="V22" i="124"/>
  <c r="X21" i="124"/>
  <c r="Z23" i="124" s="1"/>
  <c r="V21" i="124"/>
  <c r="X20" i="124"/>
  <c r="Z22" i="124" s="1"/>
  <c r="V20" i="124"/>
  <c r="X19" i="124"/>
  <c r="Z21" i="124" s="1"/>
  <c r="V19" i="124"/>
  <c r="X18" i="124"/>
  <c r="Z20" i="124" s="1"/>
  <c r="V18" i="124"/>
  <c r="X17" i="124"/>
  <c r="Z19" i="124" s="1"/>
  <c r="V17" i="124"/>
  <c r="X16" i="124"/>
  <c r="Z18" i="124" s="1"/>
  <c r="V16" i="124"/>
  <c r="X15" i="124"/>
  <c r="Z17" i="124" s="1"/>
  <c r="V15" i="124"/>
  <c r="X14" i="124"/>
  <c r="Z16" i="124" s="1"/>
  <c r="V14" i="124"/>
  <c r="X13" i="124"/>
  <c r="Z15" i="124" s="1"/>
  <c r="V13" i="124"/>
  <c r="X12" i="124"/>
  <c r="V12" i="124"/>
  <c r="X11" i="124"/>
  <c r="Z11" i="124" s="1"/>
  <c r="V11" i="124"/>
  <c r="X10" i="124"/>
  <c r="Z10" i="124" s="1"/>
  <c r="V10" i="124"/>
  <c r="X9" i="124"/>
  <c r="Z9" i="124" s="1"/>
  <c r="V9" i="124"/>
  <c r="X8" i="124"/>
  <c r="Z8" i="124" s="1"/>
  <c r="V8" i="124"/>
  <c r="X7" i="124"/>
  <c r="Z7" i="124" s="1"/>
  <c r="V7" i="124"/>
  <c r="X6" i="124"/>
  <c r="Z6" i="124" s="1"/>
  <c r="V6" i="124"/>
  <c r="X5" i="124"/>
  <c r="Z5" i="124" s="1"/>
  <c r="V5" i="124"/>
  <c r="X4" i="124"/>
  <c r="Z4" i="124" s="1"/>
  <c r="V4" i="124"/>
  <c r="X3" i="124"/>
  <c r="Z3" i="124" s="1"/>
  <c r="V3" i="124"/>
  <c r="X2" i="124"/>
  <c r="Z2" i="124" s="1"/>
  <c r="V2" i="124"/>
  <c r="X32" i="196"/>
  <c r="X31" i="196"/>
  <c r="X30" i="196"/>
  <c r="X29" i="196"/>
  <c r="X28" i="196"/>
  <c r="X27" i="196"/>
  <c r="V27" i="196"/>
  <c r="V26" i="196"/>
  <c r="X25" i="196"/>
  <c r="Z27" i="196" s="1"/>
  <c r="V25" i="196"/>
  <c r="X24" i="196"/>
  <c r="Z26" i="196" s="1"/>
  <c r="V24" i="196"/>
  <c r="X23" i="196"/>
  <c r="Z25" i="196" s="1"/>
  <c r="V23" i="196"/>
  <c r="X22" i="196"/>
  <c r="Z24" i="196" s="1"/>
  <c r="V22" i="196"/>
  <c r="X21" i="196"/>
  <c r="Z23" i="196" s="1"/>
  <c r="V21" i="196"/>
  <c r="X20" i="196"/>
  <c r="Z22" i="196" s="1"/>
  <c r="V20" i="196"/>
  <c r="X19" i="196"/>
  <c r="Z21" i="196" s="1"/>
  <c r="V19" i="196"/>
  <c r="X18" i="196"/>
  <c r="Z20" i="196" s="1"/>
  <c r="V18" i="196"/>
  <c r="X17" i="196"/>
  <c r="Z19" i="196" s="1"/>
  <c r="V17" i="196"/>
  <c r="X16" i="196"/>
  <c r="Z18" i="196" s="1"/>
  <c r="V16" i="196"/>
  <c r="X15" i="196"/>
  <c r="Z17" i="196" s="1"/>
  <c r="V15" i="196"/>
  <c r="X14" i="196"/>
  <c r="Z16" i="196" s="1"/>
  <c r="V14" i="196"/>
  <c r="X13" i="196"/>
  <c r="Z15" i="196" s="1"/>
  <c r="V13" i="196"/>
  <c r="X12" i="196"/>
  <c r="V12" i="196"/>
  <c r="X11" i="196"/>
  <c r="Z11" i="196" s="1"/>
  <c r="V11" i="196"/>
  <c r="X10" i="196"/>
  <c r="Z10" i="196" s="1"/>
  <c r="V10" i="196"/>
  <c r="X9" i="196"/>
  <c r="Z9" i="196" s="1"/>
  <c r="V9" i="196"/>
  <c r="X8" i="196"/>
  <c r="Z8" i="196" s="1"/>
  <c r="V8" i="196"/>
  <c r="X7" i="196"/>
  <c r="Z7" i="196" s="1"/>
  <c r="V7" i="196"/>
  <c r="X6" i="196"/>
  <c r="Z6" i="196" s="1"/>
  <c r="V6" i="196"/>
  <c r="X5" i="196"/>
  <c r="Z5" i="196" s="1"/>
  <c r="V5" i="196"/>
  <c r="X4" i="196"/>
  <c r="Z4" i="196" s="1"/>
  <c r="V4" i="196"/>
  <c r="X3" i="196"/>
  <c r="Z3" i="196" s="1"/>
  <c r="V3" i="196"/>
  <c r="X2" i="196"/>
  <c r="Z2" i="196" s="1"/>
  <c r="V2" i="196"/>
  <c r="X32" i="233"/>
  <c r="X31" i="233"/>
  <c r="X30" i="233"/>
  <c r="X29" i="233"/>
  <c r="X28" i="233"/>
  <c r="X27" i="233"/>
  <c r="V27" i="233"/>
  <c r="V26" i="233"/>
  <c r="X25" i="233"/>
  <c r="Z27" i="233" s="1"/>
  <c r="V25" i="233"/>
  <c r="X24" i="233"/>
  <c r="Z26" i="233" s="1"/>
  <c r="V24" i="233"/>
  <c r="X23" i="233"/>
  <c r="Z25" i="233" s="1"/>
  <c r="V23" i="233"/>
  <c r="X22" i="233"/>
  <c r="Z24" i="233" s="1"/>
  <c r="V22" i="233"/>
  <c r="X21" i="233"/>
  <c r="Z23" i="233" s="1"/>
  <c r="V21" i="233"/>
  <c r="X20" i="233"/>
  <c r="Z22" i="233" s="1"/>
  <c r="V20" i="233"/>
  <c r="X19" i="233"/>
  <c r="Z21" i="233" s="1"/>
  <c r="V19" i="233"/>
  <c r="X18" i="233"/>
  <c r="Z20" i="233" s="1"/>
  <c r="V18" i="233"/>
  <c r="X17" i="233"/>
  <c r="Z19" i="233" s="1"/>
  <c r="V17" i="233"/>
  <c r="X16" i="233"/>
  <c r="Z18" i="233" s="1"/>
  <c r="V16" i="233"/>
  <c r="X15" i="233"/>
  <c r="Z17" i="233" s="1"/>
  <c r="V15" i="233"/>
  <c r="X14" i="233"/>
  <c r="Z16" i="233" s="1"/>
  <c r="V14" i="233"/>
  <c r="X13" i="233"/>
  <c r="Z15" i="233" s="1"/>
  <c r="V13" i="233"/>
  <c r="X12" i="233"/>
  <c r="V12" i="233"/>
  <c r="X11" i="233"/>
  <c r="Z11" i="233" s="1"/>
  <c r="V11" i="233"/>
  <c r="X10" i="233"/>
  <c r="Z10" i="233" s="1"/>
  <c r="V10" i="233"/>
  <c r="X9" i="233"/>
  <c r="Z9" i="233" s="1"/>
  <c r="V9" i="233"/>
  <c r="X8" i="233"/>
  <c r="Z8" i="233" s="1"/>
  <c r="V8" i="233"/>
  <c r="X7" i="233"/>
  <c r="Z7" i="233" s="1"/>
  <c r="V7" i="233"/>
  <c r="X6" i="233"/>
  <c r="Z6" i="233" s="1"/>
  <c r="V6" i="233"/>
  <c r="X5" i="233"/>
  <c r="Z5" i="233" s="1"/>
  <c r="V5" i="233"/>
  <c r="X4" i="233"/>
  <c r="Z4" i="233" s="1"/>
  <c r="V4" i="233"/>
  <c r="X3" i="233"/>
  <c r="Z3" i="233" s="1"/>
  <c r="V3" i="233"/>
  <c r="X2" i="233"/>
  <c r="V2" i="233"/>
  <c r="X32" i="229"/>
  <c r="X31" i="229"/>
  <c r="X30" i="229"/>
  <c r="X29" i="229"/>
  <c r="X28" i="229"/>
  <c r="X27" i="229"/>
  <c r="V27" i="229"/>
  <c r="V26" i="229"/>
  <c r="X25" i="229"/>
  <c r="Z27" i="229" s="1"/>
  <c r="V25" i="229"/>
  <c r="X24" i="229"/>
  <c r="Z26" i="229" s="1"/>
  <c r="V24" i="229"/>
  <c r="X23" i="229"/>
  <c r="Z25" i="229" s="1"/>
  <c r="V23" i="229"/>
  <c r="X22" i="229"/>
  <c r="Z24" i="229" s="1"/>
  <c r="V22" i="229"/>
  <c r="X21" i="229"/>
  <c r="Z23" i="229" s="1"/>
  <c r="V21" i="229"/>
  <c r="X20" i="229"/>
  <c r="Z22" i="229" s="1"/>
  <c r="V20" i="229"/>
  <c r="X19" i="229"/>
  <c r="Z21" i="229" s="1"/>
  <c r="V19" i="229"/>
  <c r="X18" i="229"/>
  <c r="Z20" i="229" s="1"/>
  <c r="V18" i="229"/>
  <c r="X17" i="229"/>
  <c r="Z19" i="229" s="1"/>
  <c r="V17" i="229"/>
  <c r="X16" i="229"/>
  <c r="Z18" i="229" s="1"/>
  <c r="V16" i="229"/>
  <c r="X15" i="229"/>
  <c r="Z17" i="229" s="1"/>
  <c r="V15" i="229"/>
  <c r="X14" i="229"/>
  <c r="Z16" i="229" s="1"/>
  <c r="V14" i="229"/>
  <c r="X13" i="229"/>
  <c r="Z15" i="229" s="1"/>
  <c r="V13" i="229"/>
  <c r="Z13" i="229" s="1"/>
  <c r="X12" i="229"/>
  <c r="V12" i="229"/>
  <c r="X11" i="229"/>
  <c r="Z11" i="229" s="1"/>
  <c r="V11" i="229"/>
  <c r="X10" i="229"/>
  <c r="Z10" i="229" s="1"/>
  <c r="V10" i="229"/>
  <c r="X9" i="229"/>
  <c r="Z9" i="229" s="1"/>
  <c r="V9" i="229"/>
  <c r="X8" i="229"/>
  <c r="Z8" i="229" s="1"/>
  <c r="V8" i="229"/>
  <c r="X7" i="229"/>
  <c r="Z7" i="229" s="1"/>
  <c r="V7" i="229"/>
  <c r="X6" i="229"/>
  <c r="Z6" i="229" s="1"/>
  <c r="V6" i="229"/>
  <c r="X5" i="229"/>
  <c r="Z5" i="229" s="1"/>
  <c r="V5" i="229"/>
  <c r="X4" i="229"/>
  <c r="Z4" i="229" s="1"/>
  <c r="V4" i="229"/>
  <c r="X3" i="229"/>
  <c r="Z3" i="229" s="1"/>
  <c r="V3" i="229"/>
  <c r="X2" i="229"/>
  <c r="Z2" i="229" s="1"/>
  <c r="V2" i="229"/>
  <c r="X32" i="232"/>
  <c r="X31" i="232"/>
  <c r="X30" i="232"/>
  <c r="X29" i="232"/>
  <c r="X28" i="232"/>
  <c r="X27" i="232"/>
  <c r="V27" i="232"/>
  <c r="V26" i="232"/>
  <c r="X25" i="232"/>
  <c r="Z27" i="232" s="1"/>
  <c r="V25" i="232"/>
  <c r="X24" i="232"/>
  <c r="Z26" i="232" s="1"/>
  <c r="V24" i="232"/>
  <c r="X23" i="232"/>
  <c r="Z25" i="232" s="1"/>
  <c r="V23" i="232"/>
  <c r="X22" i="232"/>
  <c r="Z24" i="232" s="1"/>
  <c r="V22" i="232"/>
  <c r="X21" i="232"/>
  <c r="Z23" i="232" s="1"/>
  <c r="V21" i="232"/>
  <c r="X20" i="232"/>
  <c r="Z22" i="232" s="1"/>
  <c r="V20" i="232"/>
  <c r="X19" i="232"/>
  <c r="Z21" i="232" s="1"/>
  <c r="V19" i="232"/>
  <c r="X18" i="232"/>
  <c r="Z20" i="232" s="1"/>
  <c r="V18" i="232"/>
  <c r="X17" i="232"/>
  <c r="Z19" i="232" s="1"/>
  <c r="V17" i="232"/>
  <c r="X16" i="232"/>
  <c r="Z18" i="232" s="1"/>
  <c r="V16" i="232"/>
  <c r="X15" i="232"/>
  <c r="Z17" i="232" s="1"/>
  <c r="V15" i="232"/>
  <c r="X14" i="232"/>
  <c r="Z16" i="232" s="1"/>
  <c r="V14" i="232"/>
  <c r="X13" i="232"/>
  <c r="Z15" i="232" s="1"/>
  <c r="V13" i="232"/>
  <c r="Z13" i="232" s="1"/>
  <c r="X12" i="232"/>
  <c r="V12" i="232"/>
  <c r="X11" i="232"/>
  <c r="Z11" i="232" s="1"/>
  <c r="V11" i="232"/>
  <c r="X10" i="232"/>
  <c r="Z10" i="232" s="1"/>
  <c r="V10" i="232"/>
  <c r="X9" i="232"/>
  <c r="Z9" i="232" s="1"/>
  <c r="V9" i="232"/>
  <c r="X8" i="232"/>
  <c r="Z8" i="232" s="1"/>
  <c r="V8" i="232"/>
  <c r="X7" i="232"/>
  <c r="Z7" i="232" s="1"/>
  <c r="V7" i="232"/>
  <c r="X6" i="232"/>
  <c r="Z6" i="232" s="1"/>
  <c r="V6" i="232"/>
  <c r="X5" i="232"/>
  <c r="Z5" i="232" s="1"/>
  <c r="V5" i="232"/>
  <c r="X4" i="232"/>
  <c r="Z4" i="232" s="1"/>
  <c r="V4" i="232"/>
  <c r="X3" i="232"/>
  <c r="Z3" i="232" s="1"/>
  <c r="V3" i="232"/>
  <c r="X2" i="232"/>
  <c r="Z2" i="232" s="1"/>
  <c r="V2" i="232"/>
  <c r="X32" i="231"/>
  <c r="X31" i="231"/>
  <c r="X30" i="231"/>
  <c r="X29" i="231"/>
  <c r="X28" i="231"/>
  <c r="X27" i="231"/>
  <c r="V27" i="231"/>
  <c r="V26" i="231"/>
  <c r="X25" i="231"/>
  <c r="Z27" i="231" s="1"/>
  <c r="V25" i="231"/>
  <c r="X24" i="231"/>
  <c r="Z26" i="231" s="1"/>
  <c r="V24" i="231"/>
  <c r="X23" i="231"/>
  <c r="Z25" i="231" s="1"/>
  <c r="V23" i="231"/>
  <c r="X22" i="231"/>
  <c r="Z24" i="231" s="1"/>
  <c r="V22" i="231"/>
  <c r="X21" i="231"/>
  <c r="Z23" i="231" s="1"/>
  <c r="V21" i="231"/>
  <c r="X20" i="231"/>
  <c r="Z22" i="231" s="1"/>
  <c r="V20" i="231"/>
  <c r="X19" i="231"/>
  <c r="Z21" i="231" s="1"/>
  <c r="V19" i="231"/>
  <c r="X18" i="231"/>
  <c r="Z20" i="231" s="1"/>
  <c r="V18" i="231"/>
  <c r="X17" i="231"/>
  <c r="Z19" i="231" s="1"/>
  <c r="V17" i="231"/>
  <c r="X16" i="231"/>
  <c r="Z18" i="231" s="1"/>
  <c r="V16" i="231"/>
  <c r="X15" i="231"/>
  <c r="Z17" i="231" s="1"/>
  <c r="V15" i="231"/>
  <c r="X14" i="231"/>
  <c r="Z16" i="231" s="1"/>
  <c r="V14" i="231"/>
  <c r="X13" i="231"/>
  <c r="Z15" i="231" s="1"/>
  <c r="V13" i="231"/>
  <c r="Z13" i="231" s="1"/>
  <c r="X12" i="231"/>
  <c r="V12" i="231"/>
  <c r="X11" i="231"/>
  <c r="Z11" i="231" s="1"/>
  <c r="V11" i="231"/>
  <c r="X10" i="231"/>
  <c r="Z10" i="231" s="1"/>
  <c r="V10" i="231"/>
  <c r="X9" i="231"/>
  <c r="Z9" i="231" s="1"/>
  <c r="V9" i="231"/>
  <c r="X8" i="231"/>
  <c r="Z8" i="231" s="1"/>
  <c r="V8" i="231"/>
  <c r="X7" i="231"/>
  <c r="Z7" i="231" s="1"/>
  <c r="V7" i="231"/>
  <c r="X6" i="231"/>
  <c r="Z6" i="231" s="1"/>
  <c r="V6" i="231"/>
  <c r="X5" i="231"/>
  <c r="Z5" i="231" s="1"/>
  <c r="V5" i="231"/>
  <c r="X4" i="231"/>
  <c r="Z4" i="231" s="1"/>
  <c r="V4" i="231"/>
  <c r="X3" i="231"/>
  <c r="Z3" i="231" s="1"/>
  <c r="V3" i="231"/>
  <c r="X2" i="231"/>
  <c r="Z2" i="231" s="1"/>
  <c r="V2" i="231"/>
  <c r="X32" i="97"/>
  <c r="X31" i="97"/>
  <c r="X30" i="97"/>
  <c r="X29" i="97"/>
  <c r="X28" i="97"/>
  <c r="X27" i="97"/>
  <c r="V27" i="97"/>
  <c r="V26" i="97"/>
  <c r="X25" i="97"/>
  <c r="Z27" i="97" s="1"/>
  <c r="V25" i="97"/>
  <c r="X24" i="97"/>
  <c r="Z26" i="97" s="1"/>
  <c r="V24" i="97"/>
  <c r="X23" i="97"/>
  <c r="Z25" i="97" s="1"/>
  <c r="V23" i="97"/>
  <c r="X22" i="97"/>
  <c r="Z24" i="97" s="1"/>
  <c r="V22" i="97"/>
  <c r="X21" i="97"/>
  <c r="Z23" i="97" s="1"/>
  <c r="V21" i="97"/>
  <c r="X20" i="97"/>
  <c r="Z22" i="97" s="1"/>
  <c r="V20" i="97"/>
  <c r="X19" i="97"/>
  <c r="Z21" i="97" s="1"/>
  <c r="V19" i="97"/>
  <c r="X18" i="97"/>
  <c r="Z20" i="97" s="1"/>
  <c r="V18" i="97"/>
  <c r="X17" i="97"/>
  <c r="Z19" i="97" s="1"/>
  <c r="V17" i="97"/>
  <c r="X16" i="97"/>
  <c r="Z18" i="97" s="1"/>
  <c r="V16" i="97"/>
  <c r="X15" i="97"/>
  <c r="Z17" i="97" s="1"/>
  <c r="V15" i="97"/>
  <c r="X14" i="97"/>
  <c r="Z16" i="97" s="1"/>
  <c r="V14" i="97"/>
  <c r="X13" i="97"/>
  <c r="Z15" i="97" s="1"/>
  <c r="V13" i="97"/>
  <c r="Z13" i="97" s="1"/>
  <c r="X12" i="97"/>
  <c r="V12" i="97"/>
  <c r="X11" i="97"/>
  <c r="Z11" i="97" s="1"/>
  <c r="V11" i="97"/>
  <c r="X10" i="97"/>
  <c r="Z10" i="97" s="1"/>
  <c r="V10" i="97"/>
  <c r="X9" i="97"/>
  <c r="Z9" i="97" s="1"/>
  <c r="V9" i="97"/>
  <c r="X8" i="97"/>
  <c r="Z8" i="97" s="1"/>
  <c r="V8" i="97"/>
  <c r="Z7" i="97"/>
  <c r="X7" i="97"/>
  <c r="V7" i="97"/>
  <c r="X6" i="97"/>
  <c r="Z6" i="97" s="1"/>
  <c r="V6" i="97"/>
  <c r="X5" i="97"/>
  <c r="Z5" i="97" s="1"/>
  <c r="V5" i="97"/>
  <c r="X4" i="97"/>
  <c r="Z4" i="97" s="1"/>
  <c r="V4" i="97"/>
  <c r="X3" i="97"/>
  <c r="Z3" i="97" s="1"/>
  <c r="V3" i="97"/>
  <c r="X2" i="97"/>
  <c r="Z2" i="97" s="1"/>
  <c r="V2" i="97"/>
  <c r="X32" i="230"/>
  <c r="X31" i="230"/>
  <c r="X30" i="230"/>
  <c r="X29" i="230"/>
  <c r="X28" i="230"/>
  <c r="X27" i="230"/>
  <c r="V27" i="230"/>
  <c r="V26" i="230"/>
  <c r="X25" i="230"/>
  <c r="Z27" i="230" s="1"/>
  <c r="V25" i="230"/>
  <c r="X24" i="230"/>
  <c r="Z26" i="230" s="1"/>
  <c r="V24" i="230"/>
  <c r="X23" i="230"/>
  <c r="Z25" i="230" s="1"/>
  <c r="V23" i="230"/>
  <c r="X22" i="230"/>
  <c r="Z24" i="230" s="1"/>
  <c r="V22" i="230"/>
  <c r="X21" i="230"/>
  <c r="Z23" i="230" s="1"/>
  <c r="V21" i="230"/>
  <c r="X20" i="230"/>
  <c r="Z22" i="230" s="1"/>
  <c r="V20" i="230"/>
  <c r="X19" i="230"/>
  <c r="Z21" i="230" s="1"/>
  <c r="V19" i="230"/>
  <c r="X18" i="230"/>
  <c r="Z20" i="230" s="1"/>
  <c r="V18" i="230"/>
  <c r="X17" i="230"/>
  <c r="Z19" i="230" s="1"/>
  <c r="V17" i="230"/>
  <c r="X16" i="230"/>
  <c r="Z18" i="230" s="1"/>
  <c r="V16" i="230"/>
  <c r="X15" i="230"/>
  <c r="Z17" i="230" s="1"/>
  <c r="V15" i="230"/>
  <c r="X14" i="230"/>
  <c r="Z16" i="230" s="1"/>
  <c r="V14" i="230"/>
  <c r="X13" i="230"/>
  <c r="Z15" i="230" s="1"/>
  <c r="V13" i="230"/>
  <c r="Z13" i="230" s="1"/>
  <c r="X12" i="230"/>
  <c r="V12" i="230"/>
  <c r="X11" i="230"/>
  <c r="Z11" i="230" s="1"/>
  <c r="V11" i="230"/>
  <c r="X10" i="230"/>
  <c r="Z10" i="230" s="1"/>
  <c r="V10" i="230"/>
  <c r="X9" i="230"/>
  <c r="Z9" i="230" s="1"/>
  <c r="V9" i="230"/>
  <c r="X8" i="230"/>
  <c r="Z8" i="230" s="1"/>
  <c r="V8" i="230"/>
  <c r="X7" i="230"/>
  <c r="Z7" i="230" s="1"/>
  <c r="V7" i="230"/>
  <c r="X6" i="230"/>
  <c r="Z6" i="230" s="1"/>
  <c r="V6" i="230"/>
  <c r="X5" i="230"/>
  <c r="Z5" i="230" s="1"/>
  <c r="V5" i="230"/>
  <c r="X4" i="230"/>
  <c r="Z4" i="230" s="1"/>
  <c r="V4" i="230"/>
  <c r="X3" i="230"/>
  <c r="Z3" i="230" s="1"/>
  <c r="V3" i="230"/>
  <c r="X2" i="230"/>
  <c r="Z2" i="230" s="1"/>
  <c r="V2" i="230"/>
  <c r="X32" i="96"/>
  <c r="X31" i="96"/>
  <c r="X30" i="96"/>
  <c r="X29" i="96"/>
  <c r="X28" i="96"/>
  <c r="X27" i="96"/>
  <c r="V27" i="96"/>
  <c r="V26" i="96"/>
  <c r="X25" i="96"/>
  <c r="Z27" i="96" s="1"/>
  <c r="V25" i="96"/>
  <c r="X24" i="96"/>
  <c r="Z26" i="96" s="1"/>
  <c r="V24" i="96"/>
  <c r="X23" i="96"/>
  <c r="Z25" i="96" s="1"/>
  <c r="V23" i="96"/>
  <c r="X22" i="96"/>
  <c r="Z24" i="96" s="1"/>
  <c r="V22" i="96"/>
  <c r="X21" i="96"/>
  <c r="Z23" i="96" s="1"/>
  <c r="V21" i="96"/>
  <c r="X20" i="96"/>
  <c r="Z22" i="96" s="1"/>
  <c r="V20" i="96"/>
  <c r="X19" i="96"/>
  <c r="Z21" i="96" s="1"/>
  <c r="V19" i="96"/>
  <c r="X18" i="96"/>
  <c r="Z20" i="96" s="1"/>
  <c r="V18" i="96"/>
  <c r="X17" i="96"/>
  <c r="Z19" i="96" s="1"/>
  <c r="V17" i="96"/>
  <c r="X16" i="96"/>
  <c r="Z18" i="96" s="1"/>
  <c r="V16" i="96"/>
  <c r="X15" i="96"/>
  <c r="Z17" i="96" s="1"/>
  <c r="V15" i="96"/>
  <c r="X14" i="96"/>
  <c r="Z16" i="96" s="1"/>
  <c r="V14" i="96"/>
  <c r="X13" i="96"/>
  <c r="Z15" i="96" s="1"/>
  <c r="V13" i="96"/>
  <c r="X12" i="96"/>
  <c r="V12" i="96"/>
  <c r="X11" i="96"/>
  <c r="Z11" i="96" s="1"/>
  <c r="V11" i="96"/>
  <c r="X10" i="96"/>
  <c r="Z10" i="96" s="1"/>
  <c r="V10" i="96"/>
  <c r="X9" i="96"/>
  <c r="Z9" i="96" s="1"/>
  <c r="V9" i="96"/>
  <c r="X8" i="96"/>
  <c r="Z8" i="96" s="1"/>
  <c r="V8" i="96"/>
  <c r="X7" i="96"/>
  <c r="Z7" i="96" s="1"/>
  <c r="V7" i="96"/>
  <c r="X6" i="96"/>
  <c r="Z6" i="96" s="1"/>
  <c r="V6" i="96"/>
  <c r="X5" i="96"/>
  <c r="Z5" i="96" s="1"/>
  <c r="V5" i="96"/>
  <c r="X4" i="96"/>
  <c r="Z4" i="96" s="1"/>
  <c r="V4" i="96"/>
  <c r="X3" i="96"/>
  <c r="Z3" i="96" s="1"/>
  <c r="V3" i="96"/>
  <c r="X2" i="96"/>
  <c r="Z2" i="96" s="1"/>
  <c r="V2" i="96"/>
  <c r="X32" i="228"/>
  <c r="X31" i="228"/>
  <c r="X30" i="228"/>
  <c r="X29" i="228"/>
  <c r="X28" i="228"/>
  <c r="X27" i="228"/>
  <c r="V27" i="228"/>
  <c r="V26" i="228"/>
  <c r="X25" i="228"/>
  <c r="Z27" i="228" s="1"/>
  <c r="V25" i="228"/>
  <c r="X24" i="228"/>
  <c r="Z26" i="228" s="1"/>
  <c r="V24" i="228"/>
  <c r="X23" i="228"/>
  <c r="Z25" i="228" s="1"/>
  <c r="V23" i="228"/>
  <c r="X22" i="228"/>
  <c r="Z24" i="228" s="1"/>
  <c r="V22" i="228"/>
  <c r="X21" i="228"/>
  <c r="Z23" i="228" s="1"/>
  <c r="V21" i="228"/>
  <c r="X20" i="228"/>
  <c r="Z22" i="228" s="1"/>
  <c r="V20" i="228"/>
  <c r="X19" i="228"/>
  <c r="Z21" i="228" s="1"/>
  <c r="V19" i="228"/>
  <c r="X18" i="228"/>
  <c r="Z20" i="228" s="1"/>
  <c r="V18" i="228"/>
  <c r="X17" i="228"/>
  <c r="Z19" i="228" s="1"/>
  <c r="V17" i="228"/>
  <c r="X16" i="228"/>
  <c r="Z18" i="228" s="1"/>
  <c r="V16" i="228"/>
  <c r="X15" i="228"/>
  <c r="Z17" i="228" s="1"/>
  <c r="V15" i="228"/>
  <c r="X14" i="228"/>
  <c r="Z16" i="228" s="1"/>
  <c r="V14" i="228"/>
  <c r="X13" i="228"/>
  <c r="Z15" i="228" s="1"/>
  <c r="V13" i="228"/>
  <c r="X12" i="228"/>
  <c r="V12" i="228"/>
  <c r="X11" i="228"/>
  <c r="Z11" i="228" s="1"/>
  <c r="V11" i="228"/>
  <c r="X10" i="228"/>
  <c r="Z10" i="228" s="1"/>
  <c r="V10" i="228"/>
  <c r="X9" i="228"/>
  <c r="Z9" i="228" s="1"/>
  <c r="V9" i="228"/>
  <c r="X8" i="228"/>
  <c r="Z8" i="228" s="1"/>
  <c r="V8" i="228"/>
  <c r="X7" i="228"/>
  <c r="Z7" i="228" s="1"/>
  <c r="V7" i="228"/>
  <c r="X6" i="228"/>
  <c r="Z6" i="228" s="1"/>
  <c r="V6" i="228"/>
  <c r="X5" i="228"/>
  <c r="Z5" i="228" s="1"/>
  <c r="V5" i="228"/>
  <c r="X4" i="228"/>
  <c r="Z4" i="228" s="1"/>
  <c r="V4" i="228"/>
  <c r="X3" i="228"/>
  <c r="Z3" i="228" s="1"/>
  <c r="V3" i="228"/>
  <c r="X2" i="228"/>
  <c r="Z2" i="228" s="1"/>
  <c r="V2" i="228"/>
  <c r="X32" i="134"/>
  <c r="X31" i="134"/>
  <c r="X30" i="134"/>
  <c r="X29" i="134"/>
  <c r="X28" i="134"/>
  <c r="X27" i="134"/>
  <c r="V27" i="134"/>
  <c r="V26" i="134"/>
  <c r="X25" i="134"/>
  <c r="Z27" i="134" s="1"/>
  <c r="V25" i="134"/>
  <c r="X24" i="134"/>
  <c r="Z26" i="134" s="1"/>
  <c r="V24" i="134"/>
  <c r="X23" i="134"/>
  <c r="Z25" i="134" s="1"/>
  <c r="V23" i="134"/>
  <c r="X22" i="134"/>
  <c r="Z24" i="134" s="1"/>
  <c r="V22" i="134"/>
  <c r="X21" i="134"/>
  <c r="Z23" i="134" s="1"/>
  <c r="V21" i="134"/>
  <c r="X20" i="134"/>
  <c r="Z22" i="134" s="1"/>
  <c r="V20" i="134"/>
  <c r="X19" i="134"/>
  <c r="Z21" i="134" s="1"/>
  <c r="V19" i="134"/>
  <c r="X18" i="134"/>
  <c r="Z20" i="134" s="1"/>
  <c r="V18" i="134"/>
  <c r="X17" i="134"/>
  <c r="Z19" i="134" s="1"/>
  <c r="V17" i="134"/>
  <c r="X16" i="134"/>
  <c r="Z18" i="134" s="1"/>
  <c r="V16" i="134"/>
  <c r="X15" i="134"/>
  <c r="Z17" i="134" s="1"/>
  <c r="V15" i="134"/>
  <c r="X14" i="134"/>
  <c r="Z16" i="134" s="1"/>
  <c r="V14" i="134"/>
  <c r="X13" i="134"/>
  <c r="Z15" i="134" s="1"/>
  <c r="V13" i="134"/>
  <c r="X12" i="134"/>
  <c r="V12" i="134"/>
  <c r="X11" i="134"/>
  <c r="Z11" i="134" s="1"/>
  <c r="V11" i="134"/>
  <c r="X10" i="134"/>
  <c r="Z10" i="134" s="1"/>
  <c r="V10" i="134"/>
  <c r="X9" i="134"/>
  <c r="Z9" i="134" s="1"/>
  <c r="V9" i="134"/>
  <c r="X8" i="134"/>
  <c r="Z8" i="134" s="1"/>
  <c r="V8" i="134"/>
  <c r="X7" i="134"/>
  <c r="Z7" i="134" s="1"/>
  <c r="V7" i="134"/>
  <c r="X6" i="134"/>
  <c r="Z6" i="134" s="1"/>
  <c r="V6" i="134"/>
  <c r="X5" i="134"/>
  <c r="Z5" i="134" s="1"/>
  <c r="V5" i="134"/>
  <c r="X4" i="134"/>
  <c r="Z4" i="134" s="1"/>
  <c r="V4" i="134"/>
  <c r="X3" i="134"/>
  <c r="Z3" i="134" s="1"/>
  <c r="V3" i="134"/>
  <c r="X2" i="134"/>
  <c r="Z2" i="134" s="1"/>
  <c r="V2" i="134"/>
  <c r="X32" i="226"/>
  <c r="X31" i="226"/>
  <c r="X30" i="226"/>
  <c r="X29" i="226"/>
  <c r="X28" i="226"/>
  <c r="X27" i="226"/>
  <c r="V27" i="226"/>
  <c r="V26" i="226"/>
  <c r="X25" i="226"/>
  <c r="Z27" i="226" s="1"/>
  <c r="V25" i="226"/>
  <c r="X24" i="226"/>
  <c r="Z26" i="226" s="1"/>
  <c r="V24" i="226"/>
  <c r="X23" i="226"/>
  <c r="Z25" i="226" s="1"/>
  <c r="V23" i="226"/>
  <c r="X22" i="226"/>
  <c r="Z24" i="226" s="1"/>
  <c r="V22" i="226"/>
  <c r="X21" i="226"/>
  <c r="Z23" i="226" s="1"/>
  <c r="V21" i="226"/>
  <c r="X20" i="226"/>
  <c r="Z22" i="226" s="1"/>
  <c r="V20" i="226"/>
  <c r="X19" i="226"/>
  <c r="Z21" i="226" s="1"/>
  <c r="V19" i="226"/>
  <c r="X18" i="226"/>
  <c r="Z20" i="226" s="1"/>
  <c r="V18" i="226"/>
  <c r="X17" i="226"/>
  <c r="Z19" i="226" s="1"/>
  <c r="V17" i="226"/>
  <c r="X16" i="226"/>
  <c r="Z18" i="226" s="1"/>
  <c r="V16" i="226"/>
  <c r="X15" i="226"/>
  <c r="Z17" i="226" s="1"/>
  <c r="V15" i="226"/>
  <c r="X14" i="226"/>
  <c r="Z16" i="226" s="1"/>
  <c r="V14" i="226"/>
  <c r="X13" i="226"/>
  <c r="Z15" i="226" s="1"/>
  <c r="V13" i="226"/>
  <c r="X12" i="226"/>
  <c r="V12" i="226"/>
  <c r="X11" i="226"/>
  <c r="Z11" i="226" s="1"/>
  <c r="V11" i="226"/>
  <c r="X10" i="226"/>
  <c r="Z10" i="226" s="1"/>
  <c r="V10" i="226"/>
  <c r="X9" i="226"/>
  <c r="Z9" i="226" s="1"/>
  <c r="V9" i="226"/>
  <c r="X8" i="226"/>
  <c r="Z8" i="226" s="1"/>
  <c r="V8" i="226"/>
  <c r="X7" i="226"/>
  <c r="Z7" i="226" s="1"/>
  <c r="V7" i="226"/>
  <c r="X6" i="226"/>
  <c r="Z6" i="226" s="1"/>
  <c r="V6" i="226"/>
  <c r="X5" i="226"/>
  <c r="Z5" i="226" s="1"/>
  <c r="V5" i="226"/>
  <c r="X4" i="226"/>
  <c r="Z4" i="226" s="1"/>
  <c r="V4" i="226"/>
  <c r="X3" i="226"/>
  <c r="Z3" i="226" s="1"/>
  <c r="V3" i="226"/>
  <c r="X2" i="226"/>
  <c r="Z2" i="226" s="1"/>
  <c r="V2" i="226"/>
  <c r="X32" i="225"/>
  <c r="X31" i="225"/>
  <c r="X30" i="225"/>
  <c r="X29" i="225"/>
  <c r="X28" i="225"/>
  <c r="X27" i="225"/>
  <c r="V27" i="225"/>
  <c r="V26" i="225"/>
  <c r="X25" i="225"/>
  <c r="Z27" i="225" s="1"/>
  <c r="V25" i="225"/>
  <c r="X24" i="225"/>
  <c r="Z26" i="225" s="1"/>
  <c r="V24" i="225"/>
  <c r="X23" i="225"/>
  <c r="Z25" i="225" s="1"/>
  <c r="V23" i="225"/>
  <c r="X22" i="225"/>
  <c r="Z24" i="225" s="1"/>
  <c r="V22" i="225"/>
  <c r="X21" i="225"/>
  <c r="Z23" i="225" s="1"/>
  <c r="V21" i="225"/>
  <c r="X20" i="225"/>
  <c r="Z22" i="225" s="1"/>
  <c r="V20" i="225"/>
  <c r="X19" i="225"/>
  <c r="Z21" i="225" s="1"/>
  <c r="V19" i="225"/>
  <c r="X18" i="225"/>
  <c r="Z20" i="225" s="1"/>
  <c r="V18" i="225"/>
  <c r="X17" i="225"/>
  <c r="Z19" i="225" s="1"/>
  <c r="V17" i="225"/>
  <c r="X16" i="225"/>
  <c r="Z18" i="225" s="1"/>
  <c r="V16" i="225"/>
  <c r="X15" i="225"/>
  <c r="Z17" i="225" s="1"/>
  <c r="V15" i="225"/>
  <c r="X14" i="225"/>
  <c r="Z16" i="225" s="1"/>
  <c r="V14" i="225"/>
  <c r="X13" i="225"/>
  <c r="Z15" i="225" s="1"/>
  <c r="V13" i="225"/>
  <c r="Z13" i="225" s="1"/>
  <c r="X12" i="225"/>
  <c r="V12" i="225"/>
  <c r="X11" i="225"/>
  <c r="Z11" i="225" s="1"/>
  <c r="V11" i="225"/>
  <c r="X10" i="225"/>
  <c r="Z10" i="225" s="1"/>
  <c r="V10" i="225"/>
  <c r="X9" i="225"/>
  <c r="Z9" i="225" s="1"/>
  <c r="V9" i="225"/>
  <c r="X8" i="225"/>
  <c r="Z8" i="225" s="1"/>
  <c r="V8" i="225"/>
  <c r="X7" i="225"/>
  <c r="Z7" i="225" s="1"/>
  <c r="V7" i="225"/>
  <c r="X6" i="225"/>
  <c r="Z6" i="225" s="1"/>
  <c r="V6" i="225"/>
  <c r="X5" i="225"/>
  <c r="Z5" i="225" s="1"/>
  <c r="V5" i="225"/>
  <c r="X4" i="225"/>
  <c r="Z4" i="225" s="1"/>
  <c r="V4" i="225"/>
  <c r="X3" i="225"/>
  <c r="Z3" i="225" s="1"/>
  <c r="V3" i="225"/>
  <c r="X2" i="225"/>
  <c r="V2" i="225"/>
  <c r="X32" i="224"/>
  <c r="X31" i="224"/>
  <c r="X30" i="224"/>
  <c r="X29" i="224"/>
  <c r="X28" i="224"/>
  <c r="X27" i="224"/>
  <c r="V27" i="224"/>
  <c r="V26" i="224"/>
  <c r="X25" i="224"/>
  <c r="Z27" i="224" s="1"/>
  <c r="V25" i="224"/>
  <c r="X24" i="224"/>
  <c r="Z26" i="224" s="1"/>
  <c r="V24" i="224"/>
  <c r="X23" i="224"/>
  <c r="Z25" i="224" s="1"/>
  <c r="V23" i="224"/>
  <c r="X22" i="224"/>
  <c r="Z24" i="224" s="1"/>
  <c r="V22" i="224"/>
  <c r="X21" i="224"/>
  <c r="Z23" i="224" s="1"/>
  <c r="V21" i="224"/>
  <c r="X20" i="224"/>
  <c r="Z22" i="224" s="1"/>
  <c r="V20" i="224"/>
  <c r="X19" i="224"/>
  <c r="Z21" i="224" s="1"/>
  <c r="V19" i="224"/>
  <c r="X18" i="224"/>
  <c r="Z20" i="224" s="1"/>
  <c r="V18" i="224"/>
  <c r="X17" i="224"/>
  <c r="Z19" i="224" s="1"/>
  <c r="V17" i="224"/>
  <c r="X16" i="224"/>
  <c r="Z18" i="224" s="1"/>
  <c r="V16" i="224"/>
  <c r="X15" i="224"/>
  <c r="Z17" i="224" s="1"/>
  <c r="V15" i="224"/>
  <c r="X14" i="224"/>
  <c r="Z16" i="224" s="1"/>
  <c r="V14" i="224"/>
  <c r="X13" i="224"/>
  <c r="Z15" i="224" s="1"/>
  <c r="V13" i="224"/>
  <c r="Z13" i="224" s="1"/>
  <c r="X12" i="224"/>
  <c r="V12" i="224"/>
  <c r="X11" i="224"/>
  <c r="Z11" i="224" s="1"/>
  <c r="V11" i="224"/>
  <c r="X10" i="224"/>
  <c r="Z10" i="224" s="1"/>
  <c r="V10" i="224"/>
  <c r="X9" i="224"/>
  <c r="Z9" i="224" s="1"/>
  <c r="V9" i="224"/>
  <c r="X8" i="224"/>
  <c r="Z8" i="224" s="1"/>
  <c r="V8" i="224"/>
  <c r="X7" i="224"/>
  <c r="Z7" i="224" s="1"/>
  <c r="V7" i="224"/>
  <c r="X6" i="224"/>
  <c r="Z6" i="224" s="1"/>
  <c r="V6" i="224"/>
  <c r="X5" i="224"/>
  <c r="Z5" i="224" s="1"/>
  <c r="V5" i="224"/>
  <c r="X4" i="224"/>
  <c r="Z4" i="224" s="1"/>
  <c r="V4" i="224"/>
  <c r="X3" i="224"/>
  <c r="Z3" i="224" s="1"/>
  <c r="V3" i="224"/>
  <c r="X2" i="224"/>
  <c r="Z2" i="224" s="1"/>
  <c r="V2" i="224"/>
  <c r="X32" i="132"/>
  <c r="X31" i="132"/>
  <c r="X30" i="132"/>
  <c r="X29" i="132"/>
  <c r="X28" i="132"/>
  <c r="X27" i="132"/>
  <c r="V27" i="132"/>
  <c r="V26" i="132"/>
  <c r="X25" i="132"/>
  <c r="Z27" i="132" s="1"/>
  <c r="V25" i="132"/>
  <c r="X24" i="132"/>
  <c r="Z26" i="132" s="1"/>
  <c r="V24" i="132"/>
  <c r="X23" i="132"/>
  <c r="Z25" i="132" s="1"/>
  <c r="V23" i="132"/>
  <c r="X22" i="132"/>
  <c r="Z24" i="132" s="1"/>
  <c r="V22" i="132"/>
  <c r="X21" i="132"/>
  <c r="Z23" i="132" s="1"/>
  <c r="V21" i="132"/>
  <c r="X20" i="132"/>
  <c r="Z22" i="132" s="1"/>
  <c r="V20" i="132"/>
  <c r="X19" i="132"/>
  <c r="Z21" i="132" s="1"/>
  <c r="V19" i="132"/>
  <c r="X18" i="132"/>
  <c r="Z20" i="132" s="1"/>
  <c r="V18" i="132"/>
  <c r="X17" i="132"/>
  <c r="Z19" i="132" s="1"/>
  <c r="V17" i="132"/>
  <c r="X16" i="132"/>
  <c r="Z18" i="132" s="1"/>
  <c r="V16" i="132"/>
  <c r="X15" i="132"/>
  <c r="Z17" i="132" s="1"/>
  <c r="V15" i="132"/>
  <c r="X14" i="132"/>
  <c r="Z16" i="132" s="1"/>
  <c r="V14" i="132"/>
  <c r="X13" i="132"/>
  <c r="Z15" i="132" s="1"/>
  <c r="V13" i="132"/>
  <c r="Z13" i="132" s="1"/>
  <c r="X12" i="132"/>
  <c r="V12" i="132"/>
  <c r="X11" i="132"/>
  <c r="Z11" i="132" s="1"/>
  <c r="V11" i="132"/>
  <c r="X10" i="132"/>
  <c r="Z10" i="132" s="1"/>
  <c r="V10" i="132"/>
  <c r="X9" i="132"/>
  <c r="Z9" i="132" s="1"/>
  <c r="V9" i="132"/>
  <c r="X8" i="132"/>
  <c r="Z8" i="132" s="1"/>
  <c r="V8" i="132"/>
  <c r="X7" i="132"/>
  <c r="Z7" i="132" s="1"/>
  <c r="V7" i="132"/>
  <c r="X6" i="132"/>
  <c r="Z6" i="132" s="1"/>
  <c r="V6" i="132"/>
  <c r="X5" i="132"/>
  <c r="Z5" i="132" s="1"/>
  <c r="V5" i="132"/>
  <c r="X4" i="132"/>
  <c r="Z4" i="132" s="1"/>
  <c r="V4" i="132"/>
  <c r="X3" i="132"/>
  <c r="Z3" i="132" s="1"/>
  <c r="V3" i="132"/>
  <c r="X2" i="132"/>
  <c r="V2" i="132"/>
  <c r="X32" i="130"/>
  <c r="X31" i="130"/>
  <c r="X30" i="130"/>
  <c r="X29" i="130"/>
  <c r="X28" i="130"/>
  <c r="X27" i="130"/>
  <c r="V27" i="130"/>
  <c r="V26" i="130"/>
  <c r="X25" i="130"/>
  <c r="Z27" i="130" s="1"/>
  <c r="V25" i="130"/>
  <c r="X24" i="130"/>
  <c r="Z26" i="130" s="1"/>
  <c r="V24" i="130"/>
  <c r="X23" i="130"/>
  <c r="Z25" i="130" s="1"/>
  <c r="V23" i="130"/>
  <c r="X22" i="130"/>
  <c r="Z24" i="130" s="1"/>
  <c r="V22" i="130"/>
  <c r="X21" i="130"/>
  <c r="Z23" i="130" s="1"/>
  <c r="V21" i="130"/>
  <c r="X20" i="130"/>
  <c r="Z22" i="130" s="1"/>
  <c r="V20" i="130"/>
  <c r="X19" i="130"/>
  <c r="Z21" i="130" s="1"/>
  <c r="V19" i="130"/>
  <c r="X18" i="130"/>
  <c r="Z20" i="130" s="1"/>
  <c r="V18" i="130"/>
  <c r="X17" i="130"/>
  <c r="Z19" i="130" s="1"/>
  <c r="V17" i="130"/>
  <c r="X16" i="130"/>
  <c r="Z18" i="130" s="1"/>
  <c r="V16" i="130"/>
  <c r="X15" i="130"/>
  <c r="Z17" i="130" s="1"/>
  <c r="V15" i="130"/>
  <c r="X14" i="130"/>
  <c r="Z16" i="130" s="1"/>
  <c r="V14" i="130"/>
  <c r="X13" i="130"/>
  <c r="Z15" i="130" s="1"/>
  <c r="V13" i="130"/>
  <c r="Z13" i="130" s="1"/>
  <c r="X12" i="130"/>
  <c r="V12" i="130"/>
  <c r="X11" i="130"/>
  <c r="Z11" i="130" s="1"/>
  <c r="V11" i="130"/>
  <c r="X10" i="130"/>
  <c r="Z10" i="130" s="1"/>
  <c r="V10" i="130"/>
  <c r="X9" i="130"/>
  <c r="Z9" i="130" s="1"/>
  <c r="V9" i="130"/>
  <c r="X8" i="130"/>
  <c r="Z8" i="130" s="1"/>
  <c r="V8" i="130"/>
  <c r="X7" i="130"/>
  <c r="Z7" i="130" s="1"/>
  <c r="V7" i="130"/>
  <c r="X6" i="130"/>
  <c r="Z6" i="130" s="1"/>
  <c r="V6" i="130"/>
  <c r="X5" i="130"/>
  <c r="Z5" i="130" s="1"/>
  <c r="V5" i="130"/>
  <c r="X4" i="130"/>
  <c r="Z4" i="130" s="1"/>
  <c r="V4" i="130"/>
  <c r="X3" i="130"/>
  <c r="Z3" i="130" s="1"/>
  <c r="V3" i="130"/>
  <c r="X2" i="130"/>
  <c r="Z2" i="130" s="1"/>
  <c r="V2" i="130"/>
  <c r="X32" i="129"/>
  <c r="X31" i="129"/>
  <c r="X30" i="129"/>
  <c r="X29" i="129"/>
  <c r="X28" i="129"/>
  <c r="X27" i="129"/>
  <c r="V27" i="129"/>
  <c r="V26" i="129"/>
  <c r="X25" i="129"/>
  <c r="Z27" i="129" s="1"/>
  <c r="V25" i="129"/>
  <c r="X24" i="129"/>
  <c r="Z26" i="129" s="1"/>
  <c r="V24" i="129"/>
  <c r="X23" i="129"/>
  <c r="Z25" i="129" s="1"/>
  <c r="V23" i="129"/>
  <c r="X22" i="129"/>
  <c r="Z24" i="129" s="1"/>
  <c r="V22" i="129"/>
  <c r="X21" i="129"/>
  <c r="Z23" i="129" s="1"/>
  <c r="V21" i="129"/>
  <c r="X20" i="129"/>
  <c r="Z22" i="129" s="1"/>
  <c r="V20" i="129"/>
  <c r="X19" i="129"/>
  <c r="Z21" i="129" s="1"/>
  <c r="V19" i="129"/>
  <c r="X18" i="129"/>
  <c r="Z20" i="129" s="1"/>
  <c r="V18" i="129"/>
  <c r="X17" i="129"/>
  <c r="Z19" i="129" s="1"/>
  <c r="V17" i="129"/>
  <c r="X16" i="129"/>
  <c r="Z18" i="129" s="1"/>
  <c r="V16" i="129"/>
  <c r="X15" i="129"/>
  <c r="Z17" i="129" s="1"/>
  <c r="V15" i="129"/>
  <c r="X14" i="129"/>
  <c r="Z16" i="129" s="1"/>
  <c r="V14" i="129"/>
  <c r="X13" i="129"/>
  <c r="Z15" i="129" s="1"/>
  <c r="V13" i="129"/>
  <c r="Z13" i="129" s="1"/>
  <c r="X12" i="129"/>
  <c r="V12" i="129"/>
  <c r="X11" i="129"/>
  <c r="Z11" i="129" s="1"/>
  <c r="V11" i="129"/>
  <c r="X10" i="129"/>
  <c r="Z10" i="129" s="1"/>
  <c r="V10" i="129"/>
  <c r="X9" i="129"/>
  <c r="Z9" i="129" s="1"/>
  <c r="V9" i="129"/>
  <c r="X8" i="129"/>
  <c r="Z8" i="129" s="1"/>
  <c r="V8" i="129"/>
  <c r="X7" i="129"/>
  <c r="Z7" i="129" s="1"/>
  <c r="V7" i="129"/>
  <c r="X6" i="129"/>
  <c r="Z6" i="129" s="1"/>
  <c r="V6" i="129"/>
  <c r="X5" i="129"/>
  <c r="Z5" i="129" s="1"/>
  <c r="V5" i="129"/>
  <c r="X4" i="129"/>
  <c r="Z4" i="129" s="1"/>
  <c r="V4" i="129"/>
  <c r="X3" i="129"/>
  <c r="Z3" i="129" s="1"/>
  <c r="V3" i="129"/>
  <c r="X2" i="129"/>
  <c r="Z2" i="129" s="1"/>
  <c r="V2" i="129"/>
  <c r="X32" i="123"/>
  <c r="X31" i="123"/>
  <c r="X30" i="123"/>
  <c r="Y29" i="123"/>
  <c r="X29" i="123"/>
  <c r="Y28" i="123"/>
  <c r="X28" i="123"/>
  <c r="Y27" i="123"/>
  <c r="X27" i="123"/>
  <c r="V27" i="123"/>
  <c r="V26" i="123"/>
  <c r="X25" i="123"/>
  <c r="Z27" i="123" s="1"/>
  <c r="V25" i="123"/>
  <c r="X24" i="123"/>
  <c r="Z26" i="123" s="1"/>
  <c r="V24" i="123"/>
  <c r="X23" i="123"/>
  <c r="Z25" i="123" s="1"/>
  <c r="V23" i="123"/>
  <c r="X22" i="123"/>
  <c r="Z24" i="123" s="1"/>
  <c r="V22" i="123"/>
  <c r="X21" i="123"/>
  <c r="Z23" i="123" s="1"/>
  <c r="V21" i="123"/>
  <c r="X20" i="123"/>
  <c r="Z22" i="123" s="1"/>
  <c r="V20" i="123"/>
  <c r="X19" i="123"/>
  <c r="Z21" i="123" s="1"/>
  <c r="V19" i="123"/>
  <c r="X18" i="123"/>
  <c r="Z20" i="123" s="1"/>
  <c r="V18" i="123"/>
  <c r="X17" i="123"/>
  <c r="Z19" i="123" s="1"/>
  <c r="V17" i="123"/>
  <c r="X16" i="123"/>
  <c r="Z18" i="123" s="1"/>
  <c r="V16" i="123"/>
  <c r="X15" i="123"/>
  <c r="Z17" i="123" s="1"/>
  <c r="V15" i="123"/>
  <c r="X14" i="123"/>
  <c r="Z16" i="123" s="1"/>
  <c r="V14" i="123"/>
  <c r="X13" i="123"/>
  <c r="Z15" i="123" s="1"/>
  <c r="V13" i="123"/>
  <c r="X12" i="123"/>
  <c r="V12" i="123"/>
  <c r="X11" i="123"/>
  <c r="Z11" i="123" s="1"/>
  <c r="V11" i="123"/>
  <c r="X10" i="123"/>
  <c r="Z10" i="123" s="1"/>
  <c r="V10" i="123"/>
  <c r="X9" i="123"/>
  <c r="Z9" i="123" s="1"/>
  <c r="V9" i="123"/>
  <c r="X8" i="123"/>
  <c r="Z8" i="123" s="1"/>
  <c r="V8" i="123"/>
  <c r="X7" i="123"/>
  <c r="Z7" i="123" s="1"/>
  <c r="V7" i="123"/>
  <c r="X6" i="123"/>
  <c r="Z6" i="123" s="1"/>
  <c r="V6" i="123"/>
  <c r="X5" i="123"/>
  <c r="Z5" i="123" s="1"/>
  <c r="V5" i="123"/>
  <c r="X4" i="123"/>
  <c r="Z4" i="123" s="1"/>
  <c r="V4" i="123"/>
  <c r="X3" i="123"/>
  <c r="Z3" i="123" s="1"/>
  <c r="V3" i="123"/>
  <c r="X2" i="123"/>
  <c r="V2" i="123"/>
  <c r="X32" i="218"/>
  <c r="X31" i="218"/>
  <c r="X30" i="218"/>
  <c r="Y29" i="218"/>
  <c r="X29" i="218"/>
  <c r="Y28" i="218"/>
  <c r="X28" i="218"/>
  <c r="Y27" i="218"/>
  <c r="X27" i="218"/>
  <c r="V27" i="218"/>
  <c r="V26" i="218"/>
  <c r="X25" i="218"/>
  <c r="Z27" i="218" s="1"/>
  <c r="V25" i="218"/>
  <c r="X24" i="218"/>
  <c r="Z26" i="218" s="1"/>
  <c r="V24" i="218"/>
  <c r="X23" i="218"/>
  <c r="Z25" i="218" s="1"/>
  <c r="V23" i="218"/>
  <c r="X22" i="218"/>
  <c r="Z24" i="218" s="1"/>
  <c r="V22" i="218"/>
  <c r="X21" i="218"/>
  <c r="Z23" i="218" s="1"/>
  <c r="V21" i="218"/>
  <c r="X20" i="218"/>
  <c r="Z22" i="218" s="1"/>
  <c r="V20" i="218"/>
  <c r="X19" i="218"/>
  <c r="Z21" i="218" s="1"/>
  <c r="V19" i="218"/>
  <c r="X18" i="218"/>
  <c r="Z20" i="218" s="1"/>
  <c r="V18" i="218"/>
  <c r="X17" i="218"/>
  <c r="Z19" i="218" s="1"/>
  <c r="V17" i="218"/>
  <c r="X16" i="218"/>
  <c r="Z18" i="218" s="1"/>
  <c r="V16" i="218"/>
  <c r="X15" i="218"/>
  <c r="Z17" i="218" s="1"/>
  <c r="V15" i="218"/>
  <c r="X14" i="218"/>
  <c r="Z16" i="218" s="1"/>
  <c r="V14" i="218"/>
  <c r="Z14" i="218" s="1"/>
  <c r="X13" i="218"/>
  <c r="Z15" i="218" s="1"/>
  <c r="V13" i="218"/>
  <c r="X12" i="218"/>
  <c r="V12" i="218"/>
  <c r="X11" i="218"/>
  <c r="Z11" i="218" s="1"/>
  <c r="V11" i="218"/>
  <c r="X10" i="218"/>
  <c r="Z10" i="218" s="1"/>
  <c r="V10" i="218"/>
  <c r="X9" i="218"/>
  <c r="Z9" i="218" s="1"/>
  <c r="V9" i="218"/>
  <c r="X8" i="218"/>
  <c r="Z8" i="218" s="1"/>
  <c r="V8" i="218"/>
  <c r="Z7" i="218"/>
  <c r="X7" i="218"/>
  <c r="V7" i="218"/>
  <c r="X6" i="218"/>
  <c r="Z6" i="218" s="1"/>
  <c r="V6" i="218"/>
  <c r="X5" i="218"/>
  <c r="Z5" i="218" s="1"/>
  <c r="V5" i="218"/>
  <c r="X4" i="218"/>
  <c r="Z4" i="218" s="1"/>
  <c r="V4" i="218"/>
  <c r="X3" i="218"/>
  <c r="Z3" i="218" s="1"/>
  <c r="V3" i="218"/>
  <c r="X2" i="218"/>
  <c r="Z2" i="218" s="1"/>
  <c r="V2" i="218"/>
  <c r="X32" i="217"/>
  <c r="X31" i="217"/>
  <c r="X30" i="217"/>
  <c r="Y29" i="217"/>
  <c r="X29" i="217"/>
  <c r="Y28" i="217"/>
  <c r="X28" i="217"/>
  <c r="Y27" i="217"/>
  <c r="X27" i="217"/>
  <c r="V27" i="217"/>
  <c r="V26" i="217"/>
  <c r="X25" i="217"/>
  <c r="Z27" i="217" s="1"/>
  <c r="V25" i="217"/>
  <c r="X24" i="217"/>
  <c r="Z26" i="217" s="1"/>
  <c r="V24" i="217"/>
  <c r="X23" i="217"/>
  <c r="Z25" i="217" s="1"/>
  <c r="V23" i="217"/>
  <c r="X22" i="217"/>
  <c r="Z24" i="217" s="1"/>
  <c r="V22" i="217"/>
  <c r="X21" i="217"/>
  <c r="Z23" i="217" s="1"/>
  <c r="V21" i="217"/>
  <c r="X20" i="217"/>
  <c r="Z22" i="217" s="1"/>
  <c r="V20" i="217"/>
  <c r="X19" i="217"/>
  <c r="Z21" i="217" s="1"/>
  <c r="V19" i="217"/>
  <c r="X18" i="217"/>
  <c r="Z20" i="217" s="1"/>
  <c r="V18" i="217"/>
  <c r="X17" i="217"/>
  <c r="Z19" i="217" s="1"/>
  <c r="V17" i="217"/>
  <c r="X16" i="217"/>
  <c r="Z18" i="217" s="1"/>
  <c r="V16" i="217"/>
  <c r="X15" i="217"/>
  <c r="Z17" i="217" s="1"/>
  <c r="V15" i="217"/>
  <c r="X14" i="217"/>
  <c r="Z16" i="217" s="1"/>
  <c r="V14" i="217"/>
  <c r="X13" i="217"/>
  <c r="Z15" i="217" s="1"/>
  <c r="V13" i="217"/>
  <c r="X12" i="217"/>
  <c r="V12" i="217"/>
  <c r="X11" i="217"/>
  <c r="Z11" i="217" s="1"/>
  <c r="V11" i="217"/>
  <c r="X10" i="217"/>
  <c r="Z10" i="217" s="1"/>
  <c r="V10" i="217"/>
  <c r="X9" i="217"/>
  <c r="Z9" i="217" s="1"/>
  <c r="V9" i="217"/>
  <c r="X8" i="217"/>
  <c r="Z8" i="217" s="1"/>
  <c r="V8" i="217"/>
  <c r="X7" i="217"/>
  <c r="Z7" i="217" s="1"/>
  <c r="V7" i="217"/>
  <c r="X6" i="217"/>
  <c r="Z6" i="217" s="1"/>
  <c r="V6" i="217"/>
  <c r="X5" i="217"/>
  <c r="Z5" i="217" s="1"/>
  <c r="V5" i="217"/>
  <c r="X4" i="217"/>
  <c r="Z4" i="217" s="1"/>
  <c r="V4" i="217"/>
  <c r="X3" i="217"/>
  <c r="Z3" i="217" s="1"/>
  <c r="V3" i="217"/>
  <c r="X2" i="217"/>
  <c r="Z2" i="217" s="1"/>
  <c r="V2" i="217"/>
  <c r="X32" i="122"/>
  <c r="X31" i="122"/>
  <c r="X30" i="122"/>
  <c r="Y29" i="122"/>
  <c r="X29" i="122"/>
  <c r="Y28" i="122"/>
  <c r="X28" i="122"/>
  <c r="Y27" i="122"/>
  <c r="X27" i="122"/>
  <c r="V27" i="122"/>
  <c r="V26" i="122"/>
  <c r="X25" i="122"/>
  <c r="Z27" i="122" s="1"/>
  <c r="V25" i="122"/>
  <c r="X24" i="122"/>
  <c r="Z26" i="122" s="1"/>
  <c r="V24" i="122"/>
  <c r="X23" i="122"/>
  <c r="Z25" i="122" s="1"/>
  <c r="V23" i="122"/>
  <c r="X22" i="122"/>
  <c r="Z24" i="122" s="1"/>
  <c r="V22" i="122"/>
  <c r="X21" i="122"/>
  <c r="Z23" i="122" s="1"/>
  <c r="V21" i="122"/>
  <c r="X20" i="122"/>
  <c r="Z22" i="122" s="1"/>
  <c r="V20" i="122"/>
  <c r="X19" i="122"/>
  <c r="Z21" i="122" s="1"/>
  <c r="V19" i="122"/>
  <c r="X18" i="122"/>
  <c r="Z20" i="122" s="1"/>
  <c r="V18" i="122"/>
  <c r="X17" i="122"/>
  <c r="Z19" i="122" s="1"/>
  <c r="V17" i="122"/>
  <c r="X16" i="122"/>
  <c r="Z18" i="122" s="1"/>
  <c r="V16" i="122"/>
  <c r="X15" i="122"/>
  <c r="Z17" i="122" s="1"/>
  <c r="V15" i="122"/>
  <c r="X14" i="122"/>
  <c r="Z16" i="122" s="1"/>
  <c r="V14" i="122"/>
  <c r="X13" i="122"/>
  <c r="Z15" i="122" s="1"/>
  <c r="V13" i="122"/>
  <c r="X12" i="122"/>
  <c r="V12" i="122"/>
  <c r="X11" i="122"/>
  <c r="Z11" i="122" s="1"/>
  <c r="V11" i="122"/>
  <c r="X10" i="122"/>
  <c r="Z10" i="122" s="1"/>
  <c r="V10" i="122"/>
  <c r="X9" i="122"/>
  <c r="Z9" i="122" s="1"/>
  <c r="V9" i="122"/>
  <c r="X8" i="122"/>
  <c r="Z8" i="122" s="1"/>
  <c r="V8" i="122"/>
  <c r="X7" i="122"/>
  <c r="Z7" i="122" s="1"/>
  <c r="V7" i="122"/>
  <c r="X6" i="122"/>
  <c r="Z6" i="122" s="1"/>
  <c r="V6" i="122"/>
  <c r="X5" i="122"/>
  <c r="Z5" i="122" s="1"/>
  <c r="V5" i="122"/>
  <c r="X4" i="122"/>
  <c r="Z4" i="122" s="1"/>
  <c r="V4" i="122"/>
  <c r="X3" i="122"/>
  <c r="Z3" i="122" s="1"/>
  <c r="V3" i="122"/>
  <c r="X2" i="122"/>
  <c r="Z2" i="122" s="1"/>
  <c r="V2" i="122"/>
  <c r="X32" i="216"/>
  <c r="X31" i="216"/>
  <c r="X30" i="216"/>
  <c r="Y29" i="216"/>
  <c r="X29" i="216"/>
  <c r="Y28" i="216"/>
  <c r="X28" i="216"/>
  <c r="Y27" i="216"/>
  <c r="X27" i="216"/>
  <c r="V27" i="216"/>
  <c r="V26" i="216"/>
  <c r="X25" i="216"/>
  <c r="Z27" i="216" s="1"/>
  <c r="V25" i="216"/>
  <c r="X24" i="216"/>
  <c r="Z26" i="216" s="1"/>
  <c r="V24" i="216"/>
  <c r="X23" i="216"/>
  <c r="Z25" i="216" s="1"/>
  <c r="V23" i="216"/>
  <c r="X22" i="216"/>
  <c r="Z24" i="216" s="1"/>
  <c r="V22" i="216"/>
  <c r="X21" i="216"/>
  <c r="Z23" i="216" s="1"/>
  <c r="V21" i="216"/>
  <c r="X20" i="216"/>
  <c r="Z22" i="216" s="1"/>
  <c r="V20" i="216"/>
  <c r="X19" i="216"/>
  <c r="Z21" i="216" s="1"/>
  <c r="V19" i="216"/>
  <c r="X18" i="216"/>
  <c r="Z20" i="216" s="1"/>
  <c r="V18" i="216"/>
  <c r="X17" i="216"/>
  <c r="Z19" i="216" s="1"/>
  <c r="V17" i="216"/>
  <c r="X16" i="216"/>
  <c r="Z18" i="216" s="1"/>
  <c r="V16" i="216"/>
  <c r="X15" i="216"/>
  <c r="Z17" i="216" s="1"/>
  <c r="V15" i="216"/>
  <c r="X14" i="216"/>
  <c r="Z16" i="216" s="1"/>
  <c r="V14" i="216"/>
  <c r="X13" i="216"/>
  <c r="Z15" i="216" s="1"/>
  <c r="V13" i="216"/>
  <c r="X12" i="216"/>
  <c r="V12" i="216"/>
  <c r="X11" i="216"/>
  <c r="Z11" i="216" s="1"/>
  <c r="V11" i="216"/>
  <c r="X10" i="216"/>
  <c r="Z10" i="216" s="1"/>
  <c r="V10" i="216"/>
  <c r="X9" i="216"/>
  <c r="Z9" i="216" s="1"/>
  <c r="V9" i="216"/>
  <c r="X8" i="216"/>
  <c r="Z8" i="216" s="1"/>
  <c r="V8" i="216"/>
  <c r="X7" i="216"/>
  <c r="Z7" i="216" s="1"/>
  <c r="V7" i="216"/>
  <c r="X6" i="216"/>
  <c r="Z6" i="216" s="1"/>
  <c r="V6" i="216"/>
  <c r="X5" i="216"/>
  <c r="Z5" i="216" s="1"/>
  <c r="V5" i="216"/>
  <c r="X4" i="216"/>
  <c r="Z4" i="216" s="1"/>
  <c r="V4" i="216"/>
  <c r="X3" i="216"/>
  <c r="Z3" i="216" s="1"/>
  <c r="V3" i="216"/>
  <c r="X2" i="216"/>
  <c r="V2" i="216"/>
  <c r="V9" i="121"/>
  <c r="V2" i="121"/>
  <c r="X32" i="121"/>
  <c r="X31" i="121"/>
  <c r="X30" i="121"/>
  <c r="Y29" i="121"/>
  <c r="X29" i="121"/>
  <c r="Y28" i="121"/>
  <c r="X28" i="121"/>
  <c r="Y27" i="121"/>
  <c r="X27" i="121"/>
  <c r="V27" i="121"/>
  <c r="V26" i="121"/>
  <c r="X25" i="121"/>
  <c r="Z27" i="121" s="1"/>
  <c r="V25" i="121"/>
  <c r="X24" i="121"/>
  <c r="Z26" i="121" s="1"/>
  <c r="V24" i="121"/>
  <c r="X23" i="121"/>
  <c r="Z25" i="121" s="1"/>
  <c r="V23" i="121"/>
  <c r="X22" i="121"/>
  <c r="Z24" i="121" s="1"/>
  <c r="V22" i="121"/>
  <c r="X21" i="121"/>
  <c r="Z23" i="121" s="1"/>
  <c r="V21" i="121"/>
  <c r="X20" i="121"/>
  <c r="Z22" i="121" s="1"/>
  <c r="V20" i="121"/>
  <c r="X19" i="121"/>
  <c r="Z21" i="121" s="1"/>
  <c r="V19" i="121"/>
  <c r="X18" i="121"/>
  <c r="Z20" i="121" s="1"/>
  <c r="V18" i="121"/>
  <c r="X17" i="121"/>
  <c r="Z19" i="121" s="1"/>
  <c r="V17" i="121"/>
  <c r="X16" i="121"/>
  <c r="Z18" i="121" s="1"/>
  <c r="V16" i="121"/>
  <c r="X15" i="121"/>
  <c r="Z17" i="121" s="1"/>
  <c r="V15" i="121"/>
  <c r="X14" i="121"/>
  <c r="Z16" i="121" s="1"/>
  <c r="V14" i="121"/>
  <c r="Z14" i="121" s="1"/>
  <c r="X13" i="121"/>
  <c r="Z15" i="121" s="1"/>
  <c r="V13" i="121"/>
  <c r="X12" i="121"/>
  <c r="V12" i="121"/>
  <c r="X11" i="121"/>
  <c r="Z11" i="121" s="1"/>
  <c r="V11" i="121"/>
  <c r="X10" i="121"/>
  <c r="Z10" i="121" s="1"/>
  <c r="V10" i="121"/>
  <c r="X9" i="121"/>
  <c r="Z9" i="121" s="1"/>
  <c r="X8" i="121"/>
  <c r="Z8" i="121" s="1"/>
  <c r="V8" i="121"/>
  <c r="X7" i="121"/>
  <c r="Z7" i="121" s="1"/>
  <c r="V7" i="121"/>
  <c r="X6" i="121"/>
  <c r="Z6" i="121" s="1"/>
  <c r="V6" i="121"/>
  <c r="X5" i="121"/>
  <c r="Z5" i="121" s="1"/>
  <c r="V5" i="121"/>
  <c r="X4" i="121"/>
  <c r="Z4" i="121" s="1"/>
  <c r="V4" i="121"/>
  <c r="X3" i="121"/>
  <c r="Z3" i="121" s="1"/>
  <c r="V3" i="121"/>
  <c r="X2" i="121"/>
  <c r="Z2" i="121" s="1"/>
  <c r="X32" i="120"/>
  <c r="X31" i="120"/>
  <c r="X30" i="120"/>
  <c r="Y29" i="120"/>
  <c r="X29" i="120"/>
  <c r="Y28" i="120"/>
  <c r="X28" i="120"/>
  <c r="Y27" i="120"/>
  <c r="X27" i="120"/>
  <c r="V27" i="120"/>
  <c r="V26" i="120"/>
  <c r="X25" i="120"/>
  <c r="Z27" i="120" s="1"/>
  <c r="V25" i="120"/>
  <c r="X24" i="120"/>
  <c r="Z26" i="120" s="1"/>
  <c r="V24" i="120"/>
  <c r="X23" i="120"/>
  <c r="Z25" i="120" s="1"/>
  <c r="V23" i="120"/>
  <c r="X22" i="120"/>
  <c r="Z24" i="120" s="1"/>
  <c r="V22" i="120"/>
  <c r="X21" i="120"/>
  <c r="Z23" i="120" s="1"/>
  <c r="V21" i="120"/>
  <c r="X20" i="120"/>
  <c r="Z22" i="120" s="1"/>
  <c r="V20" i="120"/>
  <c r="X19" i="120"/>
  <c r="Z21" i="120" s="1"/>
  <c r="V19" i="120"/>
  <c r="X18" i="120"/>
  <c r="Z20" i="120" s="1"/>
  <c r="V18" i="120"/>
  <c r="X17" i="120"/>
  <c r="Z19" i="120" s="1"/>
  <c r="V17" i="120"/>
  <c r="X16" i="120"/>
  <c r="Z18" i="120" s="1"/>
  <c r="V16" i="120"/>
  <c r="X15" i="120"/>
  <c r="Z17" i="120" s="1"/>
  <c r="V15" i="120"/>
  <c r="X14" i="120"/>
  <c r="Z16" i="120" s="1"/>
  <c r="V14" i="120"/>
  <c r="X13" i="120"/>
  <c r="Z15" i="120" s="1"/>
  <c r="V13" i="120"/>
  <c r="X12" i="120"/>
  <c r="V12" i="120"/>
  <c r="X11" i="120"/>
  <c r="Z11" i="120" s="1"/>
  <c r="V11" i="120"/>
  <c r="X10" i="120"/>
  <c r="Z10" i="120" s="1"/>
  <c r="V10" i="120"/>
  <c r="X9" i="120"/>
  <c r="Z9" i="120" s="1"/>
  <c r="V9" i="120"/>
  <c r="X8" i="120"/>
  <c r="Z8" i="120" s="1"/>
  <c r="V8" i="120"/>
  <c r="X7" i="120"/>
  <c r="Z7" i="120" s="1"/>
  <c r="V7" i="120"/>
  <c r="X6" i="120"/>
  <c r="Z6" i="120" s="1"/>
  <c r="V6" i="120"/>
  <c r="X5" i="120"/>
  <c r="Z5" i="120" s="1"/>
  <c r="V5" i="120"/>
  <c r="X4" i="120"/>
  <c r="Z4" i="120" s="1"/>
  <c r="V4" i="120"/>
  <c r="X3" i="120"/>
  <c r="Z3" i="120" s="1"/>
  <c r="V3" i="120"/>
  <c r="X2" i="120"/>
  <c r="Z2" i="120" s="1"/>
  <c r="V2" i="120"/>
  <c r="X32" i="215"/>
  <c r="X31" i="215"/>
  <c r="X30" i="215"/>
  <c r="Y29" i="215"/>
  <c r="X29" i="215"/>
  <c r="Y28" i="215"/>
  <c r="X28" i="215"/>
  <c r="Y27" i="215"/>
  <c r="X27" i="215"/>
  <c r="V27" i="215"/>
  <c r="V26" i="215"/>
  <c r="X25" i="215"/>
  <c r="Z27" i="215" s="1"/>
  <c r="V25" i="215"/>
  <c r="X24" i="215"/>
  <c r="Z26" i="215" s="1"/>
  <c r="V24" i="215"/>
  <c r="X23" i="215"/>
  <c r="Z25" i="215" s="1"/>
  <c r="V23" i="215"/>
  <c r="X22" i="215"/>
  <c r="Z24" i="215" s="1"/>
  <c r="V22" i="215"/>
  <c r="X21" i="215"/>
  <c r="Z23" i="215" s="1"/>
  <c r="V21" i="215"/>
  <c r="X20" i="215"/>
  <c r="Z22" i="215" s="1"/>
  <c r="V20" i="215"/>
  <c r="X19" i="215"/>
  <c r="Z21" i="215" s="1"/>
  <c r="V19" i="215"/>
  <c r="X18" i="215"/>
  <c r="Z20" i="215" s="1"/>
  <c r="V18" i="215"/>
  <c r="X17" i="215"/>
  <c r="Z19" i="215" s="1"/>
  <c r="V17" i="215"/>
  <c r="X16" i="215"/>
  <c r="Z18" i="215" s="1"/>
  <c r="V16" i="215"/>
  <c r="X15" i="215"/>
  <c r="Z17" i="215" s="1"/>
  <c r="V15" i="215"/>
  <c r="X14" i="215"/>
  <c r="Z16" i="215" s="1"/>
  <c r="V14" i="215"/>
  <c r="Z14" i="215" s="1"/>
  <c r="X13" i="215"/>
  <c r="Z15" i="215" s="1"/>
  <c r="V13" i="215"/>
  <c r="X12" i="215"/>
  <c r="V12" i="215"/>
  <c r="X11" i="215"/>
  <c r="Z11" i="215" s="1"/>
  <c r="V11" i="215"/>
  <c r="X10" i="215"/>
  <c r="Z10" i="215" s="1"/>
  <c r="V10" i="215"/>
  <c r="X9" i="215"/>
  <c r="Z9" i="215" s="1"/>
  <c r="V9" i="215"/>
  <c r="X8" i="215"/>
  <c r="Z8" i="215" s="1"/>
  <c r="V8" i="215"/>
  <c r="X7" i="215"/>
  <c r="Z7" i="215" s="1"/>
  <c r="V7" i="215"/>
  <c r="X6" i="215"/>
  <c r="Z6" i="215" s="1"/>
  <c r="V6" i="215"/>
  <c r="X5" i="215"/>
  <c r="Z5" i="215" s="1"/>
  <c r="V5" i="215"/>
  <c r="X4" i="215"/>
  <c r="Z4" i="215" s="1"/>
  <c r="V4" i="215"/>
  <c r="X3" i="215"/>
  <c r="Z3" i="215" s="1"/>
  <c r="V3" i="215"/>
  <c r="X2" i="215"/>
  <c r="V2" i="215"/>
  <c r="X32" i="119"/>
  <c r="X31" i="119"/>
  <c r="X30" i="119"/>
  <c r="Y29" i="119"/>
  <c r="X29" i="119"/>
  <c r="Y28" i="119"/>
  <c r="X28" i="119"/>
  <c r="Y27" i="119"/>
  <c r="X27" i="119"/>
  <c r="V27" i="119"/>
  <c r="V26" i="119"/>
  <c r="X25" i="119"/>
  <c r="Z27" i="119" s="1"/>
  <c r="V25" i="119"/>
  <c r="X24" i="119"/>
  <c r="Z26" i="119" s="1"/>
  <c r="V24" i="119"/>
  <c r="X23" i="119"/>
  <c r="Z25" i="119" s="1"/>
  <c r="V23" i="119"/>
  <c r="X22" i="119"/>
  <c r="Z24" i="119" s="1"/>
  <c r="V22" i="119"/>
  <c r="X21" i="119"/>
  <c r="Z23" i="119" s="1"/>
  <c r="V21" i="119"/>
  <c r="X20" i="119"/>
  <c r="Z22" i="119" s="1"/>
  <c r="V20" i="119"/>
  <c r="X19" i="119"/>
  <c r="Z21" i="119" s="1"/>
  <c r="V19" i="119"/>
  <c r="X18" i="119"/>
  <c r="Z20" i="119" s="1"/>
  <c r="V18" i="119"/>
  <c r="X17" i="119"/>
  <c r="Z19" i="119" s="1"/>
  <c r="V17" i="119"/>
  <c r="X16" i="119"/>
  <c r="Z18" i="119" s="1"/>
  <c r="V16" i="119"/>
  <c r="X15" i="119"/>
  <c r="Z17" i="119" s="1"/>
  <c r="V15" i="119"/>
  <c r="X14" i="119"/>
  <c r="Z16" i="119" s="1"/>
  <c r="V14" i="119"/>
  <c r="X13" i="119"/>
  <c r="Z15" i="119" s="1"/>
  <c r="V13" i="119"/>
  <c r="X12" i="119"/>
  <c r="V12" i="119"/>
  <c r="X11" i="119"/>
  <c r="Z11" i="119" s="1"/>
  <c r="V11" i="119"/>
  <c r="X10" i="119"/>
  <c r="Z10" i="119" s="1"/>
  <c r="V10" i="119"/>
  <c r="X9" i="119"/>
  <c r="Z9" i="119" s="1"/>
  <c r="V9" i="119"/>
  <c r="X8" i="119"/>
  <c r="Z8" i="119" s="1"/>
  <c r="V8" i="119"/>
  <c r="X7" i="119"/>
  <c r="Z7" i="119" s="1"/>
  <c r="V7" i="119"/>
  <c r="X6" i="119"/>
  <c r="Z6" i="119" s="1"/>
  <c r="V6" i="119"/>
  <c r="X5" i="119"/>
  <c r="Z5" i="119" s="1"/>
  <c r="V5" i="119"/>
  <c r="X4" i="119"/>
  <c r="Z4" i="119" s="1"/>
  <c r="V4" i="119"/>
  <c r="X3" i="119"/>
  <c r="Z3" i="119" s="1"/>
  <c r="V3" i="119"/>
  <c r="X2" i="119"/>
  <c r="Z2" i="119" s="1"/>
  <c r="V2" i="119"/>
  <c r="X32" i="118"/>
  <c r="X31" i="118"/>
  <c r="X30" i="118"/>
  <c r="Y29" i="118"/>
  <c r="X29" i="118"/>
  <c r="Y28" i="118"/>
  <c r="X28" i="118"/>
  <c r="Y27" i="118"/>
  <c r="X27" i="118"/>
  <c r="V27" i="118"/>
  <c r="V26" i="118"/>
  <c r="X25" i="118"/>
  <c r="Z27" i="118" s="1"/>
  <c r="V25" i="118"/>
  <c r="X24" i="118"/>
  <c r="Z26" i="118" s="1"/>
  <c r="V24" i="118"/>
  <c r="X23" i="118"/>
  <c r="Z25" i="118" s="1"/>
  <c r="V23" i="118"/>
  <c r="X22" i="118"/>
  <c r="Z24" i="118" s="1"/>
  <c r="V22" i="118"/>
  <c r="X21" i="118"/>
  <c r="Z23" i="118" s="1"/>
  <c r="V21" i="118"/>
  <c r="X20" i="118"/>
  <c r="Z22" i="118" s="1"/>
  <c r="V20" i="118"/>
  <c r="X19" i="118"/>
  <c r="Z21" i="118" s="1"/>
  <c r="V19" i="118"/>
  <c r="X18" i="118"/>
  <c r="Z20" i="118" s="1"/>
  <c r="V18" i="118"/>
  <c r="X17" i="118"/>
  <c r="Z19" i="118" s="1"/>
  <c r="V17" i="118"/>
  <c r="X16" i="118"/>
  <c r="Z18" i="118" s="1"/>
  <c r="V16" i="118"/>
  <c r="X15" i="118"/>
  <c r="Z17" i="118" s="1"/>
  <c r="V15" i="118"/>
  <c r="X14" i="118"/>
  <c r="Z16" i="118" s="1"/>
  <c r="V14" i="118"/>
  <c r="X13" i="118"/>
  <c r="Z15" i="118" s="1"/>
  <c r="V13" i="118"/>
  <c r="X12" i="118"/>
  <c r="V12" i="118"/>
  <c r="X11" i="118"/>
  <c r="Z11" i="118" s="1"/>
  <c r="V11" i="118"/>
  <c r="X10" i="118"/>
  <c r="Z10" i="118" s="1"/>
  <c r="V10" i="118"/>
  <c r="X9" i="118"/>
  <c r="Z9" i="118" s="1"/>
  <c r="V9" i="118"/>
  <c r="X8" i="118"/>
  <c r="Z8" i="118" s="1"/>
  <c r="V8" i="118"/>
  <c r="X7" i="118"/>
  <c r="Z7" i="118" s="1"/>
  <c r="V7" i="118"/>
  <c r="X6" i="118"/>
  <c r="Z6" i="118" s="1"/>
  <c r="V6" i="118"/>
  <c r="X5" i="118"/>
  <c r="Z5" i="118" s="1"/>
  <c r="V5" i="118"/>
  <c r="X4" i="118"/>
  <c r="Z4" i="118" s="1"/>
  <c r="V4" i="118"/>
  <c r="X3" i="118"/>
  <c r="Z3" i="118" s="1"/>
  <c r="V3" i="118"/>
  <c r="X2" i="118"/>
  <c r="Z2" i="118" s="1"/>
  <c r="V2" i="118"/>
  <c r="X32" i="117"/>
  <c r="X31" i="117"/>
  <c r="X30" i="117"/>
  <c r="Y29" i="117"/>
  <c r="X29" i="117"/>
  <c r="Y28" i="117"/>
  <c r="X28" i="117"/>
  <c r="Y27" i="117"/>
  <c r="X27" i="117"/>
  <c r="V27" i="117"/>
  <c r="V26" i="117"/>
  <c r="X25" i="117"/>
  <c r="Z27" i="117" s="1"/>
  <c r="V25" i="117"/>
  <c r="X24" i="117"/>
  <c r="Z26" i="117" s="1"/>
  <c r="V24" i="117"/>
  <c r="X23" i="117"/>
  <c r="Z25" i="117" s="1"/>
  <c r="V23" i="117"/>
  <c r="X22" i="117"/>
  <c r="Z24" i="117" s="1"/>
  <c r="V22" i="117"/>
  <c r="X21" i="117"/>
  <c r="Z23" i="117" s="1"/>
  <c r="V21" i="117"/>
  <c r="X20" i="117"/>
  <c r="Z22" i="117" s="1"/>
  <c r="V20" i="117"/>
  <c r="X19" i="117"/>
  <c r="Z21" i="117" s="1"/>
  <c r="V19" i="117"/>
  <c r="X18" i="117"/>
  <c r="Z20" i="117" s="1"/>
  <c r="V18" i="117"/>
  <c r="X17" i="117"/>
  <c r="Z19" i="117" s="1"/>
  <c r="V17" i="117"/>
  <c r="X16" i="117"/>
  <c r="Z18" i="117" s="1"/>
  <c r="V16" i="117"/>
  <c r="X15" i="117"/>
  <c r="Z17" i="117" s="1"/>
  <c r="V15" i="117"/>
  <c r="X14" i="117"/>
  <c r="Z16" i="117" s="1"/>
  <c r="V14" i="117"/>
  <c r="X13" i="117"/>
  <c r="Z15" i="117" s="1"/>
  <c r="V13" i="117"/>
  <c r="X12" i="117"/>
  <c r="V12" i="117"/>
  <c r="X11" i="117"/>
  <c r="Z11" i="117" s="1"/>
  <c r="V11" i="117"/>
  <c r="X10" i="117"/>
  <c r="Z10" i="117" s="1"/>
  <c r="V10" i="117"/>
  <c r="X9" i="117"/>
  <c r="Z9" i="117" s="1"/>
  <c r="V9" i="117"/>
  <c r="X8" i="117"/>
  <c r="Z8" i="117" s="1"/>
  <c r="V8" i="117"/>
  <c r="X7" i="117"/>
  <c r="Z7" i="117" s="1"/>
  <c r="V7" i="117"/>
  <c r="X6" i="117"/>
  <c r="Z6" i="117" s="1"/>
  <c r="V6" i="117"/>
  <c r="X5" i="117"/>
  <c r="Z5" i="117" s="1"/>
  <c r="V5" i="117"/>
  <c r="X4" i="117"/>
  <c r="Z4" i="117" s="1"/>
  <c r="V4" i="117"/>
  <c r="X3" i="117"/>
  <c r="Z3" i="117" s="1"/>
  <c r="V3" i="117"/>
  <c r="X2" i="117"/>
  <c r="Z2" i="117" s="1"/>
  <c r="V2" i="117"/>
  <c r="X32" i="214"/>
  <c r="X31" i="214"/>
  <c r="X30" i="214"/>
  <c r="Y29" i="214"/>
  <c r="X29" i="214"/>
  <c r="Y28" i="214"/>
  <c r="X28" i="214"/>
  <c r="Y27" i="214"/>
  <c r="X27" i="214"/>
  <c r="V27" i="214"/>
  <c r="V26" i="214"/>
  <c r="X25" i="214"/>
  <c r="Z27" i="214" s="1"/>
  <c r="V25" i="214"/>
  <c r="X24" i="214"/>
  <c r="Z26" i="214" s="1"/>
  <c r="V24" i="214"/>
  <c r="X23" i="214"/>
  <c r="Z25" i="214" s="1"/>
  <c r="V23" i="214"/>
  <c r="X22" i="214"/>
  <c r="Z24" i="214" s="1"/>
  <c r="V22" i="214"/>
  <c r="X21" i="214"/>
  <c r="Z23" i="214" s="1"/>
  <c r="V21" i="214"/>
  <c r="X20" i="214"/>
  <c r="Z22" i="214" s="1"/>
  <c r="V20" i="214"/>
  <c r="X19" i="214"/>
  <c r="Z21" i="214" s="1"/>
  <c r="V19" i="214"/>
  <c r="X18" i="214"/>
  <c r="Z20" i="214" s="1"/>
  <c r="V18" i="214"/>
  <c r="X17" i="214"/>
  <c r="Z19" i="214" s="1"/>
  <c r="V17" i="214"/>
  <c r="X16" i="214"/>
  <c r="Z18" i="214" s="1"/>
  <c r="V16" i="214"/>
  <c r="X15" i="214"/>
  <c r="Z17" i="214" s="1"/>
  <c r="V15" i="214"/>
  <c r="X14" i="214"/>
  <c r="Z16" i="214" s="1"/>
  <c r="V14" i="214"/>
  <c r="Z14" i="214" s="1"/>
  <c r="X13" i="214"/>
  <c r="Z15" i="214" s="1"/>
  <c r="V13" i="214"/>
  <c r="X12" i="214"/>
  <c r="V12" i="214"/>
  <c r="X11" i="214"/>
  <c r="Z11" i="214" s="1"/>
  <c r="V11" i="214"/>
  <c r="X10" i="214"/>
  <c r="Z10" i="214" s="1"/>
  <c r="V10" i="214"/>
  <c r="X9" i="214"/>
  <c r="Z9" i="214" s="1"/>
  <c r="V9" i="214"/>
  <c r="X8" i="214"/>
  <c r="Z8" i="214" s="1"/>
  <c r="V8" i="214"/>
  <c r="X7" i="214"/>
  <c r="Z7" i="214" s="1"/>
  <c r="V7" i="214"/>
  <c r="X6" i="214"/>
  <c r="Z6" i="214" s="1"/>
  <c r="V6" i="214"/>
  <c r="X5" i="214"/>
  <c r="Z5" i="214" s="1"/>
  <c r="V5" i="214"/>
  <c r="X4" i="214"/>
  <c r="Z4" i="214" s="1"/>
  <c r="V4" i="214"/>
  <c r="X3" i="214"/>
  <c r="Z3" i="214" s="1"/>
  <c r="V3" i="214"/>
  <c r="X2" i="214"/>
  <c r="Z2" i="214" s="1"/>
  <c r="V2" i="214"/>
  <c r="X32" i="116"/>
  <c r="X31" i="116"/>
  <c r="X30" i="116"/>
  <c r="Y29" i="116"/>
  <c r="X29" i="116"/>
  <c r="Y28" i="116"/>
  <c r="X28" i="116"/>
  <c r="Y27" i="116"/>
  <c r="X27" i="116"/>
  <c r="V27" i="116"/>
  <c r="V26" i="116"/>
  <c r="X25" i="116"/>
  <c r="Z27" i="116" s="1"/>
  <c r="V25" i="116"/>
  <c r="X24" i="116"/>
  <c r="Z26" i="116" s="1"/>
  <c r="V24" i="116"/>
  <c r="X23" i="116"/>
  <c r="Z25" i="116" s="1"/>
  <c r="V23" i="116"/>
  <c r="X22" i="116"/>
  <c r="Z24" i="116" s="1"/>
  <c r="V22" i="116"/>
  <c r="X21" i="116"/>
  <c r="Z23" i="116" s="1"/>
  <c r="V21" i="116"/>
  <c r="X20" i="116"/>
  <c r="Z22" i="116" s="1"/>
  <c r="V20" i="116"/>
  <c r="X19" i="116"/>
  <c r="Z21" i="116" s="1"/>
  <c r="V19" i="116"/>
  <c r="X18" i="116"/>
  <c r="Z20" i="116" s="1"/>
  <c r="V18" i="116"/>
  <c r="X17" i="116"/>
  <c r="Z19" i="116" s="1"/>
  <c r="V17" i="116"/>
  <c r="X16" i="116"/>
  <c r="Z18" i="116" s="1"/>
  <c r="V16" i="116"/>
  <c r="X15" i="116"/>
  <c r="Z17" i="116" s="1"/>
  <c r="V15" i="116"/>
  <c r="X14" i="116"/>
  <c r="Z16" i="116" s="1"/>
  <c r="V14" i="116"/>
  <c r="Z14" i="116" s="1"/>
  <c r="X13" i="116"/>
  <c r="Z15" i="116" s="1"/>
  <c r="V13" i="116"/>
  <c r="X12" i="116"/>
  <c r="V12" i="116"/>
  <c r="X11" i="116"/>
  <c r="Z11" i="116" s="1"/>
  <c r="V11" i="116"/>
  <c r="X10" i="116"/>
  <c r="Z10" i="116" s="1"/>
  <c r="V10" i="116"/>
  <c r="X9" i="116"/>
  <c r="Z9" i="116" s="1"/>
  <c r="V9" i="116"/>
  <c r="X8" i="116"/>
  <c r="Z8" i="116" s="1"/>
  <c r="V8" i="116"/>
  <c r="X7" i="116"/>
  <c r="Z7" i="116" s="1"/>
  <c r="V7" i="116"/>
  <c r="X6" i="116"/>
  <c r="Z6" i="116" s="1"/>
  <c r="V6" i="116"/>
  <c r="X5" i="116"/>
  <c r="Z5" i="116" s="1"/>
  <c r="V5" i="116"/>
  <c r="X4" i="116"/>
  <c r="Z4" i="116" s="1"/>
  <c r="V4" i="116"/>
  <c r="X3" i="116"/>
  <c r="Z3" i="116" s="1"/>
  <c r="V3" i="116"/>
  <c r="X2" i="116"/>
  <c r="Z2" i="116" s="1"/>
  <c r="V2" i="116"/>
  <c r="X32" i="115"/>
  <c r="X31" i="115"/>
  <c r="X30" i="115"/>
  <c r="Y29" i="115"/>
  <c r="X29" i="115"/>
  <c r="Y28" i="115"/>
  <c r="X28" i="115"/>
  <c r="Y27" i="115"/>
  <c r="X27" i="115"/>
  <c r="V27" i="115"/>
  <c r="V26" i="115"/>
  <c r="X25" i="115"/>
  <c r="Z27" i="115" s="1"/>
  <c r="V25" i="115"/>
  <c r="X24" i="115"/>
  <c r="Z26" i="115" s="1"/>
  <c r="V24" i="115"/>
  <c r="X23" i="115"/>
  <c r="Z25" i="115" s="1"/>
  <c r="V23" i="115"/>
  <c r="X22" i="115"/>
  <c r="Z24" i="115" s="1"/>
  <c r="V22" i="115"/>
  <c r="X21" i="115"/>
  <c r="Z23" i="115" s="1"/>
  <c r="V21" i="115"/>
  <c r="X20" i="115"/>
  <c r="Z22" i="115" s="1"/>
  <c r="V20" i="115"/>
  <c r="X19" i="115"/>
  <c r="Z21" i="115" s="1"/>
  <c r="V19" i="115"/>
  <c r="X18" i="115"/>
  <c r="Z20" i="115" s="1"/>
  <c r="V18" i="115"/>
  <c r="X17" i="115"/>
  <c r="Z19" i="115" s="1"/>
  <c r="V17" i="115"/>
  <c r="X16" i="115"/>
  <c r="Z18" i="115" s="1"/>
  <c r="V16" i="115"/>
  <c r="X15" i="115"/>
  <c r="Z17" i="115" s="1"/>
  <c r="V15" i="115"/>
  <c r="X14" i="115"/>
  <c r="Z16" i="115" s="1"/>
  <c r="V14" i="115"/>
  <c r="X13" i="115"/>
  <c r="Z15" i="115" s="1"/>
  <c r="V13" i="115"/>
  <c r="X12" i="115"/>
  <c r="V12" i="115"/>
  <c r="X11" i="115"/>
  <c r="Z11" i="115" s="1"/>
  <c r="V11" i="115"/>
  <c r="X10" i="115"/>
  <c r="Z10" i="115" s="1"/>
  <c r="V10" i="115"/>
  <c r="X9" i="115"/>
  <c r="Z9" i="115" s="1"/>
  <c r="V9" i="115"/>
  <c r="X8" i="115"/>
  <c r="Z8" i="115" s="1"/>
  <c r="V8" i="115"/>
  <c r="X7" i="115"/>
  <c r="Z7" i="115" s="1"/>
  <c r="V7" i="115"/>
  <c r="X6" i="115"/>
  <c r="Z6" i="115" s="1"/>
  <c r="V6" i="115"/>
  <c r="X5" i="115"/>
  <c r="Z5" i="115" s="1"/>
  <c r="V5" i="115"/>
  <c r="X4" i="115"/>
  <c r="V4" i="115"/>
  <c r="X3" i="115"/>
  <c r="V3" i="115"/>
  <c r="X2" i="115"/>
  <c r="V2" i="115"/>
  <c r="X32" i="114"/>
  <c r="X31" i="114"/>
  <c r="X30" i="114"/>
  <c r="Y29" i="114"/>
  <c r="X29" i="114"/>
  <c r="Y28" i="114"/>
  <c r="X28" i="114"/>
  <c r="Y27" i="114"/>
  <c r="X27" i="114"/>
  <c r="V27" i="114"/>
  <c r="V26" i="114"/>
  <c r="X25" i="114"/>
  <c r="Z27" i="114" s="1"/>
  <c r="V25" i="114"/>
  <c r="X24" i="114"/>
  <c r="Z26" i="114" s="1"/>
  <c r="V24" i="114"/>
  <c r="X23" i="114"/>
  <c r="Z25" i="114" s="1"/>
  <c r="V23" i="114"/>
  <c r="X22" i="114"/>
  <c r="Z24" i="114" s="1"/>
  <c r="V22" i="114"/>
  <c r="X21" i="114"/>
  <c r="Z23" i="114" s="1"/>
  <c r="V21" i="114"/>
  <c r="X20" i="114"/>
  <c r="Z22" i="114" s="1"/>
  <c r="V20" i="114"/>
  <c r="X19" i="114"/>
  <c r="Z21" i="114" s="1"/>
  <c r="V19" i="114"/>
  <c r="X18" i="114"/>
  <c r="Z20" i="114" s="1"/>
  <c r="V18" i="114"/>
  <c r="X17" i="114"/>
  <c r="Z19" i="114" s="1"/>
  <c r="V17" i="114"/>
  <c r="X16" i="114"/>
  <c r="Z18" i="114" s="1"/>
  <c r="V16" i="114"/>
  <c r="X15" i="114"/>
  <c r="Z17" i="114" s="1"/>
  <c r="V15" i="114"/>
  <c r="X14" i="114"/>
  <c r="Z16" i="114" s="1"/>
  <c r="V14" i="114"/>
  <c r="X13" i="114"/>
  <c r="Z15" i="114" s="1"/>
  <c r="V13" i="114"/>
  <c r="X12" i="114"/>
  <c r="V12" i="114"/>
  <c r="X11" i="114"/>
  <c r="Z11" i="114" s="1"/>
  <c r="V11" i="114"/>
  <c r="X10" i="114"/>
  <c r="Z10" i="114" s="1"/>
  <c r="V10" i="114"/>
  <c r="X9" i="114"/>
  <c r="Z9" i="114" s="1"/>
  <c r="V9" i="114"/>
  <c r="X8" i="114"/>
  <c r="Z8" i="114" s="1"/>
  <c r="V8" i="114"/>
  <c r="X7" i="114"/>
  <c r="Z7" i="114" s="1"/>
  <c r="V7" i="114"/>
  <c r="X6" i="114"/>
  <c r="Z6" i="114" s="1"/>
  <c r="V6" i="114"/>
  <c r="X5" i="114"/>
  <c r="Z5" i="114" s="1"/>
  <c r="V5" i="114"/>
  <c r="X4" i="114"/>
  <c r="Z4" i="114" s="1"/>
  <c r="V4" i="114"/>
  <c r="X3" i="114"/>
  <c r="Z3" i="114" s="1"/>
  <c r="V3" i="114"/>
  <c r="X2" i="114"/>
  <c r="Z2" i="114" s="1"/>
  <c r="V2" i="114"/>
  <c r="X32" i="213"/>
  <c r="X31" i="213"/>
  <c r="X30" i="213"/>
  <c r="Y29" i="213"/>
  <c r="X29" i="213"/>
  <c r="Y28" i="213"/>
  <c r="X28" i="213"/>
  <c r="Y27" i="213"/>
  <c r="X27" i="213"/>
  <c r="V27" i="213"/>
  <c r="V26" i="213"/>
  <c r="X25" i="213"/>
  <c r="Z27" i="213" s="1"/>
  <c r="V25" i="213"/>
  <c r="X24" i="213"/>
  <c r="Z26" i="213" s="1"/>
  <c r="V24" i="213"/>
  <c r="X23" i="213"/>
  <c r="Z25" i="213" s="1"/>
  <c r="V23" i="213"/>
  <c r="X22" i="213"/>
  <c r="Z24" i="213" s="1"/>
  <c r="V22" i="213"/>
  <c r="X21" i="213"/>
  <c r="Z23" i="213" s="1"/>
  <c r="V21" i="213"/>
  <c r="X20" i="213"/>
  <c r="Z22" i="213" s="1"/>
  <c r="V20" i="213"/>
  <c r="X19" i="213"/>
  <c r="Z21" i="213" s="1"/>
  <c r="V19" i="213"/>
  <c r="X18" i="213"/>
  <c r="Z20" i="213" s="1"/>
  <c r="V18" i="213"/>
  <c r="X17" i="213"/>
  <c r="Z19" i="213" s="1"/>
  <c r="V17" i="213"/>
  <c r="X16" i="213"/>
  <c r="Z18" i="213" s="1"/>
  <c r="V16" i="213"/>
  <c r="X15" i="213"/>
  <c r="Z17" i="213" s="1"/>
  <c r="V15" i="213"/>
  <c r="X14" i="213"/>
  <c r="Z16" i="213" s="1"/>
  <c r="V14" i="213"/>
  <c r="Z14" i="213" s="1"/>
  <c r="X13" i="213"/>
  <c r="Z15" i="213" s="1"/>
  <c r="V13" i="213"/>
  <c r="X12" i="213"/>
  <c r="V12" i="213"/>
  <c r="X11" i="213"/>
  <c r="Z11" i="213" s="1"/>
  <c r="V11" i="213"/>
  <c r="X10" i="213"/>
  <c r="Z10" i="213" s="1"/>
  <c r="V10" i="213"/>
  <c r="X9" i="213"/>
  <c r="Z9" i="213" s="1"/>
  <c r="V9" i="213"/>
  <c r="X8" i="213"/>
  <c r="Z8" i="213" s="1"/>
  <c r="V8" i="213"/>
  <c r="X7" i="213"/>
  <c r="Z7" i="213" s="1"/>
  <c r="V7" i="213"/>
  <c r="X6" i="213"/>
  <c r="Z6" i="213" s="1"/>
  <c r="V6" i="213"/>
  <c r="X5" i="213"/>
  <c r="Z5" i="213" s="1"/>
  <c r="V5" i="213"/>
  <c r="X4" i="213"/>
  <c r="Z4" i="213" s="1"/>
  <c r="V4" i="213"/>
  <c r="X3" i="213"/>
  <c r="Z3" i="213" s="1"/>
  <c r="V3" i="213"/>
  <c r="X2" i="213"/>
  <c r="Z2" i="213" s="1"/>
  <c r="V2" i="213"/>
  <c r="X32" i="212"/>
  <c r="X31" i="212"/>
  <c r="X30" i="212"/>
  <c r="Y29" i="212"/>
  <c r="X29" i="212"/>
  <c r="Y28" i="212"/>
  <c r="X28" i="212"/>
  <c r="Y27" i="212"/>
  <c r="X27" i="212"/>
  <c r="V27" i="212"/>
  <c r="V26" i="212"/>
  <c r="X25" i="212"/>
  <c r="Z27" i="212" s="1"/>
  <c r="V25" i="212"/>
  <c r="X24" i="212"/>
  <c r="Z26" i="212" s="1"/>
  <c r="V24" i="212"/>
  <c r="X23" i="212"/>
  <c r="Z25" i="212" s="1"/>
  <c r="V23" i="212"/>
  <c r="X22" i="212"/>
  <c r="Z24" i="212" s="1"/>
  <c r="V22" i="212"/>
  <c r="X21" i="212"/>
  <c r="Z23" i="212" s="1"/>
  <c r="V21" i="212"/>
  <c r="X20" i="212"/>
  <c r="Z22" i="212" s="1"/>
  <c r="V20" i="212"/>
  <c r="X19" i="212"/>
  <c r="Z21" i="212" s="1"/>
  <c r="V19" i="212"/>
  <c r="X18" i="212"/>
  <c r="Z20" i="212" s="1"/>
  <c r="V18" i="212"/>
  <c r="X17" i="212"/>
  <c r="Z19" i="212" s="1"/>
  <c r="V17" i="212"/>
  <c r="X16" i="212"/>
  <c r="Z18" i="212" s="1"/>
  <c r="V16" i="212"/>
  <c r="X15" i="212"/>
  <c r="Z17" i="212" s="1"/>
  <c r="V15" i="212"/>
  <c r="X14" i="212"/>
  <c r="Z16" i="212" s="1"/>
  <c r="V14" i="212"/>
  <c r="Z14" i="212" s="1"/>
  <c r="X13" i="212"/>
  <c r="Z15" i="212" s="1"/>
  <c r="V13" i="212"/>
  <c r="X12" i="212"/>
  <c r="V12" i="212"/>
  <c r="X11" i="212"/>
  <c r="Z11" i="212" s="1"/>
  <c r="V11" i="212"/>
  <c r="X10" i="212"/>
  <c r="Z10" i="212" s="1"/>
  <c r="V10" i="212"/>
  <c r="X9" i="212"/>
  <c r="Z9" i="212" s="1"/>
  <c r="V9" i="212"/>
  <c r="X8" i="212"/>
  <c r="Z8" i="212" s="1"/>
  <c r="V8" i="212"/>
  <c r="X7" i="212"/>
  <c r="Z7" i="212" s="1"/>
  <c r="V7" i="212"/>
  <c r="X6" i="212"/>
  <c r="Z6" i="212" s="1"/>
  <c r="V6" i="212"/>
  <c r="X5" i="212"/>
  <c r="Z5" i="212" s="1"/>
  <c r="V5" i="212"/>
  <c r="X4" i="212"/>
  <c r="Z4" i="212" s="1"/>
  <c r="V4" i="212"/>
  <c r="X3" i="212"/>
  <c r="Z3" i="212" s="1"/>
  <c r="V3" i="212"/>
  <c r="X2" i="212"/>
  <c r="Z2" i="212" s="1"/>
  <c r="V2" i="212"/>
  <c r="X32" i="94"/>
  <c r="X31" i="94"/>
  <c r="X30" i="94"/>
  <c r="Y29" i="94"/>
  <c r="X29" i="94"/>
  <c r="Y28" i="94"/>
  <c r="X28" i="94"/>
  <c r="Y27" i="94"/>
  <c r="X27" i="94"/>
  <c r="V27" i="94"/>
  <c r="M27" i="94" s="1"/>
  <c r="V26" i="94"/>
  <c r="M26" i="94" s="1"/>
  <c r="X25" i="94"/>
  <c r="Z27" i="94" s="1"/>
  <c r="R27" i="94" s="1"/>
  <c r="V25" i="94"/>
  <c r="M25" i="94" s="1"/>
  <c r="X24" i="94"/>
  <c r="Z26" i="94" s="1"/>
  <c r="R26" i="94" s="1"/>
  <c r="V24" i="94"/>
  <c r="M24" i="94" s="1"/>
  <c r="X23" i="94"/>
  <c r="Z25" i="94" s="1"/>
  <c r="R25" i="94" s="1"/>
  <c r="V23" i="94"/>
  <c r="M23" i="94" s="1"/>
  <c r="X22" i="94"/>
  <c r="Z24" i="94" s="1"/>
  <c r="R24" i="94" s="1"/>
  <c r="V22" i="94"/>
  <c r="M22" i="94" s="1"/>
  <c r="X21" i="94"/>
  <c r="Z23" i="94" s="1"/>
  <c r="R23" i="94" s="1"/>
  <c r="V21" i="94"/>
  <c r="M21" i="94" s="1"/>
  <c r="X20" i="94"/>
  <c r="Z22" i="94" s="1"/>
  <c r="R22" i="94" s="1"/>
  <c r="V20" i="94"/>
  <c r="M20" i="94" s="1"/>
  <c r="X19" i="94"/>
  <c r="Z21" i="94" s="1"/>
  <c r="R21" i="94" s="1"/>
  <c r="V19" i="94"/>
  <c r="M19" i="94" s="1"/>
  <c r="X18" i="94"/>
  <c r="Z20" i="94" s="1"/>
  <c r="R20" i="94" s="1"/>
  <c r="V18" i="94"/>
  <c r="M18" i="94" s="1"/>
  <c r="X17" i="94"/>
  <c r="Z19" i="94" s="1"/>
  <c r="R19" i="94" s="1"/>
  <c r="V17" i="94"/>
  <c r="M17" i="94" s="1"/>
  <c r="X16" i="94"/>
  <c r="Z18" i="94" s="1"/>
  <c r="R18" i="94" s="1"/>
  <c r="V16" i="94"/>
  <c r="M16" i="94" s="1"/>
  <c r="X15" i="94"/>
  <c r="Z17" i="94" s="1"/>
  <c r="R17" i="94" s="1"/>
  <c r="V15" i="94"/>
  <c r="M15" i="94" s="1"/>
  <c r="X14" i="94"/>
  <c r="Z16" i="94" s="1"/>
  <c r="R16" i="94" s="1"/>
  <c r="V14" i="94"/>
  <c r="X13" i="94"/>
  <c r="Z15" i="94" s="1"/>
  <c r="R15" i="94" s="1"/>
  <c r="V13" i="94"/>
  <c r="M13" i="94" s="1"/>
  <c r="X12" i="94"/>
  <c r="V12" i="94"/>
  <c r="X11" i="94"/>
  <c r="Z11" i="94" s="1"/>
  <c r="R11" i="94" s="1"/>
  <c r="V11" i="94"/>
  <c r="M11" i="94" s="1"/>
  <c r="X10" i="94"/>
  <c r="Z10" i="94" s="1"/>
  <c r="R10" i="94" s="1"/>
  <c r="V10" i="94"/>
  <c r="M10" i="94" s="1"/>
  <c r="X9" i="94"/>
  <c r="Z9" i="94" s="1"/>
  <c r="R9" i="94" s="1"/>
  <c r="V9" i="94"/>
  <c r="M9" i="94" s="1"/>
  <c r="X8" i="94"/>
  <c r="Z8" i="94" s="1"/>
  <c r="R8" i="94" s="1"/>
  <c r="V8" i="94"/>
  <c r="M8" i="94" s="1"/>
  <c r="X7" i="94"/>
  <c r="Z7" i="94" s="1"/>
  <c r="R7" i="94" s="1"/>
  <c r="V7" i="94"/>
  <c r="M7" i="94" s="1"/>
  <c r="X6" i="94"/>
  <c r="Z6" i="94" s="1"/>
  <c r="R6" i="94" s="1"/>
  <c r="V6" i="94"/>
  <c r="M6" i="94" s="1"/>
  <c r="X5" i="94"/>
  <c r="Z5" i="94" s="1"/>
  <c r="R5" i="94" s="1"/>
  <c r="V5" i="94"/>
  <c r="M5" i="94" s="1"/>
  <c r="X4" i="94"/>
  <c r="Z4" i="94" s="1"/>
  <c r="R4" i="94" s="1"/>
  <c r="V4" i="94"/>
  <c r="M4" i="94" s="1"/>
  <c r="X3" i="94"/>
  <c r="Z3" i="94" s="1"/>
  <c r="R3" i="94" s="1"/>
  <c r="V3" i="94"/>
  <c r="M3" i="94" s="1"/>
  <c r="X2" i="94"/>
  <c r="V2" i="94"/>
  <c r="M2" i="94" s="1"/>
  <c r="X32" i="197"/>
  <c r="X31" i="197"/>
  <c r="X30" i="197"/>
  <c r="Y29" i="197"/>
  <c r="X29" i="197"/>
  <c r="Y28" i="197"/>
  <c r="X28" i="197"/>
  <c r="Y27" i="197"/>
  <c r="X27" i="197"/>
  <c r="V27" i="197"/>
  <c r="V26" i="197"/>
  <c r="X25" i="197"/>
  <c r="Z27" i="197" s="1"/>
  <c r="V25" i="197"/>
  <c r="X24" i="197"/>
  <c r="Z26" i="197" s="1"/>
  <c r="V24" i="197"/>
  <c r="X23" i="197"/>
  <c r="Z25" i="197" s="1"/>
  <c r="V23" i="197"/>
  <c r="X22" i="197"/>
  <c r="Z24" i="197" s="1"/>
  <c r="V22" i="197"/>
  <c r="X21" i="197"/>
  <c r="Z23" i="197" s="1"/>
  <c r="V21" i="197"/>
  <c r="X20" i="197"/>
  <c r="Z22" i="197" s="1"/>
  <c r="V20" i="197"/>
  <c r="X19" i="197"/>
  <c r="Z21" i="197" s="1"/>
  <c r="V19" i="197"/>
  <c r="X18" i="197"/>
  <c r="Z20" i="197" s="1"/>
  <c r="V18" i="197"/>
  <c r="X17" i="197"/>
  <c r="Z19" i="197" s="1"/>
  <c r="V17" i="197"/>
  <c r="X16" i="197"/>
  <c r="Z18" i="197" s="1"/>
  <c r="V16" i="197"/>
  <c r="X15" i="197"/>
  <c r="Z17" i="197" s="1"/>
  <c r="V15" i="197"/>
  <c r="X14" i="197"/>
  <c r="Z16" i="197" s="1"/>
  <c r="V14" i="197"/>
  <c r="X13" i="197"/>
  <c r="Z15" i="197" s="1"/>
  <c r="V13" i="197"/>
  <c r="X12" i="197"/>
  <c r="V12" i="197"/>
  <c r="X11" i="197"/>
  <c r="Z11" i="197" s="1"/>
  <c r="V11" i="197"/>
  <c r="X10" i="197"/>
  <c r="Z10" i="197" s="1"/>
  <c r="V10" i="197"/>
  <c r="X9" i="197"/>
  <c r="Z9" i="197" s="1"/>
  <c r="V9" i="197"/>
  <c r="X8" i="197"/>
  <c r="Z8" i="197" s="1"/>
  <c r="V8" i="197"/>
  <c r="X7" i="197"/>
  <c r="Z7" i="197" s="1"/>
  <c r="V7" i="197"/>
  <c r="X6" i="197"/>
  <c r="Z6" i="197" s="1"/>
  <c r="V6" i="197"/>
  <c r="X5" i="197"/>
  <c r="Z5" i="197" s="1"/>
  <c r="V5" i="197"/>
  <c r="X4" i="197"/>
  <c r="Z4" i="197" s="1"/>
  <c r="V4" i="197"/>
  <c r="X3" i="197"/>
  <c r="Z3" i="197" s="1"/>
  <c r="V3" i="197"/>
  <c r="X2" i="197"/>
  <c r="V2" i="197"/>
  <c r="X32" i="112"/>
  <c r="X31" i="112"/>
  <c r="X30" i="112"/>
  <c r="Y29" i="112"/>
  <c r="X29" i="112"/>
  <c r="Y28" i="112"/>
  <c r="X28" i="112"/>
  <c r="Y27" i="112"/>
  <c r="X27" i="112"/>
  <c r="V27" i="112"/>
  <c r="V26" i="112"/>
  <c r="X25" i="112"/>
  <c r="Z27" i="112" s="1"/>
  <c r="V25" i="112"/>
  <c r="X24" i="112"/>
  <c r="Z26" i="112" s="1"/>
  <c r="V24" i="112"/>
  <c r="X23" i="112"/>
  <c r="Z25" i="112" s="1"/>
  <c r="V23" i="112"/>
  <c r="X22" i="112"/>
  <c r="Z24" i="112" s="1"/>
  <c r="V22" i="112"/>
  <c r="X21" i="112"/>
  <c r="Z23" i="112" s="1"/>
  <c r="V21" i="112"/>
  <c r="X20" i="112"/>
  <c r="Z22" i="112" s="1"/>
  <c r="V20" i="112"/>
  <c r="X19" i="112"/>
  <c r="Z21" i="112" s="1"/>
  <c r="V19" i="112"/>
  <c r="X18" i="112"/>
  <c r="Z20" i="112" s="1"/>
  <c r="V18" i="112"/>
  <c r="X17" i="112"/>
  <c r="Z19" i="112" s="1"/>
  <c r="V17" i="112"/>
  <c r="X16" i="112"/>
  <c r="Z18" i="112" s="1"/>
  <c r="V16" i="112"/>
  <c r="X15" i="112"/>
  <c r="Z17" i="112" s="1"/>
  <c r="V15" i="112"/>
  <c r="X14" i="112"/>
  <c r="Z16" i="112" s="1"/>
  <c r="V14" i="112"/>
  <c r="X13" i="112"/>
  <c r="Z15" i="112" s="1"/>
  <c r="V13" i="112"/>
  <c r="Z13" i="112" s="1"/>
  <c r="X12" i="112"/>
  <c r="V12" i="112"/>
  <c r="X11" i="112"/>
  <c r="Z11" i="112" s="1"/>
  <c r="V11" i="112"/>
  <c r="X10" i="112"/>
  <c r="Z10" i="112" s="1"/>
  <c r="V10" i="112"/>
  <c r="X9" i="112"/>
  <c r="Z9" i="112" s="1"/>
  <c r="V9" i="112"/>
  <c r="X8" i="112"/>
  <c r="Z8" i="112" s="1"/>
  <c r="V8" i="112"/>
  <c r="X7" i="112"/>
  <c r="Z7" i="112" s="1"/>
  <c r="V7" i="112"/>
  <c r="X6" i="112"/>
  <c r="Z6" i="112" s="1"/>
  <c r="V6" i="112"/>
  <c r="X5" i="112"/>
  <c r="Z5" i="112" s="1"/>
  <c r="V5" i="112"/>
  <c r="X4" i="112"/>
  <c r="Z4" i="112" s="1"/>
  <c r="V4" i="112"/>
  <c r="X3" i="112"/>
  <c r="Z3" i="112" s="1"/>
  <c r="V3" i="112"/>
  <c r="X2" i="112"/>
  <c r="Z2" i="112" s="1"/>
  <c r="V2" i="112"/>
  <c r="X32" i="111"/>
  <c r="X31" i="111"/>
  <c r="X30" i="111"/>
  <c r="Y29" i="111"/>
  <c r="X29" i="111"/>
  <c r="Y28" i="111"/>
  <c r="X28" i="111"/>
  <c r="Y27" i="111"/>
  <c r="X27" i="111"/>
  <c r="V27" i="111"/>
  <c r="V26" i="111"/>
  <c r="X25" i="111"/>
  <c r="Z27" i="111" s="1"/>
  <c r="V25" i="111"/>
  <c r="X24" i="111"/>
  <c r="Z26" i="111" s="1"/>
  <c r="V24" i="111"/>
  <c r="X23" i="111"/>
  <c r="Z25" i="111" s="1"/>
  <c r="V23" i="111"/>
  <c r="X22" i="111"/>
  <c r="Z24" i="111" s="1"/>
  <c r="V22" i="111"/>
  <c r="X21" i="111"/>
  <c r="Z23" i="111" s="1"/>
  <c r="V21" i="111"/>
  <c r="X20" i="111"/>
  <c r="Z22" i="111" s="1"/>
  <c r="V20" i="111"/>
  <c r="X19" i="111"/>
  <c r="Z21" i="111" s="1"/>
  <c r="V19" i="111"/>
  <c r="X18" i="111"/>
  <c r="Z20" i="111" s="1"/>
  <c r="V18" i="111"/>
  <c r="X17" i="111"/>
  <c r="Z19" i="111" s="1"/>
  <c r="V17" i="111"/>
  <c r="X16" i="111"/>
  <c r="Z18" i="111" s="1"/>
  <c r="V16" i="111"/>
  <c r="X15" i="111"/>
  <c r="Z17" i="111" s="1"/>
  <c r="V15" i="111"/>
  <c r="X14" i="111"/>
  <c r="Z16" i="111" s="1"/>
  <c r="V14" i="111"/>
  <c r="Z14" i="111" s="1"/>
  <c r="X13" i="111"/>
  <c r="Z15" i="111" s="1"/>
  <c r="V13" i="111"/>
  <c r="X12" i="111"/>
  <c r="V12" i="111"/>
  <c r="X11" i="111"/>
  <c r="Z11" i="111" s="1"/>
  <c r="V11" i="111"/>
  <c r="X10" i="111"/>
  <c r="Z10" i="111" s="1"/>
  <c r="V10" i="111"/>
  <c r="X9" i="111"/>
  <c r="Z9" i="111" s="1"/>
  <c r="V9" i="111"/>
  <c r="X8" i="111"/>
  <c r="Z8" i="111" s="1"/>
  <c r="V8" i="111"/>
  <c r="X7" i="111"/>
  <c r="Z7" i="111" s="1"/>
  <c r="V7" i="111"/>
  <c r="X6" i="111"/>
  <c r="Z6" i="111" s="1"/>
  <c r="V6" i="111"/>
  <c r="X5" i="111"/>
  <c r="Z5" i="111" s="1"/>
  <c r="V5" i="111"/>
  <c r="X4" i="111"/>
  <c r="Z4" i="111" s="1"/>
  <c r="V4" i="111"/>
  <c r="X3" i="111"/>
  <c r="Z3" i="111" s="1"/>
  <c r="V3" i="111"/>
  <c r="X2" i="111"/>
  <c r="Z2" i="111" s="1"/>
  <c r="V2" i="111"/>
  <c r="X32" i="211"/>
  <c r="X31" i="211"/>
  <c r="X30" i="211"/>
  <c r="Y29" i="211"/>
  <c r="X29" i="211"/>
  <c r="Y28" i="211"/>
  <c r="X28" i="211"/>
  <c r="Y27" i="211"/>
  <c r="X27" i="211"/>
  <c r="V27" i="211"/>
  <c r="V26" i="211"/>
  <c r="X25" i="211"/>
  <c r="Z27" i="211" s="1"/>
  <c r="V25" i="211"/>
  <c r="X24" i="211"/>
  <c r="Z26" i="211" s="1"/>
  <c r="V24" i="211"/>
  <c r="X23" i="211"/>
  <c r="Z25" i="211" s="1"/>
  <c r="V23" i="211"/>
  <c r="X22" i="211"/>
  <c r="Z24" i="211" s="1"/>
  <c r="V22" i="211"/>
  <c r="X21" i="211"/>
  <c r="Z23" i="211" s="1"/>
  <c r="V21" i="211"/>
  <c r="X20" i="211"/>
  <c r="Z22" i="211" s="1"/>
  <c r="V20" i="211"/>
  <c r="X19" i="211"/>
  <c r="Z21" i="211" s="1"/>
  <c r="V19" i="211"/>
  <c r="X18" i="211"/>
  <c r="Z20" i="211" s="1"/>
  <c r="V18" i="211"/>
  <c r="X17" i="211"/>
  <c r="Z19" i="211" s="1"/>
  <c r="V17" i="211"/>
  <c r="X16" i="211"/>
  <c r="Z18" i="211" s="1"/>
  <c r="V16" i="211"/>
  <c r="X15" i="211"/>
  <c r="Z17" i="211" s="1"/>
  <c r="V15" i="211"/>
  <c r="X14" i="211"/>
  <c r="Z16" i="211" s="1"/>
  <c r="V14" i="211"/>
  <c r="X13" i="211"/>
  <c r="Z15" i="211" s="1"/>
  <c r="V13" i="211"/>
  <c r="X12" i="211"/>
  <c r="V12" i="211"/>
  <c r="X11" i="211"/>
  <c r="Z11" i="211" s="1"/>
  <c r="V11" i="211"/>
  <c r="X10" i="211"/>
  <c r="Z10" i="211" s="1"/>
  <c r="V10" i="211"/>
  <c r="X9" i="211"/>
  <c r="Z9" i="211" s="1"/>
  <c r="V9" i="211"/>
  <c r="X8" i="211"/>
  <c r="Z8" i="211" s="1"/>
  <c r="V8" i="211"/>
  <c r="X7" i="211"/>
  <c r="Z7" i="211" s="1"/>
  <c r="V7" i="211"/>
  <c r="X6" i="211"/>
  <c r="Z6" i="211" s="1"/>
  <c r="V6" i="211"/>
  <c r="X5" i="211"/>
  <c r="Z5" i="211" s="1"/>
  <c r="V5" i="211"/>
  <c r="X4" i="211"/>
  <c r="Z4" i="211" s="1"/>
  <c r="V4" i="211"/>
  <c r="X3" i="211"/>
  <c r="Z3" i="211" s="1"/>
  <c r="V3" i="211"/>
  <c r="X2" i="211"/>
  <c r="V2" i="211"/>
  <c r="X32" i="110"/>
  <c r="X31" i="110"/>
  <c r="X30" i="110"/>
  <c r="Y29" i="110"/>
  <c r="X29" i="110"/>
  <c r="Y28" i="110"/>
  <c r="X28" i="110"/>
  <c r="Y27" i="110"/>
  <c r="X27" i="110"/>
  <c r="V27" i="110"/>
  <c r="V26" i="110"/>
  <c r="X25" i="110"/>
  <c r="Z27" i="110" s="1"/>
  <c r="V25" i="110"/>
  <c r="X24" i="110"/>
  <c r="Z26" i="110" s="1"/>
  <c r="V24" i="110"/>
  <c r="X23" i="110"/>
  <c r="Z25" i="110" s="1"/>
  <c r="V23" i="110"/>
  <c r="X22" i="110"/>
  <c r="Z24" i="110" s="1"/>
  <c r="V22" i="110"/>
  <c r="X21" i="110"/>
  <c r="Z23" i="110" s="1"/>
  <c r="V21" i="110"/>
  <c r="X20" i="110"/>
  <c r="Z22" i="110" s="1"/>
  <c r="V20" i="110"/>
  <c r="X19" i="110"/>
  <c r="Z21" i="110" s="1"/>
  <c r="V19" i="110"/>
  <c r="X18" i="110"/>
  <c r="Z20" i="110" s="1"/>
  <c r="V18" i="110"/>
  <c r="X17" i="110"/>
  <c r="Z19" i="110" s="1"/>
  <c r="V17" i="110"/>
  <c r="X16" i="110"/>
  <c r="Z18" i="110" s="1"/>
  <c r="V16" i="110"/>
  <c r="X15" i="110"/>
  <c r="Z17" i="110" s="1"/>
  <c r="V15" i="110"/>
  <c r="X14" i="110"/>
  <c r="Z16" i="110" s="1"/>
  <c r="V14" i="110"/>
  <c r="X13" i="110"/>
  <c r="Z15" i="110" s="1"/>
  <c r="V13" i="110"/>
  <c r="X12" i="110"/>
  <c r="V12" i="110"/>
  <c r="X11" i="110"/>
  <c r="Z11" i="110" s="1"/>
  <c r="V11" i="110"/>
  <c r="X10" i="110"/>
  <c r="Z10" i="110" s="1"/>
  <c r="V10" i="110"/>
  <c r="X9" i="110"/>
  <c r="Z9" i="110" s="1"/>
  <c r="V9" i="110"/>
  <c r="X8" i="110"/>
  <c r="Z8" i="110" s="1"/>
  <c r="V8" i="110"/>
  <c r="X7" i="110"/>
  <c r="Z7" i="110" s="1"/>
  <c r="V7" i="110"/>
  <c r="X6" i="110"/>
  <c r="Z6" i="110" s="1"/>
  <c r="V6" i="110"/>
  <c r="X5" i="110"/>
  <c r="Z5" i="110" s="1"/>
  <c r="V5" i="110"/>
  <c r="X4" i="110"/>
  <c r="Z4" i="110" s="1"/>
  <c r="V4" i="110"/>
  <c r="X3" i="110"/>
  <c r="Z3" i="110" s="1"/>
  <c r="V3" i="110"/>
  <c r="X2" i="110"/>
  <c r="Z2" i="110" s="1"/>
  <c r="V2" i="110"/>
  <c r="X32" i="109"/>
  <c r="X31" i="109"/>
  <c r="X30" i="109"/>
  <c r="Y29" i="109"/>
  <c r="X29" i="109"/>
  <c r="Y28" i="109"/>
  <c r="X28" i="109"/>
  <c r="Y27" i="109"/>
  <c r="X27" i="109"/>
  <c r="V27" i="109"/>
  <c r="V26" i="109"/>
  <c r="X25" i="109"/>
  <c r="Z27" i="109" s="1"/>
  <c r="R27" i="109" s="1"/>
  <c r="V25" i="109"/>
  <c r="X24" i="109"/>
  <c r="Z26" i="109" s="1"/>
  <c r="V24" i="109"/>
  <c r="X23" i="109"/>
  <c r="Z25" i="109" s="1"/>
  <c r="V23" i="109"/>
  <c r="X22" i="109"/>
  <c r="Z24" i="109" s="1"/>
  <c r="R24" i="109" s="1"/>
  <c r="V22" i="109"/>
  <c r="X21" i="109"/>
  <c r="Z23" i="109" s="1"/>
  <c r="V21" i="109"/>
  <c r="X20" i="109"/>
  <c r="Z22" i="109" s="1"/>
  <c r="V20" i="109"/>
  <c r="X19" i="109"/>
  <c r="Z21" i="109" s="1"/>
  <c r="V19" i="109"/>
  <c r="X18" i="109"/>
  <c r="Z20" i="109" s="1"/>
  <c r="V18" i="109"/>
  <c r="X17" i="109"/>
  <c r="Z19" i="109" s="1"/>
  <c r="V17" i="109"/>
  <c r="X16" i="109"/>
  <c r="Z18" i="109" s="1"/>
  <c r="V16" i="109"/>
  <c r="X15" i="109"/>
  <c r="Z17" i="109" s="1"/>
  <c r="V15" i="109"/>
  <c r="X14" i="109"/>
  <c r="Z16" i="109" s="1"/>
  <c r="V14" i="109"/>
  <c r="X13" i="109"/>
  <c r="Z15" i="109" s="1"/>
  <c r="V13" i="109"/>
  <c r="X12" i="109"/>
  <c r="V12" i="109"/>
  <c r="X11" i="109"/>
  <c r="Z11" i="109" s="1"/>
  <c r="V11" i="109"/>
  <c r="X10" i="109"/>
  <c r="Z10" i="109" s="1"/>
  <c r="V10" i="109"/>
  <c r="X9" i="109"/>
  <c r="Z9" i="109" s="1"/>
  <c r="V9" i="109"/>
  <c r="X8" i="109"/>
  <c r="Z8" i="109" s="1"/>
  <c r="V8" i="109"/>
  <c r="X7" i="109"/>
  <c r="Z7" i="109" s="1"/>
  <c r="V7" i="109"/>
  <c r="X6" i="109"/>
  <c r="Z6" i="109" s="1"/>
  <c r="V6" i="109"/>
  <c r="X5" i="109"/>
  <c r="Z5" i="109" s="1"/>
  <c r="V5" i="109"/>
  <c r="X4" i="109"/>
  <c r="Z4" i="109" s="1"/>
  <c r="V4" i="109"/>
  <c r="X3" i="109"/>
  <c r="Z3" i="109" s="1"/>
  <c r="V3" i="109"/>
  <c r="X2" i="109"/>
  <c r="V2" i="109"/>
  <c r="X32" i="93"/>
  <c r="X31" i="93"/>
  <c r="X30" i="93"/>
  <c r="Y29" i="93"/>
  <c r="X29" i="93"/>
  <c r="Y28" i="93"/>
  <c r="X28" i="93"/>
  <c r="Y27" i="93"/>
  <c r="X27" i="93"/>
  <c r="V27" i="93"/>
  <c r="V26" i="93"/>
  <c r="X25" i="93"/>
  <c r="Z27" i="93" s="1"/>
  <c r="V25" i="93"/>
  <c r="X24" i="93"/>
  <c r="Z26" i="93" s="1"/>
  <c r="V24" i="93"/>
  <c r="X23" i="93"/>
  <c r="Z25" i="93" s="1"/>
  <c r="V23" i="93"/>
  <c r="X22" i="93"/>
  <c r="Z24" i="93" s="1"/>
  <c r="V22" i="93"/>
  <c r="X21" i="93"/>
  <c r="Z23" i="93" s="1"/>
  <c r="V21" i="93"/>
  <c r="X20" i="93"/>
  <c r="Z22" i="93" s="1"/>
  <c r="V20" i="93"/>
  <c r="X19" i="93"/>
  <c r="Z21" i="93" s="1"/>
  <c r="V19" i="93"/>
  <c r="X18" i="93"/>
  <c r="Z20" i="93" s="1"/>
  <c r="V18" i="93"/>
  <c r="X17" i="93"/>
  <c r="Z19" i="93" s="1"/>
  <c r="V17" i="93"/>
  <c r="X16" i="93"/>
  <c r="Z18" i="93" s="1"/>
  <c r="V16" i="93"/>
  <c r="X15" i="93"/>
  <c r="Z17" i="93" s="1"/>
  <c r="V15" i="93"/>
  <c r="X14" i="93"/>
  <c r="Z16" i="93" s="1"/>
  <c r="V14" i="93"/>
  <c r="X13" i="93"/>
  <c r="Z15" i="93" s="1"/>
  <c r="V13" i="93"/>
  <c r="X12" i="93"/>
  <c r="V12" i="93"/>
  <c r="Z12" i="93" s="1"/>
  <c r="X11" i="93"/>
  <c r="Z11" i="93" s="1"/>
  <c r="V11" i="93"/>
  <c r="X10" i="93"/>
  <c r="Z10" i="93" s="1"/>
  <c r="V10" i="93"/>
  <c r="X9" i="93"/>
  <c r="Z9" i="93" s="1"/>
  <c r="V9" i="93"/>
  <c r="X8" i="93"/>
  <c r="Z8" i="93" s="1"/>
  <c r="V8" i="93"/>
  <c r="X7" i="93"/>
  <c r="Z7" i="93" s="1"/>
  <c r="V7" i="93"/>
  <c r="X6" i="93"/>
  <c r="Z6" i="93" s="1"/>
  <c r="V6" i="93"/>
  <c r="X5" i="93"/>
  <c r="Z5" i="93" s="1"/>
  <c r="V5" i="93"/>
  <c r="X4" i="93"/>
  <c r="Z4" i="93" s="1"/>
  <c r="V4" i="93"/>
  <c r="X3" i="93"/>
  <c r="Z3" i="93" s="1"/>
  <c r="V3" i="93"/>
  <c r="X2" i="93"/>
  <c r="V2" i="93"/>
  <c r="X32" i="107"/>
  <c r="X31" i="107"/>
  <c r="X30" i="107"/>
  <c r="X29" i="107"/>
  <c r="X28" i="107"/>
  <c r="X27" i="107"/>
  <c r="V27" i="107"/>
  <c r="V26" i="107"/>
  <c r="X25" i="107"/>
  <c r="Z27" i="107" s="1"/>
  <c r="V25" i="107"/>
  <c r="X24" i="107"/>
  <c r="Z26" i="107" s="1"/>
  <c r="V24" i="107"/>
  <c r="X23" i="107"/>
  <c r="Z25" i="107" s="1"/>
  <c r="V23" i="107"/>
  <c r="X22" i="107"/>
  <c r="Z24" i="107" s="1"/>
  <c r="V22" i="107"/>
  <c r="X21" i="107"/>
  <c r="Z23" i="107" s="1"/>
  <c r="V21" i="107"/>
  <c r="X20" i="107"/>
  <c r="Z22" i="107" s="1"/>
  <c r="V20" i="107"/>
  <c r="X19" i="107"/>
  <c r="Z21" i="107" s="1"/>
  <c r="V19" i="107"/>
  <c r="X18" i="107"/>
  <c r="Z20" i="107" s="1"/>
  <c r="V18" i="107"/>
  <c r="X17" i="107"/>
  <c r="Z19" i="107" s="1"/>
  <c r="V17" i="107"/>
  <c r="X16" i="107"/>
  <c r="Z18" i="107" s="1"/>
  <c r="V16" i="107"/>
  <c r="X15" i="107"/>
  <c r="Z17" i="107" s="1"/>
  <c r="V15" i="107"/>
  <c r="X14" i="107"/>
  <c r="Z16" i="107" s="1"/>
  <c r="V14" i="107"/>
  <c r="X13" i="107"/>
  <c r="Z15" i="107" s="1"/>
  <c r="V13" i="107"/>
  <c r="Z13" i="107" s="1"/>
  <c r="X12" i="107"/>
  <c r="V12" i="107"/>
  <c r="X11" i="107"/>
  <c r="Z11" i="107" s="1"/>
  <c r="V11" i="107"/>
  <c r="X10" i="107"/>
  <c r="Z10" i="107" s="1"/>
  <c r="V10" i="107"/>
  <c r="X9" i="107"/>
  <c r="Z9" i="107" s="1"/>
  <c r="V9" i="107"/>
  <c r="X8" i="107"/>
  <c r="Z8" i="107" s="1"/>
  <c r="V8" i="107"/>
  <c r="X7" i="107"/>
  <c r="Z7" i="107" s="1"/>
  <c r="V7" i="107"/>
  <c r="X6" i="107"/>
  <c r="Z6" i="107" s="1"/>
  <c r="V6" i="107"/>
  <c r="X5" i="107"/>
  <c r="Z5" i="107" s="1"/>
  <c r="V5" i="107"/>
  <c r="X4" i="107"/>
  <c r="Z4" i="107" s="1"/>
  <c r="V4" i="107"/>
  <c r="X3" i="107"/>
  <c r="Z3" i="107" s="1"/>
  <c r="V3" i="107"/>
  <c r="X2" i="107"/>
  <c r="Z2" i="107" s="1"/>
  <c r="V2" i="107"/>
  <c r="X32" i="208"/>
  <c r="X31" i="208"/>
  <c r="X30" i="208"/>
  <c r="X29" i="208"/>
  <c r="X28" i="208"/>
  <c r="X27" i="208"/>
  <c r="V27" i="208"/>
  <c r="V26" i="208"/>
  <c r="X25" i="208"/>
  <c r="Z27" i="208" s="1"/>
  <c r="V25" i="208"/>
  <c r="X24" i="208"/>
  <c r="Z26" i="208" s="1"/>
  <c r="V24" i="208"/>
  <c r="X23" i="208"/>
  <c r="Z25" i="208" s="1"/>
  <c r="V23" i="208"/>
  <c r="X22" i="208"/>
  <c r="Z24" i="208" s="1"/>
  <c r="V22" i="208"/>
  <c r="X21" i="208"/>
  <c r="Z23" i="208" s="1"/>
  <c r="V21" i="208"/>
  <c r="X20" i="208"/>
  <c r="Z22" i="208" s="1"/>
  <c r="V20" i="208"/>
  <c r="X19" i="208"/>
  <c r="Z21" i="208" s="1"/>
  <c r="V19" i="208"/>
  <c r="X18" i="208"/>
  <c r="Z20" i="208" s="1"/>
  <c r="V18" i="208"/>
  <c r="X17" i="208"/>
  <c r="Z19" i="208" s="1"/>
  <c r="V17" i="208"/>
  <c r="X16" i="208"/>
  <c r="Z18" i="208" s="1"/>
  <c r="V16" i="208"/>
  <c r="X15" i="208"/>
  <c r="Z17" i="208" s="1"/>
  <c r="V15" i="208"/>
  <c r="X14" i="208"/>
  <c r="Z16" i="208" s="1"/>
  <c r="V14" i="208"/>
  <c r="X13" i="208"/>
  <c r="Z15" i="208" s="1"/>
  <c r="V13" i="208"/>
  <c r="Z13" i="208" s="1"/>
  <c r="X12" i="208"/>
  <c r="V12" i="208"/>
  <c r="X11" i="208"/>
  <c r="Z11" i="208" s="1"/>
  <c r="V11" i="208"/>
  <c r="X10" i="208"/>
  <c r="Z10" i="208" s="1"/>
  <c r="V10" i="208"/>
  <c r="X9" i="208"/>
  <c r="Z9" i="208" s="1"/>
  <c r="V9" i="208"/>
  <c r="X8" i="208"/>
  <c r="Z8" i="208" s="1"/>
  <c r="V8" i="208"/>
  <c r="X7" i="208"/>
  <c r="Z7" i="208" s="1"/>
  <c r="V7" i="208"/>
  <c r="X6" i="208"/>
  <c r="Z6" i="208" s="1"/>
  <c r="V6" i="208"/>
  <c r="X5" i="208"/>
  <c r="Z5" i="208" s="1"/>
  <c r="V5" i="208"/>
  <c r="X4" i="208"/>
  <c r="Z4" i="208" s="1"/>
  <c r="V4" i="208"/>
  <c r="X3" i="208"/>
  <c r="Z3" i="208" s="1"/>
  <c r="V3" i="208"/>
  <c r="X2" i="208"/>
  <c r="Z2" i="208" s="1"/>
  <c r="V2" i="208"/>
  <c r="X32" i="106"/>
  <c r="X31" i="106"/>
  <c r="X30" i="106"/>
  <c r="X29" i="106"/>
  <c r="X28" i="106"/>
  <c r="X27" i="106"/>
  <c r="V27" i="106"/>
  <c r="V26" i="106"/>
  <c r="X25" i="106"/>
  <c r="Z27" i="106" s="1"/>
  <c r="V25" i="106"/>
  <c r="X24" i="106"/>
  <c r="Z26" i="106" s="1"/>
  <c r="V24" i="106"/>
  <c r="X23" i="106"/>
  <c r="Z25" i="106" s="1"/>
  <c r="V23" i="106"/>
  <c r="X22" i="106"/>
  <c r="Z24" i="106" s="1"/>
  <c r="V22" i="106"/>
  <c r="X21" i="106"/>
  <c r="Z23" i="106" s="1"/>
  <c r="V21" i="106"/>
  <c r="X20" i="106"/>
  <c r="Z22" i="106" s="1"/>
  <c r="V20" i="106"/>
  <c r="X19" i="106"/>
  <c r="Z21" i="106" s="1"/>
  <c r="V19" i="106"/>
  <c r="X18" i="106"/>
  <c r="Z20" i="106" s="1"/>
  <c r="V18" i="106"/>
  <c r="X17" i="106"/>
  <c r="Z19" i="106" s="1"/>
  <c r="V17" i="106"/>
  <c r="X16" i="106"/>
  <c r="Z18" i="106" s="1"/>
  <c r="V16" i="106"/>
  <c r="X15" i="106"/>
  <c r="Z17" i="106" s="1"/>
  <c r="V15" i="106"/>
  <c r="X14" i="106"/>
  <c r="Z16" i="106" s="1"/>
  <c r="V14" i="106"/>
  <c r="X13" i="106"/>
  <c r="Z15" i="106" s="1"/>
  <c r="V13" i="106"/>
  <c r="Z13" i="106" s="1"/>
  <c r="X12" i="106"/>
  <c r="V12" i="106"/>
  <c r="X11" i="106"/>
  <c r="Z11" i="106" s="1"/>
  <c r="V11" i="106"/>
  <c r="X10" i="106"/>
  <c r="Z10" i="106" s="1"/>
  <c r="V10" i="106"/>
  <c r="X9" i="106"/>
  <c r="Z9" i="106" s="1"/>
  <c r="V9" i="106"/>
  <c r="X8" i="106"/>
  <c r="Z8" i="106" s="1"/>
  <c r="V8" i="106"/>
  <c r="X7" i="106"/>
  <c r="Z7" i="106" s="1"/>
  <c r="V7" i="106"/>
  <c r="X6" i="106"/>
  <c r="Z6" i="106" s="1"/>
  <c r="V6" i="106"/>
  <c r="X5" i="106"/>
  <c r="Z5" i="106" s="1"/>
  <c r="V5" i="106"/>
  <c r="X4" i="106"/>
  <c r="Z4" i="106" s="1"/>
  <c r="V4" i="106"/>
  <c r="X3" i="106"/>
  <c r="Z3" i="106" s="1"/>
  <c r="V3" i="106"/>
  <c r="X2" i="106"/>
  <c r="Z2" i="106" s="1"/>
  <c r="V2" i="106"/>
  <c r="X32" i="207"/>
  <c r="X31" i="207"/>
  <c r="X30" i="207"/>
  <c r="X29" i="207"/>
  <c r="X28" i="207"/>
  <c r="X27" i="207"/>
  <c r="V27" i="207"/>
  <c r="V26" i="207"/>
  <c r="X25" i="207"/>
  <c r="V25" i="207"/>
  <c r="X24" i="207"/>
  <c r="V24" i="207"/>
  <c r="X23" i="207"/>
  <c r="V23" i="207"/>
  <c r="X22" i="207"/>
  <c r="V22" i="207"/>
  <c r="X21" i="207"/>
  <c r="V21" i="207"/>
  <c r="X20" i="207"/>
  <c r="V20" i="207"/>
  <c r="X19" i="207"/>
  <c r="V19" i="207"/>
  <c r="X18" i="207"/>
  <c r="V18" i="207"/>
  <c r="X17" i="207"/>
  <c r="V17" i="207"/>
  <c r="X16" i="207"/>
  <c r="V16" i="207"/>
  <c r="X15" i="207"/>
  <c r="V15" i="207"/>
  <c r="X14" i="207"/>
  <c r="V14" i="207"/>
  <c r="X13" i="207"/>
  <c r="V13" i="207"/>
  <c r="Z13" i="207" s="1"/>
  <c r="X12" i="207"/>
  <c r="V12" i="207"/>
  <c r="X11" i="207"/>
  <c r="V11" i="207"/>
  <c r="X10" i="207"/>
  <c r="V10" i="207"/>
  <c r="X9" i="207"/>
  <c r="V9" i="207"/>
  <c r="X8" i="207"/>
  <c r="V8" i="207"/>
  <c r="X7" i="207"/>
  <c r="V7" i="207"/>
  <c r="X6" i="207"/>
  <c r="V6" i="207"/>
  <c r="X5" i="207"/>
  <c r="V5" i="207"/>
  <c r="X4" i="207"/>
  <c r="V4" i="207"/>
  <c r="X3" i="207"/>
  <c r="V3" i="207"/>
  <c r="X2" i="207"/>
  <c r="V2" i="207"/>
  <c r="X32" i="105"/>
  <c r="X31" i="105"/>
  <c r="X30" i="105"/>
  <c r="X29" i="105"/>
  <c r="X28" i="105"/>
  <c r="X27" i="105"/>
  <c r="V27" i="105"/>
  <c r="V26" i="105"/>
  <c r="X25" i="105"/>
  <c r="Z27" i="105" s="1"/>
  <c r="V25" i="105"/>
  <c r="X24" i="105"/>
  <c r="Z26" i="105" s="1"/>
  <c r="V24" i="105"/>
  <c r="X23" i="105"/>
  <c r="Z25" i="105" s="1"/>
  <c r="V23" i="105"/>
  <c r="X22" i="105"/>
  <c r="Z24" i="105" s="1"/>
  <c r="V22" i="105"/>
  <c r="X21" i="105"/>
  <c r="Z23" i="105" s="1"/>
  <c r="V21" i="105"/>
  <c r="X20" i="105"/>
  <c r="Z22" i="105" s="1"/>
  <c r="V20" i="105"/>
  <c r="X19" i="105"/>
  <c r="Z21" i="105" s="1"/>
  <c r="V19" i="105"/>
  <c r="X18" i="105"/>
  <c r="Z20" i="105" s="1"/>
  <c r="V18" i="105"/>
  <c r="X17" i="105"/>
  <c r="Z19" i="105" s="1"/>
  <c r="V17" i="105"/>
  <c r="X16" i="105"/>
  <c r="Z18" i="105" s="1"/>
  <c r="V16" i="105"/>
  <c r="X15" i="105"/>
  <c r="Z17" i="105" s="1"/>
  <c r="V15" i="105"/>
  <c r="X14" i="105"/>
  <c r="Z16" i="105" s="1"/>
  <c r="V14" i="105"/>
  <c r="X13" i="105"/>
  <c r="Z15" i="105" s="1"/>
  <c r="V13" i="105"/>
  <c r="Z13" i="105" s="1"/>
  <c r="X12" i="105"/>
  <c r="V12" i="105"/>
  <c r="X11" i="105"/>
  <c r="Z11" i="105" s="1"/>
  <c r="V11" i="105"/>
  <c r="X10" i="105"/>
  <c r="Z10" i="105" s="1"/>
  <c r="V10" i="105"/>
  <c r="X9" i="105"/>
  <c r="Z9" i="105" s="1"/>
  <c r="V9" i="105"/>
  <c r="X8" i="105"/>
  <c r="Z8" i="105" s="1"/>
  <c r="V8" i="105"/>
  <c r="X7" i="105"/>
  <c r="Z7" i="105" s="1"/>
  <c r="V7" i="105"/>
  <c r="X6" i="105"/>
  <c r="Z6" i="105" s="1"/>
  <c r="V6" i="105"/>
  <c r="X5" i="105"/>
  <c r="Z5" i="105" s="1"/>
  <c r="V5" i="105"/>
  <c r="X4" i="105"/>
  <c r="Z4" i="105" s="1"/>
  <c r="V4" i="105"/>
  <c r="X3" i="105"/>
  <c r="Z3" i="105" s="1"/>
  <c r="V3" i="105"/>
  <c r="X2" i="105"/>
  <c r="Z2" i="105" s="1"/>
  <c r="V2" i="105"/>
  <c r="X32" i="104"/>
  <c r="X31" i="104"/>
  <c r="X30" i="104"/>
  <c r="X29" i="104"/>
  <c r="X28" i="104"/>
  <c r="X27" i="104"/>
  <c r="V27" i="104"/>
  <c r="V26" i="104"/>
  <c r="X25" i="104"/>
  <c r="Z27" i="104" s="1"/>
  <c r="V25" i="104"/>
  <c r="X24" i="104"/>
  <c r="Z26" i="104" s="1"/>
  <c r="V24" i="104"/>
  <c r="X23" i="104"/>
  <c r="Z25" i="104" s="1"/>
  <c r="V23" i="104"/>
  <c r="X22" i="104"/>
  <c r="Z24" i="104" s="1"/>
  <c r="V22" i="104"/>
  <c r="X21" i="104"/>
  <c r="Z23" i="104" s="1"/>
  <c r="V21" i="104"/>
  <c r="X20" i="104"/>
  <c r="Z22" i="104" s="1"/>
  <c r="V20" i="104"/>
  <c r="X19" i="104"/>
  <c r="Z21" i="104" s="1"/>
  <c r="V19" i="104"/>
  <c r="X18" i="104"/>
  <c r="Z20" i="104" s="1"/>
  <c r="V18" i="104"/>
  <c r="X17" i="104"/>
  <c r="Z19" i="104" s="1"/>
  <c r="V17" i="104"/>
  <c r="X16" i="104"/>
  <c r="Z18" i="104" s="1"/>
  <c r="V16" i="104"/>
  <c r="X15" i="104"/>
  <c r="Z17" i="104" s="1"/>
  <c r="V15" i="104"/>
  <c r="X14" i="104"/>
  <c r="Z16" i="104" s="1"/>
  <c r="V14" i="104"/>
  <c r="X13" i="104"/>
  <c r="Z15" i="104" s="1"/>
  <c r="V13" i="104"/>
  <c r="X12" i="104"/>
  <c r="V12" i="104"/>
  <c r="X11" i="104"/>
  <c r="Z11" i="104" s="1"/>
  <c r="V11" i="104"/>
  <c r="X10" i="104"/>
  <c r="Z10" i="104" s="1"/>
  <c r="V10" i="104"/>
  <c r="X9" i="104"/>
  <c r="Z9" i="104" s="1"/>
  <c r="V9" i="104"/>
  <c r="X8" i="104"/>
  <c r="Z8" i="104" s="1"/>
  <c r="V8" i="104"/>
  <c r="X7" i="104"/>
  <c r="Z7" i="104" s="1"/>
  <c r="V7" i="104"/>
  <c r="X6" i="104"/>
  <c r="Z6" i="104" s="1"/>
  <c r="V6" i="104"/>
  <c r="X5" i="104"/>
  <c r="Z5" i="104" s="1"/>
  <c r="V5" i="104"/>
  <c r="X4" i="104"/>
  <c r="Z4" i="104" s="1"/>
  <c r="V4" i="104"/>
  <c r="X3" i="104"/>
  <c r="Z3" i="104" s="1"/>
  <c r="V3" i="104"/>
  <c r="X2" i="104"/>
  <c r="Z2" i="104" s="1"/>
  <c r="V2" i="104"/>
  <c r="Z2" i="109" l="1"/>
  <c r="X26" i="109"/>
  <c r="Z14" i="96"/>
  <c r="Z14" i="231"/>
  <c r="Z14" i="229"/>
  <c r="Z13" i="217"/>
  <c r="Z14" i="131"/>
  <c r="Z14" i="97"/>
  <c r="Z14" i="211"/>
  <c r="Z12" i="118"/>
  <c r="Z13" i="215"/>
  <c r="Z14" i="230"/>
  <c r="Z14" i="217"/>
  <c r="Z12" i="233"/>
  <c r="Z12" i="196"/>
  <c r="Z14" i="127"/>
  <c r="Z12" i="128"/>
  <c r="Z2" i="115"/>
  <c r="Z12" i="129"/>
  <c r="Z12" i="130"/>
  <c r="Z12" i="224"/>
  <c r="Z12" i="225"/>
  <c r="Z12" i="226"/>
  <c r="Z12" i="134"/>
  <c r="Z13" i="110"/>
  <c r="Z14" i="94"/>
  <c r="R14" i="94" s="1"/>
  <c r="Z3" i="115"/>
  <c r="Z12" i="214"/>
  <c r="Z12" i="121"/>
  <c r="Z13" i="93"/>
  <c r="Z13" i="120"/>
  <c r="Z4" i="115"/>
  <c r="Z14" i="216"/>
  <c r="Z14" i="226"/>
  <c r="Z14" i="104"/>
  <c r="Z14" i="105"/>
  <c r="Z14" i="207"/>
  <c r="Z13" i="115"/>
  <c r="Z13" i="122"/>
  <c r="Z12" i="123"/>
  <c r="Z14" i="132"/>
  <c r="Z12" i="94"/>
  <c r="R12" i="94" s="1"/>
  <c r="Z12" i="116"/>
  <c r="Z12" i="215"/>
  <c r="Z13" i="111"/>
  <c r="Z13" i="213"/>
  <c r="Z13" i="117"/>
  <c r="Z14" i="109"/>
  <c r="Z12" i="104"/>
  <c r="Z12" i="105"/>
  <c r="Z12" i="207"/>
  <c r="Z12" i="106"/>
  <c r="Z12" i="96"/>
  <c r="Z12" i="230"/>
  <c r="Z12" i="231"/>
  <c r="Z12" i="232"/>
  <c r="Z14" i="134"/>
  <c r="Z12" i="95"/>
  <c r="Z13" i="124"/>
  <c r="Z13" i="95"/>
  <c r="Z13" i="219"/>
  <c r="Z14" i="124"/>
  <c r="Z13" i="125"/>
  <c r="Z14" i="119"/>
  <c r="Z14" i="122"/>
  <c r="Z14" i="197"/>
  <c r="Z14" i="115"/>
  <c r="Z5" i="207"/>
  <c r="Z9" i="207"/>
  <c r="Z15" i="207"/>
  <c r="Z19" i="207"/>
  <c r="Z23" i="207"/>
  <c r="Z27" i="207"/>
  <c r="Z14" i="224"/>
  <c r="Z12" i="97"/>
  <c r="Z14" i="233"/>
  <c r="Z6" i="207"/>
  <c r="Z10" i="207"/>
  <c r="Z16" i="207"/>
  <c r="Z20" i="207"/>
  <c r="Z24" i="207"/>
  <c r="Z14" i="106"/>
  <c r="Z14" i="107"/>
  <c r="Z13" i="118"/>
  <c r="Z13" i="226"/>
  <c r="Z12" i="229"/>
  <c r="Z12" i="219"/>
  <c r="Z14" i="133"/>
  <c r="Z13" i="128"/>
  <c r="Z3" i="207"/>
  <c r="Z12" i="197"/>
  <c r="Z12" i="115"/>
  <c r="Z12" i="122"/>
  <c r="Z13" i="220"/>
  <c r="Z7" i="207"/>
  <c r="Z11" i="207"/>
  <c r="Z17" i="207"/>
  <c r="Z21" i="207"/>
  <c r="Z25" i="207"/>
  <c r="X26" i="93"/>
  <c r="Z13" i="211"/>
  <c r="Z13" i="121"/>
  <c r="Z13" i="218"/>
  <c r="Z4" i="207"/>
  <c r="Z14" i="120"/>
  <c r="Z14" i="232"/>
  <c r="Z14" i="125"/>
  <c r="Z14" i="220"/>
  <c r="Z2" i="207"/>
  <c r="Z8" i="207"/>
  <c r="Z18" i="207"/>
  <c r="Z22" i="207"/>
  <c r="Z26" i="207"/>
  <c r="Z12" i="208"/>
  <c r="Z13" i="109"/>
  <c r="Z14" i="129"/>
  <c r="Z13" i="134"/>
  <c r="Z13" i="127"/>
  <c r="Z14" i="219"/>
  <c r="Z13" i="233"/>
  <c r="Z12" i="228"/>
  <c r="Z13" i="228"/>
  <c r="Z12" i="131"/>
  <c r="Z12" i="132"/>
  <c r="Z14" i="95"/>
  <c r="Z13" i="123"/>
  <c r="Z13" i="214"/>
  <c r="Z12" i="211"/>
  <c r="Z13" i="114"/>
  <c r="X26" i="233"/>
  <c r="Z2" i="233"/>
  <c r="Z13" i="96"/>
  <c r="Z14" i="228"/>
  <c r="V22" i="131"/>
  <c r="X28" i="131"/>
  <c r="Z13" i="131"/>
  <c r="V2" i="131"/>
  <c r="X26" i="131"/>
  <c r="Z14" i="225"/>
  <c r="X26" i="225"/>
  <c r="Z2" i="225"/>
  <c r="X26" i="132"/>
  <c r="Z2" i="132"/>
  <c r="Z14" i="130"/>
  <c r="X26" i="130"/>
  <c r="X26" i="129"/>
  <c r="Z14" i="128"/>
  <c r="X26" i="128"/>
  <c r="Z12" i="220"/>
  <c r="X26" i="220"/>
  <c r="Z12" i="133"/>
  <c r="Z13" i="133"/>
  <c r="X26" i="133"/>
  <c r="X26" i="219"/>
  <c r="Z12" i="127"/>
  <c r="X26" i="127"/>
  <c r="X26" i="95"/>
  <c r="Z2" i="95"/>
  <c r="X26" i="124"/>
  <c r="Z12" i="124"/>
  <c r="Z12" i="218"/>
  <c r="Z13" i="216"/>
  <c r="Z12" i="216"/>
  <c r="Z13" i="119"/>
  <c r="Z14" i="117"/>
  <c r="M12" i="94"/>
  <c r="M14" i="94"/>
  <c r="Z14" i="110"/>
  <c r="Z14" i="93"/>
  <c r="Z14" i="126"/>
  <c r="Z12" i="126"/>
  <c r="Z13" i="126"/>
  <c r="X26" i="126"/>
  <c r="X26" i="125"/>
  <c r="Z12" i="125"/>
  <c r="Z14" i="123"/>
  <c r="X26" i="123"/>
  <c r="Z2" i="123"/>
  <c r="Z12" i="217"/>
  <c r="X26" i="216"/>
  <c r="Z2" i="216"/>
  <c r="X26" i="121"/>
  <c r="Z12" i="120"/>
  <c r="X26" i="215"/>
  <c r="Z2" i="215"/>
  <c r="Z12" i="119"/>
  <c r="Z14" i="118"/>
  <c r="Z12" i="117"/>
  <c r="Z13" i="116"/>
  <c r="Z13" i="196"/>
  <c r="Z14" i="196"/>
  <c r="X26" i="196"/>
  <c r="X26" i="229"/>
  <c r="X26" i="232"/>
  <c r="X26" i="231"/>
  <c r="X26" i="97"/>
  <c r="X26" i="230"/>
  <c r="X26" i="96"/>
  <c r="X26" i="228"/>
  <c r="X26" i="134"/>
  <c r="X26" i="226"/>
  <c r="X26" i="224"/>
  <c r="X26" i="218"/>
  <c r="X26" i="217"/>
  <c r="X26" i="122"/>
  <c r="X26" i="120"/>
  <c r="X26" i="119"/>
  <c r="X26" i="118"/>
  <c r="X26" i="117"/>
  <c r="X26" i="214"/>
  <c r="X26" i="116"/>
  <c r="X26" i="115"/>
  <c r="Z14" i="114"/>
  <c r="Z12" i="114"/>
  <c r="X26" i="114"/>
  <c r="Z12" i="213"/>
  <c r="X26" i="213"/>
  <c r="Z12" i="212"/>
  <c r="Z13" i="212"/>
  <c r="X26" i="212"/>
  <c r="X26" i="94"/>
  <c r="Z2" i="94"/>
  <c r="R2" i="94" s="1"/>
  <c r="Z13" i="94"/>
  <c r="R13" i="94" s="1"/>
  <c r="X26" i="197"/>
  <c r="Z2" i="197"/>
  <c r="Z13" i="197"/>
  <c r="Z14" i="112"/>
  <c r="Z12" i="112"/>
  <c r="X26" i="112"/>
  <c r="Z12" i="111"/>
  <c r="X26" i="111"/>
  <c r="X26" i="211"/>
  <c r="Z2" i="211"/>
  <c r="Z12" i="110"/>
  <c r="X26" i="110"/>
  <c r="Z12" i="109"/>
  <c r="Z2" i="93"/>
  <c r="X26" i="107"/>
  <c r="Z12" i="107"/>
  <c r="Z14" i="208"/>
  <c r="X26" i="208"/>
  <c r="X26" i="106"/>
  <c r="X26" i="207"/>
  <c r="X26" i="105"/>
  <c r="Z13" i="104"/>
  <c r="X26" i="104"/>
  <c r="U75" i="198"/>
  <c r="U76" i="198"/>
  <c r="U77" i="198"/>
  <c r="U72" i="198"/>
  <c r="U73" i="198"/>
  <c r="U74" i="198"/>
  <c r="U45" i="198"/>
  <c r="U46" i="198"/>
  <c r="U47" i="198"/>
  <c r="U48" i="198"/>
  <c r="U49" i="198"/>
  <c r="U50" i="198"/>
  <c r="U51" i="198"/>
  <c r="U52" i="198"/>
  <c r="U53" i="198"/>
  <c r="U54" i="198"/>
  <c r="U55" i="198"/>
  <c r="U56" i="198"/>
  <c r="U57" i="198"/>
  <c r="U58" i="198"/>
  <c r="U59" i="198"/>
  <c r="U60" i="198"/>
  <c r="U61" i="198"/>
  <c r="U62" i="198"/>
  <c r="U63" i="198"/>
  <c r="U64" i="198"/>
  <c r="U65" i="198"/>
  <c r="U66" i="198"/>
  <c r="U67" i="198"/>
  <c r="U68" i="198"/>
  <c r="U42" i="198"/>
  <c r="U43" i="198"/>
  <c r="U44" i="198"/>
  <c r="U32" i="198"/>
  <c r="U33" i="198"/>
  <c r="U34" i="198"/>
  <c r="U35" i="198"/>
  <c r="U36" i="198"/>
  <c r="U37" i="198"/>
  <c r="U38" i="198"/>
  <c r="U39" i="198"/>
  <c r="U40" i="198"/>
  <c r="U41" i="198"/>
  <c r="U26" i="198"/>
  <c r="U27" i="198"/>
  <c r="U28" i="198"/>
  <c r="U29" i="198"/>
  <c r="U30" i="198"/>
  <c r="U31" i="198"/>
  <c r="U17" i="198"/>
  <c r="U18" i="198"/>
  <c r="U19" i="198"/>
  <c r="U20" i="198"/>
  <c r="U21" i="198"/>
  <c r="U22" i="198"/>
  <c r="U23" i="198"/>
  <c r="U24" i="198"/>
  <c r="U25" i="198"/>
  <c r="U2" i="198"/>
  <c r="U3" i="198"/>
  <c r="U4" i="198"/>
  <c r="U5" i="198"/>
  <c r="U6" i="198"/>
  <c r="U7" i="198"/>
  <c r="U8" i="198"/>
  <c r="U9" i="198"/>
  <c r="U10" i="198"/>
  <c r="U11" i="198"/>
  <c r="U12" i="198"/>
  <c r="U13" i="198"/>
  <c r="U14" i="198"/>
  <c r="U15" i="198"/>
  <c r="U16" i="198"/>
  <c r="V25" i="198"/>
  <c r="X23" i="198"/>
  <c r="Z25" i="198" s="1"/>
  <c r="X32" i="113"/>
  <c r="X31" i="113"/>
  <c r="X30" i="113"/>
  <c r="Y29" i="113"/>
  <c r="X29" i="113"/>
  <c r="Y28" i="113"/>
  <c r="X28" i="113"/>
  <c r="Y27" i="113"/>
  <c r="X27" i="113"/>
  <c r="V27" i="113"/>
  <c r="V26" i="113"/>
  <c r="X25" i="113"/>
  <c r="Z27" i="113" s="1"/>
  <c r="V25" i="113"/>
  <c r="X24" i="113"/>
  <c r="Z26" i="113" s="1"/>
  <c r="V24" i="113"/>
  <c r="X23" i="113"/>
  <c r="Z25" i="113" s="1"/>
  <c r="V23" i="113"/>
  <c r="X22" i="113"/>
  <c r="Z24" i="113" s="1"/>
  <c r="V22" i="113"/>
  <c r="X21" i="113"/>
  <c r="Z23" i="113" s="1"/>
  <c r="V21" i="113"/>
  <c r="X20" i="113"/>
  <c r="Z22" i="113" s="1"/>
  <c r="V20" i="113"/>
  <c r="X19" i="113"/>
  <c r="Z21" i="113" s="1"/>
  <c r="V19" i="113"/>
  <c r="X18" i="113"/>
  <c r="Z20" i="113" s="1"/>
  <c r="V18" i="113"/>
  <c r="X17" i="113"/>
  <c r="Z19" i="113" s="1"/>
  <c r="V17" i="113"/>
  <c r="X16" i="113"/>
  <c r="Z18" i="113" s="1"/>
  <c r="V16" i="113"/>
  <c r="X15" i="113"/>
  <c r="Z17" i="113" s="1"/>
  <c r="V15" i="113"/>
  <c r="X14" i="113"/>
  <c r="Z16" i="113" s="1"/>
  <c r="V14" i="113"/>
  <c r="X13" i="113"/>
  <c r="Z15" i="113" s="1"/>
  <c r="V13" i="113"/>
  <c r="X12" i="113"/>
  <c r="V12" i="113"/>
  <c r="X11" i="113"/>
  <c r="Z11" i="113" s="1"/>
  <c r="V11" i="113"/>
  <c r="X10" i="113"/>
  <c r="Z10" i="113" s="1"/>
  <c r="V10" i="113"/>
  <c r="X9" i="113"/>
  <c r="Z9" i="113" s="1"/>
  <c r="V9" i="113"/>
  <c r="X8" i="113"/>
  <c r="Z8" i="113" s="1"/>
  <c r="V8" i="113"/>
  <c r="X7" i="113"/>
  <c r="Z7" i="113" s="1"/>
  <c r="V7" i="113"/>
  <c r="X6" i="113"/>
  <c r="Z6" i="113" s="1"/>
  <c r="V6" i="113"/>
  <c r="X5" i="113"/>
  <c r="Z5" i="113" s="1"/>
  <c r="V5" i="113"/>
  <c r="X4" i="113"/>
  <c r="Z4" i="113" s="1"/>
  <c r="V4" i="113"/>
  <c r="X3" i="113"/>
  <c r="Z3" i="113" s="1"/>
  <c r="V3" i="113"/>
  <c r="X2" i="113"/>
  <c r="Z2" i="113" s="1"/>
  <c r="V2" i="113"/>
  <c r="X32" i="175"/>
  <c r="X31" i="175"/>
  <c r="X30" i="175"/>
  <c r="Y29" i="175"/>
  <c r="X29" i="175"/>
  <c r="Y28" i="175"/>
  <c r="X28" i="175"/>
  <c r="Y27" i="175"/>
  <c r="X27" i="175"/>
  <c r="V27" i="175"/>
  <c r="V26" i="175"/>
  <c r="X25" i="175"/>
  <c r="Z27" i="175" s="1"/>
  <c r="V25" i="175"/>
  <c r="X24" i="175"/>
  <c r="Z26" i="175" s="1"/>
  <c r="V24" i="175"/>
  <c r="X23" i="175"/>
  <c r="Z25" i="175" s="1"/>
  <c r="V23" i="175"/>
  <c r="X22" i="175"/>
  <c r="Z24" i="175" s="1"/>
  <c r="V22" i="175"/>
  <c r="X21" i="175"/>
  <c r="Z23" i="175" s="1"/>
  <c r="V21" i="175"/>
  <c r="X20" i="175"/>
  <c r="Z22" i="175" s="1"/>
  <c r="V20" i="175"/>
  <c r="X19" i="175"/>
  <c r="Z21" i="175" s="1"/>
  <c r="V19" i="175"/>
  <c r="X18" i="175"/>
  <c r="Z20" i="175" s="1"/>
  <c r="V18" i="175"/>
  <c r="X17" i="175"/>
  <c r="Z19" i="175" s="1"/>
  <c r="V17" i="175"/>
  <c r="X16" i="175"/>
  <c r="Z18" i="175" s="1"/>
  <c r="V16" i="175"/>
  <c r="X15" i="175"/>
  <c r="Z17" i="175" s="1"/>
  <c r="V15" i="175"/>
  <c r="X14" i="175"/>
  <c r="Z16" i="175" s="1"/>
  <c r="V14" i="175"/>
  <c r="X13" i="175"/>
  <c r="Z15" i="175" s="1"/>
  <c r="V13" i="175"/>
  <c r="X12" i="175"/>
  <c r="V12" i="175"/>
  <c r="X11" i="175"/>
  <c r="Z11" i="175" s="1"/>
  <c r="V11" i="175"/>
  <c r="X10" i="175"/>
  <c r="Z10" i="175" s="1"/>
  <c r="V10" i="175"/>
  <c r="X9" i="175"/>
  <c r="Z9" i="175" s="1"/>
  <c r="V9" i="175"/>
  <c r="X8" i="175"/>
  <c r="Z8" i="175" s="1"/>
  <c r="V8" i="175"/>
  <c r="X7" i="175"/>
  <c r="Z7" i="175" s="1"/>
  <c r="V7" i="175"/>
  <c r="X6" i="175"/>
  <c r="Z6" i="175" s="1"/>
  <c r="V6" i="175"/>
  <c r="X5" i="175"/>
  <c r="Z5" i="175" s="1"/>
  <c r="V5" i="175"/>
  <c r="X4" i="175"/>
  <c r="Z4" i="175" s="1"/>
  <c r="V4" i="175"/>
  <c r="X3" i="175"/>
  <c r="Z3" i="175" s="1"/>
  <c r="V3" i="175"/>
  <c r="X2" i="175"/>
  <c r="Z2" i="175" s="1"/>
  <c r="V2" i="175"/>
  <c r="X32" i="103"/>
  <c r="X31" i="103"/>
  <c r="X30" i="103"/>
  <c r="Y29" i="103"/>
  <c r="X29" i="103"/>
  <c r="Y28" i="103"/>
  <c r="X28" i="103"/>
  <c r="Y27" i="103"/>
  <c r="X27" i="103"/>
  <c r="V27" i="103"/>
  <c r="V26" i="103"/>
  <c r="X25" i="103"/>
  <c r="Z27" i="103" s="1"/>
  <c r="V25" i="103"/>
  <c r="X24" i="103"/>
  <c r="Z26" i="103" s="1"/>
  <c r="V24" i="103"/>
  <c r="X23" i="103"/>
  <c r="Z25" i="103" s="1"/>
  <c r="V23" i="103"/>
  <c r="X22" i="103"/>
  <c r="Z24" i="103" s="1"/>
  <c r="V22" i="103"/>
  <c r="X21" i="103"/>
  <c r="Z23" i="103" s="1"/>
  <c r="V21" i="103"/>
  <c r="X20" i="103"/>
  <c r="Z22" i="103" s="1"/>
  <c r="V20" i="103"/>
  <c r="X19" i="103"/>
  <c r="Z21" i="103" s="1"/>
  <c r="V19" i="103"/>
  <c r="X18" i="103"/>
  <c r="Z20" i="103" s="1"/>
  <c r="V18" i="103"/>
  <c r="X17" i="103"/>
  <c r="Z19" i="103" s="1"/>
  <c r="V17" i="103"/>
  <c r="X16" i="103"/>
  <c r="Z18" i="103" s="1"/>
  <c r="V16" i="103"/>
  <c r="X15" i="103"/>
  <c r="Z17" i="103" s="1"/>
  <c r="V15" i="103"/>
  <c r="X14" i="103"/>
  <c r="Z16" i="103" s="1"/>
  <c r="V14" i="103"/>
  <c r="X13" i="103"/>
  <c r="Z15" i="103" s="1"/>
  <c r="V13" i="103"/>
  <c r="X12" i="103"/>
  <c r="V12" i="103"/>
  <c r="X11" i="103"/>
  <c r="Z11" i="103" s="1"/>
  <c r="V11" i="103"/>
  <c r="X10" i="103"/>
  <c r="Z10" i="103" s="1"/>
  <c r="V10" i="103"/>
  <c r="X9" i="103"/>
  <c r="Z9" i="103" s="1"/>
  <c r="V9" i="103"/>
  <c r="X8" i="103"/>
  <c r="Z8" i="103" s="1"/>
  <c r="V8" i="103"/>
  <c r="X7" i="103"/>
  <c r="Z7" i="103" s="1"/>
  <c r="V7" i="103"/>
  <c r="X6" i="103"/>
  <c r="Z6" i="103" s="1"/>
  <c r="V6" i="103"/>
  <c r="X5" i="103"/>
  <c r="Z5" i="103" s="1"/>
  <c r="V5" i="103"/>
  <c r="X4" i="103"/>
  <c r="Z4" i="103" s="1"/>
  <c r="V4" i="103"/>
  <c r="X3" i="103"/>
  <c r="Z3" i="103" s="1"/>
  <c r="V3" i="103"/>
  <c r="X2" i="103"/>
  <c r="Z2" i="103" s="1"/>
  <c r="V2" i="103"/>
  <c r="X32" i="102"/>
  <c r="X31" i="102"/>
  <c r="X30" i="102"/>
  <c r="Y29" i="102"/>
  <c r="X29" i="102"/>
  <c r="Y28" i="102"/>
  <c r="X28" i="102"/>
  <c r="Y27" i="102"/>
  <c r="X27" i="102"/>
  <c r="V27" i="102"/>
  <c r="V26" i="102"/>
  <c r="X25" i="102"/>
  <c r="Z27" i="102" s="1"/>
  <c r="V25" i="102"/>
  <c r="X24" i="102"/>
  <c r="Z26" i="102" s="1"/>
  <c r="V24" i="102"/>
  <c r="X23" i="102"/>
  <c r="Z25" i="102" s="1"/>
  <c r="V23" i="102"/>
  <c r="X22" i="102"/>
  <c r="Z24" i="102" s="1"/>
  <c r="V22" i="102"/>
  <c r="X21" i="102"/>
  <c r="Z23" i="102" s="1"/>
  <c r="V21" i="102"/>
  <c r="X20" i="102"/>
  <c r="Z22" i="102" s="1"/>
  <c r="V20" i="102"/>
  <c r="X19" i="102"/>
  <c r="Z21" i="102" s="1"/>
  <c r="V19" i="102"/>
  <c r="X18" i="102"/>
  <c r="Z20" i="102" s="1"/>
  <c r="V18" i="102"/>
  <c r="X17" i="102"/>
  <c r="Z19" i="102" s="1"/>
  <c r="V17" i="102"/>
  <c r="X16" i="102"/>
  <c r="Z18" i="102" s="1"/>
  <c r="V16" i="102"/>
  <c r="X15" i="102"/>
  <c r="Z17" i="102" s="1"/>
  <c r="V15" i="102"/>
  <c r="X14" i="102"/>
  <c r="Z16" i="102" s="1"/>
  <c r="V14" i="102"/>
  <c r="X13" i="102"/>
  <c r="Z15" i="102" s="1"/>
  <c r="V13" i="102"/>
  <c r="Z13" i="102" s="1"/>
  <c r="X12" i="102"/>
  <c r="V12" i="102"/>
  <c r="X11" i="102"/>
  <c r="Z11" i="102" s="1"/>
  <c r="V11" i="102"/>
  <c r="X10" i="102"/>
  <c r="Z10" i="102" s="1"/>
  <c r="V10" i="102"/>
  <c r="X9" i="102"/>
  <c r="Z9" i="102" s="1"/>
  <c r="V9" i="102"/>
  <c r="X8" i="102"/>
  <c r="Z8" i="102" s="1"/>
  <c r="V8" i="102"/>
  <c r="X7" i="102"/>
  <c r="Z7" i="102" s="1"/>
  <c r="V7" i="102"/>
  <c r="X6" i="102"/>
  <c r="Z6" i="102" s="1"/>
  <c r="V6" i="102"/>
  <c r="X5" i="102"/>
  <c r="Z5" i="102" s="1"/>
  <c r="V5" i="102"/>
  <c r="X4" i="102"/>
  <c r="Z4" i="102" s="1"/>
  <c r="V4" i="102"/>
  <c r="X3" i="102"/>
  <c r="Z3" i="102" s="1"/>
  <c r="V3" i="102"/>
  <c r="X2" i="102"/>
  <c r="Z2" i="102" s="1"/>
  <c r="V2" i="102"/>
  <c r="X32" i="101"/>
  <c r="X31" i="101"/>
  <c r="X30" i="101"/>
  <c r="Y29" i="101"/>
  <c r="X29" i="101"/>
  <c r="Y28" i="101"/>
  <c r="X28" i="101"/>
  <c r="Y27" i="101"/>
  <c r="X27" i="101"/>
  <c r="V27" i="101"/>
  <c r="V26" i="101"/>
  <c r="X25" i="101"/>
  <c r="Z27" i="101" s="1"/>
  <c r="V25" i="101"/>
  <c r="X24" i="101"/>
  <c r="Z26" i="101" s="1"/>
  <c r="V24" i="101"/>
  <c r="X23" i="101"/>
  <c r="Z25" i="101" s="1"/>
  <c r="V23" i="101"/>
  <c r="X22" i="101"/>
  <c r="Z24" i="101" s="1"/>
  <c r="V22" i="101"/>
  <c r="X21" i="101"/>
  <c r="Z23" i="101" s="1"/>
  <c r="V21" i="101"/>
  <c r="X20" i="101"/>
  <c r="Z22" i="101" s="1"/>
  <c r="V20" i="101"/>
  <c r="X19" i="101"/>
  <c r="Z21" i="101" s="1"/>
  <c r="V19" i="101"/>
  <c r="X18" i="101"/>
  <c r="Z20" i="101" s="1"/>
  <c r="V18" i="101"/>
  <c r="X17" i="101"/>
  <c r="Z19" i="101" s="1"/>
  <c r="V17" i="101"/>
  <c r="X16" i="101"/>
  <c r="Z18" i="101" s="1"/>
  <c r="V16" i="101"/>
  <c r="X15" i="101"/>
  <c r="Z17" i="101" s="1"/>
  <c r="V15" i="101"/>
  <c r="X14" i="101"/>
  <c r="Z16" i="101" s="1"/>
  <c r="V14" i="101"/>
  <c r="X13" i="101"/>
  <c r="Z15" i="101" s="1"/>
  <c r="V13" i="101"/>
  <c r="X12" i="101"/>
  <c r="V12" i="101"/>
  <c r="X11" i="101"/>
  <c r="Z11" i="101" s="1"/>
  <c r="V11" i="101"/>
  <c r="X10" i="101"/>
  <c r="Z10" i="101" s="1"/>
  <c r="V10" i="101"/>
  <c r="X9" i="101"/>
  <c r="Z9" i="101" s="1"/>
  <c r="V9" i="101"/>
  <c r="X8" i="101"/>
  <c r="Z8" i="101" s="1"/>
  <c r="V8" i="101"/>
  <c r="X7" i="101"/>
  <c r="Z7" i="101" s="1"/>
  <c r="V7" i="101"/>
  <c r="X6" i="101"/>
  <c r="Z6" i="101" s="1"/>
  <c r="V6" i="101"/>
  <c r="X5" i="101"/>
  <c r="Z5" i="101" s="1"/>
  <c r="V5" i="101"/>
  <c r="X4" i="101"/>
  <c r="Z4" i="101" s="1"/>
  <c r="V4" i="101"/>
  <c r="X3" i="101"/>
  <c r="Z3" i="101" s="1"/>
  <c r="V3" i="101"/>
  <c r="X2" i="101"/>
  <c r="Z2" i="101" s="1"/>
  <c r="V2" i="101"/>
  <c r="X32" i="92"/>
  <c r="X31" i="92"/>
  <c r="X30" i="92"/>
  <c r="X29" i="92"/>
  <c r="X28" i="92"/>
  <c r="X27" i="92"/>
  <c r="V27" i="92"/>
  <c r="M27" i="92" s="1"/>
  <c r="V26" i="92"/>
  <c r="M26" i="92" s="1"/>
  <c r="X25" i="92"/>
  <c r="V25" i="92"/>
  <c r="M25" i="92" s="1"/>
  <c r="X24" i="92"/>
  <c r="V24" i="92"/>
  <c r="M24" i="92" s="1"/>
  <c r="X23" i="92"/>
  <c r="V23" i="92"/>
  <c r="M23" i="92" s="1"/>
  <c r="X22" i="92"/>
  <c r="V22" i="92"/>
  <c r="M22" i="92" s="1"/>
  <c r="X21" i="92"/>
  <c r="V21" i="92"/>
  <c r="M21" i="92" s="1"/>
  <c r="X20" i="92"/>
  <c r="V20" i="92"/>
  <c r="M20" i="92" s="1"/>
  <c r="X19" i="92"/>
  <c r="V19" i="92"/>
  <c r="M19" i="92" s="1"/>
  <c r="X18" i="92"/>
  <c r="V18" i="92"/>
  <c r="M18" i="92" s="1"/>
  <c r="X17" i="92"/>
  <c r="V17" i="92"/>
  <c r="M17" i="92" s="1"/>
  <c r="X16" i="92"/>
  <c r="V16" i="92"/>
  <c r="M16" i="92" s="1"/>
  <c r="X15" i="92"/>
  <c r="V15" i="92"/>
  <c r="M15" i="92" s="1"/>
  <c r="X14" i="92"/>
  <c r="V14" i="92"/>
  <c r="X13" i="92"/>
  <c r="V13" i="92"/>
  <c r="Z13" i="92" s="1"/>
  <c r="R13" i="92" s="1"/>
  <c r="X12" i="92"/>
  <c r="V12" i="92"/>
  <c r="X11" i="92"/>
  <c r="V11" i="92"/>
  <c r="M11" i="92" s="1"/>
  <c r="X10" i="92"/>
  <c r="V10" i="92"/>
  <c r="M10" i="92" s="1"/>
  <c r="X9" i="92"/>
  <c r="V9" i="92"/>
  <c r="M9" i="92" s="1"/>
  <c r="X8" i="92"/>
  <c r="V8" i="92"/>
  <c r="M8" i="92" s="1"/>
  <c r="X7" i="92"/>
  <c r="V7" i="92"/>
  <c r="M7" i="92" s="1"/>
  <c r="X6" i="92"/>
  <c r="V6" i="92"/>
  <c r="M6" i="92" s="1"/>
  <c r="X5" i="92"/>
  <c r="V5" i="92"/>
  <c r="M5" i="92" s="1"/>
  <c r="X4" i="92"/>
  <c r="V4" i="92"/>
  <c r="M4" i="92" s="1"/>
  <c r="X3" i="92"/>
  <c r="V3" i="92"/>
  <c r="M3" i="92" s="1"/>
  <c r="X2" i="92"/>
  <c r="V2" i="92"/>
  <c r="M2" i="92" s="1"/>
  <c r="X32" i="100"/>
  <c r="X31" i="100"/>
  <c r="X30" i="100"/>
  <c r="X29" i="100"/>
  <c r="X28" i="100"/>
  <c r="X27" i="100"/>
  <c r="V27" i="100"/>
  <c r="V26" i="100"/>
  <c r="X25" i="100"/>
  <c r="Z27" i="100" s="1"/>
  <c r="V25" i="100"/>
  <c r="X24" i="100"/>
  <c r="Z26" i="100" s="1"/>
  <c r="V24" i="100"/>
  <c r="X23" i="100"/>
  <c r="Z25" i="100" s="1"/>
  <c r="V23" i="100"/>
  <c r="X22" i="100"/>
  <c r="Z24" i="100" s="1"/>
  <c r="V22" i="100"/>
  <c r="X21" i="100"/>
  <c r="Z23" i="100" s="1"/>
  <c r="V21" i="100"/>
  <c r="X20" i="100"/>
  <c r="Z22" i="100" s="1"/>
  <c r="V20" i="100"/>
  <c r="X19" i="100"/>
  <c r="Z21" i="100" s="1"/>
  <c r="V19" i="100"/>
  <c r="X18" i="100"/>
  <c r="Z20" i="100" s="1"/>
  <c r="V18" i="100"/>
  <c r="X17" i="100"/>
  <c r="Z19" i="100" s="1"/>
  <c r="V17" i="100"/>
  <c r="X16" i="100"/>
  <c r="Z18" i="100" s="1"/>
  <c r="V16" i="100"/>
  <c r="X15" i="100"/>
  <c r="Z17" i="100" s="1"/>
  <c r="V15" i="100"/>
  <c r="X14" i="100"/>
  <c r="Z16" i="100" s="1"/>
  <c r="V14" i="100"/>
  <c r="X13" i="100"/>
  <c r="Z15" i="100" s="1"/>
  <c r="V13" i="100"/>
  <c r="Z13" i="100" s="1"/>
  <c r="X12" i="100"/>
  <c r="V12" i="100"/>
  <c r="X11" i="100"/>
  <c r="Z11" i="100" s="1"/>
  <c r="V11" i="100"/>
  <c r="X10" i="100"/>
  <c r="Z10" i="100" s="1"/>
  <c r="V10" i="100"/>
  <c r="X9" i="100"/>
  <c r="Z9" i="100" s="1"/>
  <c r="V9" i="100"/>
  <c r="X8" i="100"/>
  <c r="Z8" i="100" s="1"/>
  <c r="V8" i="100"/>
  <c r="X7" i="100"/>
  <c r="Z7" i="100" s="1"/>
  <c r="V7" i="100"/>
  <c r="X6" i="100"/>
  <c r="Z6" i="100" s="1"/>
  <c r="V6" i="100"/>
  <c r="X5" i="100"/>
  <c r="Z5" i="100" s="1"/>
  <c r="V5" i="100"/>
  <c r="X4" i="100"/>
  <c r="Z4" i="100" s="1"/>
  <c r="V4" i="100"/>
  <c r="X3" i="100"/>
  <c r="Z3" i="100" s="1"/>
  <c r="V3" i="100"/>
  <c r="X2" i="100"/>
  <c r="Z2" i="100" s="1"/>
  <c r="V2" i="100"/>
  <c r="X32" i="99"/>
  <c r="X31" i="99"/>
  <c r="X30" i="99"/>
  <c r="X29" i="99"/>
  <c r="X28" i="99"/>
  <c r="X27" i="99"/>
  <c r="V27" i="99"/>
  <c r="V26" i="99"/>
  <c r="X25" i="99"/>
  <c r="Z27" i="99" s="1"/>
  <c r="V25" i="99"/>
  <c r="X24" i="99"/>
  <c r="Z26" i="99" s="1"/>
  <c r="V24" i="99"/>
  <c r="X23" i="99"/>
  <c r="Z25" i="99" s="1"/>
  <c r="V23" i="99"/>
  <c r="X22" i="99"/>
  <c r="Z24" i="99" s="1"/>
  <c r="V22" i="99"/>
  <c r="X21" i="99"/>
  <c r="Z23" i="99" s="1"/>
  <c r="V21" i="99"/>
  <c r="X20" i="99"/>
  <c r="Z22" i="99" s="1"/>
  <c r="V20" i="99"/>
  <c r="X19" i="99"/>
  <c r="Z21" i="99" s="1"/>
  <c r="V19" i="99"/>
  <c r="X18" i="99"/>
  <c r="Z20" i="99" s="1"/>
  <c r="V18" i="99"/>
  <c r="X17" i="99"/>
  <c r="Z19" i="99" s="1"/>
  <c r="V17" i="99"/>
  <c r="X16" i="99"/>
  <c r="Z18" i="99" s="1"/>
  <c r="V16" i="99"/>
  <c r="X15" i="99"/>
  <c r="Z17" i="99" s="1"/>
  <c r="V15" i="99"/>
  <c r="X14" i="99"/>
  <c r="Z16" i="99" s="1"/>
  <c r="V14" i="99"/>
  <c r="X13" i="99"/>
  <c r="Z15" i="99" s="1"/>
  <c r="V13" i="99"/>
  <c r="X12" i="99"/>
  <c r="V12" i="99"/>
  <c r="X11" i="99"/>
  <c r="Z11" i="99" s="1"/>
  <c r="V11" i="99"/>
  <c r="X10" i="99"/>
  <c r="Z10" i="99" s="1"/>
  <c r="V10" i="99"/>
  <c r="X9" i="99"/>
  <c r="Z9" i="99" s="1"/>
  <c r="V9" i="99"/>
  <c r="X8" i="99"/>
  <c r="Z8" i="99" s="1"/>
  <c r="V8" i="99"/>
  <c r="X7" i="99"/>
  <c r="Z7" i="99" s="1"/>
  <c r="V7" i="99"/>
  <c r="X6" i="99"/>
  <c r="Z6" i="99" s="1"/>
  <c r="V6" i="99"/>
  <c r="X5" i="99"/>
  <c r="Z5" i="99" s="1"/>
  <c r="V5" i="99"/>
  <c r="X4" i="99"/>
  <c r="Z4" i="99" s="1"/>
  <c r="V4" i="99"/>
  <c r="X3" i="99"/>
  <c r="Z3" i="99" s="1"/>
  <c r="V3" i="99"/>
  <c r="X2" i="99"/>
  <c r="Z2" i="99" s="1"/>
  <c r="V2" i="99"/>
  <c r="X32" i="98"/>
  <c r="X31" i="98"/>
  <c r="X30" i="98"/>
  <c r="X29" i="98"/>
  <c r="X28" i="98"/>
  <c r="X27" i="98"/>
  <c r="V27" i="98"/>
  <c r="V26" i="98"/>
  <c r="X25" i="98"/>
  <c r="Z27" i="98" s="1"/>
  <c r="V25" i="98"/>
  <c r="X24" i="98"/>
  <c r="Z26" i="98" s="1"/>
  <c r="V24" i="98"/>
  <c r="X23" i="98"/>
  <c r="Z25" i="98" s="1"/>
  <c r="V23" i="98"/>
  <c r="X22" i="98"/>
  <c r="Z24" i="98" s="1"/>
  <c r="V22" i="98"/>
  <c r="X21" i="98"/>
  <c r="Z23" i="98" s="1"/>
  <c r="V21" i="98"/>
  <c r="X20" i="98"/>
  <c r="Z22" i="98" s="1"/>
  <c r="V20" i="98"/>
  <c r="X19" i="98"/>
  <c r="Z21" i="98" s="1"/>
  <c r="V19" i="98"/>
  <c r="X18" i="98"/>
  <c r="Z20" i="98" s="1"/>
  <c r="V18" i="98"/>
  <c r="X17" i="98"/>
  <c r="Z19" i="98" s="1"/>
  <c r="V17" i="98"/>
  <c r="X16" i="98"/>
  <c r="Z18" i="98" s="1"/>
  <c r="V16" i="98"/>
  <c r="X15" i="98"/>
  <c r="Z17" i="98" s="1"/>
  <c r="V15" i="98"/>
  <c r="X14" i="98"/>
  <c r="Z16" i="98" s="1"/>
  <c r="V14" i="98"/>
  <c r="X13" i="98"/>
  <c r="Z15" i="98" s="1"/>
  <c r="V13" i="98"/>
  <c r="Z13" i="98" s="1"/>
  <c r="X12" i="98"/>
  <c r="V12" i="98"/>
  <c r="X11" i="98"/>
  <c r="Z11" i="98" s="1"/>
  <c r="V11" i="98"/>
  <c r="X10" i="98"/>
  <c r="Z10" i="98" s="1"/>
  <c r="V10" i="98"/>
  <c r="X9" i="98"/>
  <c r="Z9" i="98" s="1"/>
  <c r="V9" i="98"/>
  <c r="X8" i="98"/>
  <c r="Z8" i="98" s="1"/>
  <c r="V8" i="98"/>
  <c r="X7" i="98"/>
  <c r="Z7" i="98" s="1"/>
  <c r="V7" i="98"/>
  <c r="X6" i="98"/>
  <c r="Z6" i="98" s="1"/>
  <c r="V6" i="98"/>
  <c r="X5" i="98"/>
  <c r="Z5" i="98" s="1"/>
  <c r="V5" i="98"/>
  <c r="X4" i="98"/>
  <c r="Z4" i="98" s="1"/>
  <c r="V4" i="98"/>
  <c r="X3" i="98"/>
  <c r="Z3" i="98" s="1"/>
  <c r="V3" i="98"/>
  <c r="X2" i="98"/>
  <c r="Z2" i="98" s="1"/>
  <c r="V2" i="98"/>
  <c r="X32" i="90"/>
  <c r="X31" i="90"/>
  <c r="X30" i="90"/>
  <c r="X29" i="90"/>
  <c r="X28" i="90"/>
  <c r="X27" i="90"/>
  <c r="V27" i="90"/>
  <c r="M27" i="90" s="1"/>
  <c r="V26" i="90"/>
  <c r="M26" i="90" s="1"/>
  <c r="X25" i="90"/>
  <c r="V25" i="90"/>
  <c r="M25" i="90" s="1"/>
  <c r="X24" i="90"/>
  <c r="V24" i="90"/>
  <c r="M24" i="90" s="1"/>
  <c r="X23" i="90"/>
  <c r="V23" i="90"/>
  <c r="M23" i="90" s="1"/>
  <c r="X22" i="90"/>
  <c r="V22" i="90"/>
  <c r="M22" i="90" s="1"/>
  <c r="X21" i="90"/>
  <c r="V21" i="90"/>
  <c r="M21" i="90" s="1"/>
  <c r="X20" i="90"/>
  <c r="V20" i="90"/>
  <c r="M20" i="90" s="1"/>
  <c r="X19" i="90"/>
  <c r="V19" i="90"/>
  <c r="M19" i="90" s="1"/>
  <c r="X18" i="90"/>
  <c r="V18" i="90"/>
  <c r="M18" i="90" s="1"/>
  <c r="X17" i="90"/>
  <c r="V17" i="90"/>
  <c r="M17" i="90" s="1"/>
  <c r="X16" i="90"/>
  <c r="V16" i="90"/>
  <c r="M16" i="90" s="1"/>
  <c r="X15" i="90"/>
  <c r="V15" i="90"/>
  <c r="M15" i="90" s="1"/>
  <c r="X14" i="90"/>
  <c r="V14" i="90"/>
  <c r="M14" i="90" s="1"/>
  <c r="X13" i="90"/>
  <c r="V13" i="90"/>
  <c r="M13" i="90" s="1"/>
  <c r="X12" i="90"/>
  <c r="V12" i="90"/>
  <c r="M12" i="90" s="1"/>
  <c r="X11" i="90"/>
  <c r="V11" i="90"/>
  <c r="M11" i="90" s="1"/>
  <c r="X10" i="90"/>
  <c r="V10" i="90"/>
  <c r="M10" i="90" s="1"/>
  <c r="X9" i="90"/>
  <c r="V9" i="90"/>
  <c r="M9" i="90" s="1"/>
  <c r="X8" i="90"/>
  <c r="V8" i="90"/>
  <c r="M8" i="90" s="1"/>
  <c r="X7" i="90"/>
  <c r="V7" i="90"/>
  <c r="M7" i="90" s="1"/>
  <c r="X6" i="90"/>
  <c r="V6" i="90"/>
  <c r="M6" i="90" s="1"/>
  <c r="X5" i="90"/>
  <c r="V5" i="90"/>
  <c r="M5" i="90" s="1"/>
  <c r="X4" i="90"/>
  <c r="V4" i="90"/>
  <c r="M4" i="90" s="1"/>
  <c r="X3" i="90"/>
  <c r="V3" i="90"/>
  <c r="M3" i="90" s="1"/>
  <c r="X2" i="90"/>
  <c r="V2" i="90"/>
  <c r="M2" i="90" s="1"/>
  <c r="X32" i="89"/>
  <c r="X31" i="89"/>
  <c r="X30" i="89"/>
  <c r="X29" i="89"/>
  <c r="X28" i="89"/>
  <c r="X27" i="89"/>
  <c r="V27" i="89"/>
  <c r="M27" i="89" s="1"/>
  <c r="V26" i="89"/>
  <c r="M26" i="89" s="1"/>
  <c r="X25" i="89"/>
  <c r="V25" i="89"/>
  <c r="M25" i="89" s="1"/>
  <c r="X24" i="89"/>
  <c r="V24" i="89"/>
  <c r="M24" i="89" s="1"/>
  <c r="X23" i="89"/>
  <c r="V23" i="89"/>
  <c r="M23" i="89" s="1"/>
  <c r="X22" i="89"/>
  <c r="V22" i="89"/>
  <c r="M22" i="89" s="1"/>
  <c r="X21" i="89"/>
  <c r="V21" i="89"/>
  <c r="M21" i="89" s="1"/>
  <c r="X20" i="89"/>
  <c r="V20" i="89"/>
  <c r="M20" i="89" s="1"/>
  <c r="X19" i="89"/>
  <c r="V19" i="89"/>
  <c r="M19" i="89" s="1"/>
  <c r="X18" i="89"/>
  <c r="V18" i="89"/>
  <c r="M18" i="89" s="1"/>
  <c r="X17" i="89"/>
  <c r="V17" i="89"/>
  <c r="M17" i="89" s="1"/>
  <c r="X16" i="89"/>
  <c r="V16" i="89"/>
  <c r="M16" i="89" s="1"/>
  <c r="X15" i="89"/>
  <c r="V15" i="89"/>
  <c r="M15" i="89" s="1"/>
  <c r="X14" i="89"/>
  <c r="V14" i="89"/>
  <c r="X13" i="89"/>
  <c r="V13" i="89"/>
  <c r="Z13" i="89" s="1"/>
  <c r="R13" i="89" s="1"/>
  <c r="X12" i="89"/>
  <c r="V12" i="89"/>
  <c r="X11" i="89"/>
  <c r="V11" i="89"/>
  <c r="M11" i="89" s="1"/>
  <c r="X10" i="89"/>
  <c r="V10" i="89"/>
  <c r="M10" i="89" s="1"/>
  <c r="X9" i="89"/>
  <c r="V9" i="89"/>
  <c r="M9" i="89" s="1"/>
  <c r="X8" i="89"/>
  <c r="V8" i="89"/>
  <c r="M8" i="89" s="1"/>
  <c r="X7" i="89"/>
  <c r="V7" i="89"/>
  <c r="M7" i="89" s="1"/>
  <c r="X6" i="89"/>
  <c r="V6" i="89"/>
  <c r="M6" i="89" s="1"/>
  <c r="X5" i="89"/>
  <c r="V5" i="89"/>
  <c r="M5" i="89" s="1"/>
  <c r="X4" i="89"/>
  <c r="V4" i="89"/>
  <c r="M4" i="89" s="1"/>
  <c r="X3" i="89"/>
  <c r="V3" i="89"/>
  <c r="M3" i="89" s="1"/>
  <c r="X2" i="89"/>
  <c r="V2" i="89"/>
  <c r="M2" i="89" s="1"/>
  <c r="X32" i="202"/>
  <c r="X31" i="202"/>
  <c r="X30" i="202"/>
  <c r="X29" i="202"/>
  <c r="X28" i="202"/>
  <c r="X27" i="202"/>
  <c r="V27" i="202"/>
  <c r="V26" i="202"/>
  <c r="X25" i="202"/>
  <c r="V25" i="202"/>
  <c r="X24" i="202"/>
  <c r="V24" i="202"/>
  <c r="X23" i="202"/>
  <c r="V23" i="202"/>
  <c r="X22" i="202"/>
  <c r="V22" i="202"/>
  <c r="X21" i="202"/>
  <c r="V21" i="202"/>
  <c r="X20" i="202"/>
  <c r="V20" i="202"/>
  <c r="X19" i="202"/>
  <c r="V19" i="202"/>
  <c r="X18" i="202"/>
  <c r="V18" i="202"/>
  <c r="X17" i="202"/>
  <c r="V17" i="202"/>
  <c r="X16" i="202"/>
  <c r="V16" i="202"/>
  <c r="X15" i="202"/>
  <c r="V15" i="202"/>
  <c r="X14" i="202"/>
  <c r="V14" i="202"/>
  <c r="X13" i="202"/>
  <c r="V13" i="202"/>
  <c r="Z13" i="202" s="1"/>
  <c r="X12" i="202"/>
  <c r="V12" i="202"/>
  <c r="X11" i="202"/>
  <c r="V11" i="202"/>
  <c r="X10" i="202"/>
  <c r="V10" i="202"/>
  <c r="X9" i="202"/>
  <c r="V9" i="202"/>
  <c r="X8" i="202"/>
  <c r="V8" i="202"/>
  <c r="X7" i="202"/>
  <c r="V7" i="202"/>
  <c r="X6" i="202"/>
  <c r="V6" i="202"/>
  <c r="X5" i="202"/>
  <c r="V5" i="202"/>
  <c r="X4" i="202"/>
  <c r="V4" i="202"/>
  <c r="X3" i="202"/>
  <c r="V3" i="202"/>
  <c r="X2" i="202"/>
  <c r="V2" i="202"/>
  <c r="X32" i="88"/>
  <c r="X31" i="88"/>
  <c r="X30" i="88"/>
  <c r="X29" i="88"/>
  <c r="X28" i="88"/>
  <c r="X27" i="88"/>
  <c r="V27" i="88"/>
  <c r="V26" i="88"/>
  <c r="X25" i="88"/>
  <c r="V25" i="88"/>
  <c r="X24" i="88"/>
  <c r="V24" i="88"/>
  <c r="X23" i="88"/>
  <c r="V23" i="88"/>
  <c r="X22" i="88"/>
  <c r="V22" i="88"/>
  <c r="X21" i="88"/>
  <c r="V21" i="88"/>
  <c r="X20" i="88"/>
  <c r="V20" i="88"/>
  <c r="X19" i="88"/>
  <c r="V19" i="88"/>
  <c r="X18" i="88"/>
  <c r="V18" i="88"/>
  <c r="X17" i="88"/>
  <c r="V17" i="88"/>
  <c r="X16" i="88"/>
  <c r="V16" i="88"/>
  <c r="X15" i="88"/>
  <c r="V15" i="88"/>
  <c r="X14" i="88"/>
  <c r="V14" i="88"/>
  <c r="X13" i="88"/>
  <c r="V13" i="88"/>
  <c r="X12" i="88"/>
  <c r="V12" i="88"/>
  <c r="X11" i="88"/>
  <c r="V11" i="88"/>
  <c r="X10" i="88"/>
  <c r="V10" i="88"/>
  <c r="X9" i="88"/>
  <c r="V9" i="88"/>
  <c r="X8" i="88"/>
  <c r="V8" i="88"/>
  <c r="X7" i="88"/>
  <c r="V7" i="88"/>
  <c r="X6" i="88"/>
  <c r="V6" i="88"/>
  <c r="X5" i="88"/>
  <c r="V5" i="88"/>
  <c r="X4" i="88"/>
  <c r="V4" i="88"/>
  <c r="X3" i="88"/>
  <c r="V3" i="88"/>
  <c r="X2" i="88"/>
  <c r="V2" i="88"/>
  <c r="X32" i="87"/>
  <c r="X31" i="87"/>
  <c r="X30" i="87"/>
  <c r="X29" i="87"/>
  <c r="X28" i="87"/>
  <c r="X27" i="87"/>
  <c r="V27" i="87"/>
  <c r="M27" i="87" s="1"/>
  <c r="V26" i="87"/>
  <c r="M26" i="87" s="1"/>
  <c r="X25" i="87"/>
  <c r="V25" i="87"/>
  <c r="M25" i="87" s="1"/>
  <c r="X24" i="87"/>
  <c r="V24" i="87"/>
  <c r="M24" i="87" s="1"/>
  <c r="X23" i="87"/>
  <c r="V23" i="87"/>
  <c r="M23" i="87" s="1"/>
  <c r="X22" i="87"/>
  <c r="V22" i="87"/>
  <c r="M22" i="87" s="1"/>
  <c r="X21" i="87"/>
  <c r="V21" i="87"/>
  <c r="M21" i="87" s="1"/>
  <c r="X20" i="87"/>
  <c r="V20" i="87"/>
  <c r="M20" i="87" s="1"/>
  <c r="X19" i="87"/>
  <c r="V19" i="87"/>
  <c r="M19" i="87" s="1"/>
  <c r="X18" i="87"/>
  <c r="V18" i="87"/>
  <c r="M18" i="87" s="1"/>
  <c r="X17" i="87"/>
  <c r="V17" i="87"/>
  <c r="M17" i="87" s="1"/>
  <c r="X16" i="87"/>
  <c r="V16" i="87"/>
  <c r="M16" i="87" s="1"/>
  <c r="X15" i="87"/>
  <c r="V15" i="87"/>
  <c r="M15" i="87" s="1"/>
  <c r="X14" i="87"/>
  <c r="V14" i="87"/>
  <c r="M14" i="87" s="1"/>
  <c r="X13" i="87"/>
  <c r="V13" i="87"/>
  <c r="Z13" i="87" s="1"/>
  <c r="R13" i="87" s="1"/>
  <c r="X12" i="87"/>
  <c r="V12" i="87"/>
  <c r="M12" i="87" s="1"/>
  <c r="X11" i="87"/>
  <c r="V11" i="87"/>
  <c r="M11" i="87" s="1"/>
  <c r="X10" i="87"/>
  <c r="V10" i="87"/>
  <c r="M10" i="87" s="1"/>
  <c r="X9" i="87"/>
  <c r="V9" i="87"/>
  <c r="M9" i="87" s="1"/>
  <c r="X8" i="87"/>
  <c r="V8" i="87"/>
  <c r="M8" i="87" s="1"/>
  <c r="X7" i="87"/>
  <c r="V7" i="87"/>
  <c r="M7" i="87" s="1"/>
  <c r="X6" i="87"/>
  <c r="V6" i="87"/>
  <c r="M6" i="87" s="1"/>
  <c r="X5" i="87"/>
  <c r="V5" i="87"/>
  <c r="M5" i="87" s="1"/>
  <c r="X4" i="87"/>
  <c r="V4" i="87"/>
  <c r="M4" i="87" s="1"/>
  <c r="X3" i="87"/>
  <c r="V3" i="87"/>
  <c r="M3" i="87" s="1"/>
  <c r="X2" i="87"/>
  <c r="V2" i="87"/>
  <c r="M2" i="87" s="1"/>
  <c r="X32" i="86"/>
  <c r="X31" i="86"/>
  <c r="X30" i="86"/>
  <c r="X29" i="86"/>
  <c r="X28" i="86"/>
  <c r="X27" i="86"/>
  <c r="X32" i="85"/>
  <c r="X31" i="85"/>
  <c r="X30" i="85"/>
  <c r="X29" i="85"/>
  <c r="X28" i="85"/>
  <c r="X27" i="85"/>
  <c r="V27" i="85"/>
  <c r="M27" i="85" s="1"/>
  <c r="V26" i="85"/>
  <c r="M26" i="85" s="1"/>
  <c r="V25" i="85"/>
  <c r="M25" i="85" s="1"/>
  <c r="V24" i="85"/>
  <c r="M24" i="85" s="1"/>
  <c r="V23" i="85"/>
  <c r="M23" i="85" s="1"/>
  <c r="V22" i="85"/>
  <c r="M22" i="85" s="1"/>
  <c r="V21" i="85"/>
  <c r="M21" i="85" s="1"/>
  <c r="V20" i="85"/>
  <c r="M20" i="85" s="1"/>
  <c r="V19" i="85"/>
  <c r="M19" i="85" s="1"/>
  <c r="V18" i="85"/>
  <c r="M18" i="85" s="1"/>
  <c r="V17" i="85"/>
  <c r="M17" i="85" s="1"/>
  <c r="V16" i="85"/>
  <c r="M16" i="85" s="1"/>
  <c r="V15" i="85"/>
  <c r="M15" i="85" s="1"/>
  <c r="V14" i="85"/>
  <c r="M14" i="85" s="1"/>
  <c r="V13" i="85"/>
  <c r="M13" i="85" s="1"/>
  <c r="V12" i="85"/>
  <c r="M12" i="85" s="1"/>
  <c r="V11" i="85"/>
  <c r="M11" i="85" s="1"/>
  <c r="V10" i="85"/>
  <c r="M10" i="85" s="1"/>
  <c r="V9" i="85"/>
  <c r="M9" i="85" s="1"/>
  <c r="V8" i="85"/>
  <c r="M8" i="85" s="1"/>
  <c r="V7" i="85"/>
  <c r="M7" i="85" s="1"/>
  <c r="V6" i="85"/>
  <c r="M6" i="85" s="1"/>
  <c r="V5" i="85"/>
  <c r="M5" i="85" s="1"/>
  <c r="V4" i="85"/>
  <c r="M4" i="85" s="1"/>
  <c r="V3" i="85"/>
  <c r="M3" i="85" s="1"/>
  <c r="V2" i="85"/>
  <c r="M2" i="85" s="1"/>
  <c r="X32" i="84"/>
  <c r="X31" i="84"/>
  <c r="X30" i="84"/>
  <c r="X29" i="84"/>
  <c r="X28" i="84"/>
  <c r="X27" i="84"/>
  <c r="V27" i="84"/>
  <c r="M27" i="84" s="1"/>
  <c r="V26" i="84"/>
  <c r="M26" i="84" s="1"/>
  <c r="V25" i="84"/>
  <c r="M25" i="84" s="1"/>
  <c r="V24" i="84"/>
  <c r="M24" i="84" s="1"/>
  <c r="V23" i="84"/>
  <c r="M23" i="84" s="1"/>
  <c r="V22" i="84"/>
  <c r="M22" i="84" s="1"/>
  <c r="V21" i="84"/>
  <c r="M21" i="84" s="1"/>
  <c r="V20" i="84"/>
  <c r="M20" i="84" s="1"/>
  <c r="V19" i="84"/>
  <c r="M19" i="84" s="1"/>
  <c r="V18" i="84"/>
  <c r="M18" i="84" s="1"/>
  <c r="V17" i="84"/>
  <c r="M17" i="84" s="1"/>
  <c r="V16" i="84"/>
  <c r="M16" i="84" s="1"/>
  <c r="V15" i="84"/>
  <c r="M15" i="84" s="1"/>
  <c r="V14" i="84"/>
  <c r="M14" i="84" s="1"/>
  <c r="V13" i="84"/>
  <c r="M13" i="84" s="1"/>
  <c r="V12" i="84"/>
  <c r="M12" i="84" s="1"/>
  <c r="V11" i="84"/>
  <c r="M11" i="84" s="1"/>
  <c r="V10" i="84"/>
  <c r="M10" i="84" s="1"/>
  <c r="V9" i="84"/>
  <c r="M9" i="84" s="1"/>
  <c r="V8" i="84"/>
  <c r="M8" i="84" s="1"/>
  <c r="V7" i="84"/>
  <c r="M7" i="84" s="1"/>
  <c r="V6" i="84"/>
  <c r="M6" i="84" s="1"/>
  <c r="V5" i="84"/>
  <c r="M5" i="84" s="1"/>
  <c r="V4" i="84"/>
  <c r="M4" i="84" s="1"/>
  <c r="V3" i="84"/>
  <c r="M3" i="84" s="1"/>
  <c r="V2" i="84"/>
  <c r="M2" i="84" s="1"/>
  <c r="V14" i="198" l="1"/>
  <c r="Z14" i="102"/>
  <c r="Z12" i="202"/>
  <c r="Z12" i="92"/>
  <c r="R12" i="92" s="1"/>
  <c r="Z13" i="175"/>
  <c r="V7" i="198"/>
  <c r="V17" i="198"/>
  <c r="X3" i="198"/>
  <c r="Z3" i="198" s="1"/>
  <c r="X20" i="198"/>
  <c r="Z22" i="198" s="1"/>
  <c r="Z13" i="88"/>
  <c r="X7" i="198"/>
  <c r="Z7" i="198" s="1"/>
  <c r="V6" i="198"/>
  <c r="Z17" i="90"/>
  <c r="R17" i="90" s="1"/>
  <c r="Z2" i="90"/>
  <c r="R2" i="90" s="1"/>
  <c r="X25" i="198"/>
  <c r="Z27" i="198" s="1"/>
  <c r="Z3" i="87"/>
  <c r="R3" i="87" s="1"/>
  <c r="Z25" i="87"/>
  <c r="R25" i="87" s="1"/>
  <c r="Z25" i="88"/>
  <c r="Z27" i="90"/>
  <c r="R27" i="90" s="1"/>
  <c r="Z11" i="202"/>
  <c r="Z7" i="89"/>
  <c r="R7" i="89" s="1"/>
  <c r="Z19" i="92"/>
  <c r="R19" i="92" s="1"/>
  <c r="Z6" i="202"/>
  <c r="Z10" i="202"/>
  <c r="Z16" i="202"/>
  <c r="Z20" i="202"/>
  <c r="Z24" i="202"/>
  <c r="Z2" i="89"/>
  <c r="R2" i="89" s="1"/>
  <c r="Z6" i="89"/>
  <c r="R6" i="89" s="1"/>
  <c r="Z10" i="89"/>
  <c r="R10" i="89" s="1"/>
  <c r="Z16" i="89"/>
  <c r="R16" i="89" s="1"/>
  <c r="Z20" i="89"/>
  <c r="R20" i="89" s="1"/>
  <c r="Z24" i="89"/>
  <c r="R24" i="89" s="1"/>
  <c r="Z15" i="90"/>
  <c r="R15" i="90" s="1"/>
  <c r="Z19" i="90"/>
  <c r="R19" i="90" s="1"/>
  <c r="Z4" i="92"/>
  <c r="R4" i="92" s="1"/>
  <c r="Z8" i="92"/>
  <c r="R8" i="92" s="1"/>
  <c r="Z18" i="92"/>
  <c r="R18" i="92" s="1"/>
  <c r="Z22" i="92"/>
  <c r="R22" i="92" s="1"/>
  <c r="Z26" i="92"/>
  <c r="R26" i="92" s="1"/>
  <c r="Z21" i="88"/>
  <c r="Z11" i="89"/>
  <c r="R11" i="89" s="1"/>
  <c r="Z14" i="98"/>
  <c r="Z5" i="92"/>
  <c r="R5" i="92" s="1"/>
  <c r="Z27" i="92"/>
  <c r="R27" i="92" s="1"/>
  <c r="Z21" i="87"/>
  <c r="R21" i="87" s="1"/>
  <c r="Z7" i="88"/>
  <c r="Z3" i="202"/>
  <c r="Z17" i="89"/>
  <c r="R17" i="89" s="1"/>
  <c r="Z10" i="90"/>
  <c r="R10" i="90" s="1"/>
  <c r="Z23" i="92"/>
  <c r="R23" i="92" s="1"/>
  <c r="Z4" i="87"/>
  <c r="R4" i="87" s="1"/>
  <c r="Z8" i="87"/>
  <c r="R8" i="87" s="1"/>
  <c r="Z18" i="87"/>
  <c r="R18" i="87" s="1"/>
  <c r="Z22" i="87"/>
  <c r="R22" i="87" s="1"/>
  <c r="Z26" i="87"/>
  <c r="R26" i="87" s="1"/>
  <c r="Z4" i="88"/>
  <c r="Z8" i="88"/>
  <c r="Z18" i="88"/>
  <c r="Z22" i="88"/>
  <c r="Z26" i="88"/>
  <c r="Z4" i="202"/>
  <c r="Z3" i="90"/>
  <c r="R3" i="90" s="1"/>
  <c r="Z7" i="90"/>
  <c r="R7" i="90" s="1"/>
  <c r="Z20" i="90"/>
  <c r="R20" i="90" s="1"/>
  <c r="Z24" i="90"/>
  <c r="R24" i="90" s="1"/>
  <c r="Z14" i="92"/>
  <c r="R14" i="92" s="1"/>
  <c r="X29" i="198"/>
  <c r="X19" i="198"/>
  <c r="Z21" i="198" s="1"/>
  <c r="Z23" i="90"/>
  <c r="R23" i="90" s="1"/>
  <c r="Z21" i="202"/>
  <c r="Z21" i="89"/>
  <c r="R21" i="89" s="1"/>
  <c r="Z8" i="202"/>
  <c r="Z18" i="202"/>
  <c r="Z22" i="202"/>
  <c r="Z26" i="202"/>
  <c r="Z4" i="89"/>
  <c r="R4" i="89" s="1"/>
  <c r="Z8" i="89"/>
  <c r="R8" i="89" s="1"/>
  <c r="Z18" i="89"/>
  <c r="R18" i="89" s="1"/>
  <c r="Z22" i="89"/>
  <c r="R22" i="89" s="1"/>
  <c r="Z26" i="89"/>
  <c r="R26" i="89" s="1"/>
  <c r="Z11" i="90"/>
  <c r="R11" i="90" s="1"/>
  <c r="Z2" i="92"/>
  <c r="R2" i="92" s="1"/>
  <c r="Z6" i="92"/>
  <c r="R6" i="92" s="1"/>
  <c r="Z10" i="92"/>
  <c r="R10" i="92" s="1"/>
  <c r="Z16" i="92"/>
  <c r="R16" i="92" s="1"/>
  <c r="Z20" i="92"/>
  <c r="R20" i="92" s="1"/>
  <c r="Z24" i="92"/>
  <c r="R24" i="92" s="1"/>
  <c r="Z17" i="87"/>
  <c r="R17" i="87" s="1"/>
  <c r="Z17" i="88"/>
  <c r="Z6" i="90"/>
  <c r="R6" i="90" s="1"/>
  <c r="Z25" i="202"/>
  <c r="Z25" i="89"/>
  <c r="R25" i="89" s="1"/>
  <c r="Z15" i="92"/>
  <c r="R15" i="92" s="1"/>
  <c r="Z5" i="87"/>
  <c r="R5" i="87" s="1"/>
  <c r="Z9" i="87"/>
  <c r="R9" i="87" s="1"/>
  <c r="Z15" i="87"/>
  <c r="R15" i="87" s="1"/>
  <c r="Z19" i="87"/>
  <c r="R19" i="87" s="1"/>
  <c r="Z23" i="87"/>
  <c r="R23" i="87" s="1"/>
  <c r="Z27" i="87"/>
  <c r="R27" i="87" s="1"/>
  <c r="Z5" i="88"/>
  <c r="Z9" i="88"/>
  <c r="Z15" i="88"/>
  <c r="Z19" i="88"/>
  <c r="Z23" i="88"/>
  <c r="Z27" i="88"/>
  <c r="Z4" i="90"/>
  <c r="R4" i="90" s="1"/>
  <c r="Z8" i="90"/>
  <c r="R8" i="90" s="1"/>
  <c r="Z21" i="90"/>
  <c r="R21" i="90" s="1"/>
  <c r="Z25" i="90"/>
  <c r="R25" i="90" s="1"/>
  <c r="Z12" i="103"/>
  <c r="Z13" i="113"/>
  <c r="Z11" i="87"/>
  <c r="R11" i="87" s="1"/>
  <c r="Z11" i="88"/>
  <c r="Z7" i="202"/>
  <c r="Z3" i="89"/>
  <c r="R3" i="89" s="1"/>
  <c r="Z9" i="92"/>
  <c r="R9" i="92" s="1"/>
  <c r="Z13" i="85"/>
  <c r="R13" i="85" s="1"/>
  <c r="Z5" i="202"/>
  <c r="Z9" i="202"/>
  <c r="Z15" i="202"/>
  <c r="Z19" i="202"/>
  <c r="Z23" i="202"/>
  <c r="Z27" i="202"/>
  <c r="Z14" i="202"/>
  <c r="Z5" i="89"/>
  <c r="R5" i="89" s="1"/>
  <c r="Z9" i="89"/>
  <c r="R9" i="89" s="1"/>
  <c r="Z15" i="89"/>
  <c r="R15" i="89" s="1"/>
  <c r="Z19" i="89"/>
  <c r="R19" i="89" s="1"/>
  <c r="Z23" i="89"/>
  <c r="R23" i="89" s="1"/>
  <c r="Z27" i="89"/>
  <c r="R27" i="89" s="1"/>
  <c r="Z18" i="90"/>
  <c r="R18" i="90" s="1"/>
  <c r="Z3" i="92"/>
  <c r="R3" i="92" s="1"/>
  <c r="Z7" i="92"/>
  <c r="R7" i="92" s="1"/>
  <c r="Z11" i="92"/>
  <c r="R11" i="92" s="1"/>
  <c r="Z17" i="92"/>
  <c r="R17" i="92" s="1"/>
  <c r="Z21" i="92"/>
  <c r="R21" i="92" s="1"/>
  <c r="Z25" i="92"/>
  <c r="R25" i="92" s="1"/>
  <c r="Z7" i="87"/>
  <c r="R7" i="87" s="1"/>
  <c r="Z3" i="88"/>
  <c r="Z17" i="202"/>
  <c r="Z16" i="90"/>
  <c r="R16" i="90" s="1"/>
  <c r="Z2" i="87"/>
  <c r="R2" i="87" s="1"/>
  <c r="Z6" i="87"/>
  <c r="R6" i="87" s="1"/>
  <c r="Z10" i="87"/>
  <c r="R10" i="87" s="1"/>
  <c r="Z16" i="87"/>
  <c r="R16" i="87" s="1"/>
  <c r="Z20" i="87"/>
  <c r="R20" i="87" s="1"/>
  <c r="Z24" i="87"/>
  <c r="R24" i="87" s="1"/>
  <c r="Z2" i="88"/>
  <c r="Z6" i="88"/>
  <c r="Z10" i="88"/>
  <c r="Z16" i="88"/>
  <c r="Z20" i="88"/>
  <c r="Z24" i="88"/>
  <c r="Z2" i="202"/>
  <c r="Z5" i="90"/>
  <c r="R5" i="90" s="1"/>
  <c r="Z9" i="90"/>
  <c r="R9" i="90" s="1"/>
  <c r="Z22" i="90"/>
  <c r="R22" i="90" s="1"/>
  <c r="Z26" i="90"/>
  <c r="R26" i="90" s="1"/>
  <c r="V9" i="198"/>
  <c r="V20" i="198"/>
  <c r="V4" i="198"/>
  <c r="X12" i="198"/>
  <c r="V23" i="198"/>
  <c r="X18" i="198"/>
  <c r="Z20" i="198" s="1"/>
  <c r="V18" i="198"/>
  <c r="V27" i="198"/>
  <c r="X13" i="198"/>
  <c r="Z15" i="198" s="1"/>
  <c r="X21" i="198"/>
  <c r="Z23" i="198" s="1"/>
  <c r="V3" i="198"/>
  <c r="X17" i="198"/>
  <c r="Z19" i="198" s="1"/>
  <c r="X2" i="198"/>
  <c r="Z2" i="198" s="1"/>
  <c r="V19" i="198"/>
  <c r="Z12" i="99"/>
  <c r="Z13" i="99"/>
  <c r="Z12" i="89"/>
  <c r="R12" i="89" s="1"/>
  <c r="X6" i="198"/>
  <c r="Z6" i="198" s="1"/>
  <c r="X11" i="198"/>
  <c r="Z11" i="198" s="1"/>
  <c r="X14" i="198"/>
  <c r="Z16" i="198" s="1"/>
  <c r="X15" i="198"/>
  <c r="Z17" i="198" s="1"/>
  <c r="V11" i="198"/>
  <c r="V16" i="198"/>
  <c r="X30" i="198"/>
  <c r="V5" i="198"/>
  <c r="V2" i="198"/>
  <c r="X10" i="198"/>
  <c r="Z10" i="198" s="1"/>
  <c r="X28" i="198"/>
  <c r="V24" i="198"/>
  <c r="V21" i="198"/>
  <c r="Z14" i="101"/>
  <c r="Z12" i="100"/>
  <c r="Z14" i="99"/>
  <c r="Z12" i="98"/>
  <c r="Z13" i="90"/>
  <c r="R13" i="90" s="1"/>
  <c r="Z14" i="89"/>
  <c r="R14" i="89" s="1"/>
  <c r="Z14" i="85"/>
  <c r="R14" i="85" s="1"/>
  <c r="V10" i="198"/>
  <c r="X9" i="198"/>
  <c r="Z9" i="198" s="1"/>
  <c r="X8" i="198"/>
  <c r="Z8" i="198" s="1"/>
  <c r="X32" i="198"/>
  <c r="V12" i="198"/>
  <c r="X5" i="198"/>
  <c r="Z5" i="198" s="1"/>
  <c r="X22" i="198"/>
  <c r="Z24" i="198" s="1"/>
  <c r="X24" i="198"/>
  <c r="Z26" i="198" s="1"/>
  <c r="V13" i="198"/>
  <c r="V8" i="198"/>
  <c r="V26" i="198"/>
  <c r="X16" i="198"/>
  <c r="Z18" i="198" s="1"/>
  <c r="V22" i="198"/>
  <c r="X4" i="198"/>
  <c r="Z4" i="198" s="1"/>
  <c r="V15" i="198"/>
  <c r="Z14" i="113"/>
  <c r="Z12" i="175"/>
  <c r="Z14" i="175"/>
  <c r="Z13" i="103"/>
  <c r="Z14" i="103"/>
  <c r="Z12" i="102"/>
  <c r="X26" i="102"/>
  <c r="Z13" i="101"/>
  <c r="M14" i="92"/>
  <c r="M13" i="92"/>
  <c r="M12" i="92"/>
  <c r="Z14" i="100"/>
  <c r="X26" i="90"/>
  <c r="Z12" i="90"/>
  <c r="R12" i="90" s="1"/>
  <c r="Z14" i="90"/>
  <c r="R14" i="90" s="1"/>
  <c r="M14" i="89"/>
  <c r="M13" i="89"/>
  <c r="M12" i="89"/>
  <c r="M13" i="87"/>
  <c r="Z12" i="85"/>
  <c r="R12" i="85" s="1"/>
  <c r="Z12" i="84"/>
  <c r="Z13" i="84"/>
  <c r="Z14" i="84"/>
  <c r="X27" i="198"/>
  <c r="X31" i="198"/>
  <c r="Z12" i="113"/>
  <c r="X26" i="113"/>
  <c r="X26" i="175"/>
  <c r="X26" i="103"/>
  <c r="Z12" i="101"/>
  <c r="X26" i="101"/>
  <c r="X26" i="92"/>
  <c r="X26" i="100"/>
  <c r="X26" i="99"/>
  <c r="X26" i="98"/>
  <c r="X26" i="89"/>
  <c r="X26" i="202"/>
  <c r="Z14" i="88"/>
  <c r="Z12" i="88"/>
  <c r="X26" i="88"/>
  <c r="Z14" i="87"/>
  <c r="R14" i="87" s="1"/>
  <c r="Z12" i="87"/>
  <c r="R12" i="87" s="1"/>
  <c r="X26" i="87"/>
  <c r="M2" i="202"/>
  <c r="M3" i="202"/>
  <c r="M4" i="202"/>
  <c r="M5" i="202"/>
  <c r="M6" i="202"/>
  <c r="M7" i="202"/>
  <c r="M8" i="202"/>
  <c r="M9" i="202"/>
  <c r="M10" i="202"/>
  <c r="M11" i="202"/>
  <c r="M12" i="202"/>
  <c r="M13" i="202"/>
  <c r="M14" i="202"/>
  <c r="M15" i="202"/>
  <c r="M16" i="202"/>
  <c r="M17" i="202"/>
  <c r="M18" i="202"/>
  <c r="M19" i="202"/>
  <c r="M20" i="202"/>
  <c r="M21" i="202"/>
  <c r="M22" i="202"/>
  <c r="M23" i="202"/>
  <c r="M24" i="202"/>
  <c r="M25" i="202"/>
  <c r="M26" i="202"/>
  <c r="M27" i="20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X27" i="239"/>
  <c r="X28" i="239"/>
  <c r="X29" i="239"/>
  <c r="X30" i="239"/>
  <c r="X31" i="239"/>
  <c r="X32" i="239"/>
  <c r="X32" i="78"/>
  <c r="X31" i="78"/>
  <c r="X30" i="78"/>
  <c r="X29" i="78"/>
  <c r="X28" i="78"/>
  <c r="X27" i="78"/>
  <c r="X32" i="77"/>
  <c r="X31" i="77"/>
  <c r="X30" i="77"/>
  <c r="X29" i="77"/>
  <c r="X28" i="77"/>
  <c r="X27" i="77"/>
  <c r="V27" i="77"/>
  <c r="V26" i="77"/>
  <c r="X25" i="77"/>
  <c r="Z27" i="77" s="1"/>
  <c r="V25" i="77"/>
  <c r="X24" i="77"/>
  <c r="Z26" i="77" s="1"/>
  <c r="V24" i="77"/>
  <c r="X23" i="77"/>
  <c r="V23" i="77"/>
  <c r="X22" i="77"/>
  <c r="Z24" i="77" s="1"/>
  <c r="V22" i="77"/>
  <c r="X21" i="77"/>
  <c r="Z23" i="77" s="1"/>
  <c r="V21" i="77"/>
  <c r="X20" i="77"/>
  <c r="Z22" i="77" s="1"/>
  <c r="V20" i="77"/>
  <c r="X19" i="77"/>
  <c r="V19" i="77"/>
  <c r="X18" i="77"/>
  <c r="Z20" i="77" s="1"/>
  <c r="V18" i="77"/>
  <c r="X17" i="77"/>
  <c r="Z19" i="77" s="1"/>
  <c r="V17" i="77"/>
  <c r="X16" i="77"/>
  <c r="Z18" i="77" s="1"/>
  <c r="V16" i="77"/>
  <c r="X15" i="77"/>
  <c r="V15" i="77"/>
  <c r="X14" i="77"/>
  <c r="Z16" i="77" s="1"/>
  <c r="V14" i="77"/>
  <c r="X13" i="77"/>
  <c r="Z15" i="77" s="1"/>
  <c r="V13" i="77"/>
  <c r="X12" i="77"/>
  <c r="V12" i="77"/>
  <c r="X11" i="77"/>
  <c r="Z11" i="77" s="1"/>
  <c r="V11" i="77"/>
  <c r="X10" i="77"/>
  <c r="V10" i="77"/>
  <c r="X9" i="77"/>
  <c r="V9" i="77"/>
  <c r="X8" i="77"/>
  <c r="Z8" i="77" s="1"/>
  <c r="V8" i="77"/>
  <c r="X7" i="77"/>
  <c r="V7" i="77"/>
  <c r="X6" i="77"/>
  <c r="Z6" i="77" s="1"/>
  <c r="V6" i="77"/>
  <c r="X5" i="77"/>
  <c r="V5" i="77"/>
  <c r="X4" i="77"/>
  <c r="Z4" i="77" s="1"/>
  <c r="V4" i="77"/>
  <c r="X3" i="77"/>
  <c r="Z3" i="77" s="1"/>
  <c r="V3" i="77"/>
  <c r="V2" i="77"/>
  <c r="X12" i="74"/>
  <c r="V13" i="74"/>
  <c r="V12" i="74"/>
  <c r="M12" i="74" s="1"/>
  <c r="Z13" i="198" l="1"/>
  <c r="Z14" i="198"/>
  <c r="Z12" i="198"/>
  <c r="X26" i="198"/>
  <c r="Z5" i="77"/>
  <c r="Z13" i="77"/>
  <c r="Z7" i="77"/>
  <c r="Z10" i="77"/>
  <c r="Z17" i="77"/>
  <c r="Z21" i="77"/>
  <c r="Z25" i="77"/>
  <c r="X26" i="77"/>
  <c r="Z2" i="77"/>
  <c r="Z9" i="77"/>
  <c r="Z12" i="77"/>
  <c r="Z14" i="77"/>
  <c r="M13" i="74"/>
  <c r="V27" i="239"/>
  <c r="M27" i="239" s="1"/>
  <c r="F27" i="239" s="1"/>
  <c r="Q27" i="239"/>
  <c r="V26" i="239"/>
  <c r="M26" i="239" s="1"/>
  <c r="F26" i="239" s="1"/>
  <c r="Q26" i="239"/>
  <c r="X25" i="239"/>
  <c r="V25" i="239"/>
  <c r="M25" i="239" s="1"/>
  <c r="F25" i="239" s="1"/>
  <c r="Q25" i="239"/>
  <c r="X24" i="239"/>
  <c r="V24" i="239"/>
  <c r="M24" i="239" s="1"/>
  <c r="F24" i="239" s="1"/>
  <c r="Q24" i="239"/>
  <c r="X23" i="239"/>
  <c r="V23" i="239"/>
  <c r="M23" i="239" s="1"/>
  <c r="F23" i="239" s="1"/>
  <c r="Q23" i="239"/>
  <c r="X22" i="239"/>
  <c r="V22" i="239"/>
  <c r="M22" i="239" s="1"/>
  <c r="F22" i="239" s="1"/>
  <c r="Q22" i="239"/>
  <c r="X21" i="239"/>
  <c r="V21" i="239"/>
  <c r="M21" i="239" s="1"/>
  <c r="F21" i="239" s="1"/>
  <c r="Q21" i="239"/>
  <c r="X20" i="239"/>
  <c r="V20" i="239"/>
  <c r="M20" i="239" s="1"/>
  <c r="F20" i="239" s="1"/>
  <c r="Q20" i="239"/>
  <c r="X19" i="239"/>
  <c r="V19" i="239"/>
  <c r="M19" i="239" s="1"/>
  <c r="F19" i="239" s="1"/>
  <c r="Q19" i="239"/>
  <c r="X18" i="239"/>
  <c r="V18" i="239"/>
  <c r="M18" i="239" s="1"/>
  <c r="F18" i="239" s="1"/>
  <c r="Q18" i="239"/>
  <c r="X17" i="239"/>
  <c r="V17" i="239"/>
  <c r="M17" i="239" s="1"/>
  <c r="F17" i="239" s="1"/>
  <c r="Q17" i="239"/>
  <c r="X16" i="239"/>
  <c r="V16" i="239"/>
  <c r="M16" i="239" s="1"/>
  <c r="F16" i="239" s="1"/>
  <c r="Q16" i="239"/>
  <c r="X15" i="239"/>
  <c r="V15" i="239"/>
  <c r="M15" i="239" s="1"/>
  <c r="F15" i="239" s="1"/>
  <c r="Q15" i="239"/>
  <c r="X14" i="239"/>
  <c r="V14" i="239"/>
  <c r="M14" i="239" s="1"/>
  <c r="F14" i="239" s="1"/>
  <c r="Q14" i="239"/>
  <c r="X13" i="239"/>
  <c r="V13" i="239"/>
  <c r="M13" i="239" s="1"/>
  <c r="F13" i="239" s="1"/>
  <c r="Q13" i="239"/>
  <c r="X12" i="239"/>
  <c r="V12" i="239"/>
  <c r="Q12" i="239"/>
  <c r="X11" i="239"/>
  <c r="V11" i="239"/>
  <c r="M11" i="239" s="1"/>
  <c r="F11" i="239" s="1"/>
  <c r="Q11" i="239"/>
  <c r="X10" i="239"/>
  <c r="V10" i="239"/>
  <c r="M10" i="239" s="1"/>
  <c r="F10" i="239" s="1"/>
  <c r="Q10" i="239"/>
  <c r="X9" i="239"/>
  <c r="V9" i="239"/>
  <c r="M9" i="239" s="1"/>
  <c r="F9" i="239" s="1"/>
  <c r="Q9" i="239"/>
  <c r="X8" i="239"/>
  <c r="V8" i="239"/>
  <c r="M8" i="239" s="1"/>
  <c r="F8" i="239" s="1"/>
  <c r="Q8" i="239"/>
  <c r="X7" i="239"/>
  <c r="V7" i="239"/>
  <c r="M7" i="239" s="1"/>
  <c r="F7" i="239" s="1"/>
  <c r="Q7" i="239"/>
  <c r="X6" i="239"/>
  <c r="V6" i="239"/>
  <c r="M6" i="239" s="1"/>
  <c r="F6" i="239" s="1"/>
  <c r="Q6" i="239"/>
  <c r="X5" i="239"/>
  <c r="V5" i="239"/>
  <c r="M5" i="239" s="1"/>
  <c r="F5" i="239" s="1"/>
  <c r="Q5" i="239"/>
  <c r="X4" i="239"/>
  <c r="V4" i="239"/>
  <c r="M4" i="239" s="1"/>
  <c r="F4" i="239" s="1"/>
  <c r="Q4" i="239"/>
  <c r="X3" i="239"/>
  <c r="V3" i="239"/>
  <c r="M3" i="239" s="1"/>
  <c r="F3" i="239" s="1"/>
  <c r="Q3" i="239"/>
  <c r="X2" i="239"/>
  <c r="V2" i="239"/>
  <c r="M2" i="239" s="1"/>
  <c r="F2" i="239" s="1"/>
  <c r="Q2" i="239"/>
  <c r="V14" i="76"/>
  <c r="M14" i="76" s="1"/>
  <c r="V13" i="76"/>
  <c r="M13" i="76" s="1"/>
  <c r="V12" i="76"/>
  <c r="M12" i="76" s="1"/>
  <c r="V2" i="76"/>
  <c r="M2" i="76" s="1"/>
  <c r="X32" i="76"/>
  <c r="X31" i="76"/>
  <c r="X30" i="76"/>
  <c r="X29" i="76"/>
  <c r="X28" i="76"/>
  <c r="X27" i="76"/>
  <c r="V27" i="76"/>
  <c r="M27" i="76" s="1"/>
  <c r="V26" i="76"/>
  <c r="M26" i="76" s="1"/>
  <c r="X25" i="76"/>
  <c r="V25" i="76"/>
  <c r="M25" i="76" s="1"/>
  <c r="X24" i="76"/>
  <c r="V24" i="76"/>
  <c r="M24" i="76" s="1"/>
  <c r="X23" i="76"/>
  <c r="V23" i="76"/>
  <c r="M23" i="76" s="1"/>
  <c r="X22" i="76"/>
  <c r="V22" i="76"/>
  <c r="M22" i="76" s="1"/>
  <c r="X21" i="76"/>
  <c r="V21" i="76"/>
  <c r="M21" i="76" s="1"/>
  <c r="X20" i="76"/>
  <c r="V20" i="76"/>
  <c r="M20" i="76" s="1"/>
  <c r="X19" i="76"/>
  <c r="V19" i="76"/>
  <c r="M19" i="76" s="1"/>
  <c r="X18" i="76"/>
  <c r="V18" i="76"/>
  <c r="M18" i="76" s="1"/>
  <c r="X17" i="76"/>
  <c r="V17" i="76"/>
  <c r="M17" i="76" s="1"/>
  <c r="X16" i="76"/>
  <c r="V16" i="76"/>
  <c r="M16" i="76" s="1"/>
  <c r="X15" i="76"/>
  <c r="V15" i="76"/>
  <c r="M15" i="76" s="1"/>
  <c r="X14" i="76"/>
  <c r="X13" i="76"/>
  <c r="X12" i="76"/>
  <c r="X11" i="76"/>
  <c r="V11" i="76"/>
  <c r="M11" i="76" s="1"/>
  <c r="X10" i="76"/>
  <c r="V10" i="76"/>
  <c r="M10" i="76" s="1"/>
  <c r="X9" i="76"/>
  <c r="V9" i="76"/>
  <c r="M9" i="76" s="1"/>
  <c r="X8" i="76"/>
  <c r="V8" i="76"/>
  <c r="M8" i="76" s="1"/>
  <c r="X7" i="76"/>
  <c r="V7" i="76"/>
  <c r="M7" i="76" s="1"/>
  <c r="X6" i="76"/>
  <c r="V6" i="76"/>
  <c r="M6" i="76" s="1"/>
  <c r="X5" i="76"/>
  <c r="V5" i="76"/>
  <c r="M5" i="76" s="1"/>
  <c r="X4" i="76"/>
  <c r="V4" i="76"/>
  <c r="M4" i="76" s="1"/>
  <c r="X3" i="76"/>
  <c r="V3" i="76"/>
  <c r="M3" i="76" s="1"/>
  <c r="X2" i="76"/>
  <c r="X12" i="199"/>
  <c r="X14" i="199"/>
  <c r="X13" i="199"/>
  <c r="X32" i="199"/>
  <c r="X31" i="199"/>
  <c r="X30" i="199"/>
  <c r="X29" i="199"/>
  <c r="X28" i="199"/>
  <c r="X27" i="199"/>
  <c r="Z14" i="199" l="1"/>
  <c r="Z17" i="239"/>
  <c r="R17" i="239" s="1"/>
  <c r="G17" i="239" s="1"/>
  <c r="H17" i="239" s="1"/>
  <c r="Z13" i="199"/>
  <c r="Z6" i="76"/>
  <c r="R6" i="76" s="1"/>
  <c r="Z21" i="76"/>
  <c r="R21" i="76" s="1"/>
  <c r="Z12" i="199"/>
  <c r="R12" i="199" s="1"/>
  <c r="Z15" i="76"/>
  <c r="R15" i="76" s="1"/>
  <c r="Z23" i="76"/>
  <c r="R23" i="76" s="1"/>
  <c r="Z4" i="76"/>
  <c r="R4" i="76" s="1"/>
  <c r="Z7" i="76"/>
  <c r="R7" i="76" s="1"/>
  <c r="Z11" i="76"/>
  <c r="R11" i="76" s="1"/>
  <c r="Z17" i="76"/>
  <c r="R17" i="76" s="1"/>
  <c r="Z20" i="76"/>
  <c r="R20" i="76" s="1"/>
  <c r="Z27" i="76"/>
  <c r="R27" i="76" s="1"/>
  <c r="Z5" i="76"/>
  <c r="R5" i="76" s="1"/>
  <c r="Z8" i="76"/>
  <c r="R8" i="76" s="1"/>
  <c r="Z12" i="76"/>
  <c r="R12" i="76" s="1"/>
  <c r="Z22" i="76"/>
  <c r="R22" i="76" s="1"/>
  <c r="Z26" i="76"/>
  <c r="R26" i="76" s="1"/>
  <c r="Z18" i="76"/>
  <c r="R18" i="76" s="1"/>
  <c r="Z24" i="76"/>
  <c r="R24" i="76" s="1"/>
  <c r="X26" i="76"/>
  <c r="Z9" i="76"/>
  <c r="R9" i="76" s="1"/>
  <c r="Z13" i="76"/>
  <c r="R13" i="76" s="1"/>
  <c r="Z16" i="76"/>
  <c r="R16" i="76" s="1"/>
  <c r="Z25" i="76"/>
  <c r="R25" i="76" s="1"/>
  <c r="Z3" i="76"/>
  <c r="R3" i="76" s="1"/>
  <c r="Z10" i="76"/>
  <c r="R10" i="76" s="1"/>
  <c r="Z14" i="76"/>
  <c r="R14" i="76" s="1"/>
  <c r="Z19" i="76"/>
  <c r="R19" i="76" s="1"/>
  <c r="Z6" i="239"/>
  <c r="R6" i="239" s="1"/>
  <c r="G6" i="239" s="1"/>
  <c r="H6" i="239" s="1"/>
  <c r="Z11" i="239"/>
  <c r="R11" i="239" s="1"/>
  <c r="G11" i="239" s="1"/>
  <c r="H11" i="239" s="1"/>
  <c r="Z25" i="239"/>
  <c r="R25" i="239" s="1"/>
  <c r="G25" i="239" s="1"/>
  <c r="H25" i="239" s="1"/>
  <c r="Z22" i="239"/>
  <c r="R22" i="239" s="1"/>
  <c r="G22" i="239" s="1"/>
  <c r="H22" i="239" s="1"/>
  <c r="Z12" i="239"/>
  <c r="R12" i="239" s="1"/>
  <c r="G12" i="239" s="1"/>
  <c r="M12" i="239"/>
  <c r="F12" i="239" s="1"/>
  <c r="Z19" i="239"/>
  <c r="R19" i="239" s="1"/>
  <c r="G19" i="239" s="1"/>
  <c r="H19" i="239" s="1"/>
  <c r="Z21" i="239"/>
  <c r="R21" i="239" s="1"/>
  <c r="G21" i="239" s="1"/>
  <c r="H21" i="239" s="1"/>
  <c r="Z14" i="239"/>
  <c r="R14" i="239" s="1"/>
  <c r="G14" i="239" s="1"/>
  <c r="H14" i="239" s="1"/>
  <c r="Z2" i="239"/>
  <c r="R2" i="239" s="1"/>
  <c r="G2" i="239" s="1"/>
  <c r="Z8" i="239"/>
  <c r="R8" i="239" s="1"/>
  <c r="G8" i="239" s="1"/>
  <c r="H8" i="239" s="1"/>
  <c r="Z5" i="239"/>
  <c r="R5" i="239" s="1"/>
  <c r="G5" i="239" s="1"/>
  <c r="H5" i="239" s="1"/>
  <c r="Z10" i="239"/>
  <c r="R10" i="239" s="1"/>
  <c r="G10" i="239" s="1"/>
  <c r="H10" i="239" s="1"/>
  <c r="Z18" i="239"/>
  <c r="R18" i="239" s="1"/>
  <c r="G18" i="239" s="1"/>
  <c r="H18" i="239" s="1"/>
  <c r="Z26" i="239"/>
  <c r="R26" i="239" s="1"/>
  <c r="G26" i="239" s="1"/>
  <c r="H26" i="239" s="1"/>
  <c r="Z4" i="239"/>
  <c r="R4" i="239" s="1"/>
  <c r="G4" i="239" s="1"/>
  <c r="H4" i="239" s="1"/>
  <c r="Z20" i="239"/>
  <c r="R20" i="239" s="1"/>
  <c r="G20" i="239" s="1"/>
  <c r="H20" i="239" s="1"/>
  <c r="Z23" i="239"/>
  <c r="R23" i="239" s="1"/>
  <c r="G23" i="239" s="1"/>
  <c r="H23" i="239" s="1"/>
  <c r="Z7" i="239"/>
  <c r="R7" i="239" s="1"/>
  <c r="G7" i="239" s="1"/>
  <c r="H7" i="239" s="1"/>
  <c r="Z16" i="239"/>
  <c r="R16" i="239" s="1"/>
  <c r="G16" i="239" s="1"/>
  <c r="H16" i="239" s="1"/>
  <c r="Z24" i="239"/>
  <c r="R24" i="239" s="1"/>
  <c r="G24" i="239" s="1"/>
  <c r="H24" i="239" s="1"/>
  <c r="Z15" i="239"/>
  <c r="R15" i="239" s="1"/>
  <c r="G15" i="239" s="1"/>
  <c r="H15" i="239" s="1"/>
  <c r="Z3" i="239"/>
  <c r="R3" i="239" s="1"/>
  <c r="G3" i="239" s="1"/>
  <c r="H3" i="239" s="1"/>
  <c r="Z9" i="239"/>
  <c r="R9" i="239" s="1"/>
  <c r="G9" i="239" s="1"/>
  <c r="H9" i="239" s="1"/>
  <c r="Z27" i="239"/>
  <c r="R27" i="239" s="1"/>
  <c r="G27" i="239" s="1"/>
  <c r="H27" i="239" s="1"/>
  <c r="Z13" i="239"/>
  <c r="R13" i="239" s="1"/>
  <c r="G13" i="239" s="1"/>
  <c r="H13" i="239" s="1"/>
  <c r="X26" i="239"/>
  <c r="Z2" i="76"/>
  <c r="R2" i="76" s="1"/>
  <c r="X32" i="238"/>
  <c r="X31" i="238"/>
  <c r="X30" i="238"/>
  <c r="X29" i="238"/>
  <c r="X28" i="238"/>
  <c r="X27" i="238"/>
  <c r="V27" i="238"/>
  <c r="M27" i="238" s="1"/>
  <c r="F27" i="238" s="1"/>
  <c r="Q27" i="238"/>
  <c r="V26" i="238"/>
  <c r="M26" i="238" s="1"/>
  <c r="F26" i="238" s="1"/>
  <c r="Q26" i="238"/>
  <c r="X25" i="238"/>
  <c r="Z27" i="238" s="1"/>
  <c r="R27" i="238" s="1"/>
  <c r="V25" i="238"/>
  <c r="M25" i="238" s="1"/>
  <c r="F25" i="238" s="1"/>
  <c r="Q25" i="238"/>
  <c r="X24" i="238"/>
  <c r="Z26" i="238" s="1"/>
  <c r="R26" i="238" s="1"/>
  <c r="V24" i="238"/>
  <c r="M24" i="238" s="1"/>
  <c r="F24" i="238" s="1"/>
  <c r="Q24" i="238"/>
  <c r="X23" i="238"/>
  <c r="Z25" i="238" s="1"/>
  <c r="R25" i="238" s="1"/>
  <c r="V23" i="238"/>
  <c r="M23" i="238" s="1"/>
  <c r="F23" i="238" s="1"/>
  <c r="Q23" i="238"/>
  <c r="X22" i="238"/>
  <c r="Z24" i="238" s="1"/>
  <c r="R24" i="238" s="1"/>
  <c r="V22" i="238"/>
  <c r="M22" i="238" s="1"/>
  <c r="F22" i="238" s="1"/>
  <c r="Q22" i="238"/>
  <c r="X21" i="238"/>
  <c r="Z23" i="238" s="1"/>
  <c r="R23" i="238" s="1"/>
  <c r="V21" i="238"/>
  <c r="M21" i="238" s="1"/>
  <c r="F21" i="238" s="1"/>
  <c r="Q21" i="238"/>
  <c r="X20" i="238"/>
  <c r="Z22" i="238" s="1"/>
  <c r="R22" i="238" s="1"/>
  <c r="V20" i="238"/>
  <c r="M20" i="238" s="1"/>
  <c r="F20" i="238" s="1"/>
  <c r="Q20" i="238"/>
  <c r="X19" i="238"/>
  <c r="Z21" i="238" s="1"/>
  <c r="R21" i="238" s="1"/>
  <c r="V19" i="238"/>
  <c r="M19" i="238" s="1"/>
  <c r="F19" i="238" s="1"/>
  <c r="Q19" i="238"/>
  <c r="X18" i="238"/>
  <c r="Z20" i="238" s="1"/>
  <c r="R20" i="238" s="1"/>
  <c r="V18" i="238"/>
  <c r="M18" i="238" s="1"/>
  <c r="F18" i="238" s="1"/>
  <c r="Q18" i="238"/>
  <c r="X17" i="238"/>
  <c r="Z19" i="238" s="1"/>
  <c r="R19" i="238" s="1"/>
  <c r="V17" i="238"/>
  <c r="M17" i="238" s="1"/>
  <c r="F17" i="238" s="1"/>
  <c r="Q17" i="238"/>
  <c r="X16" i="238"/>
  <c r="Z18" i="238" s="1"/>
  <c r="R18" i="238" s="1"/>
  <c r="G18" i="238" s="1"/>
  <c r="V16" i="238"/>
  <c r="M16" i="238" s="1"/>
  <c r="F16" i="238" s="1"/>
  <c r="Q16" i="238"/>
  <c r="X15" i="238"/>
  <c r="Z17" i="238" s="1"/>
  <c r="R17" i="238" s="1"/>
  <c r="V15" i="238"/>
  <c r="M15" i="238" s="1"/>
  <c r="F15" i="238" s="1"/>
  <c r="Q15" i="238"/>
  <c r="X14" i="238"/>
  <c r="Z16" i="238" s="1"/>
  <c r="R16" i="238" s="1"/>
  <c r="V14" i="238"/>
  <c r="M14" i="238" s="1"/>
  <c r="F14" i="238" s="1"/>
  <c r="Q14" i="238"/>
  <c r="X13" i="238"/>
  <c r="Z15" i="238" s="1"/>
  <c r="R15" i="238" s="1"/>
  <c r="V13" i="238"/>
  <c r="M13" i="238" s="1"/>
  <c r="F13" i="238" s="1"/>
  <c r="Q13" i="238"/>
  <c r="X12" i="238"/>
  <c r="V12" i="238"/>
  <c r="M12" i="238" s="1"/>
  <c r="F12" i="238" s="1"/>
  <c r="Q12" i="238"/>
  <c r="X11" i="238"/>
  <c r="Z11" i="238" s="1"/>
  <c r="R11" i="238" s="1"/>
  <c r="V11" i="238"/>
  <c r="M11" i="238" s="1"/>
  <c r="F11" i="238" s="1"/>
  <c r="Q11" i="238"/>
  <c r="X10" i="238"/>
  <c r="Z10" i="238" s="1"/>
  <c r="R10" i="238" s="1"/>
  <c r="V10" i="238"/>
  <c r="M10" i="238" s="1"/>
  <c r="F10" i="238" s="1"/>
  <c r="Q10" i="238"/>
  <c r="X9" i="238"/>
  <c r="Z9" i="238" s="1"/>
  <c r="R9" i="238" s="1"/>
  <c r="V9" i="238"/>
  <c r="M9" i="238" s="1"/>
  <c r="F9" i="238" s="1"/>
  <c r="Q9" i="238"/>
  <c r="X8" i="238"/>
  <c r="Z8" i="238" s="1"/>
  <c r="R8" i="238" s="1"/>
  <c r="V8" i="238"/>
  <c r="M8" i="238" s="1"/>
  <c r="F8" i="238" s="1"/>
  <c r="Q8" i="238"/>
  <c r="X7" i="238"/>
  <c r="Z7" i="238" s="1"/>
  <c r="R7" i="238" s="1"/>
  <c r="V7" i="238"/>
  <c r="M7" i="238" s="1"/>
  <c r="F7" i="238" s="1"/>
  <c r="Q7" i="238"/>
  <c r="X6" i="238"/>
  <c r="Z6" i="238" s="1"/>
  <c r="R6" i="238" s="1"/>
  <c r="V6" i="238"/>
  <c r="M6" i="238" s="1"/>
  <c r="F6" i="238" s="1"/>
  <c r="Q6" i="238"/>
  <c r="X5" i="238"/>
  <c r="Z5" i="238" s="1"/>
  <c r="R5" i="238" s="1"/>
  <c r="V5" i="238"/>
  <c r="M5" i="238" s="1"/>
  <c r="F5" i="238" s="1"/>
  <c r="Q5" i="238"/>
  <c r="X4" i="238"/>
  <c r="Z4" i="238" s="1"/>
  <c r="R4" i="238" s="1"/>
  <c r="V4" i="238"/>
  <c r="M4" i="238" s="1"/>
  <c r="F4" i="238" s="1"/>
  <c r="Q4" i="238"/>
  <c r="X3" i="238"/>
  <c r="Z3" i="238" s="1"/>
  <c r="R3" i="238" s="1"/>
  <c r="V3" i="238"/>
  <c r="M3" i="238" s="1"/>
  <c r="F3" i="238" s="1"/>
  <c r="Q3" i="238"/>
  <c r="X2" i="238"/>
  <c r="V2" i="238"/>
  <c r="M2" i="238" s="1"/>
  <c r="F2" i="238" s="1"/>
  <c r="Q2" i="238"/>
  <c r="X17" i="203"/>
  <c r="V19" i="203"/>
  <c r="X10" i="203"/>
  <c r="V10" i="203"/>
  <c r="X4" i="203"/>
  <c r="V4" i="203"/>
  <c r="X24" i="203"/>
  <c r="V26" i="203"/>
  <c r="X27" i="203"/>
  <c r="X28" i="203"/>
  <c r="X29" i="203"/>
  <c r="X30" i="203"/>
  <c r="X31" i="203"/>
  <c r="X32" i="203"/>
  <c r="V2" i="203"/>
  <c r="M2" i="203" s="1"/>
  <c r="X32" i="237"/>
  <c r="X27" i="237"/>
  <c r="M2" i="88"/>
  <c r="F2" i="88" s="1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X31" i="237"/>
  <c r="X30" i="237"/>
  <c r="X29" i="237"/>
  <c r="X28" i="237"/>
  <c r="V27" i="237"/>
  <c r="M27" i="237" s="1"/>
  <c r="F27" i="237" s="1"/>
  <c r="Q27" i="237"/>
  <c r="V26" i="237"/>
  <c r="M26" i="237" s="1"/>
  <c r="F26" i="237" s="1"/>
  <c r="Q26" i="237"/>
  <c r="X25" i="237"/>
  <c r="Z27" i="237" s="1"/>
  <c r="R27" i="237" s="1"/>
  <c r="V25" i="237"/>
  <c r="M25" i="237" s="1"/>
  <c r="F25" i="237" s="1"/>
  <c r="Q25" i="237"/>
  <c r="X24" i="237"/>
  <c r="Z26" i="237" s="1"/>
  <c r="R26" i="237" s="1"/>
  <c r="V24" i="237"/>
  <c r="M24" i="237" s="1"/>
  <c r="F24" i="237" s="1"/>
  <c r="Q24" i="237"/>
  <c r="X23" i="237"/>
  <c r="Z25" i="237" s="1"/>
  <c r="R25" i="237" s="1"/>
  <c r="V23" i="237"/>
  <c r="M23" i="237" s="1"/>
  <c r="F23" i="237" s="1"/>
  <c r="Q23" i="237"/>
  <c r="X22" i="237"/>
  <c r="Z24" i="237" s="1"/>
  <c r="R24" i="237" s="1"/>
  <c r="G24" i="237" s="1"/>
  <c r="V22" i="237"/>
  <c r="M22" i="237" s="1"/>
  <c r="F22" i="237" s="1"/>
  <c r="Q22" i="237"/>
  <c r="X21" i="237"/>
  <c r="Z23" i="237" s="1"/>
  <c r="R23" i="237" s="1"/>
  <c r="V21" i="237"/>
  <c r="M21" i="237" s="1"/>
  <c r="F21" i="237" s="1"/>
  <c r="Q21" i="237"/>
  <c r="X20" i="237"/>
  <c r="Z22" i="237" s="1"/>
  <c r="R22" i="237" s="1"/>
  <c r="V20" i="237"/>
  <c r="M20" i="237" s="1"/>
  <c r="F20" i="237" s="1"/>
  <c r="Q20" i="237"/>
  <c r="X19" i="237"/>
  <c r="V19" i="237"/>
  <c r="M19" i="237" s="1"/>
  <c r="F19" i="237" s="1"/>
  <c r="Q19" i="237"/>
  <c r="X18" i="237"/>
  <c r="Z20" i="237" s="1"/>
  <c r="R20" i="237" s="1"/>
  <c r="V18" i="237"/>
  <c r="M18" i="237" s="1"/>
  <c r="F18" i="237" s="1"/>
  <c r="Q18" i="237"/>
  <c r="X17" i="237"/>
  <c r="Z19" i="237" s="1"/>
  <c r="R19" i="237" s="1"/>
  <c r="G19" i="237" s="1"/>
  <c r="V17" i="237"/>
  <c r="M17" i="237" s="1"/>
  <c r="F17" i="237" s="1"/>
  <c r="Q17" i="237"/>
  <c r="X16" i="237"/>
  <c r="Z18" i="237" s="1"/>
  <c r="R18" i="237" s="1"/>
  <c r="V16" i="237"/>
  <c r="M16" i="237" s="1"/>
  <c r="F16" i="237" s="1"/>
  <c r="Q16" i="237"/>
  <c r="X15" i="237"/>
  <c r="Z17" i="237" s="1"/>
  <c r="R17" i="237" s="1"/>
  <c r="V15" i="237"/>
  <c r="M15" i="237" s="1"/>
  <c r="F15" i="237" s="1"/>
  <c r="Q15" i="237"/>
  <c r="X14" i="237"/>
  <c r="Z16" i="237" s="1"/>
  <c r="R16" i="237" s="1"/>
  <c r="G16" i="237" s="1"/>
  <c r="V14" i="237"/>
  <c r="Q14" i="237"/>
  <c r="X13" i="237"/>
  <c r="Z15" i="237" s="1"/>
  <c r="R15" i="237" s="1"/>
  <c r="V13" i="237"/>
  <c r="Q13" i="237"/>
  <c r="X12" i="237"/>
  <c r="V12" i="237"/>
  <c r="Q12" i="237"/>
  <c r="X11" i="237"/>
  <c r="V11" i="237"/>
  <c r="M11" i="237" s="1"/>
  <c r="F11" i="237" s="1"/>
  <c r="Q11" i="237"/>
  <c r="X10" i="237"/>
  <c r="Z10" i="237" s="1"/>
  <c r="R10" i="237" s="1"/>
  <c r="V10" i="237"/>
  <c r="M10" i="237" s="1"/>
  <c r="F10" i="237" s="1"/>
  <c r="Q10" i="237"/>
  <c r="X9" i="237"/>
  <c r="Z9" i="237" s="1"/>
  <c r="R9" i="237" s="1"/>
  <c r="V9" i="237"/>
  <c r="M9" i="237" s="1"/>
  <c r="F9" i="237" s="1"/>
  <c r="Q9" i="237"/>
  <c r="X8" i="237"/>
  <c r="Z8" i="237" s="1"/>
  <c r="R8" i="237" s="1"/>
  <c r="V8" i="237"/>
  <c r="M8" i="237" s="1"/>
  <c r="F8" i="237" s="1"/>
  <c r="Q8" i="237"/>
  <c r="X7" i="237"/>
  <c r="Z7" i="237" s="1"/>
  <c r="R7" i="237" s="1"/>
  <c r="V7" i="237"/>
  <c r="M7" i="237" s="1"/>
  <c r="F7" i="237" s="1"/>
  <c r="Q7" i="237"/>
  <c r="X6" i="237"/>
  <c r="Z6" i="237" s="1"/>
  <c r="R6" i="237" s="1"/>
  <c r="V6" i="237"/>
  <c r="M6" i="237" s="1"/>
  <c r="F6" i="237" s="1"/>
  <c r="Q6" i="237"/>
  <c r="X5" i="237"/>
  <c r="Z5" i="237" s="1"/>
  <c r="R5" i="237" s="1"/>
  <c r="V5" i="237"/>
  <c r="M5" i="237" s="1"/>
  <c r="F5" i="237" s="1"/>
  <c r="Q5" i="237"/>
  <c r="X4" i="237"/>
  <c r="Z4" i="237" s="1"/>
  <c r="R4" i="237" s="1"/>
  <c r="V4" i="237"/>
  <c r="M4" i="237" s="1"/>
  <c r="F4" i="237" s="1"/>
  <c r="Q4" i="237"/>
  <c r="X3" i="237"/>
  <c r="Z3" i="237" s="1"/>
  <c r="R3" i="237" s="1"/>
  <c r="V3" i="237"/>
  <c r="M3" i="237" s="1"/>
  <c r="F3" i="237" s="1"/>
  <c r="Q3" i="237"/>
  <c r="X2" i="237"/>
  <c r="Z2" i="237" s="1"/>
  <c r="R2" i="237" s="1"/>
  <c r="V2" i="237"/>
  <c r="M2" i="237" s="1"/>
  <c r="F2" i="237" s="1"/>
  <c r="Q2" i="237"/>
  <c r="X27" i="75"/>
  <c r="X32" i="72"/>
  <c r="X31" i="72"/>
  <c r="X30" i="72"/>
  <c r="X29" i="72"/>
  <c r="X28" i="72"/>
  <c r="X27" i="72"/>
  <c r="X32" i="73"/>
  <c r="X31" i="73"/>
  <c r="X30" i="73"/>
  <c r="X29" i="73"/>
  <c r="X28" i="73"/>
  <c r="X27" i="73"/>
  <c r="H2" i="239" l="1"/>
  <c r="G3" i="238"/>
  <c r="H3" i="238" s="1"/>
  <c r="G16" i="238"/>
  <c r="H16" i="238" s="1"/>
  <c r="G6" i="237"/>
  <c r="G9" i="238"/>
  <c r="H9" i="238" s="1"/>
  <c r="G22" i="237"/>
  <c r="H22" i="237" s="1"/>
  <c r="G25" i="238"/>
  <c r="Z13" i="237"/>
  <c r="R13" i="237" s="1"/>
  <c r="G13" i="237" s="1"/>
  <c r="G3" i="237"/>
  <c r="G4" i="238"/>
  <c r="H4" i="238" s="1"/>
  <c r="G20" i="238"/>
  <c r="H20" i="238" s="1"/>
  <c r="G5" i="237"/>
  <c r="H5" i="237" s="1"/>
  <c r="G8" i="237"/>
  <c r="H8" i="237" s="1"/>
  <c r="Z14" i="237"/>
  <c r="R14" i="237" s="1"/>
  <c r="G14" i="237" s="1"/>
  <c r="Z12" i="237"/>
  <c r="R12" i="237" s="1"/>
  <c r="G5" i="238"/>
  <c r="H18" i="238"/>
  <c r="Z26" i="203"/>
  <c r="G2" i="237"/>
  <c r="H2" i="237" s="1"/>
  <c r="G7" i="237"/>
  <c r="M14" i="237"/>
  <c r="F14" i="237" s="1"/>
  <c r="Z21" i="237"/>
  <c r="R21" i="237" s="1"/>
  <c r="G21" i="237" s="1"/>
  <c r="H21" i="237" s="1"/>
  <c r="G26" i="237"/>
  <c r="H26" i="237" s="1"/>
  <c r="M13" i="237"/>
  <c r="F13" i="237" s="1"/>
  <c r="G10" i="237"/>
  <c r="H10" i="237" s="1"/>
  <c r="Z11" i="237"/>
  <c r="R11" i="237" s="1"/>
  <c r="G11" i="237" s="1"/>
  <c r="M12" i="237"/>
  <c r="F12" i="237" s="1"/>
  <c r="G18" i="237"/>
  <c r="H18" i="237" s="1"/>
  <c r="G27" i="237"/>
  <c r="H27" i="237" s="1"/>
  <c r="H12" i="239"/>
  <c r="G26" i="238"/>
  <c r="H26" i="238" s="1"/>
  <c r="G10" i="238"/>
  <c r="H10" i="238" s="1"/>
  <c r="G17" i="238"/>
  <c r="H17" i="238" s="1"/>
  <c r="G24" i="238"/>
  <c r="H24" i="238" s="1"/>
  <c r="G6" i="238"/>
  <c r="H6" i="238" s="1"/>
  <c r="X26" i="238"/>
  <c r="G22" i="238"/>
  <c r="Z2" i="238"/>
  <c r="R2" i="238" s="1"/>
  <c r="G2" i="238" s="1"/>
  <c r="H2" i="238" s="1"/>
  <c r="G8" i="238"/>
  <c r="H8" i="238" s="1"/>
  <c r="Z14" i="238"/>
  <c r="R14" i="238" s="1"/>
  <c r="G14" i="238" s="1"/>
  <c r="H14" i="238" s="1"/>
  <c r="G19" i="238"/>
  <c r="H19" i="238" s="1"/>
  <c r="H5" i="238"/>
  <c r="G11" i="238"/>
  <c r="H11" i="238" s="1"/>
  <c r="H22" i="238"/>
  <c r="G7" i="238"/>
  <c r="H7" i="238" s="1"/>
  <c r="G15" i="238"/>
  <c r="H15" i="238" s="1"/>
  <c r="G21" i="238"/>
  <c r="H21" i="238" s="1"/>
  <c r="G23" i="238"/>
  <c r="H23" i="238" s="1"/>
  <c r="H25" i="238"/>
  <c r="G27" i="238"/>
  <c r="H27" i="238" s="1"/>
  <c r="Z12" i="238"/>
  <c r="R12" i="238" s="1"/>
  <c r="G12" i="238" s="1"/>
  <c r="H12" i="238" s="1"/>
  <c r="Z13" i="238"/>
  <c r="R13" i="238" s="1"/>
  <c r="G13" i="238" s="1"/>
  <c r="H13" i="238" s="1"/>
  <c r="G12" i="237"/>
  <c r="H24" i="237"/>
  <c r="H3" i="237"/>
  <c r="H6" i="237"/>
  <c r="H11" i="237"/>
  <c r="H19" i="237"/>
  <c r="G9" i="237"/>
  <c r="H9" i="237" s="1"/>
  <c r="G23" i="237"/>
  <c r="H23" i="237" s="1"/>
  <c r="G15" i="237"/>
  <c r="H15" i="237" s="1"/>
  <c r="G17" i="237"/>
  <c r="H17" i="237" s="1"/>
  <c r="H7" i="237"/>
  <c r="G4" i="237"/>
  <c r="H4" i="237" s="1"/>
  <c r="H16" i="237"/>
  <c r="G20" i="237"/>
  <c r="H20" i="237" s="1"/>
  <c r="G25" i="237"/>
  <c r="H25" i="237" s="1"/>
  <c r="X26" i="237"/>
  <c r="H12" i="237" l="1"/>
  <c r="H13" i="237"/>
  <c r="H14" i="237"/>
  <c r="M27" i="233" l="1"/>
  <c r="F27" i="233" s="1"/>
  <c r="Q27" i="233"/>
  <c r="M26" i="233"/>
  <c r="F26" i="233" s="1"/>
  <c r="Q26" i="233"/>
  <c r="R27" i="233"/>
  <c r="M25" i="233"/>
  <c r="F25" i="233" s="1"/>
  <c r="Q25" i="233"/>
  <c r="R26" i="233"/>
  <c r="M24" i="233"/>
  <c r="F24" i="233" s="1"/>
  <c r="Q24" i="233"/>
  <c r="R25" i="233"/>
  <c r="M23" i="233"/>
  <c r="F23" i="233" s="1"/>
  <c r="Q23" i="233"/>
  <c r="R24" i="233"/>
  <c r="M22" i="233"/>
  <c r="F22" i="233" s="1"/>
  <c r="Q22" i="233"/>
  <c r="R23" i="233"/>
  <c r="M21" i="233"/>
  <c r="F21" i="233" s="1"/>
  <c r="Q21" i="233"/>
  <c r="R22" i="233"/>
  <c r="M20" i="233"/>
  <c r="F20" i="233" s="1"/>
  <c r="Q20" i="233"/>
  <c r="R21" i="233"/>
  <c r="M19" i="233"/>
  <c r="F19" i="233" s="1"/>
  <c r="Q19" i="233"/>
  <c r="R20" i="233"/>
  <c r="M18" i="233"/>
  <c r="F18" i="233" s="1"/>
  <c r="Q18" i="233"/>
  <c r="R19" i="233"/>
  <c r="Q17" i="233"/>
  <c r="M17" i="233"/>
  <c r="F17" i="233" s="1"/>
  <c r="R18" i="233"/>
  <c r="M16" i="233"/>
  <c r="F16" i="233" s="1"/>
  <c r="Q16" i="233"/>
  <c r="R17" i="233"/>
  <c r="M15" i="233"/>
  <c r="F15" i="233" s="1"/>
  <c r="Q15" i="233"/>
  <c r="R16" i="233"/>
  <c r="M14" i="233"/>
  <c r="F14" i="233" s="1"/>
  <c r="Q14" i="233"/>
  <c r="R15" i="233"/>
  <c r="M13" i="233"/>
  <c r="F13" i="233" s="1"/>
  <c r="Q13" i="233"/>
  <c r="M12" i="233"/>
  <c r="F12" i="233" s="1"/>
  <c r="Q12" i="233"/>
  <c r="R11" i="233"/>
  <c r="M11" i="233"/>
  <c r="F11" i="233" s="1"/>
  <c r="Q11" i="233"/>
  <c r="R10" i="233"/>
  <c r="M10" i="233"/>
  <c r="F10" i="233" s="1"/>
  <c r="Q10" i="233"/>
  <c r="R9" i="233"/>
  <c r="M9" i="233"/>
  <c r="F9" i="233" s="1"/>
  <c r="Q9" i="233"/>
  <c r="R8" i="233"/>
  <c r="G8" i="233" s="1"/>
  <c r="M8" i="233"/>
  <c r="F8" i="233" s="1"/>
  <c r="Q8" i="233"/>
  <c r="R7" i="233"/>
  <c r="M7" i="233"/>
  <c r="F7" i="233" s="1"/>
  <c r="Q7" i="233"/>
  <c r="R6" i="233"/>
  <c r="M6" i="233"/>
  <c r="F6" i="233" s="1"/>
  <c r="Q6" i="233"/>
  <c r="R5" i="233"/>
  <c r="M5" i="233"/>
  <c r="F5" i="233" s="1"/>
  <c r="Q5" i="233"/>
  <c r="R4" i="233"/>
  <c r="M4" i="233"/>
  <c r="F4" i="233" s="1"/>
  <c r="Q4" i="233"/>
  <c r="R3" i="233"/>
  <c r="M3" i="233"/>
  <c r="F3" i="233" s="1"/>
  <c r="Q3" i="233"/>
  <c r="M2" i="233"/>
  <c r="F2" i="233" s="1"/>
  <c r="Q2" i="233"/>
  <c r="M27" i="232"/>
  <c r="F27" i="232" s="1"/>
  <c r="Q27" i="232"/>
  <c r="M26" i="232"/>
  <c r="F26" i="232" s="1"/>
  <c r="Q26" i="232"/>
  <c r="R27" i="232"/>
  <c r="M25" i="232"/>
  <c r="F25" i="232" s="1"/>
  <c r="Q25" i="232"/>
  <c r="R26" i="232"/>
  <c r="Q24" i="232"/>
  <c r="M24" i="232"/>
  <c r="F24" i="232" s="1"/>
  <c r="R25" i="232"/>
  <c r="M23" i="232"/>
  <c r="F23" i="232" s="1"/>
  <c r="Q23" i="232"/>
  <c r="R24" i="232"/>
  <c r="M22" i="232"/>
  <c r="F22" i="232" s="1"/>
  <c r="Q22" i="232"/>
  <c r="R23" i="232"/>
  <c r="M21" i="232"/>
  <c r="F21" i="232" s="1"/>
  <c r="Q21" i="232"/>
  <c r="R22" i="232"/>
  <c r="M20" i="232"/>
  <c r="F20" i="232" s="1"/>
  <c r="Q20" i="232"/>
  <c r="R21" i="232"/>
  <c r="M19" i="232"/>
  <c r="F19" i="232" s="1"/>
  <c r="Q19" i="232"/>
  <c r="R20" i="232"/>
  <c r="M18" i="232"/>
  <c r="F18" i="232" s="1"/>
  <c r="Q18" i="232"/>
  <c r="R19" i="232"/>
  <c r="G19" i="232" s="1"/>
  <c r="M17" i="232"/>
  <c r="F17" i="232" s="1"/>
  <c r="Q17" i="232"/>
  <c r="R18" i="232"/>
  <c r="Q16" i="232"/>
  <c r="M16" i="232"/>
  <c r="F16" i="232" s="1"/>
  <c r="R17" i="232"/>
  <c r="M15" i="232"/>
  <c r="F15" i="232" s="1"/>
  <c r="Q15" i="232"/>
  <c r="R16" i="232"/>
  <c r="M14" i="232"/>
  <c r="F14" i="232" s="1"/>
  <c r="Q14" i="232"/>
  <c r="R15" i="232"/>
  <c r="M13" i="232"/>
  <c r="F13" i="232" s="1"/>
  <c r="Q13" i="232"/>
  <c r="M12" i="232"/>
  <c r="F12" i="232" s="1"/>
  <c r="Q12" i="232"/>
  <c r="R11" i="232"/>
  <c r="M11" i="232"/>
  <c r="F11" i="232" s="1"/>
  <c r="Q11" i="232"/>
  <c r="R10" i="232"/>
  <c r="Q10" i="232"/>
  <c r="M10" i="232"/>
  <c r="F10" i="232" s="1"/>
  <c r="R9" i="232"/>
  <c r="M9" i="232"/>
  <c r="F9" i="232" s="1"/>
  <c r="Q9" i="232"/>
  <c r="R8" i="232"/>
  <c r="Q8" i="232"/>
  <c r="M8" i="232"/>
  <c r="F8" i="232" s="1"/>
  <c r="R7" i="232"/>
  <c r="M7" i="232"/>
  <c r="F7" i="232" s="1"/>
  <c r="Q7" i="232"/>
  <c r="R6" i="232"/>
  <c r="M6" i="232"/>
  <c r="F6" i="232" s="1"/>
  <c r="Q6" i="232"/>
  <c r="R5" i="232"/>
  <c r="M5" i="232"/>
  <c r="F5" i="232" s="1"/>
  <c r="Q5" i="232"/>
  <c r="R4" i="232"/>
  <c r="M4" i="232"/>
  <c r="F4" i="232" s="1"/>
  <c r="Q4" i="232"/>
  <c r="R3" i="232"/>
  <c r="M3" i="232"/>
  <c r="F3" i="232" s="1"/>
  <c r="Q3" i="232"/>
  <c r="M2" i="232"/>
  <c r="F2" i="232" s="1"/>
  <c r="Q2" i="232"/>
  <c r="M27" i="231"/>
  <c r="F27" i="231" s="1"/>
  <c r="Q27" i="231"/>
  <c r="Q26" i="231"/>
  <c r="M26" i="231"/>
  <c r="F26" i="231" s="1"/>
  <c r="R27" i="231"/>
  <c r="M25" i="231"/>
  <c r="F25" i="231" s="1"/>
  <c r="Q25" i="231"/>
  <c r="R26" i="231"/>
  <c r="M24" i="231"/>
  <c r="F24" i="231" s="1"/>
  <c r="Q24" i="231"/>
  <c r="R25" i="231"/>
  <c r="M23" i="231"/>
  <c r="F23" i="231" s="1"/>
  <c r="Q23" i="231"/>
  <c r="R24" i="231"/>
  <c r="M22" i="231"/>
  <c r="F22" i="231" s="1"/>
  <c r="Q22" i="231"/>
  <c r="R23" i="231"/>
  <c r="M21" i="231"/>
  <c r="F21" i="231" s="1"/>
  <c r="Q21" i="231"/>
  <c r="R22" i="231"/>
  <c r="M20" i="231"/>
  <c r="F20" i="231" s="1"/>
  <c r="Q20" i="231"/>
  <c r="R21" i="231"/>
  <c r="M19" i="231"/>
  <c r="F19" i="231" s="1"/>
  <c r="Q19" i="231"/>
  <c r="R20" i="231"/>
  <c r="M18" i="231"/>
  <c r="F18" i="231" s="1"/>
  <c r="Q18" i="231"/>
  <c r="R19" i="231"/>
  <c r="M17" i="231"/>
  <c r="F17" i="231" s="1"/>
  <c r="Q17" i="231"/>
  <c r="R18" i="231"/>
  <c r="M16" i="231"/>
  <c r="F16" i="231" s="1"/>
  <c r="Q16" i="231"/>
  <c r="R17" i="231"/>
  <c r="G17" i="231" s="1"/>
  <c r="M15" i="231"/>
  <c r="F15" i="231" s="1"/>
  <c r="Q15" i="231"/>
  <c r="R16" i="231"/>
  <c r="R14" i="231"/>
  <c r="Q14" i="231"/>
  <c r="M14" i="231"/>
  <c r="F14" i="231" s="1"/>
  <c r="R15" i="231"/>
  <c r="M13" i="231"/>
  <c r="F13" i="231" s="1"/>
  <c r="Q13" i="231"/>
  <c r="M12" i="231"/>
  <c r="F12" i="231" s="1"/>
  <c r="Q12" i="231"/>
  <c r="R11" i="231"/>
  <c r="M11" i="231"/>
  <c r="F11" i="231" s="1"/>
  <c r="Q11" i="231"/>
  <c r="R10" i="231"/>
  <c r="Q10" i="231"/>
  <c r="M10" i="231"/>
  <c r="F10" i="231" s="1"/>
  <c r="R9" i="231"/>
  <c r="M9" i="231"/>
  <c r="F9" i="231" s="1"/>
  <c r="Q9" i="231"/>
  <c r="R8" i="231"/>
  <c r="M8" i="231"/>
  <c r="F8" i="231" s="1"/>
  <c r="Q8" i="231"/>
  <c r="R7" i="231"/>
  <c r="Q7" i="231"/>
  <c r="M7" i="231"/>
  <c r="F7" i="231" s="1"/>
  <c r="R6" i="231"/>
  <c r="M6" i="231"/>
  <c r="F6" i="231" s="1"/>
  <c r="Q6" i="231"/>
  <c r="R5" i="231"/>
  <c r="M5" i="231"/>
  <c r="F5" i="231" s="1"/>
  <c r="Q5" i="231"/>
  <c r="R4" i="231"/>
  <c r="M4" i="231"/>
  <c r="F4" i="231" s="1"/>
  <c r="Q4" i="231"/>
  <c r="R3" i="231"/>
  <c r="M3" i="231"/>
  <c r="F3" i="231" s="1"/>
  <c r="Q3" i="231"/>
  <c r="M2" i="231"/>
  <c r="F2" i="231" s="1"/>
  <c r="Q2" i="231"/>
  <c r="M27" i="230"/>
  <c r="F27" i="230" s="1"/>
  <c r="Q27" i="230"/>
  <c r="M26" i="230"/>
  <c r="F26" i="230" s="1"/>
  <c r="Q26" i="230"/>
  <c r="R27" i="230"/>
  <c r="M25" i="230"/>
  <c r="F25" i="230" s="1"/>
  <c r="Q25" i="230"/>
  <c r="R26" i="230"/>
  <c r="G26" i="230" s="1"/>
  <c r="M24" i="230"/>
  <c r="F24" i="230" s="1"/>
  <c r="Q24" i="230"/>
  <c r="R25" i="230"/>
  <c r="M23" i="230"/>
  <c r="F23" i="230" s="1"/>
  <c r="Q23" i="230"/>
  <c r="R24" i="230"/>
  <c r="M22" i="230"/>
  <c r="F22" i="230" s="1"/>
  <c r="Q22" i="230"/>
  <c r="R23" i="230"/>
  <c r="M21" i="230"/>
  <c r="F21" i="230" s="1"/>
  <c r="Q21" i="230"/>
  <c r="R22" i="230"/>
  <c r="M20" i="230"/>
  <c r="F20" i="230" s="1"/>
  <c r="Q20" i="230"/>
  <c r="R21" i="230"/>
  <c r="M19" i="230"/>
  <c r="F19" i="230" s="1"/>
  <c r="Q19" i="230"/>
  <c r="R20" i="230"/>
  <c r="M18" i="230"/>
  <c r="F18" i="230" s="1"/>
  <c r="Q18" i="230"/>
  <c r="R19" i="230"/>
  <c r="M17" i="230"/>
  <c r="F17" i="230" s="1"/>
  <c r="Q17" i="230"/>
  <c r="R18" i="230"/>
  <c r="G18" i="230" s="1"/>
  <c r="M16" i="230"/>
  <c r="F16" i="230" s="1"/>
  <c r="Q16" i="230"/>
  <c r="R17" i="230"/>
  <c r="M15" i="230"/>
  <c r="F15" i="230" s="1"/>
  <c r="Q15" i="230"/>
  <c r="R16" i="230"/>
  <c r="M14" i="230"/>
  <c r="F14" i="230" s="1"/>
  <c r="Q14" i="230"/>
  <c r="R15" i="230"/>
  <c r="M13" i="230"/>
  <c r="F13" i="230" s="1"/>
  <c r="Q13" i="230"/>
  <c r="M12" i="230"/>
  <c r="F12" i="230" s="1"/>
  <c r="Q12" i="230"/>
  <c r="R11" i="230"/>
  <c r="M11" i="230"/>
  <c r="F11" i="230" s="1"/>
  <c r="Q11" i="230"/>
  <c r="R10" i="230"/>
  <c r="M10" i="230"/>
  <c r="F10" i="230" s="1"/>
  <c r="Q10" i="230"/>
  <c r="R9" i="230"/>
  <c r="M9" i="230"/>
  <c r="F9" i="230" s="1"/>
  <c r="Q9" i="230"/>
  <c r="R8" i="230"/>
  <c r="M8" i="230"/>
  <c r="F8" i="230" s="1"/>
  <c r="Q8" i="230"/>
  <c r="R7" i="230"/>
  <c r="Q7" i="230"/>
  <c r="M7" i="230"/>
  <c r="F7" i="230" s="1"/>
  <c r="R6" i="230"/>
  <c r="M6" i="230"/>
  <c r="F6" i="230" s="1"/>
  <c r="Q6" i="230"/>
  <c r="R5" i="230"/>
  <c r="M5" i="230"/>
  <c r="F5" i="230" s="1"/>
  <c r="Q5" i="230"/>
  <c r="R4" i="230"/>
  <c r="M4" i="230"/>
  <c r="F4" i="230" s="1"/>
  <c r="Q4" i="230"/>
  <c r="R3" i="230"/>
  <c r="M3" i="230"/>
  <c r="F3" i="230" s="1"/>
  <c r="Q3" i="230"/>
  <c r="R2" i="230"/>
  <c r="M2" i="230"/>
  <c r="F2" i="230" s="1"/>
  <c r="Q2" i="230"/>
  <c r="M27" i="229"/>
  <c r="F27" i="229" s="1"/>
  <c r="Q27" i="229"/>
  <c r="M26" i="229"/>
  <c r="F26" i="229" s="1"/>
  <c r="Q26" i="229"/>
  <c r="R27" i="229"/>
  <c r="M25" i="229"/>
  <c r="F25" i="229" s="1"/>
  <c r="Q25" i="229"/>
  <c r="R26" i="229"/>
  <c r="M24" i="229"/>
  <c r="F24" i="229" s="1"/>
  <c r="Q24" i="229"/>
  <c r="R25" i="229"/>
  <c r="M23" i="229"/>
  <c r="F23" i="229" s="1"/>
  <c r="Q23" i="229"/>
  <c r="R24" i="229"/>
  <c r="M22" i="229"/>
  <c r="F22" i="229" s="1"/>
  <c r="Q22" i="229"/>
  <c r="R23" i="229"/>
  <c r="M21" i="229"/>
  <c r="F21" i="229" s="1"/>
  <c r="Q21" i="229"/>
  <c r="R22" i="229"/>
  <c r="M20" i="229"/>
  <c r="F20" i="229" s="1"/>
  <c r="Q20" i="229"/>
  <c r="R21" i="229"/>
  <c r="M19" i="229"/>
  <c r="F19" i="229" s="1"/>
  <c r="Q19" i="229"/>
  <c r="R20" i="229"/>
  <c r="M18" i="229"/>
  <c r="F18" i="229" s="1"/>
  <c r="Q18" i="229"/>
  <c r="R19" i="229"/>
  <c r="M17" i="229"/>
  <c r="F17" i="229" s="1"/>
  <c r="Q17" i="229"/>
  <c r="R18" i="229"/>
  <c r="M16" i="229"/>
  <c r="F16" i="229" s="1"/>
  <c r="Q16" i="229"/>
  <c r="R17" i="229"/>
  <c r="M15" i="229"/>
  <c r="F15" i="229" s="1"/>
  <c r="Q15" i="229"/>
  <c r="R16" i="229"/>
  <c r="M14" i="229"/>
  <c r="F14" i="229" s="1"/>
  <c r="Q14" i="229"/>
  <c r="R15" i="229"/>
  <c r="M13" i="229"/>
  <c r="F13" i="229" s="1"/>
  <c r="Q13" i="229"/>
  <c r="M12" i="229"/>
  <c r="F12" i="229" s="1"/>
  <c r="Q12" i="229"/>
  <c r="R11" i="229"/>
  <c r="M11" i="229"/>
  <c r="F11" i="229" s="1"/>
  <c r="Q11" i="229"/>
  <c r="R10" i="229"/>
  <c r="M10" i="229"/>
  <c r="F10" i="229" s="1"/>
  <c r="Q10" i="229"/>
  <c r="R9" i="229"/>
  <c r="M9" i="229"/>
  <c r="F9" i="229" s="1"/>
  <c r="Q9" i="229"/>
  <c r="R8" i="229"/>
  <c r="M8" i="229"/>
  <c r="F8" i="229" s="1"/>
  <c r="Q8" i="229"/>
  <c r="R7" i="229"/>
  <c r="M7" i="229"/>
  <c r="F7" i="229" s="1"/>
  <c r="Q7" i="229"/>
  <c r="R6" i="229"/>
  <c r="M6" i="229"/>
  <c r="F6" i="229" s="1"/>
  <c r="Q6" i="229"/>
  <c r="R5" i="229"/>
  <c r="M5" i="229"/>
  <c r="F5" i="229" s="1"/>
  <c r="Q5" i="229"/>
  <c r="R4" i="229"/>
  <c r="M4" i="229"/>
  <c r="F4" i="229" s="1"/>
  <c r="Q4" i="229"/>
  <c r="R3" i="229"/>
  <c r="Q3" i="229"/>
  <c r="M3" i="229"/>
  <c r="F3" i="229" s="1"/>
  <c r="M2" i="229"/>
  <c r="F2" i="229" s="1"/>
  <c r="Q2" i="229"/>
  <c r="M27" i="228"/>
  <c r="F27" i="228" s="1"/>
  <c r="Q27" i="228"/>
  <c r="M26" i="228"/>
  <c r="F26" i="228" s="1"/>
  <c r="Q26" i="228"/>
  <c r="R27" i="228"/>
  <c r="M25" i="228"/>
  <c r="F25" i="228" s="1"/>
  <c r="Q25" i="228"/>
  <c r="R26" i="228"/>
  <c r="M24" i="228"/>
  <c r="F24" i="228" s="1"/>
  <c r="Q24" i="228"/>
  <c r="R25" i="228"/>
  <c r="G25" i="228" s="1"/>
  <c r="M23" i="228"/>
  <c r="F23" i="228" s="1"/>
  <c r="Q23" i="228"/>
  <c r="R24" i="228"/>
  <c r="M22" i="228"/>
  <c r="F22" i="228" s="1"/>
  <c r="Q22" i="228"/>
  <c r="R23" i="228"/>
  <c r="M21" i="228"/>
  <c r="F21" i="228" s="1"/>
  <c r="Q21" i="228"/>
  <c r="R22" i="228"/>
  <c r="M20" i="228"/>
  <c r="F20" i="228" s="1"/>
  <c r="Q20" i="228"/>
  <c r="R21" i="228"/>
  <c r="M19" i="228"/>
  <c r="F19" i="228" s="1"/>
  <c r="Q19" i="228"/>
  <c r="R20" i="228"/>
  <c r="M18" i="228"/>
  <c r="F18" i="228" s="1"/>
  <c r="Q18" i="228"/>
  <c r="R19" i="228"/>
  <c r="M17" i="228"/>
  <c r="F17" i="228" s="1"/>
  <c r="Q17" i="228"/>
  <c r="R18" i="228"/>
  <c r="M16" i="228"/>
  <c r="F16" i="228" s="1"/>
  <c r="Q16" i="228"/>
  <c r="R17" i="228"/>
  <c r="G17" i="228" s="1"/>
  <c r="Q15" i="228"/>
  <c r="M15" i="228"/>
  <c r="F15" i="228" s="1"/>
  <c r="R16" i="228"/>
  <c r="M14" i="228"/>
  <c r="F14" i="228" s="1"/>
  <c r="Q14" i="228"/>
  <c r="R15" i="228"/>
  <c r="M13" i="228"/>
  <c r="F13" i="228" s="1"/>
  <c r="Q13" i="228"/>
  <c r="M12" i="228"/>
  <c r="F12" i="228" s="1"/>
  <c r="Q12" i="228"/>
  <c r="R11" i="228"/>
  <c r="Q11" i="228"/>
  <c r="M11" i="228"/>
  <c r="F11" i="228" s="1"/>
  <c r="R10" i="228"/>
  <c r="M10" i="228"/>
  <c r="F10" i="228" s="1"/>
  <c r="Q10" i="228"/>
  <c r="R9" i="228"/>
  <c r="M9" i="228"/>
  <c r="F9" i="228" s="1"/>
  <c r="Q9" i="228"/>
  <c r="R8" i="228"/>
  <c r="M8" i="228"/>
  <c r="F8" i="228" s="1"/>
  <c r="Q8" i="228"/>
  <c r="R7" i="228"/>
  <c r="M7" i="228"/>
  <c r="F7" i="228" s="1"/>
  <c r="Q7" i="228"/>
  <c r="R6" i="228"/>
  <c r="M6" i="228"/>
  <c r="F6" i="228" s="1"/>
  <c r="Q6" i="228"/>
  <c r="R5" i="228"/>
  <c r="M5" i="228"/>
  <c r="F5" i="228" s="1"/>
  <c r="Q5" i="228"/>
  <c r="R4" i="228"/>
  <c r="M4" i="228"/>
  <c r="F4" i="228" s="1"/>
  <c r="Q4" i="228"/>
  <c r="R3" i="228"/>
  <c r="M3" i="228"/>
  <c r="F3" i="228" s="1"/>
  <c r="Q3" i="228"/>
  <c r="M2" i="228"/>
  <c r="F2" i="228" s="1"/>
  <c r="Q2" i="228"/>
  <c r="M27" i="227"/>
  <c r="F27" i="227" s="1"/>
  <c r="Q27" i="227"/>
  <c r="M26" i="227"/>
  <c r="F26" i="227" s="1"/>
  <c r="Q26" i="227"/>
  <c r="R27" i="227"/>
  <c r="Q25" i="227"/>
  <c r="M25" i="227"/>
  <c r="F25" i="227" s="1"/>
  <c r="R26" i="227"/>
  <c r="Q24" i="227"/>
  <c r="M24" i="227"/>
  <c r="F24" i="227" s="1"/>
  <c r="R25" i="227"/>
  <c r="M23" i="227"/>
  <c r="F23" i="227" s="1"/>
  <c r="Q23" i="227"/>
  <c r="R24" i="227"/>
  <c r="Q22" i="227"/>
  <c r="M22" i="227"/>
  <c r="F22" i="227" s="1"/>
  <c r="R23" i="227"/>
  <c r="M21" i="227"/>
  <c r="F21" i="227" s="1"/>
  <c r="Q21" i="227"/>
  <c r="R22" i="227"/>
  <c r="M20" i="227"/>
  <c r="F20" i="227" s="1"/>
  <c r="Q20" i="227"/>
  <c r="R21" i="227"/>
  <c r="M19" i="227"/>
  <c r="F19" i="227" s="1"/>
  <c r="Q19" i="227"/>
  <c r="R20" i="227"/>
  <c r="M18" i="227"/>
  <c r="F18" i="227" s="1"/>
  <c r="Q18" i="227"/>
  <c r="R17" i="227"/>
  <c r="R19" i="227"/>
  <c r="Q17" i="227"/>
  <c r="M17" i="227"/>
  <c r="F17" i="227" s="1"/>
  <c r="R18" i="227"/>
  <c r="Q16" i="227"/>
  <c r="M16" i="227"/>
  <c r="F16" i="227" s="1"/>
  <c r="M15" i="227"/>
  <c r="F15" i="227" s="1"/>
  <c r="Q15" i="227"/>
  <c r="R16" i="227"/>
  <c r="Q14" i="227"/>
  <c r="M14" i="227"/>
  <c r="F14" i="227" s="1"/>
  <c r="R15" i="227"/>
  <c r="M13" i="227"/>
  <c r="F13" i="227" s="1"/>
  <c r="Q13" i="227"/>
  <c r="M12" i="227"/>
  <c r="F12" i="227" s="1"/>
  <c r="Q12" i="227"/>
  <c r="R11" i="227"/>
  <c r="M11" i="227"/>
  <c r="F11" i="227" s="1"/>
  <c r="Q11" i="227"/>
  <c r="R10" i="227"/>
  <c r="M10" i="227"/>
  <c r="F10" i="227" s="1"/>
  <c r="Q10" i="227"/>
  <c r="R9" i="227"/>
  <c r="Q9" i="227"/>
  <c r="M9" i="227"/>
  <c r="F9" i="227" s="1"/>
  <c r="R8" i="227"/>
  <c r="Q8" i="227"/>
  <c r="M8" i="227"/>
  <c r="F8" i="227" s="1"/>
  <c r="R7" i="227"/>
  <c r="Q7" i="227"/>
  <c r="M7" i="227"/>
  <c r="F7" i="227" s="1"/>
  <c r="R6" i="227"/>
  <c r="Q6" i="227"/>
  <c r="M6" i="227"/>
  <c r="F6" i="227" s="1"/>
  <c r="R5" i="227"/>
  <c r="M5" i="227"/>
  <c r="F5" i="227" s="1"/>
  <c r="Q5" i="227"/>
  <c r="R4" i="227"/>
  <c r="M4" i="227"/>
  <c r="F4" i="227" s="1"/>
  <c r="Q4" i="227"/>
  <c r="R3" i="227"/>
  <c r="M3" i="227"/>
  <c r="F3" i="227" s="1"/>
  <c r="Q3" i="227"/>
  <c r="R2" i="227"/>
  <c r="Q2" i="227"/>
  <c r="M2" i="227"/>
  <c r="F2" i="227" s="1"/>
  <c r="M27" i="226"/>
  <c r="F27" i="226" s="1"/>
  <c r="Q27" i="226"/>
  <c r="M26" i="226"/>
  <c r="F26" i="226" s="1"/>
  <c r="Q26" i="226"/>
  <c r="R27" i="226"/>
  <c r="M25" i="226"/>
  <c r="F25" i="226" s="1"/>
  <c r="Q25" i="226"/>
  <c r="R26" i="226"/>
  <c r="M24" i="226"/>
  <c r="F24" i="226" s="1"/>
  <c r="Q24" i="226"/>
  <c r="R25" i="226"/>
  <c r="M23" i="226"/>
  <c r="F23" i="226" s="1"/>
  <c r="Q23" i="226"/>
  <c r="R24" i="226"/>
  <c r="G24" i="226" s="1"/>
  <c r="M22" i="226"/>
  <c r="F22" i="226" s="1"/>
  <c r="Q22" i="226"/>
  <c r="R23" i="226"/>
  <c r="M21" i="226"/>
  <c r="F21" i="226" s="1"/>
  <c r="Q21" i="226"/>
  <c r="R22" i="226"/>
  <c r="M20" i="226"/>
  <c r="F20" i="226" s="1"/>
  <c r="Q20" i="226"/>
  <c r="R21" i="226"/>
  <c r="M19" i="226"/>
  <c r="F19" i="226" s="1"/>
  <c r="Q19" i="226"/>
  <c r="R20" i="226"/>
  <c r="M18" i="226"/>
  <c r="F18" i="226" s="1"/>
  <c r="Q18" i="226"/>
  <c r="R19" i="226"/>
  <c r="M17" i="226"/>
  <c r="F17" i="226" s="1"/>
  <c r="Q17" i="226"/>
  <c r="R18" i="226"/>
  <c r="M16" i="226"/>
  <c r="F16" i="226" s="1"/>
  <c r="Q16" i="226"/>
  <c r="R17" i="226"/>
  <c r="M15" i="226"/>
  <c r="F15" i="226" s="1"/>
  <c r="Q15" i="226"/>
  <c r="R16" i="226"/>
  <c r="G16" i="226" s="1"/>
  <c r="R14" i="226"/>
  <c r="Q14" i="226"/>
  <c r="R15" i="226"/>
  <c r="M13" i="226"/>
  <c r="F13" i="226" s="1"/>
  <c r="Q13" i="226"/>
  <c r="M12" i="226"/>
  <c r="F12" i="226" s="1"/>
  <c r="Q12" i="226"/>
  <c r="R11" i="226"/>
  <c r="Q11" i="226"/>
  <c r="M11" i="226"/>
  <c r="F11" i="226" s="1"/>
  <c r="R10" i="226"/>
  <c r="G10" i="226" s="1"/>
  <c r="M10" i="226"/>
  <c r="F10" i="226" s="1"/>
  <c r="Q10" i="226"/>
  <c r="R9" i="226"/>
  <c r="M9" i="226"/>
  <c r="F9" i="226" s="1"/>
  <c r="Q9" i="226"/>
  <c r="R8" i="226"/>
  <c r="Q8" i="226"/>
  <c r="M8" i="226"/>
  <c r="F8" i="226" s="1"/>
  <c r="R7" i="226"/>
  <c r="M7" i="226"/>
  <c r="F7" i="226" s="1"/>
  <c r="Q7" i="226"/>
  <c r="R6" i="226"/>
  <c r="M6" i="226"/>
  <c r="F6" i="226" s="1"/>
  <c r="Q6" i="226"/>
  <c r="R5" i="226"/>
  <c r="M5" i="226"/>
  <c r="F5" i="226" s="1"/>
  <c r="Q5" i="226"/>
  <c r="R4" i="226"/>
  <c r="M4" i="226"/>
  <c r="F4" i="226" s="1"/>
  <c r="Q4" i="226"/>
  <c r="R3" i="226"/>
  <c r="Q3" i="226"/>
  <c r="M3" i="226"/>
  <c r="F3" i="226" s="1"/>
  <c r="R2" i="226"/>
  <c r="G2" i="226" s="1"/>
  <c r="M2" i="226"/>
  <c r="F2" i="226" s="1"/>
  <c r="Q2" i="226"/>
  <c r="M27" i="225"/>
  <c r="F27" i="225" s="1"/>
  <c r="Q27" i="225"/>
  <c r="M26" i="225"/>
  <c r="F26" i="225" s="1"/>
  <c r="Q26" i="225"/>
  <c r="R27" i="225"/>
  <c r="M25" i="225"/>
  <c r="F25" i="225" s="1"/>
  <c r="Q25" i="225"/>
  <c r="R26" i="225"/>
  <c r="M24" i="225"/>
  <c r="F24" i="225" s="1"/>
  <c r="Q24" i="225"/>
  <c r="R25" i="225"/>
  <c r="M23" i="225"/>
  <c r="F23" i="225" s="1"/>
  <c r="Q23" i="225"/>
  <c r="R24" i="225"/>
  <c r="M22" i="225"/>
  <c r="F22" i="225" s="1"/>
  <c r="Q22" i="225"/>
  <c r="R23" i="225"/>
  <c r="G23" i="225" s="1"/>
  <c r="M21" i="225"/>
  <c r="F21" i="225" s="1"/>
  <c r="Q21" i="225"/>
  <c r="R22" i="225"/>
  <c r="M20" i="225"/>
  <c r="F20" i="225" s="1"/>
  <c r="Q20" i="225"/>
  <c r="R21" i="225"/>
  <c r="M19" i="225"/>
  <c r="F19" i="225" s="1"/>
  <c r="Q19" i="225"/>
  <c r="R20" i="225"/>
  <c r="M18" i="225"/>
  <c r="F18" i="225" s="1"/>
  <c r="Q18" i="225"/>
  <c r="R19" i="225"/>
  <c r="M17" i="225"/>
  <c r="F17" i="225" s="1"/>
  <c r="Q17" i="225"/>
  <c r="R18" i="225"/>
  <c r="M16" i="225"/>
  <c r="F16" i="225" s="1"/>
  <c r="Q16" i="225"/>
  <c r="R17" i="225"/>
  <c r="M15" i="225"/>
  <c r="F15" i="225" s="1"/>
  <c r="Q15" i="225"/>
  <c r="R16" i="225"/>
  <c r="M14" i="225"/>
  <c r="F14" i="225" s="1"/>
  <c r="Q14" i="225"/>
  <c r="R15" i="225"/>
  <c r="G15" i="225" s="1"/>
  <c r="M13" i="225"/>
  <c r="F13" i="225" s="1"/>
  <c r="Q13" i="225"/>
  <c r="M12" i="225"/>
  <c r="F12" i="225" s="1"/>
  <c r="Q12" i="225"/>
  <c r="R11" i="225"/>
  <c r="M11" i="225"/>
  <c r="F11" i="225" s="1"/>
  <c r="Q11" i="225"/>
  <c r="R10" i="225"/>
  <c r="M10" i="225"/>
  <c r="F10" i="225" s="1"/>
  <c r="Q10" i="225"/>
  <c r="R9" i="225"/>
  <c r="Q9" i="225"/>
  <c r="M9" i="225"/>
  <c r="F9" i="225" s="1"/>
  <c r="R8" i="225"/>
  <c r="M8" i="225"/>
  <c r="F8" i="225" s="1"/>
  <c r="Q8" i="225"/>
  <c r="R7" i="225"/>
  <c r="M7" i="225"/>
  <c r="F7" i="225" s="1"/>
  <c r="Q7" i="225"/>
  <c r="R6" i="225"/>
  <c r="M6" i="225"/>
  <c r="F6" i="225" s="1"/>
  <c r="Q6" i="225"/>
  <c r="R5" i="225"/>
  <c r="Q5" i="225"/>
  <c r="M5" i="225"/>
  <c r="F5" i="225" s="1"/>
  <c r="R4" i="225"/>
  <c r="M4" i="225"/>
  <c r="F4" i="225" s="1"/>
  <c r="Q4" i="225"/>
  <c r="R3" i="225"/>
  <c r="G3" i="225" s="1"/>
  <c r="M3" i="225"/>
  <c r="F3" i="225" s="1"/>
  <c r="Q3" i="225"/>
  <c r="M2" i="225"/>
  <c r="F2" i="225" s="1"/>
  <c r="Q2" i="225"/>
  <c r="M27" i="224"/>
  <c r="F27" i="224" s="1"/>
  <c r="Q27" i="224"/>
  <c r="M26" i="224"/>
  <c r="F26" i="224" s="1"/>
  <c r="Q26" i="224"/>
  <c r="R27" i="224"/>
  <c r="M25" i="224"/>
  <c r="F25" i="224" s="1"/>
  <c r="Q25" i="224"/>
  <c r="R26" i="224"/>
  <c r="M24" i="224"/>
  <c r="F24" i="224" s="1"/>
  <c r="Q24" i="224"/>
  <c r="R25" i="224"/>
  <c r="M23" i="224"/>
  <c r="F23" i="224" s="1"/>
  <c r="Q23" i="224"/>
  <c r="R24" i="224"/>
  <c r="M22" i="224"/>
  <c r="F22" i="224" s="1"/>
  <c r="Q22" i="224"/>
  <c r="R23" i="224"/>
  <c r="G23" i="224" s="1"/>
  <c r="M21" i="224"/>
  <c r="F21" i="224" s="1"/>
  <c r="Q21" i="224"/>
  <c r="R22" i="224"/>
  <c r="M20" i="224"/>
  <c r="F20" i="224" s="1"/>
  <c r="Q20" i="224"/>
  <c r="R21" i="224"/>
  <c r="M19" i="224"/>
  <c r="F19" i="224" s="1"/>
  <c r="Q19" i="224"/>
  <c r="R20" i="224"/>
  <c r="M18" i="224"/>
  <c r="F18" i="224" s="1"/>
  <c r="Q18" i="224"/>
  <c r="R19" i="224"/>
  <c r="M17" i="224"/>
  <c r="F17" i="224" s="1"/>
  <c r="Q17" i="224"/>
  <c r="R18" i="224"/>
  <c r="M16" i="224"/>
  <c r="F16" i="224" s="1"/>
  <c r="Q16" i="224"/>
  <c r="R17" i="224"/>
  <c r="M15" i="224"/>
  <c r="F15" i="224" s="1"/>
  <c r="Q15" i="224"/>
  <c r="R16" i="224"/>
  <c r="R14" i="224"/>
  <c r="Q14" i="224"/>
  <c r="R15" i="224"/>
  <c r="G15" i="224" s="1"/>
  <c r="R13" i="224"/>
  <c r="Q13" i="224"/>
  <c r="M12" i="224"/>
  <c r="F12" i="224" s="1"/>
  <c r="Q12" i="224"/>
  <c r="R11" i="224"/>
  <c r="M11" i="224"/>
  <c r="F11" i="224" s="1"/>
  <c r="Q11" i="224"/>
  <c r="R10" i="224"/>
  <c r="G10" i="224" s="1"/>
  <c r="M10" i="224"/>
  <c r="F10" i="224" s="1"/>
  <c r="Q10" i="224"/>
  <c r="R9" i="224"/>
  <c r="M9" i="224"/>
  <c r="F9" i="224" s="1"/>
  <c r="Q9" i="224"/>
  <c r="R8" i="224"/>
  <c r="Q8" i="224"/>
  <c r="M8" i="224"/>
  <c r="F8" i="224" s="1"/>
  <c r="R7" i="224"/>
  <c r="M7" i="224"/>
  <c r="F7" i="224" s="1"/>
  <c r="Q7" i="224"/>
  <c r="R6" i="224"/>
  <c r="M6" i="224"/>
  <c r="F6" i="224" s="1"/>
  <c r="Q6" i="224"/>
  <c r="R5" i="224"/>
  <c r="Q5" i="224"/>
  <c r="M5" i="224"/>
  <c r="F5" i="224" s="1"/>
  <c r="R4" i="224"/>
  <c r="M4" i="224"/>
  <c r="F4" i="224" s="1"/>
  <c r="Q4" i="224"/>
  <c r="R3" i="224"/>
  <c r="M3" i="224"/>
  <c r="F3" i="224" s="1"/>
  <c r="Q3" i="224"/>
  <c r="R2" i="224"/>
  <c r="M2" i="224"/>
  <c r="F2" i="224" s="1"/>
  <c r="Q2" i="224"/>
  <c r="G21" i="226" l="1"/>
  <c r="G4" i="231"/>
  <c r="G3" i="232"/>
  <c r="G11" i="232"/>
  <c r="G18" i="233"/>
  <c r="G26" i="233"/>
  <c r="G19" i="229"/>
  <c r="G27" i="229"/>
  <c r="G25" i="231"/>
  <c r="G27" i="232"/>
  <c r="G20" i="228"/>
  <c r="G20" i="231"/>
  <c r="G16" i="233"/>
  <c r="G24" i="233"/>
  <c r="G17" i="229"/>
  <c r="G25" i="229"/>
  <c r="G20" i="230"/>
  <c r="G10" i="227"/>
  <c r="G5" i="230"/>
  <c r="G18" i="226"/>
  <c r="G27" i="228"/>
  <c r="H27" i="228" s="1"/>
  <c r="G9" i="228"/>
  <c r="H9" i="228" s="1"/>
  <c r="G20" i="225"/>
  <c r="H20" i="225" s="1"/>
  <c r="G8" i="224"/>
  <c r="H8" i="224" s="1"/>
  <c r="G18" i="227"/>
  <c r="G26" i="227"/>
  <c r="H26" i="227" s="1"/>
  <c r="G7" i="225"/>
  <c r="G9" i="229"/>
  <c r="H9" i="229" s="1"/>
  <c r="G11" i="233"/>
  <c r="G17" i="232"/>
  <c r="G25" i="232"/>
  <c r="G16" i="224"/>
  <c r="H16" i="224" s="1"/>
  <c r="G5" i="225"/>
  <c r="H5" i="225" s="1"/>
  <c r="G4" i="226"/>
  <c r="G17" i="226"/>
  <c r="G25" i="226"/>
  <c r="H25" i="226" s="1"/>
  <c r="G26" i="228"/>
  <c r="H26" i="228" s="1"/>
  <c r="G19" i="230"/>
  <c r="H19" i="230" s="1"/>
  <c r="G27" i="230"/>
  <c r="H27" i="230" s="1"/>
  <c r="G18" i="231"/>
  <c r="H18" i="231" s="1"/>
  <c r="G20" i="232"/>
  <c r="H20" i="232" s="1"/>
  <c r="G10" i="229"/>
  <c r="G9" i="230"/>
  <c r="G24" i="228"/>
  <c r="H24" i="228" s="1"/>
  <c r="G25" i="230"/>
  <c r="G24" i="231"/>
  <c r="G26" i="226"/>
  <c r="H26" i="226" s="1"/>
  <c r="G10" i="230"/>
  <c r="H10" i="230" s="1"/>
  <c r="H18" i="227"/>
  <c r="G10" i="231"/>
  <c r="H10" i="231" s="1"/>
  <c r="H10" i="227"/>
  <c r="G9" i="226"/>
  <c r="G11" i="230"/>
  <c r="H11" i="230" s="1"/>
  <c r="G4" i="232"/>
  <c r="H4" i="232" s="1"/>
  <c r="G19" i="233"/>
  <c r="H19" i="233" s="1"/>
  <c r="G5" i="228"/>
  <c r="H5" i="228" s="1"/>
  <c r="G8" i="231"/>
  <c r="G9" i="233"/>
  <c r="G19" i="224"/>
  <c r="H19" i="224" s="1"/>
  <c r="G10" i="232"/>
  <c r="H10" i="232" s="1"/>
  <c r="G4" i="233"/>
  <c r="H4" i="233" s="1"/>
  <c r="G17" i="233"/>
  <c r="G25" i="233"/>
  <c r="H25" i="233" s="1"/>
  <c r="G11" i="228"/>
  <c r="H11" i="228" s="1"/>
  <c r="G16" i="228"/>
  <c r="H16" i="228" s="1"/>
  <c r="G18" i="229"/>
  <c r="G26" i="229"/>
  <c r="H26" i="229" s="1"/>
  <c r="G4" i="230"/>
  <c r="H4" i="230" s="1"/>
  <c r="G18" i="232"/>
  <c r="H18" i="232" s="1"/>
  <c r="G20" i="233"/>
  <c r="H20" i="233" s="1"/>
  <c r="G5" i="226"/>
  <c r="G10" i="233"/>
  <c r="G17" i="227"/>
  <c r="G2" i="227"/>
  <c r="G8" i="227"/>
  <c r="G3" i="227"/>
  <c r="G11" i="227"/>
  <c r="G16" i="227"/>
  <c r="G19" i="227"/>
  <c r="G24" i="227"/>
  <c r="G27" i="227"/>
  <c r="G9" i="227"/>
  <c r="G4" i="227"/>
  <c r="G25" i="227"/>
  <c r="G15" i="227"/>
  <c r="G7" i="229"/>
  <c r="H7" i="229" s="1"/>
  <c r="G15" i="228"/>
  <c r="H15" i="228" s="1"/>
  <c r="G22" i="229"/>
  <c r="H22" i="229" s="1"/>
  <c r="H24" i="231"/>
  <c r="G14" i="231"/>
  <c r="H14" i="231" s="1"/>
  <c r="G23" i="228"/>
  <c r="H23" i="228" s="1"/>
  <c r="G8" i="228"/>
  <c r="H8" i="228" s="1"/>
  <c r="G23" i="227"/>
  <c r="H23" i="224"/>
  <c r="G21" i="227"/>
  <c r="G3" i="233"/>
  <c r="G27" i="233"/>
  <c r="H27" i="233" s="1"/>
  <c r="H16" i="233"/>
  <c r="G24" i="229"/>
  <c r="H24" i="229" s="1"/>
  <c r="G5" i="229"/>
  <c r="H5" i="229" s="1"/>
  <c r="G3" i="229"/>
  <c r="H3" i="229" s="1"/>
  <c r="G11" i="229"/>
  <c r="H11" i="229" s="1"/>
  <c r="G21" i="229"/>
  <c r="H21" i="229" s="1"/>
  <c r="G4" i="229"/>
  <c r="H4" i="229" s="1"/>
  <c r="G9" i="232"/>
  <c r="H9" i="232" s="1"/>
  <c r="G26" i="232"/>
  <c r="H26" i="232" s="1"/>
  <c r="G8" i="232"/>
  <c r="H8" i="232" s="1"/>
  <c r="G11" i="231"/>
  <c r="H11" i="231" s="1"/>
  <c r="G9" i="231"/>
  <c r="H9" i="231" s="1"/>
  <c r="G26" i="231"/>
  <c r="H26" i="231" s="1"/>
  <c r="G16" i="231"/>
  <c r="H16" i="231" s="1"/>
  <c r="G3" i="231"/>
  <c r="H3" i="231" s="1"/>
  <c r="G19" i="231"/>
  <c r="H19" i="231" s="1"/>
  <c r="G7" i="230"/>
  <c r="G2" i="230"/>
  <c r="H2" i="230" s="1"/>
  <c r="G21" i="230"/>
  <c r="H21" i="230" s="1"/>
  <c r="G22" i="230"/>
  <c r="H22" i="230" s="1"/>
  <c r="G3" i="230"/>
  <c r="G17" i="230"/>
  <c r="H17" i="230" s="1"/>
  <c r="G10" i="228"/>
  <c r="H10" i="228" s="1"/>
  <c r="G3" i="228"/>
  <c r="H3" i="228" s="1"/>
  <c r="G8" i="226"/>
  <c r="M14" i="226"/>
  <c r="F14" i="226" s="1"/>
  <c r="H24" i="226"/>
  <c r="G23" i="226"/>
  <c r="H23" i="226" s="1"/>
  <c r="G4" i="225"/>
  <c r="H4" i="225" s="1"/>
  <c r="G21" i="225"/>
  <c r="H21" i="225" s="1"/>
  <c r="G19" i="225"/>
  <c r="H19" i="225" s="1"/>
  <c r="R12" i="225"/>
  <c r="G12" i="225" s="1"/>
  <c r="G27" i="225"/>
  <c r="H27" i="225" s="1"/>
  <c r="G11" i="225"/>
  <c r="H11" i="225" s="1"/>
  <c r="G11" i="224"/>
  <c r="H11" i="224" s="1"/>
  <c r="G2" i="224"/>
  <c r="H2" i="224" s="1"/>
  <c r="G7" i="224"/>
  <c r="H7" i="224" s="1"/>
  <c r="G26" i="224"/>
  <c r="H26" i="224" s="1"/>
  <c r="G18" i="224"/>
  <c r="H18" i="224" s="1"/>
  <c r="G3" i="224"/>
  <c r="H3" i="224" s="1"/>
  <c r="G24" i="224"/>
  <c r="H24" i="224" s="1"/>
  <c r="G27" i="224"/>
  <c r="H27" i="224" s="1"/>
  <c r="H18" i="233"/>
  <c r="H9" i="233"/>
  <c r="H11" i="233"/>
  <c r="H26" i="233"/>
  <c r="H24" i="233"/>
  <c r="R14" i="233"/>
  <c r="G14" i="233" s="1"/>
  <c r="H14" i="233" s="1"/>
  <c r="G22" i="233"/>
  <c r="H22" i="233" s="1"/>
  <c r="G5" i="233"/>
  <c r="H5" i="233" s="1"/>
  <c r="R2" i="233"/>
  <c r="G2" i="233" s="1"/>
  <c r="H2" i="233" s="1"/>
  <c r="R13" i="233"/>
  <c r="G13" i="233" s="1"/>
  <c r="H13" i="233" s="1"/>
  <c r="G7" i="233"/>
  <c r="H17" i="233"/>
  <c r="H8" i="233"/>
  <c r="G15" i="233"/>
  <c r="H15" i="233" s="1"/>
  <c r="G6" i="233"/>
  <c r="H6" i="233" s="1"/>
  <c r="G21" i="233"/>
  <c r="H21" i="233" s="1"/>
  <c r="G23" i="233"/>
  <c r="H23" i="233" s="1"/>
  <c r="H10" i="233"/>
  <c r="H7" i="233"/>
  <c r="H3" i="233"/>
  <c r="R12" i="233"/>
  <c r="G12" i="233" s="1"/>
  <c r="H12" i="233" s="1"/>
  <c r="G5" i="232"/>
  <c r="H5" i="232" s="1"/>
  <c r="G21" i="232"/>
  <c r="H21" i="232" s="1"/>
  <c r="H27" i="232"/>
  <c r="R2" i="232"/>
  <c r="G2" i="232" s="1"/>
  <c r="H2" i="232" s="1"/>
  <c r="H19" i="232"/>
  <c r="H3" i="232"/>
  <c r="G6" i="232"/>
  <c r="H6" i="232" s="1"/>
  <c r="H11" i="232"/>
  <c r="G16" i="232"/>
  <c r="H16" i="232" s="1"/>
  <c r="G22" i="232"/>
  <c r="H22" i="232" s="1"/>
  <c r="G24" i="232"/>
  <c r="H24" i="232" s="1"/>
  <c r="G7" i="232"/>
  <c r="H7" i="232" s="1"/>
  <c r="H17" i="232"/>
  <c r="H25" i="232"/>
  <c r="G15" i="232"/>
  <c r="H15" i="232" s="1"/>
  <c r="G23" i="232"/>
  <c r="H23" i="232" s="1"/>
  <c r="R12" i="232"/>
  <c r="G12" i="232" s="1"/>
  <c r="H12" i="232" s="1"/>
  <c r="R13" i="232"/>
  <c r="G13" i="232" s="1"/>
  <c r="H13" i="232" s="1"/>
  <c r="R14" i="232"/>
  <c r="G14" i="232" s="1"/>
  <c r="H14" i="232" s="1"/>
  <c r="G7" i="231"/>
  <c r="H7" i="231" s="1"/>
  <c r="G5" i="231"/>
  <c r="H5" i="231" s="1"/>
  <c r="R2" i="231"/>
  <c r="G2" i="231" s="1"/>
  <c r="H2" i="231" s="1"/>
  <c r="R13" i="231"/>
  <c r="G13" i="231" s="1"/>
  <c r="H13" i="231" s="1"/>
  <c r="G22" i="231"/>
  <c r="H22" i="231" s="1"/>
  <c r="H17" i="231"/>
  <c r="H8" i="231"/>
  <c r="G15" i="231"/>
  <c r="H15" i="231" s="1"/>
  <c r="H20" i="231"/>
  <c r="H4" i="231"/>
  <c r="G6" i="231"/>
  <c r="H6" i="231" s="1"/>
  <c r="G21" i="231"/>
  <c r="H21" i="231" s="1"/>
  <c r="G23" i="231"/>
  <c r="H23" i="231" s="1"/>
  <c r="H25" i="231"/>
  <c r="G27" i="231"/>
  <c r="H27" i="231" s="1"/>
  <c r="R12" i="231"/>
  <c r="G12" i="231" s="1"/>
  <c r="H12" i="231" s="1"/>
  <c r="H9" i="230"/>
  <c r="H18" i="230"/>
  <c r="H26" i="230"/>
  <c r="R13" i="230"/>
  <c r="G13" i="230" s="1"/>
  <c r="H13" i="230" s="1"/>
  <c r="G16" i="230"/>
  <c r="H16" i="230" s="1"/>
  <c r="G24" i="230"/>
  <c r="H24" i="230" s="1"/>
  <c r="H3" i="230"/>
  <c r="G15" i="230"/>
  <c r="H15" i="230" s="1"/>
  <c r="H7" i="230"/>
  <c r="H5" i="230"/>
  <c r="H20" i="230"/>
  <c r="G6" i="230"/>
  <c r="H6" i="230" s="1"/>
  <c r="G8" i="230"/>
  <c r="H8" i="230" s="1"/>
  <c r="H25" i="230"/>
  <c r="G23" i="230"/>
  <c r="H23" i="230" s="1"/>
  <c r="R12" i="230"/>
  <c r="G12" i="230" s="1"/>
  <c r="H12" i="230" s="1"/>
  <c r="R14" i="230"/>
  <c r="G14" i="230" s="1"/>
  <c r="H14" i="230" s="1"/>
  <c r="G8" i="229"/>
  <c r="H8" i="229" s="1"/>
  <c r="G6" i="229"/>
  <c r="H6" i="229" s="1"/>
  <c r="G16" i="229"/>
  <c r="H16" i="229" s="1"/>
  <c r="H18" i="229"/>
  <c r="H10" i="229"/>
  <c r="G20" i="229"/>
  <c r="H20" i="229" s="1"/>
  <c r="R2" i="229"/>
  <c r="G2" i="229" s="1"/>
  <c r="H2" i="229" s="1"/>
  <c r="H27" i="229"/>
  <c r="G15" i="229"/>
  <c r="H15" i="229" s="1"/>
  <c r="H17" i="229"/>
  <c r="H19" i="229"/>
  <c r="H25" i="229"/>
  <c r="G23" i="229"/>
  <c r="H23" i="229" s="1"/>
  <c r="R12" i="229"/>
  <c r="G12" i="229" s="1"/>
  <c r="H12" i="229" s="1"/>
  <c r="R13" i="229"/>
  <c r="G13" i="229" s="1"/>
  <c r="H13" i="229" s="1"/>
  <c r="R14" i="229"/>
  <c r="G14" i="229" s="1"/>
  <c r="H14" i="229" s="1"/>
  <c r="G6" i="228"/>
  <c r="H6" i="228" s="1"/>
  <c r="H17" i="228"/>
  <c r="G21" i="228"/>
  <c r="H21" i="228" s="1"/>
  <c r="R14" i="228"/>
  <c r="G14" i="228" s="1"/>
  <c r="H14" i="228" s="1"/>
  <c r="H25" i="228"/>
  <c r="R2" i="228"/>
  <c r="G2" i="228" s="1"/>
  <c r="H2" i="228" s="1"/>
  <c r="G4" i="228"/>
  <c r="H4" i="228" s="1"/>
  <c r="G19" i="228"/>
  <c r="H19" i="228" s="1"/>
  <c r="G22" i="228"/>
  <c r="H22" i="228" s="1"/>
  <c r="G7" i="228"/>
  <c r="H7" i="228" s="1"/>
  <c r="G18" i="228"/>
  <c r="H18" i="228" s="1"/>
  <c r="H20" i="228"/>
  <c r="R12" i="228"/>
  <c r="G12" i="228" s="1"/>
  <c r="H12" i="228" s="1"/>
  <c r="R13" i="228"/>
  <c r="G13" i="228" s="1"/>
  <c r="H13" i="228" s="1"/>
  <c r="G6" i="227"/>
  <c r="R14" i="227"/>
  <c r="G14" i="227" s="1"/>
  <c r="G5" i="227"/>
  <c r="G7" i="227"/>
  <c r="G22" i="227"/>
  <c r="G20" i="227"/>
  <c r="R12" i="227"/>
  <c r="G12" i="227" s="1"/>
  <c r="R13" i="227"/>
  <c r="G13" i="227" s="1"/>
  <c r="G19" i="226"/>
  <c r="H19" i="226" s="1"/>
  <c r="H21" i="226"/>
  <c r="H8" i="226"/>
  <c r="G3" i="226"/>
  <c r="H3" i="226" s="1"/>
  <c r="H17" i="226"/>
  <c r="G14" i="226"/>
  <c r="G7" i="226"/>
  <c r="H7" i="226" s="1"/>
  <c r="G6" i="226"/>
  <c r="H6" i="226" s="1"/>
  <c r="H9" i="226"/>
  <c r="H18" i="226"/>
  <c r="G22" i="226"/>
  <c r="H22" i="226" s="1"/>
  <c r="H4" i="226"/>
  <c r="H16" i="226"/>
  <c r="G20" i="226"/>
  <c r="H20" i="226" s="1"/>
  <c r="H2" i="226"/>
  <c r="H5" i="226"/>
  <c r="H10" i="226"/>
  <c r="G11" i="226"/>
  <c r="H11" i="226" s="1"/>
  <c r="G15" i="226"/>
  <c r="H15" i="226" s="1"/>
  <c r="G27" i="226"/>
  <c r="H27" i="226" s="1"/>
  <c r="R12" i="226"/>
  <c r="G12" i="226" s="1"/>
  <c r="H12" i="226" s="1"/>
  <c r="R13" i="226"/>
  <c r="G13" i="226" s="1"/>
  <c r="H13" i="226" s="1"/>
  <c r="G18" i="225"/>
  <c r="H18" i="225" s="1"/>
  <c r="H3" i="225"/>
  <c r="G10" i="225"/>
  <c r="H10" i="225" s="1"/>
  <c r="H12" i="225"/>
  <c r="R13" i="225"/>
  <c r="G13" i="225" s="1"/>
  <c r="H13" i="225" s="1"/>
  <c r="G24" i="225"/>
  <c r="H24" i="225" s="1"/>
  <c r="G26" i="225"/>
  <c r="H26" i="225" s="1"/>
  <c r="H7" i="225"/>
  <c r="G9" i="225"/>
  <c r="H9" i="225" s="1"/>
  <c r="G8" i="225"/>
  <c r="H8" i="225" s="1"/>
  <c r="G17" i="225"/>
  <c r="H17" i="225" s="1"/>
  <c r="G25" i="225"/>
  <c r="H25" i="225" s="1"/>
  <c r="H15" i="225"/>
  <c r="G6" i="225"/>
  <c r="H6" i="225" s="1"/>
  <c r="H23" i="225"/>
  <c r="G16" i="225"/>
  <c r="H16" i="225" s="1"/>
  <c r="G22" i="225"/>
  <c r="H22" i="225" s="1"/>
  <c r="R2" i="225"/>
  <c r="G2" i="225" s="1"/>
  <c r="H2" i="225" s="1"/>
  <c r="R14" i="225"/>
  <c r="G14" i="225" s="1"/>
  <c r="H14" i="225" s="1"/>
  <c r="G22" i="224"/>
  <c r="H22" i="224" s="1"/>
  <c r="M13" i="224"/>
  <c r="F13" i="224" s="1"/>
  <c r="G14" i="224"/>
  <c r="G9" i="224"/>
  <c r="H9" i="224" s="1"/>
  <c r="R12" i="224"/>
  <c r="G12" i="224" s="1"/>
  <c r="H12" i="224" s="1"/>
  <c r="G13" i="224"/>
  <c r="H15" i="224"/>
  <c r="G5" i="224"/>
  <c r="H5" i="224" s="1"/>
  <c r="M14" i="224"/>
  <c r="F14" i="224" s="1"/>
  <c r="G25" i="224"/>
  <c r="H25" i="224" s="1"/>
  <c r="G4" i="224"/>
  <c r="H4" i="224" s="1"/>
  <c r="G6" i="224"/>
  <c r="H6" i="224" s="1"/>
  <c r="G20" i="224"/>
  <c r="H20" i="224" s="1"/>
  <c r="G21" i="224"/>
  <c r="H21" i="224" s="1"/>
  <c r="G17" i="224"/>
  <c r="H17" i="224" s="1"/>
  <c r="H10" i="224"/>
  <c r="X32" i="223"/>
  <c r="X31" i="223"/>
  <c r="X30" i="223"/>
  <c r="X29" i="223"/>
  <c r="X28" i="223"/>
  <c r="X27" i="223"/>
  <c r="V27" i="223"/>
  <c r="M27" i="223" s="1"/>
  <c r="F27" i="223" s="1"/>
  <c r="Q27" i="223"/>
  <c r="V26" i="223"/>
  <c r="M26" i="223" s="1"/>
  <c r="F26" i="223" s="1"/>
  <c r="Q26" i="223"/>
  <c r="X25" i="223"/>
  <c r="V25" i="223"/>
  <c r="M25" i="223" s="1"/>
  <c r="F25" i="223" s="1"/>
  <c r="Q25" i="223"/>
  <c r="X24" i="223"/>
  <c r="V24" i="223"/>
  <c r="M24" i="223" s="1"/>
  <c r="F24" i="223" s="1"/>
  <c r="Q24" i="223"/>
  <c r="X23" i="223"/>
  <c r="V23" i="223"/>
  <c r="M23" i="223" s="1"/>
  <c r="F23" i="223" s="1"/>
  <c r="Q23" i="223"/>
  <c r="X22" i="223"/>
  <c r="V22" i="223"/>
  <c r="M22" i="223" s="1"/>
  <c r="F22" i="223" s="1"/>
  <c r="Q22" i="223"/>
  <c r="X21" i="223"/>
  <c r="V21" i="223"/>
  <c r="M21" i="223" s="1"/>
  <c r="F21" i="223" s="1"/>
  <c r="Q21" i="223"/>
  <c r="X20" i="223"/>
  <c r="V20" i="223"/>
  <c r="M20" i="223" s="1"/>
  <c r="F20" i="223" s="1"/>
  <c r="Q20" i="223"/>
  <c r="X19" i="223"/>
  <c r="V19" i="223"/>
  <c r="M19" i="223" s="1"/>
  <c r="F19" i="223" s="1"/>
  <c r="Q19" i="223"/>
  <c r="X18" i="223"/>
  <c r="V18" i="223"/>
  <c r="M18" i="223" s="1"/>
  <c r="F18" i="223" s="1"/>
  <c r="Q18" i="223"/>
  <c r="X17" i="223"/>
  <c r="V17" i="223"/>
  <c r="M17" i="223" s="1"/>
  <c r="F17" i="223" s="1"/>
  <c r="Q17" i="223"/>
  <c r="X16" i="223"/>
  <c r="V16" i="223"/>
  <c r="M16" i="223" s="1"/>
  <c r="F16" i="223" s="1"/>
  <c r="Q16" i="223"/>
  <c r="X15" i="223"/>
  <c r="V15" i="223"/>
  <c r="M15" i="223" s="1"/>
  <c r="F15" i="223" s="1"/>
  <c r="Q15" i="223"/>
  <c r="X14" i="223"/>
  <c r="V14" i="223"/>
  <c r="M14" i="223" s="1"/>
  <c r="F14" i="223" s="1"/>
  <c r="Q14" i="223"/>
  <c r="X13" i="223"/>
  <c r="V13" i="223"/>
  <c r="M13" i="223" s="1"/>
  <c r="F13" i="223" s="1"/>
  <c r="Q13" i="223"/>
  <c r="X12" i="223"/>
  <c r="V12" i="223"/>
  <c r="M12" i="223" s="1"/>
  <c r="F12" i="223" s="1"/>
  <c r="Q12" i="223"/>
  <c r="X11" i="223"/>
  <c r="V11" i="223"/>
  <c r="M11" i="223" s="1"/>
  <c r="F11" i="223" s="1"/>
  <c r="Q11" i="223"/>
  <c r="X10" i="223"/>
  <c r="V10" i="223"/>
  <c r="M10" i="223" s="1"/>
  <c r="F10" i="223" s="1"/>
  <c r="Q10" i="223"/>
  <c r="X9" i="223"/>
  <c r="V9" i="223"/>
  <c r="M9" i="223" s="1"/>
  <c r="F9" i="223" s="1"/>
  <c r="Q9" i="223"/>
  <c r="X8" i="223"/>
  <c r="V8" i="223"/>
  <c r="M8" i="223" s="1"/>
  <c r="F8" i="223" s="1"/>
  <c r="Q8" i="223"/>
  <c r="X7" i="223"/>
  <c r="V7" i="223"/>
  <c r="M7" i="223" s="1"/>
  <c r="F7" i="223" s="1"/>
  <c r="Q7" i="223"/>
  <c r="X6" i="223"/>
  <c r="V6" i="223"/>
  <c r="M6" i="223" s="1"/>
  <c r="F6" i="223" s="1"/>
  <c r="Q6" i="223"/>
  <c r="X5" i="223"/>
  <c r="V5" i="223"/>
  <c r="M5" i="223" s="1"/>
  <c r="F5" i="223" s="1"/>
  <c r="Q5" i="223"/>
  <c r="X4" i="223"/>
  <c r="V4" i="223"/>
  <c r="M4" i="223" s="1"/>
  <c r="F4" i="223" s="1"/>
  <c r="Q4" i="223"/>
  <c r="X3" i="223"/>
  <c r="V3" i="223"/>
  <c r="M3" i="223" s="1"/>
  <c r="F3" i="223" s="1"/>
  <c r="Q3" i="223"/>
  <c r="X2" i="223"/>
  <c r="V2" i="223"/>
  <c r="M2" i="223" s="1"/>
  <c r="F2" i="223" s="1"/>
  <c r="Q2" i="223"/>
  <c r="X32" i="222"/>
  <c r="X31" i="222"/>
  <c r="X30" i="222"/>
  <c r="X29" i="222"/>
  <c r="X28" i="222"/>
  <c r="X27" i="222"/>
  <c r="V27" i="222"/>
  <c r="M27" i="222" s="1"/>
  <c r="F27" i="222" s="1"/>
  <c r="Q27" i="222"/>
  <c r="V26" i="222"/>
  <c r="M26" i="222" s="1"/>
  <c r="F26" i="222" s="1"/>
  <c r="Q26" i="222"/>
  <c r="X25" i="222"/>
  <c r="V25" i="222"/>
  <c r="M25" i="222" s="1"/>
  <c r="F25" i="222" s="1"/>
  <c r="Q25" i="222"/>
  <c r="X24" i="222"/>
  <c r="V24" i="222"/>
  <c r="M24" i="222" s="1"/>
  <c r="F24" i="222" s="1"/>
  <c r="Q24" i="222"/>
  <c r="X23" i="222"/>
  <c r="V23" i="222"/>
  <c r="M23" i="222" s="1"/>
  <c r="F23" i="222" s="1"/>
  <c r="Q23" i="222"/>
  <c r="X22" i="222"/>
  <c r="V22" i="222"/>
  <c r="M22" i="222" s="1"/>
  <c r="F22" i="222" s="1"/>
  <c r="Q22" i="222"/>
  <c r="X21" i="222"/>
  <c r="V21" i="222"/>
  <c r="M21" i="222" s="1"/>
  <c r="F21" i="222" s="1"/>
  <c r="Q21" i="222"/>
  <c r="X20" i="222"/>
  <c r="V20" i="222"/>
  <c r="M20" i="222" s="1"/>
  <c r="F20" i="222" s="1"/>
  <c r="Q20" i="222"/>
  <c r="X19" i="222"/>
  <c r="V19" i="222"/>
  <c r="M19" i="222" s="1"/>
  <c r="F19" i="222" s="1"/>
  <c r="Q19" i="222"/>
  <c r="X18" i="222"/>
  <c r="V18" i="222"/>
  <c r="M18" i="222" s="1"/>
  <c r="F18" i="222" s="1"/>
  <c r="Q18" i="222"/>
  <c r="X17" i="222"/>
  <c r="V17" i="222"/>
  <c r="M17" i="222" s="1"/>
  <c r="F17" i="222" s="1"/>
  <c r="Q17" i="222"/>
  <c r="X16" i="222"/>
  <c r="V16" i="222"/>
  <c r="M16" i="222" s="1"/>
  <c r="F16" i="222" s="1"/>
  <c r="Q16" i="222"/>
  <c r="X15" i="222"/>
  <c r="V15" i="222"/>
  <c r="M15" i="222" s="1"/>
  <c r="F15" i="222" s="1"/>
  <c r="Q15" i="222"/>
  <c r="X14" i="222"/>
  <c r="V14" i="222"/>
  <c r="M14" i="222" s="1"/>
  <c r="F14" i="222" s="1"/>
  <c r="Q14" i="222"/>
  <c r="X13" i="222"/>
  <c r="V13" i="222"/>
  <c r="M13" i="222" s="1"/>
  <c r="F13" i="222" s="1"/>
  <c r="Q13" i="222"/>
  <c r="X12" i="222"/>
  <c r="V12" i="222"/>
  <c r="M12" i="222" s="1"/>
  <c r="F12" i="222" s="1"/>
  <c r="Q12" i="222"/>
  <c r="X11" i="222"/>
  <c r="V11" i="222"/>
  <c r="M11" i="222" s="1"/>
  <c r="F11" i="222" s="1"/>
  <c r="Q11" i="222"/>
  <c r="X10" i="222"/>
  <c r="V10" i="222"/>
  <c r="M10" i="222" s="1"/>
  <c r="F10" i="222" s="1"/>
  <c r="Q10" i="222"/>
  <c r="X9" i="222"/>
  <c r="V9" i="222"/>
  <c r="M9" i="222" s="1"/>
  <c r="F9" i="222" s="1"/>
  <c r="Q9" i="222"/>
  <c r="X8" i="222"/>
  <c r="V8" i="222"/>
  <c r="M8" i="222" s="1"/>
  <c r="F8" i="222" s="1"/>
  <c r="Q8" i="222"/>
  <c r="X7" i="222"/>
  <c r="V7" i="222"/>
  <c r="M7" i="222" s="1"/>
  <c r="F7" i="222" s="1"/>
  <c r="Q7" i="222"/>
  <c r="X6" i="222"/>
  <c r="V6" i="222"/>
  <c r="M6" i="222" s="1"/>
  <c r="F6" i="222" s="1"/>
  <c r="Q6" i="222"/>
  <c r="X5" i="222"/>
  <c r="V5" i="222"/>
  <c r="M5" i="222" s="1"/>
  <c r="F5" i="222" s="1"/>
  <c r="Q5" i="222"/>
  <c r="X4" i="222"/>
  <c r="V4" i="222"/>
  <c r="M4" i="222" s="1"/>
  <c r="F4" i="222" s="1"/>
  <c r="Q4" i="222"/>
  <c r="X3" i="222"/>
  <c r="V3" i="222"/>
  <c r="M3" i="222" s="1"/>
  <c r="F3" i="222" s="1"/>
  <c r="Q3" i="222"/>
  <c r="X2" i="222"/>
  <c r="V2" i="222"/>
  <c r="M2" i="222" s="1"/>
  <c r="F2" i="222" s="1"/>
  <c r="Q2" i="222"/>
  <c r="X32" i="221"/>
  <c r="X31" i="221"/>
  <c r="X30" i="221"/>
  <c r="X29" i="221"/>
  <c r="X28" i="221"/>
  <c r="X27" i="221"/>
  <c r="V27" i="221"/>
  <c r="M27" i="221" s="1"/>
  <c r="F27" i="221" s="1"/>
  <c r="Q27" i="221"/>
  <c r="V26" i="221"/>
  <c r="M26" i="221" s="1"/>
  <c r="F26" i="221" s="1"/>
  <c r="Q26" i="221"/>
  <c r="X25" i="221"/>
  <c r="V25" i="221"/>
  <c r="M25" i="221" s="1"/>
  <c r="F25" i="221" s="1"/>
  <c r="Q25" i="221"/>
  <c r="X24" i="221"/>
  <c r="V24" i="221"/>
  <c r="M24" i="221" s="1"/>
  <c r="F24" i="221" s="1"/>
  <c r="Q24" i="221"/>
  <c r="X23" i="221"/>
  <c r="V23" i="221"/>
  <c r="M23" i="221" s="1"/>
  <c r="F23" i="221" s="1"/>
  <c r="Q23" i="221"/>
  <c r="X22" i="221"/>
  <c r="V22" i="221"/>
  <c r="M22" i="221" s="1"/>
  <c r="F22" i="221" s="1"/>
  <c r="Q22" i="221"/>
  <c r="X21" i="221"/>
  <c r="V21" i="221"/>
  <c r="M21" i="221" s="1"/>
  <c r="F21" i="221" s="1"/>
  <c r="Q21" i="221"/>
  <c r="X20" i="221"/>
  <c r="V20" i="221"/>
  <c r="M20" i="221" s="1"/>
  <c r="F20" i="221" s="1"/>
  <c r="Q20" i="221"/>
  <c r="X19" i="221"/>
  <c r="V19" i="221"/>
  <c r="M19" i="221" s="1"/>
  <c r="F19" i="221" s="1"/>
  <c r="Q19" i="221"/>
  <c r="X18" i="221"/>
  <c r="V18" i="221"/>
  <c r="M18" i="221" s="1"/>
  <c r="F18" i="221" s="1"/>
  <c r="Q18" i="221"/>
  <c r="X17" i="221"/>
  <c r="V17" i="221"/>
  <c r="M17" i="221" s="1"/>
  <c r="F17" i="221" s="1"/>
  <c r="Q17" i="221"/>
  <c r="X16" i="221"/>
  <c r="V16" i="221"/>
  <c r="M16" i="221" s="1"/>
  <c r="F16" i="221" s="1"/>
  <c r="Q16" i="221"/>
  <c r="X15" i="221"/>
  <c r="V15" i="221"/>
  <c r="M15" i="221" s="1"/>
  <c r="F15" i="221" s="1"/>
  <c r="Q15" i="221"/>
  <c r="X14" i="221"/>
  <c r="V14" i="221"/>
  <c r="M14" i="221" s="1"/>
  <c r="F14" i="221" s="1"/>
  <c r="Q14" i="221"/>
  <c r="X13" i="221"/>
  <c r="V13" i="221"/>
  <c r="M13" i="221" s="1"/>
  <c r="F13" i="221" s="1"/>
  <c r="Q13" i="221"/>
  <c r="X12" i="221"/>
  <c r="V12" i="221"/>
  <c r="M12" i="221" s="1"/>
  <c r="F12" i="221" s="1"/>
  <c r="Q12" i="221"/>
  <c r="X11" i="221"/>
  <c r="V11" i="221"/>
  <c r="M11" i="221" s="1"/>
  <c r="F11" i="221" s="1"/>
  <c r="Q11" i="221"/>
  <c r="X10" i="221"/>
  <c r="V10" i="221"/>
  <c r="M10" i="221" s="1"/>
  <c r="F10" i="221" s="1"/>
  <c r="Q10" i="221"/>
  <c r="X9" i="221"/>
  <c r="V9" i="221"/>
  <c r="M9" i="221" s="1"/>
  <c r="F9" i="221" s="1"/>
  <c r="Q9" i="221"/>
  <c r="X8" i="221"/>
  <c r="V8" i="221"/>
  <c r="M8" i="221" s="1"/>
  <c r="F8" i="221" s="1"/>
  <c r="Q8" i="221"/>
  <c r="X7" i="221"/>
  <c r="V7" i="221"/>
  <c r="M7" i="221" s="1"/>
  <c r="F7" i="221" s="1"/>
  <c r="Q7" i="221"/>
  <c r="X6" i="221"/>
  <c r="V6" i="221"/>
  <c r="M6" i="221" s="1"/>
  <c r="F6" i="221" s="1"/>
  <c r="Q6" i="221"/>
  <c r="X5" i="221"/>
  <c r="V5" i="221"/>
  <c r="M5" i="221" s="1"/>
  <c r="F5" i="221" s="1"/>
  <c r="Q5" i="221"/>
  <c r="X4" i="221"/>
  <c r="V4" i="221"/>
  <c r="M4" i="221" s="1"/>
  <c r="F4" i="221" s="1"/>
  <c r="Q4" i="221"/>
  <c r="X3" i="221"/>
  <c r="V3" i="221"/>
  <c r="M3" i="221" s="1"/>
  <c r="F3" i="221" s="1"/>
  <c r="Q3" i="221"/>
  <c r="X2" i="221"/>
  <c r="V2" i="221"/>
  <c r="M2" i="221" s="1"/>
  <c r="F2" i="221" s="1"/>
  <c r="Q2" i="221"/>
  <c r="M27" i="220"/>
  <c r="F27" i="220" s="1"/>
  <c r="Q27" i="220"/>
  <c r="M26" i="220"/>
  <c r="F26" i="220" s="1"/>
  <c r="Q26" i="220"/>
  <c r="R27" i="220"/>
  <c r="M25" i="220"/>
  <c r="F25" i="220" s="1"/>
  <c r="Q25" i="220"/>
  <c r="R26" i="220"/>
  <c r="M24" i="220"/>
  <c r="F24" i="220" s="1"/>
  <c r="Q24" i="220"/>
  <c r="R25" i="220"/>
  <c r="Q23" i="220"/>
  <c r="M23" i="220"/>
  <c r="F23" i="220" s="1"/>
  <c r="R24" i="220"/>
  <c r="M22" i="220"/>
  <c r="F22" i="220" s="1"/>
  <c r="Q22" i="220"/>
  <c r="R23" i="220"/>
  <c r="M21" i="220"/>
  <c r="F21" i="220" s="1"/>
  <c r="Q21" i="220"/>
  <c r="R22" i="220"/>
  <c r="M20" i="220"/>
  <c r="F20" i="220" s="1"/>
  <c r="Q20" i="220"/>
  <c r="R21" i="220"/>
  <c r="M19" i="220"/>
  <c r="F19" i="220" s="1"/>
  <c r="Q19" i="220"/>
  <c r="R20" i="220"/>
  <c r="M18" i="220"/>
  <c r="F18" i="220" s="1"/>
  <c r="Q18" i="220"/>
  <c r="R19" i="220"/>
  <c r="M17" i="220"/>
  <c r="F17" i="220" s="1"/>
  <c r="Q17" i="220"/>
  <c r="R18" i="220"/>
  <c r="M16" i="220"/>
  <c r="F16" i="220" s="1"/>
  <c r="Q16" i="220"/>
  <c r="R17" i="220"/>
  <c r="Q15" i="220"/>
  <c r="M15" i="220"/>
  <c r="F15" i="220" s="1"/>
  <c r="R16" i="220"/>
  <c r="Q14" i="220"/>
  <c r="R15" i="220"/>
  <c r="M13" i="220"/>
  <c r="F13" i="220" s="1"/>
  <c r="Q13" i="220"/>
  <c r="M12" i="220"/>
  <c r="F12" i="220" s="1"/>
  <c r="Q12" i="220"/>
  <c r="R11" i="220"/>
  <c r="M11" i="220"/>
  <c r="F11" i="220" s="1"/>
  <c r="Q11" i="220"/>
  <c r="R10" i="220"/>
  <c r="M10" i="220"/>
  <c r="F10" i="220" s="1"/>
  <c r="Q10" i="220"/>
  <c r="R9" i="220"/>
  <c r="M9" i="220"/>
  <c r="F9" i="220" s="1"/>
  <c r="Q9" i="220"/>
  <c r="R8" i="220"/>
  <c r="M8" i="220"/>
  <c r="F8" i="220" s="1"/>
  <c r="Q8" i="220"/>
  <c r="R7" i="220"/>
  <c r="M7" i="220"/>
  <c r="F7" i="220" s="1"/>
  <c r="Q7" i="220"/>
  <c r="R6" i="220"/>
  <c r="M6" i="220"/>
  <c r="F6" i="220" s="1"/>
  <c r="Q6" i="220"/>
  <c r="R5" i="220"/>
  <c r="M5" i="220"/>
  <c r="F5" i="220" s="1"/>
  <c r="Q5" i="220"/>
  <c r="R4" i="220"/>
  <c r="M4" i="220"/>
  <c r="F4" i="220" s="1"/>
  <c r="Q4" i="220"/>
  <c r="R3" i="220"/>
  <c r="M3" i="220"/>
  <c r="F3" i="220" s="1"/>
  <c r="Q3" i="220"/>
  <c r="R2" i="220"/>
  <c r="M2" i="220"/>
  <c r="F2" i="220" s="1"/>
  <c r="Q2" i="220"/>
  <c r="M27" i="219"/>
  <c r="F27" i="219" s="1"/>
  <c r="Q27" i="219"/>
  <c r="M26" i="219"/>
  <c r="F26" i="219" s="1"/>
  <c r="Q26" i="219"/>
  <c r="R27" i="219"/>
  <c r="M25" i="219"/>
  <c r="F25" i="219" s="1"/>
  <c r="Q25" i="219"/>
  <c r="R26" i="219"/>
  <c r="M24" i="219"/>
  <c r="F24" i="219" s="1"/>
  <c r="Q24" i="219"/>
  <c r="R25" i="219"/>
  <c r="M23" i="219"/>
  <c r="F23" i="219" s="1"/>
  <c r="Q23" i="219"/>
  <c r="R24" i="219"/>
  <c r="M22" i="219"/>
  <c r="F22" i="219" s="1"/>
  <c r="Q22" i="219"/>
  <c r="R23" i="219"/>
  <c r="Q21" i="219"/>
  <c r="M21" i="219"/>
  <c r="F21" i="219" s="1"/>
  <c r="R22" i="219"/>
  <c r="M20" i="219"/>
  <c r="F20" i="219" s="1"/>
  <c r="Q20" i="219"/>
  <c r="R21" i="219"/>
  <c r="M19" i="219"/>
  <c r="F19" i="219" s="1"/>
  <c r="Q19" i="219"/>
  <c r="R20" i="219"/>
  <c r="M18" i="219"/>
  <c r="F18" i="219" s="1"/>
  <c r="Q18" i="219"/>
  <c r="R19" i="219"/>
  <c r="M17" i="219"/>
  <c r="F17" i="219" s="1"/>
  <c r="Q17" i="219"/>
  <c r="R18" i="219"/>
  <c r="M16" i="219"/>
  <c r="F16" i="219" s="1"/>
  <c r="Q16" i="219"/>
  <c r="R17" i="219"/>
  <c r="M15" i="219"/>
  <c r="F15" i="219" s="1"/>
  <c r="Q15" i="219"/>
  <c r="R16" i="219"/>
  <c r="M14" i="219"/>
  <c r="F14" i="219" s="1"/>
  <c r="Q14" i="219"/>
  <c r="R15" i="219"/>
  <c r="M13" i="219"/>
  <c r="F13" i="219" s="1"/>
  <c r="Q13" i="219"/>
  <c r="M12" i="219"/>
  <c r="F12" i="219" s="1"/>
  <c r="Q12" i="219"/>
  <c r="R11" i="219"/>
  <c r="M11" i="219"/>
  <c r="F11" i="219" s="1"/>
  <c r="Q11" i="219"/>
  <c r="R10" i="219"/>
  <c r="M10" i="219"/>
  <c r="F10" i="219" s="1"/>
  <c r="Q10" i="219"/>
  <c r="R9" i="219"/>
  <c r="M9" i="219"/>
  <c r="F9" i="219" s="1"/>
  <c r="Q9" i="219"/>
  <c r="R8" i="219"/>
  <c r="M8" i="219"/>
  <c r="F8" i="219" s="1"/>
  <c r="Q8" i="219"/>
  <c r="R7" i="219"/>
  <c r="M7" i="219"/>
  <c r="F7" i="219" s="1"/>
  <c r="Q7" i="219"/>
  <c r="R6" i="219"/>
  <c r="M6" i="219"/>
  <c r="F6" i="219" s="1"/>
  <c r="Q6" i="219"/>
  <c r="R5" i="219"/>
  <c r="Q5" i="219"/>
  <c r="M5" i="219"/>
  <c r="F5" i="219" s="1"/>
  <c r="R4" i="219"/>
  <c r="M4" i="219"/>
  <c r="F4" i="219" s="1"/>
  <c r="Q4" i="219"/>
  <c r="R3" i="219"/>
  <c r="M3" i="219"/>
  <c r="F3" i="219" s="1"/>
  <c r="Q3" i="219"/>
  <c r="M2" i="219"/>
  <c r="F2" i="219" s="1"/>
  <c r="Q2" i="219"/>
  <c r="M27" i="218"/>
  <c r="F27" i="218" s="1"/>
  <c r="Q27" i="218"/>
  <c r="M26" i="218"/>
  <c r="F26" i="218" s="1"/>
  <c r="Q26" i="218"/>
  <c r="R27" i="218"/>
  <c r="M25" i="218"/>
  <c r="F25" i="218" s="1"/>
  <c r="Q25" i="218"/>
  <c r="R26" i="218"/>
  <c r="M24" i="218"/>
  <c r="F24" i="218" s="1"/>
  <c r="Q24" i="218"/>
  <c r="R25" i="218"/>
  <c r="M23" i="218"/>
  <c r="F23" i="218" s="1"/>
  <c r="Q23" i="218"/>
  <c r="R24" i="218"/>
  <c r="M22" i="218"/>
  <c r="F22" i="218" s="1"/>
  <c r="Q22" i="218"/>
  <c r="R23" i="218"/>
  <c r="M21" i="218"/>
  <c r="F21" i="218" s="1"/>
  <c r="Q21" i="218"/>
  <c r="R22" i="218"/>
  <c r="M20" i="218"/>
  <c r="F20" i="218" s="1"/>
  <c r="Q20" i="218"/>
  <c r="R21" i="218"/>
  <c r="M19" i="218"/>
  <c r="F19" i="218" s="1"/>
  <c r="Q19" i="218"/>
  <c r="R20" i="218"/>
  <c r="Q18" i="218"/>
  <c r="M18" i="218"/>
  <c r="F18" i="218" s="1"/>
  <c r="R19" i="218"/>
  <c r="M17" i="218"/>
  <c r="F17" i="218" s="1"/>
  <c r="Q17" i="218"/>
  <c r="R18" i="218"/>
  <c r="M16" i="218"/>
  <c r="F16" i="218" s="1"/>
  <c r="Q16" i="218"/>
  <c r="R17" i="218"/>
  <c r="M15" i="218"/>
  <c r="F15" i="218" s="1"/>
  <c r="Q15" i="218"/>
  <c r="R16" i="218"/>
  <c r="R14" i="218"/>
  <c r="Q14" i="218"/>
  <c r="R15" i="218"/>
  <c r="R13" i="218"/>
  <c r="Q13" i="218"/>
  <c r="M12" i="218"/>
  <c r="F12" i="218" s="1"/>
  <c r="Q12" i="218"/>
  <c r="R11" i="218"/>
  <c r="M11" i="218"/>
  <c r="F11" i="218" s="1"/>
  <c r="Q11" i="218"/>
  <c r="R10" i="218"/>
  <c r="M10" i="218"/>
  <c r="F10" i="218" s="1"/>
  <c r="Q10" i="218"/>
  <c r="R9" i="218"/>
  <c r="M9" i="218"/>
  <c r="F9" i="218" s="1"/>
  <c r="Q9" i="218"/>
  <c r="R8" i="218"/>
  <c r="M8" i="218"/>
  <c r="F8" i="218" s="1"/>
  <c r="Q8" i="218"/>
  <c r="R7" i="218"/>
  <c r="M7" i="218"/>
  <c r="F7" i="218" s="1"/>
  <c r="Q7" i="218"/>
  <c r="R6" i="218"/>
  <c r="M6" i="218"/>
  <c r="F6" i="218" s="1"/>
  <c r="Q6" i="218"/>
  <c r="R5" i="218"/>
  <c r="Q5" i="218"/>
  <c r="M5" i="218"/>
  <c r="F5" i="218" s="1"/>
  <c r="R4" i="218"/>
  <c r="M4" i="218"/>
  <c r="F4" i="218" s="1"/>
  <c r="Q4" i="218"/>
  <c r="R3" i="218"/>
  <c r="M3" i="218"/>
  <c r="F3" i="218" s="1"/>
  <c r="Q3" i="218"/>
  <c r="R2" i="218"/>
  <c r="M2" i="218"/>
  <c r="F2" i="218" s="1"/>
  <c r="Q2" i="218"/>
  <c r="M27" i="217"/>
  <c r="F27" i="217" s="1"/>
  <c r="Q27" i="217"/>
  <c r="M26" i="217"/>
  <c r="F26" i="217" s="1"/>
  <c r="Q26" i="217"/>
  <c r="R27" i="217"/>
  <c r="M25" i="217"/>
  <c r="F25" i="217" s="1"/>
  <c r="Q25" i="217"/>
  <c r="R26" i="217"/>
  <c r="M24" i="217"/>
  <c r="F24" i="217" s="1"/>
  <c r="Q24" i="217"/>
  <c r="R25" i="217"/>
  <c r="Q23" i="217"/>
  <c r="M23" i="217"/>
  <c r="F23" i="217" s="1"/>
  <c r="R24" i="217"/>
  <c r="M22" i="217"/>
  <c r="F22" i="217" s="1"/>
  <c r="Q22" i="217"/>
  <c r="R23" i="217"/>
  <c r="Q21" i="217"/>
  <c r="M21" i="217"/>
  <c r="F21" i="217" s="1"/>
  <c r="R22" i="217"/>
  <c r="M20" i="217"/>
  <c r="F20" i="217" s="1"/>
  <c r="Q20" i="217"/>
  <c r="R21" i="217"/>
  <c r="M19" i="217"/>
  <c r="F19" i="217" s="1"/>
  <c r="Q19" i="217"/>
  <c r="R20" i="217"/>
  <c r="M18" i="217"/>
  <c r="F18" i="217" s="1"/>
  <c r="Q18" i="217"/>
  <c r="R19" i="217"/>
  <c r="M17" i="217"/>
  <c r="F17" i="217" s="1"/>
  <c r="Q17" i="217"/>
  <c r="R18" i="217"/>
  <c r="M16" i="217"/>
  <c r="F16" i="217" s="1"/>
  <c r="Q16" i="217"/>
  <c r="R17" i="217"/>
  <c r="M15" i="217"/>
  <c r="F15" i="217" s="1"/>
  <c r="Q15" i="217"/>
  <c r="R16" i="217"/>
  <c r="M14" i="217"/>
  <c r="F14" i="217" s="1"/>
  <c r="Q14" i="217"/>
  <c r="R15" i="217"/>
  <c r="M13" i="217"/>
  <c r="F13" i="217" s="1"/>
  <c r="Q13" i="217"/>
  <c r="M12" i="217"/>
  <c r="F12" i="217" s="1"/>
  <c r="Q12" i="217"/>
  <c r="R11" i="217"/>
  <c r="M11" i="217"/>
  <c r="F11" i="217" s="1"/>
  <c r="Q11" i="217"/>
  <c r="R10" i="217"/>
  <c r="M10" i="217"/>
  <c r="F10" i="217" s="1"/>
  <c r="Q10" i="217"/>
  <c r="R9" i="217"/>
  <c r="M9" i="217"/>
  <c r="F9" i="217" s="1"/>
  <c r="Q9" i="217"/>
  <c r="R8" i="217"/>
  <c r="M8" i="217"/>
  <c r="F8" i="217" s="1"/>
  <c r="Q8" i="217"/>
  <c r="R7" i="217"/>
  <c r="Q7" i="217"/>
  <c r="M7" i="217"/>
  <c r="F7" i="217" s="1"/>
  <c r="R6" i="217"/>
  <c r="M6" i="217"/>
  <c r="F6" i="217" s="1"/>
  <c r="Q6" i="217"/>
  <c r="R5" i="217"/>
  <c r="M5" i="217"/>
  <c r="F5" i="217" s="1"/>
  <c r="Q5" i="217"/>
  <c r="R4" i="217"/>
  <c r="M4" i="217"/>
  <c r="F4" i="217" s="1"/>
  <c r="Q4" i="217"/>
  <c r="R3" i="217"/>
  <c r="M3" i="217"/>
  <c r="F3" i="217" s="1"/>
  <c r="Q3" i="217"/>
  <c r="M2" i="217"/>
  <c r="F2" i="217" s="1"/>
  <c r="Q2" i="217"/>
  <c r="M27" i="216"/>
  <c r="F27" i="216" s="1"/>
  <c r="Q27" i="216"/>
  <c r="Q26" i="216"/>
  <c r="M26" i="216"/>
  <c r="F26" i="216" s="1"/>
  <c r="R27" i="216"/>
  <c r="G27" i="216" s="1"/>
  <c r="M25" i="216"/>
  <c r="F25" i="216" s="1"/>
  <c r="Q25" i="216"/>
  <c r="R26" i="216"/>
  <c r="Q24" i="216"/>
  <c r="M24" i="216"/>
  <c r="F24" i="216" s="1"/>
  <c r="R25" i="216"/>
  <c r="M23" i="216"/>
  <c r="F23" i="216" s="1"/>
  <c r="Q23" i="216"/>
  <c r="R24" i="216"/>
  <c r="M22" i="216"/>
  <c r="F22" i="216" s="1"/>
  <c r="Q22" i="216"/>
  <c r="R23" i="216"/>
  <c r="M21" i="216"/>
  <c r="F21" i="216" s="1"/>
  <c r="Q21" i="216"/>
  <c r="R22" i="216"/>
  <c r="M20" i="216"/>
  <c r="F20" i="216" s="1"/>
  <c r="Q20" i="216"/>
  <c r="R21" i="216"/>
  <c r="M19" i="216"/>
  <c r="F19" i="216" s="1"/>
  <c r="Q19" i="216"/>
  <c r="R20" i="216"/>
  <c r="M18" i="216"/>
  <c r="F18" i="216" s="1"/>
  <c r="Q18" i="216"/>
  <c r="R19" i="216"/>
  <c r="M17" i="216"/>
  <c r="F17" i="216" s="1"/>
  <c r="Q17" i="216"/>
  <c r="R18" i="216"/>
  <c r="M16" i="216"/>
  <c r="F16" i="216" s="1"/>
  <c r="Q16" i="216"/>
  <c r="R17" i="216"/>
  <c r="M15" i="216"/>
  <c r="F15" i="216" s="1"/>
  <c r="Q15" i="216"/>
  <c r="R16" i="216"/>
  <c r="M14" i="216"/>
  <c r="F14" i="216" s="1"/>
  <c r="Q14" i="216"/>
  <c r="R15" i="216"/>
  <c r="M13" i="216"/>
  <c r="F13" i="216" s="1"/>
  <c r="Q13" i="216"/>
  <c r="M12" i="216"/>
  <c r="F12" i="216" s="1"/>
  <c r="Q12" i="216"/>
  <c r="R11" i="216"/>
  <c r="M11" i="216"/>
  <c r="F11" i="216" s="1"/>
  <c r="Q11" i="216"/>
  <c r="R10" i="216"/>
  <c r="M10" i="216"/>
  <c r="F10" i="216" s="1"/>
  <c r="Q10" i="216"/>
  <c r="R9" i="216"/>
  <c r="M9" i="216"/>
  <c r="F9" i="216" s="1"/>
  <c r="Q9" i="216"/>
  <c r="R8" i="216"/>
  <c r="M8" i="216"/>
  <c r="F8" i="216" s="1"/>
  <c r="Q8" i="216"/>
  <c r="R7" i="216"/>
  <c r="M7" i="216"/>
  <c r="F7" i="216" s="1"/>
  <c r="Q7" i="216"/>
  <c r="R6" i="216"/>
  <c r="M6" i="216"/>
  <c r="F6" i="216" s="1"/>
  <c r="Q6" i="216"/>
  <c r="R5" i="216"/>
  <c r="M5" i="216"/>
  <c r="F5" i="216" s="1"/>
  <c r="Q5" i="216"/>
  <c r="R4" i="216"/>
  <c r="M4" i="216"/>
  <c r="F4" i="216" s="1"/>
  <c r="Q4" i="216"/>
  <c r="R3" i="216"/>
  <c r="M3" i="216"/>
  <c r="F3" i="216" s="1"/>
  <c r="Q3" i="216"/>
  <c r="M2" i="216"/>
  <c r="F2" i="216" s="1"/>
  <c r="Q2" i="216"/>
  <c r="M27" i="215"/>
  <c r="F27" i="215" s="1"/>
  <c r="Q27" i="215"/>
  <c r="M26" i="215"/>
  <c r="F26" i="215" s="1"/>
  <c r="Q26" i="215"/>
  <c r="R27" i="215"/>
  <c r="M25" i="215"/>
  <c r="F25" i="215" s="1"/>
  <c r="Q25" i="215"/>
  <c r="R26" i="215"/>
  <c r="M24" i="215"/>
  <c r="F24" i="215" s="1"/>
  <c r="Q24" i="215"/>
  <c r="R25" i="215"/>
  <c r="M23" i="215"/>
  <c r="F23" i="215" s="1"/>
  <c r="Q23" i="215"/>
  <c r="R24" i="215"/>
  <c r="M22" i="215"/>
  <c r="F22" i="215" s="1"/>
  <c r="Q22" i="215"/>
  <c r="R23" i="215"/>
  <c r="M21" i="215"/>
  <c r="F21" i="215" s="1"/>
  <c r="Q21" i="215"/>
  <c r="R22" i="215"/>
  <c r="M20" i="215"/>
  <c r="F20" i="215" s="1"/>
  <c r="Q20" i="215"/>
  <c r="R21" i="215"/>
  <c r="M19" i="215"/>
  <c r="F19" i="215" s="1"/>
  <c r="Q19" i="215"/>
  <c r="R20" i="215"/>
  <c r="M18" i="215"/>
  <c r="F18" i="215" s="1"/>
  <c r="Q18" i="215"/>
  <c r="R19" i="215"/>
  <c r="M17" i="215"/>
  <c r="F17" i="215" s="1"/>
  <c r="Q17" i="215"/>
  <c r="R18" i="215"/>
  <c r="Q16" i="215"/>
  <c r="M16" i="215"/>
  <c r="F16" i="215" s="1"/>
  <c r="R17" i="215"/>
  <c r="M15" i="215"/>
  <c r="F15" i="215" s="1"/>
  <c r="Q15" i="215"/>
  <c r="R16" i="215"/>
  <c r="M14" i="215"/>
  <c r="F14" i="215" s="1"/>
  <c r="Q14" i="215"/>
  <c r="R15" i="215"/>
  <c r="M13" i="215"/>
  <c r="F13" i="215" s="1"/>
  <c r="Q13" i="215"/>
  <c r="M12" i="215"/>
  <c r="F12" i="215" s="1"/>
  <c r="Q12" i="215"/>
  <c r="R11" i="215"/>
  <c r="Q11" i="215"/>
  <c r="M11" i="215"/>
  <c r="F11" i="215" s="1"/>
  <c r="R10" i="215"/>
  <c r="M10" i="215"/>
  <c r="F10" i="215" s="1"/>
  <c r="Q10" i="215"/>
  <c r="R9" i="215"/>
  <c r="M9" i="215"/>
  <c r="F9" i="215" s="1"/>
  <c r="Q9" i="215"/>
  <c r="R8" i="215"/>
  <c r="M8" i="215"/>
  <c r="F8" i="215" s="1"/>
  <c r="Q8" i="215"/>
  <c r="R7" i="215"/>
  <c r="M7" i="215"/>
  <c r="F7" i="215" s="1"/>
  <c r="Q7" i="215"/>
  <c r="R6" i="215"/>
  <c r="M6" i="215"/>
  <c r="F6" i="215" s="1"/>
  <c r="Q6" i="215"/>
  <c r="R5" i="215"/>
  <c r="M5" i="215"/>
  <c r="F5" i="215" s="1"/>
  <c r="Q5" i="215"/>
  <c r="R4" i="215"/>
  <c r="M4" i="215"/>
  <c r="F4" i="215" s="1"/>
  <c r="Q4" i="215"/>
  <c r="R3" i="215"/>
  <c r="M3" i="215"/>
  <c r="F3" i="215" s="1"/>
  <c r="Q3" i="215"/>
  <c r="R2" i="215"/>
  <c r="M2" i="215"/>
  <c r="F2" i="215" s="1"/>
  <c r="Q2" i="215"/>
  <c r="M27" i="214"/>
  <c r="F27" i="214" s="1"/>
  <c r="Q27" i="214"/>
  <c r="M26" i="214"/>
  <c r="F26" i="214" s="1"/>
  <c r="Q26" i="214"/>
  <c r="R27" i="214"/>
  <c r="M25" i="214"/>
  <c r="F25" i="214" s="1"/>
  <c r="Q25" i="214"/>
  <c r="R26" i="214"/>
  <c r="M24" i="214"/>
  <c r="F24" i="214" s="1"/>
  <c r="Q24" i="214"/>
  <c r="R25" i="214"/>
  <c r="Q23" i="214"/>
  <c r="M23" i="214"/>
  <c r="F23" i="214" s="1"/>
  <c r="R24" i="214"/>
  <c r="M22" i="214"/>
  <c r="F22" i="214" s="1"/>
  <c r="Q22" i="214"/>
  <c r="R23" i="214"/>
  <c r="M21" i="214"/>
  <c r="F21" i="214" s="1"/>
  <c r="Q21" i="214"/>
  <c r="R22" i="214"/>
  <c r="M20" i="214"/>
  <c r="F20" i="214" s="1"/>
  <c r="Q20" i="214"/>
  <c r="R21" i="214"/>
  <c r="M19" i="214"/>
  <c r="F19" i="214" s="1"/>
  <c r="Q19" i="214"/>
  <c r="R20" i="214"/>
  <c r="M18" i="214"/>
  <c r="F18" i="214" s="1"/>
  <c r="Q18" i="214"/>
  <c r="R19" i="214"/>
  <c r="M17" i="214"/>
  <c r="F17" i="214" s="1"/>
  <c r="Q17" i="214"/>
  <c r="R18" i="214"/>
  <c r="M16" i="214"/>
  <c r="F16" i="214" s="1"/>
  <c r="Q16" i="214"/>
  <c r="R17" i="214"/>
  <c r="M15" i="214"/>
  <c r="F15" i="214" s="1"/>
  <c r="Q15" i="214"/>
  <c r="R16" i="214"/>
  <c r="M14" i="214"/>
  <c r="F14" i="214" s="1"/>
  <c r="Q14" i="214"/>
  <c r="R15" i="214"/>
  <c r="R13" i="214"/>
  <c r="Q13" i="214"/>
  <c r="R12" i="214"/>
  <c r="Q12" i="214"/>
  <c r="R11" i="214"/>
  <c r="M11" i="214"/>
  <c r="F11" i="214" s="1"/>
  <c r="Q11" i="214"/>
  <c r="R10" i="214"/>
  <c r="M10" i="214"/>
  <c r="F10" i="214" s="1"/>
  <c r="Q10" i="214"/>
  <c r="R9" i="214"/>
  <c r="M9" i="214"/>
  <c r="F9" i="214" s="1"/>
  <c r="Q9" i="214"/>
  <c r="R8" i="214"/>
  <c r="M8" i="214"/>
  <c r="F8" i="214" s="1"/>
  <c r="Q8" i="214"/>
  <c r="R7" i="214"/>
  <c r="M7" i="214"/>
  <c r="F7" i="214" s="1"/>
  <c r="Q7" i="214"/>
  <c r="R6" i="214"/>
  <c r="M6" i="214"/>
  <c r="F6" i="214" s="1"/>
  <c r="Q6" i="214"/>
  <c r="R5" i="214"/>
  <c r="Q5" i="214"/>
  <c r="M5" i="214"/>
  <c r="F5" i="214" s="1"/>
  <c r="R4" i="214"/>
  <c r="M4" i="214"/>
  <c r="F4" i="214" s="1"/>
  <c r="Q4" i="214"/>
  <c r="R3" i="214"/>
  <c r="M3" i="214"/>
  <c r="F3" i="214" s="1"/>
  <c r="Q3" i="214"/>
  <c r="M2" i="214"/>
  <c r="F2" i="214" s="1"/>
  <c r="Q2" i="214"/>
  <c r="M27" i="213"/>
  <c r="F27" i="213" s="1"/>
  <c r="Q27" i="213"/>
  <c r="M26" i="213"/>
  <c r="F26" i="213" s="1"/>
  <c r="Q26" i="213"/>
  <c r="R27" i="213"/>
  <c r="M25" i="213"/>
  <c r="F25" i="213" s="1"/>
  <c r="Q25" i="213"/>
  <c r="R26" i="213"/>
  <c r="M24" i="213"/>
  <c r="F24" i="213" s="1"/>
  <c r="Q24" i="213"/>
  <c r="R25" i="213"/>
  <c r="M23" i="213"/>
  <c r="F23" i="213" s="1"/>
  <c r="Q23" i="213"/>
  <c r="R24" i="213"/>
  <c r="M22" i="213"/>
  <c r="F22" i="213" s="1"/>
  <c r="Q22" i="213"/>
  <c r="R23" i="213"/>
  <c r="M21" i="213"/>
  <c r="F21" i="213" s="1"/>
  <c r="Q21" i="213"/>
  <c r="R22" i="213"/>
  <c r="M20" i="213"/>
  <c r="F20" i="213" s="1"/>
  <c r="Q20" i="213"/>
  <c r="R21" i="213"/>
  <c r="M19" i="213"/>
  <c r="F19" i="213" s="1"/>
  <c r="Q19" i="213"/>
  <c r="R20" i="213"/>
  <c r="M18" i="213"/>
  <c r="F18" i="213" s="1"/>
  <c r="Q18" i="213"/>
  <c r="R19" i="213"/>
  <c r="M17" i="213"/>
  <c r="F17" i="213" s="1"/>
  <c r="Q17" i="213"/>
  <c r="R18" i="213"/>
  <c r="M16" i="213"/>
  <c r="F16" i="213" s="1"/>
  <c r="Q16" i="213"/>
  <c r="R17" i="213"/>
  <c r="M15" i="213"/>
  <c r="F15" i="213" s="1"/>
  <c r="Q15" i="213"/>
  <c r="R16" i="213"/>
  <c r="M14" i="213"/>
  <c r="F14" i="213" s="1"/>
  <c r="Q14" i="213"/>
  <c r="R15" i="213"/>
  <c r="M13" i="213"/>
  <c r="F13" i="213" s="1"/>
  <c r="Q13" i="213"/>
  <c r="M12" i="213"/>
  <c r="F12" i="213" s="1"/>
  <c r="Q12" i="213"/>
  <c r="R11" i="213"/>
  <c r="M11" i="213"/>
  <c r="F11" i="213" s="1"/>
  <c r="Q11" i="213"/>
  <c r="R10" i="213"/>
  <c r="M10" i="213"/>
  <c r="F10" i="213" s="1"/>
  <c r="Q10" i="213"/>
  <c r="R9" i="213"/>
  <c r="M9" i="213"/>
  <c r="F9" i="213" s="1"/>
  <c r="Q9" i="213"/>
  <c r="R8" i="213"/>
  <c r="M8" i="213"/>
  <c r="F8" i="213" s="1"/>
  <c r="Q8" i="213"/>
  <c r="R7" i="213"/>
  <c r="M7" i="213"/>
  <c r="F7" i="213" s="1"/>
  <c r="Q7" i="213"/>
  <c r="R6" i="213"/>
  <c r="M6" i="213"/>
  <c r="F6" i="213" s="1"/>
  <c r="Q6" i="213"/>
  <c r="R5" i="213"/>
  <c r="M5" i="213"/>
  <c r="F5" i="213" s="1"/>
  <c r="Q5" i="213"/>
  <c r="R4" i="213"/>
  <c r="M4" i="213"/>
  <c r="F4" i="213" s="1"/>
  <c r="Q4" i="213"/>
  <c r="R3" i="213"/>
  <c r="M3" i="213"/>
  <c r="F3" i="213" s="1"/>
  <c r="Q3" i="213"/>
  <c r="R2" i="213"/>
  <c r="M2" i="213"/>
  <c r="F2" i="213" s="1"/>
  <c r="Q2" i="213"/>
  <c r="M27" i="212"/>
  <c r="F27" i="212" s="1"/>
  <c r="Q27" i="212"/>
  <c r="M26" i="212"/>
  <c r="F26" i="212" s="1"/>
  <c r="Q26" i="212"/>
  <c r="R27" i="212"/>
  <c r="M25" i="212"/>
  <c r="F25" i="212" s="1"/>
  <c r="Q25" i="212"/>
  <c r="R26" i="212"/>
  <c r="M24" i="212"/>
  <c r="F24" i="212" s="1"/>
  <c r="Q24" i="212"/>
  <c r="R25" i="212"/>
  <c r="M23" i="212"/>
  <c r="F23" i="212" s="1"/>
  <c r="Q23" i="212"/>
  <c r="R24" i="212"/>
  <c r="M22" i="212"/>
  <c r="F22" i="212" s="1"/>
  <c r="Q22" i="212"/>
  <c r="R23" i="212"/>
  <c r="M21" i="212"/>
  <c r="F21" i="212" s="1"/>
  <c r="Q21" i="212"/>
  <c r="R22" i="212"/>
  <c r="M20" i="212"/>
  <c r="F20" i="212" s="1"/>
  <c r="Q20" i="212"/>
  <c r="R21" i="212"/>
  <c r="M19" i="212"/>
  <c r="F19" i="212" s="1"/>
  <c r="Q19" i="212"/>
  <c r="R20" i="212"/>
  <c r="M18" i="212"/>
  <c r="F18" i="212" s="1"/>
  <c r="Q18" i="212"/>
  <c r="R19" i="212"/>
  <c r="M17" i="212"/>
  <c r="F17" i="212" s="1"/>
  <c r="Q17" i="212"/>
  <c r="R18" i="212"/>
  <c r="M16" i="212"/>
  <c r="F16" i="212" s="1"/>
  <c r="Q16" i="212"/>
  <c r="R17" i="212"/>
  <c r="M15" i="212"/>
  <c r="F15" i="212" s="1"/>
  <c r="Q15" i="212"/>
  <c r="R16" i="212"/>
  <c r="R14" i="212"/>
  <c r="Q14" i="212"/>
  <c r="R15" i="212"/>
  <c r="M13" i="212"/>
  <c r="F13" i="212" s="1"/>
  <c r="Q13" i="212"/>
  <c r="M12" i="212"/>
  <c r="F12" i="212" s="1"/>
  <c r="Q12" i="212"/>
  <c r="R11" i="212"/>
  <c r="M11" i="212"/>
  <c r="F11" i="212" s="1"/>
  <c r="Q11" i="212"/>
  <c r="R10" i="212"/>
  <c r="M10" i="212"/>
  <c r="F10" i="212" s="1"/>
  <c r="Q10" i="212"/>
  <c r="R9" i="212"/>
  <c r="M9" i="212"/>
  <c r="F9" i="212" s="1"/>
  <c r="Q9" i="212"/>
  <c r="R8" i="212"/>
  <c r="M8" i="212"/>
  <c r="F8" i="212" s="1"/>
  <c r="Q8" i="212"/>
  <c r="R7" i="212"/>
  <c r="Q7" i="212"/>
  <c r="M7" i="212"/>
  <c r="F7" i="212" s="1"/>
  <c r="R6" i="212"/>
  <c r="M6" i="212"/>
  <c r="F6" i="212" s="1"/>
  <c r="Q6" i="212"/>
  <c r="R5" i="212"/>
  <c r="M5" i="212"/>
  <c r="F5" i="212" s="1"/>
  <c r="Q5" i="212"/>
  <c r="R4" i="212"/>
  <c r="M4" i="212"/>
  <c r="F4" i="212" s="1"/>
  <c r="Q4" i="212"/>
  <c r="R3" i="212"/>
  <c r="M3" i="212"/>
  <c r="F3" i="212" s="1"/>
  <c r="Q3" i="212"/>
  <c r="M2" i="212"/>
  <c r="F2" i="212" s="1"/>
  <c r="Q2" i="212"/>
  <c r="M27" i="211"/>
  <c r="F27" i="211" s="1"/>
  <c r="Q27" i="211"/>
  <c r="M26" i="211"/>
  <c r="F26" i="211" s="1"/>
  <c r="Q26" i="211"/>
  <c r="R27" i="211"/>
  <c r="M25" i="211"/>
  <c r="F25" i="211" s="1"/>
  <c r="Q25" i="211"/>
  <c r="R26" i="211"/>
  <c r="M24" i="211"/>
  <c r="F24" i="211" s="1"/>
  <c r="Q24" i="211"/>
  <c r="R25" i="211"/>
  <c r="M23" i="211"/>
  <c r="F23" i="211" s="1"/>
  <c r="Q23" i="211"/>
  <c r="R24" i="211"/>
  <c r="M22" i="211"/>
  <c r="F22" i="211" s="1"/>
  <c r="Q22" i="211"/>
  <c r="R23" i="211"/>
  <c r="M21" i="211"/>
  <c r="F21" i="211" s="1"/>
  <c r="Q21" i="211"/>
  <c r="R22" i="211"/>
  <c r="M20" i="211"/>
  <c r="F20" i="211" s="1"/>
  <c r="Q20" i="211"/>
  <c r="R21" i="211"/>
  <c r="M19" i="211"/>
  <c r="F19" i="211" s="1"/>
  <c r="Q19" i="211"/>
  <c r="R20" i="211"/>
  <c r="M18" i="211"/>
  <c r="F18" i="211" s="1"/>
  <c r="Q18" i="211"/>
  <c r="R19" i="211"/>
  <c r="M17" i="211"/>
  <c r="F17" i="211" s="1"/>
  <c r="Q17" i="211"/>
  <c r="R18" i="211"/>
  <c r="Q16" i="211"/>
  <c r="M16" i="211"/>
  <c r="F16" i="211" s="1"/>
  <c r="R17" i="211"/>
  <c r="M15" i="211"/>
  <c r="F15" i="211" s="1"/>
  <c r="Q15" i="211"/>
  <c r="R16" i="211"/>
  <c r="M14" i="211"/>
  <c r="F14" i="211" s="1"/>
  <c r="Q14" i="211"/>
  <c r="R15" i="211"/>
  <c r="M13" i="211"/>
  <c r="F13" i="211" s="1"/>
  <c r="Q13" i="211"/>
  <c r="M12" i="211"/>
  <c r="F12" i="211" s="1"/>
  <c r="Q12" i="211"/>
  <c r="R11" i="211"/>
  <c r="M11" i="211"/>
  <c r="F11" i="211" s="1"/>
  <c r="Q11" i="211"/>
  <c r="R10" i="211"/>
  <c r="M10" i="211"/>
  <c r="F10" i="211" s="1"/>
  <c r="Q10" i="211"/>
  <c r="R9" i="211"/>
  <c r="M9" i="211"/>
  <c r="F9" i="211" s="1"/>
  <c r="Q9" i="211"/>
  <c r="R8" i="211"/>
  <c r="M8" i="211"/>
  <c r="F8" i="211" s="1"/>
  <c r="Q8" i="211"/>
  <c r="R7" i="211"/>
  <c r="M7" i="211"/>
  <c r="F7" i="211" s="1"/>
  <c r="Q7" i="211"/>
  <c r="R6" i="211"/>
  <c r="M6" i="211"/>
  <c r="F6" i="211" s="1"/>
  <c r="Q6" i="211"/>
  <c r="R5" i="211"/>
  <c r="Q5" i="211"/>
  <c r="M5" i="211"/>
  <c r="F5" i="211" s="1"/>
  <c r="R4" i="211"/>
  <c r="M4" i="211"/>
  <c r="F4" i="211" s="1"/>
  <c r="Q4" i="211"/>
  <c r="R3" i="211"/>
  <c r="M3" i="211"/>
  <c r="F3" i="211" s="1"/>
  <c r="Q3" i="211"/>
  <c r="M2" i="211"/>
  <c r="F2" i="211" s="1"/>
  <c r="Q2" i="211"/>
  <c r="X32" i="210"/>
  <c r="X31" i="210"/>
  <c r="X30" i="210"/>
  <c r="Y29" i="210"/>
  <c r="X29" i="210"/>
  <c r="Y28" i="210"/>
  <c r="X28" i="210"/>
  <c r="Y27" i="210"/>
  <c r="X27" i="210"/>
  <c r="V27" i="210"/>
  <c r="M27" i="210" s="1"/>
  <c r="F27" i="210" s="1"/>
  <c r="Q27" i="210"/>
  <c r="V26" i="210"/>
  <c r="M26" i="210" s="1"/>
  <c r="F26" i="210" s="1"/>
  <c r="Q26" i="210"/>
  <c r="X25" i="210"/>
  <c r="V25" i="210"/>
  <c r="M25" i="210" s="1"/>
  <c r="F25" i="210" s="1"/>
  <c r="Q25" i="210"/>
  <c r="X24" i="210"/>
  <c r="V24" i="210"/>
  <c r="M24" i="210" s="1"/>
  <c r="F24" i="210" s="1"/>
  <c r="Q24" i="210"/>
  <c r="X23" i="210"/>
  <c r="V23" i="210"/>
  <c r="M23" i="210" s="1"/>
  <c r="F23" i="210" s="1"/>
  <c r="Q23" i="210"/>
  <c r="X22" i="210"/>
  <c r="V22" i="210"/>
  <c r="M22" i="210" s="1"/>
  <c r="F22" i="210" s="1"/>
  <c r="Q22" i="210"/>
  <c r="X21" i="210"/>
  <c r="V21" i="210"/>
  <c r="M21" i="210" s="1"/>
  <c r="F21" i="210" s="1"/>
  <c r="Q21" i="210"/>
  <c r="X20" i="210"/>
  <c r="V20" i="210"/>
  <c r="M20" i="210" s="1"/>
  <c r="F20" i="210" s="1"/>
  <c r="Q20" i="210"/>
  <c r="X19" i="210"/>
  <c r="V19" i="210"/>
  <c r="M19" i="210" s="1"/>
  <c r="F19" i="210" s="1"/>
  <c r="Q19" i="210"/>
  <c r="X18" i="210"/>
  <c r="V18" i="210"/>
  <c r="M18" i="210" s="1"/>
  <c r="F18" i="210" s="1"/>
  <c r="Q18" i="210"/>
  <c r="X17" i="210"/>
  <c r="V17" i="210"/>
  <c r="M17" i="210" s="1"/>
  <c r="F17" i="210" s="1"/>
  <c r="Q17" i="210"/>
  <c r="X16" i="210"/>
  <c r="V16" i="210"/>
  <c r="M16" i="210" s="1"/>
  <c r="F16" i="210" s="1"/>
  <c r="Q16" i="210"/>
  <c r="X15" i="210"/>
  <c r="V15" i="210"/>
  <c r="M15" i="210" s="1"/>
  <c r="F15" i="210" s="1"/>
  <c r="Q15" i="210"/>
  <c r="X14" i="210"/>
  <c r="V14" i="210"/>
  <c r="M14" i="210" s="1"/>
  <c r="F14" i="210" s="1"/>
  <c r="Q14" i="210"/>
  <c r="X13" i="210"/>
  <c r="V13" i="210"/>
  <c r="M13" i="210" s="1"/>
  <c r="F13" i="210" s="1"/>
  <c r="Q13" i="210"/>
  <c r="X12" i="210"/>
  <c r="V12" i="210"/>
  <c r="M12" i="210" s="1"/>
  <c r="F12" i="210" s="1"/>
  <c r="Q12" i="210"/>
  <c r="X11" i="210"/>
  <c r="V11" i="210"/>
  <c r="M11" i="210" s="1"/>
  <c r="F11" i="210" s="1"/>
  <c r="Q11" i="210"/>
  <c r="X10" i="210"/>
  <c r="V10" i="210"/>
  <c r="M10" i="210" s="1"/>
  <c r="F10" i="210" s="1"/>
  <c r="Q10" i="210"/>
  <c r="X9" i="210"/>
  <c r="V9" i="210"/>
  <c r="M9" i="210" s="1"/>
  <c r="F9" i="210" s="1"/>
  <c r="Q9" i="210"/>
  <c r="X8" i="210"/>
  <c r="V8" i="210"/>
  <c r="M8" i="210" s="1"/>
  <c r="F8" i="210" s="1"/>
  <c r="Q8" i="210"/>
  <c r="X7" i="210"/>
  <c r="V7" i="210"/>
  <c r="M7" i="210" s="1"/>
  <c r="F7" i="210" s="1"/>
  <c r="Q7" i="210"/>
  <c r="X6" i="210"/>
  <c r="V6" i="210"/>
  <c r="M6" i="210" s="1"/>
  <c r="F6" i="210" s="1"/>
  <c r="Q6" i="210"/>
  <c r="X5" i="210"/>
  <c r="V5" i="210"/>
  <c r="M5" i="210" s="1"/>
  <c r="F5" i="210" s="1"/>
  <c r="Q5" i="210"/>
  <c r="X4" i="210"/>
  <c r="V4" i="210"/>
  <c r="M4" i="210" s="1"/>
  <c r="F4" i="210" s="1"/>
  <c r="Q4" i="210"/>
  <c r="X3" i="210"/>
  <c r="V3" i="210"/>
  <c r="M3" i="210" s="1"/>
  <c r="F3" i="210" s="1"/>
  <c r="Q3" i="210"/>
  <c r="X2" i="210"/>
  <c r="V2" i="210"/>
  <c r="M2" i="210" s="1"/>
  <c r="F2" i="210" s="1"/>
  <c r="Q2" i="210"/>
  <c r="R12" i="209"/>
  <c r="M27" i="209"/>
  <c r="F27" i="209" s="1"/>
  <c r="Q27" i="209"/>
  <c r="M26" i="209"/>
  <c r="F26" i="209" s="1"/>
  <c r="Q26" i="209"/>
  <c r="R27" i="209"/>
  <c r="M25" i="209"/>
  <c r="F25" i="209" s="1"/>
  <c r="Q25" i="209"/>
  <c r="R26" i="209"/>
  <c r="M24" i="209"/>
  <c r="F24" i="209" s="1"/>
  <c r="Q24" i="209"/>
  <c r="R25" i="209"/>
  <c r="Q23" i="209"/>
  <c r="M23" i="209"/>
  <c r="F23" i="209" s="1"/>
  <c r="R24" i="209"/>
  <c r="M22" i="209"/>
  <c r="F22" i="209" s="1"/>
  <c r="Q22" i="209"/>
  <c r="R23" i="209"/>
  <c r="M21" i="209"/>
  <c r="F21" i="209" s="1"/>
  <c r="Q21" i="209"/>
  <c r="R22" i="209"/>
  <c r="M20" i="209"/>
  <c r="F20" i="209" s="1"/>
  <c r="Q20" i="209"/>
  <c r="R21" i="209"/>
  <c r="M19" i="209"/>
  <c r="F19" i="209" s="1"/>
  <c r="Q19" i="209"/>
  <c r="R20" i="209"/>
  <c r="M18" i="209"/>
  <c r="F18" i="209" s="1"/>
  <c r="Q18" i="209"/>
  <c r="R19" i="209"/>
  <c r="M17" i="209"/>
  <c r="F17" i="209" s="1"/>
  <c r="Q17" i="209"/>
  <c r="R18" i="209"/>
  <c r="Q16" i="209"/>
  <c r="M16" i="209"/>
  <c r="F16" i="209" s="1"/>
  <c r="R17" i="209"/>
  <c r="Q15" i="209"/>
  <c r="M15" i="209"/>
  <c r="F15" i="209" s="1"/>
  <c r="R16" i="209"/>
  <c r="Q14" i="209"/>
  <c r="M14" i="209"/>
  <c r="F14" i="209" s="1"/>
  <c r="R15" i="209"/>
  <c r="R13" i="209"/>
  <c r="Q13" i="209"/>
  <c r="M13" i="209"/>
  <c r="F13" i="209" s="1"/>
  <c r="Q12" i="209"/>
  <c r="M12" i="209"/>
  <c r="F12" i="209" s="1"/>
  <c r="R11" i="209"/>
  <c r="M11" i="209"/>
  <c r="F11" i="209" s="1"/>
  <c r="Q11" i="209"/>
  <c r="R10" i="209"/>
  <c r="M10" i="209"/>
  <c r="F10" i="209" s="1"/>
  <c r="Q10" i="209"/>
  <c r="R9" i="209"/>
  <c r="M9" i="209"/>
  <c r="F9" i="209" s="1"/>
  <c r="Q9" i="209"/>
  <c r="R8" i="209"/>
  <c r="Q8" i="209"/>
  <c r="M8" i="209"/>
  <c r="F8" i="209" s="1"/>
  <c r="R7" i="209"/>
  <c r="M7" i="209"/>
  <c r="F7" i="209" s="1"/>
  <c r="Q7" i="209"/>
  <c r="R6" i="209"/>
  <c r="Q6" i="209"/>
  <c r="M6" i="209"/>
  <c r="F6" i="209" s="1"/>
  <c r="R5" i="209"/>
  <c r="M5" i="209"/>
  <c r="F5" i="209" s="1"/>
  <c r="Q5" i="209"/>
  <c r="R4" i="209"/>
  <c r="Q4" i="209"/>
  <c r="M4" i="209"/>
  <c r="F4" i="209" s="1"/>
  <c r="R3" i="209"/>
  <c r="M3" i="209"/>
  <c r="F3" i="209" s="1"/>
  <c r="Q3" i="209"/>
  <c r="M2" i="209"/>
  <c r="F2" i="209" s="1"/>
  <c r="Q2" i="209"/>
  <c r="G20" i="211" l="1"/>
  <c r="G8" i="209"/>
  <c r="G17" i="213"/>
  <c r="G25" i="213"/>
  <c r="G20" i="216"/>
  <c r="G23" i="219"/>
  <c r="H23" i="219" s="1"/>
  <c r="G17" i="220"/>
  <c r="H17" i="220" s="1"/>
  <c r="G25" i="220"/>
  <c r="H25" i="220" s="1"/>
  <c r="G27" i="211"/>
  <c r="H27" i="211" s="1"/>
  <c r="G9" i="214"/>
  <c r="G10" i="216"/>
  <c r="G3" i="218"/>
  <c r="G23" i="220"/>
  <c r="G8" i="214"/>
  <c r="H8" i="214" s="1"/>
  <c r="G21" i="216"/>
  <c r="H21" i="216" s="1"/>
  <c r="G15" i="217"/>
  <c r="H15" i="217" s="1"/>
  <c r="G15" i="212"/>
  <c r="H15" i="212" s="1"/>
  <c r="G23" i="212"/>
  <c r="G16" i="214"/>
  <c r="G24" i="214"/>
  <c r="G10" i="211"/>
  <c r="G8" i="217"/>
  <c r="H8" i="217" s="1"/>
  <c r="G9" i="219"/>
  <c r="H9" i="219" s="1"/>
  <c r="G8" i="220"/>
  <c r="H8" i="220" s="1"/>
  <c r="G20" i="213"/>
  <c r="H20" i="213" s="1"/>
  <c r="G22" i="214"/>
  <c r="G17" i="217"/>
  <c r="G25" i="217"/>
  <c r="G16" i="218"/>
  <c r="G19" i="211"/>
  <c r="G24" i="219"/>
  <c r="H24" i="219" s="1"/>
  <c r="G15" i="220"/>
  <c r="G16" i="209"/>
  <c r="G2" i="215"/>
  <c r="G10" i="215"/>
  <c r="G25" i="216"/>
  <c r="Z15" i="222"/>
  <c r="R15" i="222" s="1"/>
  <c r="G15" i="222" s="1"/>
  <c r="G24" i="218"/>
  <c r="H24" i="218" s="1"/>
  <c r="G22" i="209"/>
  <c r="H22" i="209" s="1"/>
  <c r="G7" i="209"/>
  <c r="H7" i="209" s="1"/>
  <c r="G17" i="209"/>
  <c r="G25" i="209"/>
  <c r="G16" i="212"/>
  <c r="G24" i="212"/>
  <c r="G2" i="213"/>
  <c r="H2" i="213" s="1"/>
  <c r="G10" i="213"/>
  <c r="H10" i="213" s="1"/>
  <c r="G17" i="214"/>
  <c r="H17" i="214" s="1"/>
  <c r="G25" i="214"/>
  <c r="H25" i="214" s="1"/>
  <c r="G3" i="215"/>
  <c r="G5" i="216"/>
  <c r="G18" i="216"/>
  <c r="G19" i="218"/>
  <c r="G27" i="218"/>
  <c r="G8" i="219"/>
  <c r="H8" i="219" s="1"/>
  <c r="G15" i="214"/>
  <c r="H15" i="214" s="1"/>
  <c r="G17" i="218"/>
  <c r="G26" i="211"/>
  <c r="G24" i="217"/>
  <c r="H24" i="217" s="1"/>
  <c r="G25" i="219"/>
  <c r="H25" i="219" s="1"/>
  <c r="G9" i="209"/>
  <c r="G3" i="211"/>
  <c r="H3" i="211" s="1"/>
  <c r="G11" i="211"/>
  <c r="G6" i="214"/>
  <c r="G5" i="215"/>
  <c r="G9" i="217"/>
  <c r="G8" i="218"/>
  <c r="H8" i="218" s="1"/>
  <c r="H5" i="227"/>
  <c r="H23" i="227"/>
  <c r="H19" i="227"/>
  <c r="H6" i="227"/>
  <c r="H15" i="227"/>
  <c r="H11" i="227"/>
  <c r="H16" i="227"/>
  <c r="G10" i="209"/>
  <c r="G25" i="211"/>
  <c r="G6" i="212"/>
  <c r="G26" i="213"/>
  <c r="G7" i="214"/>
  <c r="G19" i="215"/>
  <c r="H19" i="215" s="1"/>
  <c r="G27" i="215"/>
  <c r="H27" i="215" s="1"/>
  <c r="G9" i="218"/>
  <c r="H9" i="218" s="1"/>
  <c r="H25" i="227"/>
  <c r="H3" i="227"/>
  <c r="G15" i="209"/>
  <c r="G23" i="209"/>
  <c r="G10" i="214"/>
  <c r="G23" i="214"/>
  <c r="H23" i="214" s="1"/>
  <c r="G9" i="215"/>
  <c r="G3" i="216"/>
  <c r="G11" i="216"/>
  <c r="G4" i="218"/>
  <c r="H4" i="227"/>
  <c r="H8" i="227"/>
  <c r="G11" i="215"/>
  <c r="G7" i="217"/>
  <c r="G18" i="209"/>
  <c r="G26" i="209"/>
  <c r="H26" i="209" s="1"/>
  <c r="G15" i="211"/>
  <c r="H15" i="211" s="1"/>
  <c r="G23" i="211"/>
  <c r="H23" i="211" s="1"/>
  <c r="G16" i="213"/>
  <c r="H16" i="213" s="1"/>
  <c r="G24" i="213"/>
  <c r="G18" i="214"/>
  <c r="G26" i="214"/>
  <c r="G17" i="215"/>
  <c r="G25" i="215"/>
  <c r="G20" i="218"/>
  <c r="H20" i="218" s="1"/>
  <c r="H20" i="227"/>
  <c r="H9" i="227"/>
  <c r="H2" i="227"/>
  <c r="G17" i="219"/>
  <c r="H17" i="219" s="1"/>
  <c r="H22" i="227"/>
  <c r="H14" i="226"/>
  <c r="H21" i="227"/>
  <c r="H27" i="227"/>
  <c r="H17" i="227"/>
  <c r="G18" i="211"/>
  <c r="G20" i="215"/>
  <c r="G6" i="209"/>
  <c r="G24" i="209"/>
  <c r="G17" i="216"/>
  <c r="H17" i="216" s="1"/>
  <c r="H7" i="227"/>
  <c r="H24" i="227"/>
  <c r="H14" i="227"/>
  <c r="H13" i="227"/>
  <c r="H12" i="227"/>
  <c r="G24" i="216"/>
  <c r="H24" i="216" s="1"/>
  <c r="Z19" i="210"/>
  <c r="R19" i="210" s="1"/>
  <c r="G19" i="210" s="1"/>
  <c r="H19" i="210" s="1"/>
  <c r="Z23" i="210"/>
  <c r="R23" i="210" s="1"/>
  <c r="Z7" i="223"/>
  <c r="R7" i="223" s="1"/>
  <c r="G7" i="223" s="1"/>
  <c r="Z10" i="223"/>
  <c r="R10" i="223" s="1"/>
  <c r="Z25" i="223"/>
  <c r="R25" i="223" s="1"/>
  <c r="G25" i="223" s="1"/>
  <c r="H25" i="223" s="1"/>
  <c r="Z5" i="223"/>
  <c r="R5" i="223" s="1"/>
  <c r="G5" i="223" s="1"/>
  <c r="H5" i="223" s="1"/>
  <c r="Z15" i="223"/>
  <c r="R15" i="223" s="1"/>
  <c r="G15" i="223" s="1"/>
  <c r="H15" i="223" s="1"/>
  <c r="Z20" i="223"/>
  <c r="R20" i="223" s="1"/>
  <c r="Z17" i="223"/>
  <c r="R17" i="223" s="1"/>
  <c r="G17" i="223" s="1"/>
  <c r="H17" i="223" s="1"/>
  <c r="Z22" i="223"/>
  <c r="R22" i="223" s="1"/>
  <c r="G22" i="223" s="1"/>
  <c r="H22" i="223" s="1"/>
  <c r="Z3" i="223"/>
  <c r="R3" i="223" s="1"/>
  <c r="Z8" i="223"/>
  <c r="R8" i="223" s="1"/>
  <c r="Z18" i="223"/>
  <c r="R18" i="223" s="1"/>
  <c r="G18" i="223" s="1"/>
  <c r="H18" i="223" s="1"/>
  <c r="Z23" i="223"/>
  <c r="R23" i="223" s="1"/>
  <c r="G23" i="223" s="1"/>
  <c r="H23" i="223" s="1"/>
  <c r="Z11" i="223"/>
  <c r="R11" i="223" s="1"/>
  <c r="G11" i="223" s="1"/>
  <c r="H11" i="223" s="1"/>
  <c r="Z16" i="223"/>
  <c r="R16" i="223" s="1"/>
  <c r="Z26" i="223"/>
  <c r="R26" i="223" s="1"/>
  <c r="Z6" i="223"/>
  <c r="R6" i="223" s="1"/>
  <c r="G6" i="223" s="1"/>
  <c r="H6" i="223" s="1"/>
  <c r="Z21" i="223"/>
  <c r="R21" i="223" s="1"/>
  <c r="Z9" i="223"/>
  <c r="R9" i="223" s="1"/>
  <c r="G9" i="223" s="1"/>
  <c r="H9" i="223" s="1"/>
  <c r="Z24" i="223"/>
  <c r="R24" i="223" s="1"/>
  <c r="G24" i="223" s="1"/>
  <c r="H24" i="223" s="1"/>
  <c r="Z4" i="223"/>
  <c r="R4" i="223" s="1"/>
  <c r="G4" i="223" s="1"/>
  <c r="H7" i="223"/>
  <c r="Z19" i="223"/>
  <c r="R19" i="223" s="1"/>
  <c r="G19" i="223" s="1"/>
  <c r="Z27" i="223"/>
  <c r="R27" i="223" s="1"/>
  <c r="G27" i="223" s="1"/>
  <c r="H27" i="223" s="1"/>
  <c r="Z26" i="221"/>
  <c r="R26" i="221" s="1"/>
  <c r="Z9" i="221"/>
  <c r="R9" i="221" s="1"/>
  <c r="G9" i="221" s="1"/>
  <c r="H9" i="221" s="1"/>
  <c r="Z19" i="221"/>
  <c r="R19" i="221" s="1"/>
  <c r="G19" i="221" s="1"/>
  <c r="H19" i="221" s="1"/>
  <c r="Z27" i="221"/>
  <c r="R27" i="221" s="1"/>
  <c r="G27" i="221" s="1"/>
  <c r="H27" i="221" s="1"/>
  <c r="Z4" i="221"/>
  <c r="R4" i="221" s="1"/>
  <c r="Z22" i="221"/>
  <c r="R22" i="221" s="1"/>
  <c r="Z7" i="221"/>
  <c r="R7" i="221" s="1"/>
  <c r="G7" i="221" s="1"/>
  <c r="H7" i="221" s="1"/>
  <c r="Z17" i="221"/>
  <c r="R17" i="221" s="1"/>
  <c r="G17" i="221" s="1"/>
  <c r="H17" i="221" s="1"/>
  <c r="Z25" i="221"/>
  <c r="R25" i="221" s="1"/>
  <c r="G25" i="221" s="1"/>
  <c r="Z18" i="221"/>
  <c r="R18" i="221" s="1"/>
  <c r="Z2" i="221"/>
  <c r="R2" i="221" s="1"/>
  <c r="G2" i="221" s="1"/>
  <c r="H2" i="221" s="1"/>
  <c r="Z10" i="221"/>
  <c r="R10" i="221" s="1"/>
  <c r="G10" i="221" s="1"/>
  <c r="H10" i="221" s="1"/>
  <c r="Z20" i="221"/>
  <c r="R20" i="221" s="1"/>
  <c r="Z5" i="221"/>
  <c r="R5" i="221" s="1"/>
  <c r="G5" i="221" s="1"/>
  <c r="H5" i="221" s="1"/>
  <c r="Z15" i="221"/>
  <c r="R15" i="221" s="1"/>
  <c r="G15" i="221" s="1"/>
  <c r="H15" i="221" s="1"/>
  <c r="Z23" i="221"/>
  <c r="R23" i="221" s="1"/>
  <c r="G23" i="221" s="1"/>
  <c r="H23" i="221" s="1"/>
  <c r="Z8" i="221"/>
  <c r="R8" i="221" s="1"/>
  <c r="G8" i="221" s="1"/>
  <c r="Z21" i="221"/>
  <c r="R21" i="221" s="1"/>
  <c r="G21" i="221" s="1"/>
  <c r="H21" i="221" s="1"/>
  <c r="Z3" i="221"/>
  <c r="R3" i="221" s="1"/>
  <c r="G3" i="221" s="1"/>
  <c r="H3" i="221" s="1"/>
  <c r="Z11" i="221"/>
  <c r="R11" i="221" s="1"/>
  <c r="G11" i="221" s="1"/>
  <c r="H11" i="221" s="1"/>
  <c r="Z6" i="221"/>
  <c r="R6" i="221" s="1"/>
  <c r="Z16" i="221"/>
  <c r="R16" i="221" s="1"/>
  <c r="G16" i="221" s="1"/>
  <c r="Z24" i="221"/>
  <c r="R24" i="221" s="1"/>
  <c r="G24" i="221" s="1"/>
  <c r="H24" i="221" s="1"/>
  <c r="G11" i="219"/>
  <c r="H11" i="219" s="1"/>
  <c r="H3" i="218"/>
  <c r="G8" i="216"/>
  <c r="H8" i="216" s="1"/>
  <c r="Z15" i="210"/>
  <c r="R15" i="210" s="1"/>
  <c r="G15" i="210" s="1"/>
  <c r="H15" i="210" s="1"/>
  <c r="G4" i="217"/>
  <c r="H4" i="217" s="1"/>
  <c r="H9" i="217"/>
  <c r="G8" i="215"/>
  <c r="H8" i="215" s="1"/>
  <c r="H13" i="224"/>
  <c r="Z5" i="222"/>
  <c r="R5" i="222" s="1"/>
  <c r="G5" i="222" s="1"/>
  <c r="H5" i="222" s="1"/>
  <c r="Z20" i="222"/>
  <c r="R20" i="222" s="1"/>
  <c r="Z8" i="222"/>
  <c r="R8" i="222" s="1"/>
  <c r="G8" i="222" s="1"/>
  <c r="H8" i="222" s="1"/>
  <c r="Z23" i="222"/>
  <c r="R23" i="222" s="1"/>
  <c r="G23" i="222" s="1"/>
  <c r="H23" i="222" s="1"/>
  <c r="Z25" i="222"/>
  <c r="R25" i="222" s="1"/>
  <c r="Z3" i="222"/>
  <c r="R3" i="222" s="1"/>
  <c r="G3" i="222" s="1"/>
  <c r="H3" i="222" s="1"/>
  <c r="Z26" i="222"/>
  <c r="R26" i="222" s="1"/>
  <c r="G26" i="222" s="1"/>
  <c r="H26" i="222" s="1"/>
  <c r="Z18" i="222"/>
  <c r="R18" i="222" s="1"/>
  <c r="G18" i="222" s="1"/>
  <c r="H18" i="222" s="1"/>
  <c r="Z6" i="222"/>
  <c r="R6" i="222" s="1"/>
  <c r="G6" i="222" s="1"/>
  <c r="H6" i="222" s="1"/>
  <c r="Z16" i="222"/>
  <c r="R16" i="222" s="1"/>
  <c r="Z21" i="222"/>
  <c r="R21" i="222" s="1"/>
  <c r="G21" i="222" s="1"/>
  <c r="H21" i="222" s="1"/>
  <c r="Z9" i="222"/>
  <c r="R9" i="222" s="1"/>
  <c r="G9" i="222" s="1"/>
  <c r="H9" i="222" s="1"/>
  <c r="Z24" i="222"/>
  <c r="R24" i="222" s="1"/>
  <c r="G24" i="222" s="1"/>
  <c r="H24" i="222" s="1"/>
  <c r="Z10" i="222"/>
  <c r="R10" i="222" s="1"/>
  <c r="Z11" i="222"/>
  <c r="R11" i="222" s="1"/>
  <c r="G11" i="222" s="1"/>
  <c r="H11" i="222" s="1"/>
  <c r="Z4" i="222"/>
  <c r="R4" i="222" s="1"/>
  <c r="G4" i="222" s="1"/>
  <c r="H4" i="222" s="1"/>
  <c r="Z19" i="222"/>
  <c r="R19" i="222" s="1"/>
  <c r="G19" i="222" s="1"/>
  <c r="H19" i="222" s="1"/>
  <c r="Z27" i="222"/>
  <c r="R27" i="222" s="1"/>
  <c r="G27" i="222" s="1"/>
  <c r="H27" i="222" s="1"/>
  <c r="Z7" i="222"/>
  <c r="R7" i="222" s="1"/>
  <c r="G7" i="222" s="1"/>
  <c r="H7" i="222" s="1"/>
  <c r="Z17" i="222"/>
  <c r="R17" i="222" s="1"/>
  <c r="Z22" i="222"/>
  <c r="R22" i="222" s="1"/>
  <c r="G22" i="222" s="1"/>
  <c r="H22" i="222" s="1"/>
  <c r="H16" i="218"/>
  <c r="H22" i="214"/>
  <c r="Z7" i="210"/>
  <c r="R7" i="210" s="1"/>
  <c r="G7" i="210" s="1"/>
  <c r="H7" i="210" s="1"/>
  <c r="Z17" i="210"/>
  <c r="R17" i="210" s="1"/>
  <c r="G17" i="210" s="1"/>
  <c r="H17" i="210" s="1"/>
  <c r="Z22" i="210"/>
  <c r="R22" i="210" s="1"/>
  <c r="Z27" i="210"/>
  <c r="R27" i="210" s="1"/>
  <c r="G27" i="210" s="1"/>
  <c r="H27" i="210" s="1"/>
  <c r="Z5" i="210"/>
  <c r="R5" i="210" s="1"/>
  <c r="G5" i="210" s="1"/>
  <c r="H5" i="210" s="1"/>
  <c r="Z10" i="210"/>
  <c r="R10" i="210" s="1"/>
  <c r="G10" i="210" s="1"/>
  <c r="H10" i="210" s="1"/>
  <c r="Z20" i="210"/>
  <c r="R20" i="210" s="1"/>
  <c r="G20" i="210" s="1"/>
  <c r="H20" i="210" s="1"/>
  <c r="Z25" i="210"/>
  <c r="R25" i="210" s="1"/>
  <c r="G25" i="210" s="1"/>
  <c r="H25" i="210" s="1"/>
  <c r="Z3" i="210"/>
  <c r="R3" i="210" s="1"/>
  <c r="G3" i="210" s="1"/>
  <c r="H3" i="210" s="1"/>
  <c r="Z8" i="210"/>
  <c r="R8" i="210" s="1"/>
  <c r="Z6" i="210"/>
  <c r="R6" i="210" s="1"/>
  <c r="G6" i="210" s="1"/>
  <c r="H6" i="210" s="1"/>
  <c r="Z11" i="210"/>
  <c r="R11" i="210" s="1"/>
  <c r="G11" i="210" s="1"/>
  <c r="H11" i="210" s="1"/>
  <c r="Z18" i="210"/>
  <c r="R18" i="210" s="1"/>
  <c r="G18" i="210" s="1"/>
  <c r="H18" i="210" s="1"/>
  <c r="Z16" i="210"/>
  <c r="R16" i="210" s="1"/>
  <c r="Z21" i="210"/>
  <c r="R21" i="210" s="1"/>
  <c r="G21" i="210" s="1"/>
  <c r="H21" i="210" s="1"/>
  <c r="Z4" i="210"/>
  <c r="R4" i="210" s="1"/>
  <c r="G4" i="210" s="1"/>
  <c r="H4" i="210" s="1"/>
  <c r="Z9" i="210"/>
  <c r="R9" i="210" s="1"/>
  <c r="G9" i="210" s="1"/>
  <c r="H9" i="210" s="1"/>
  <c r="Z26" i="210"/>
  <c r="R26" i="210" s="1"/>
  <c r="Z24" i="210"/>
  <c r="R24" i="210" s="1"/>
  <c r="G4" i="209"/>
  <c r="G21" i="209"/>
  <c r="G5" i="209"/>
  <c r="G19" i="209"/>
  <c r="G3" i="209"/>
  <c r="G3" i="223"/>
  <c r="H3" i="223" s="1"/>
  <c r="G8" i="223"/>
  <c r="H8" i="223" s="1"/>
  <c r="G20" i="223"/>
  <c r="H20" i="223" s="1"/>
  <c r="H4" i="223"/>
  <c r="G16" i="223"/>
  <c r="H16" i="223" s="1"/>
  <c r="H19" i="223"/>
  <c r="G16" i="222"/>
  <c r="H16" i="222" s="1"/>
  <c r="G16" i="220"/>
  <c r="H16" i="220" s="1"/>
  <c r="G9" i="220"/>
  <c r="H9" i="220" s="1"/>
  <c r="G24" i="220"/>
  <c r="H24" i="220" s="1"/>
  <c r="G7" i="220"/>
  <c r="H7" i="220" s="1"/>
  <c r="R14" i="220"/>
  <c r="G14" i="220" s="1"/>
  <c r="G7" i="219"/>
  <c r="H7" i="219" s="1"/>
  <c r="G15" i="219"/>
  <c r="H15" i="219" s="1"/>
  <c r="G16" i="219"/>
  <c r="H16" i="219" s="1"/>
  <c r="G7" i="218"/>
  <c r="H7" i="218" s="1"/>
  <c r="G15" i="218"/>
  <c r="H15" i="218" s="1"/>
  <c r="G25" i="218"/>
  <c r="H25" i="218" s="1"/>
  <c r="G11" i="218"/>
  <c r="H11" i="218" s="1"/>
  <c r="G23" i="218"/>
  <c r="H23" i="218" s="1"/>
  <c r="R13" i="217"/>
  <c r="G13" i="217" s="1"/>
  <c r="H13" i="217" s="1"/>
  <c r="G23" i="217"/>
  <c r="H23" i="217" s="1"/>
  <c r="G16" i="217"/>
  <c r="H16" i="217" s="1"/>
  <c r="G9" i="216"/>
  <c r="H9" i="216" s="1"/>
  <c r="G22" i="216"/>
  <c r="H22" i="216" s="1"/>
  <c r="G26" i="216"/>
  <c r="H26" i="216" s="1"/>
  <c r="G19" i="216"/>
  <c r="H3" i="216"/>
  <c r="H18" i="216"/>
  <c r="G18" i="215"/>
  <c r="H18" i="215" s="1"/>
  <c r="G26" i="215"/>
  <c r="G21" i="215"/>
  <c r="H21" i="215" s="1"/>
  <c r="G3" i="214"/>
  <c r="G21" i="214"/>
  <c r="H21" i="214" s="1"/>
  <c r="G27" i="214"/>
  <c r="H9" i="214"/>
  <c r="G3" i="213"/>
  <c r="H3" i="213" s="1"/>
  <c r="G23" i="213"/>
  <c r="H23" i="213" s="1"/>
  <c r="G8" i="213"/>
  <c r="H8" i="213" s="1"/>
  <c r="G18" i="213"/>
  <c r="H18" i="213" s="1"/>
  <c r="G9" i="213"/>
  <c r="H9" i="213" s="1"/>
  <c r="R14" i="213"/>
  <c r="G14" i="213" s="1"/>
  <c r="H14" i="213" s="1"/>
  <c r="G9" i="212"/>
  <c r="H9" i="212" s="1"/>
  <c r="G7" i="212"/>
  <c r="H7" i="212" s="1"/>
  <c r="G17" i="212"/>
  <c r="H17" i="212" s="1"/>
  <c r="G25" i="212"/>
  <c r="H25" i="212" s="1"/>
  <c r="G8" i="212"/>
  <c r="H8" i="212" s="1"/>
  <c r="G24" i="211"/>
  <c r="H24" i="211" s="1"/>
  <c r="H11" i="211"/>
  <c r="G9" i="211"/>
  <c r="H9" i="211" s="1"/>
  <c r="G7" i="211"/>
  <c r="H7" i="211" s="1"/>
  <c r="G17" i="211"/>
  <c r="H17" i="211" s="1"/>
  <c r="X26" i="210"/>
  <c r="G26" i="210"/>
  <c r="H26" i="210" s="1"/>
  <c r="H14" i="224"/>
  <c r="Z12" i="223"/>
  <c r="R12" i="223" s="1"/>
  <c r="G12" i="223" s="1"/>
  <c r="H12" i="223" s="1"/>
  <c r="Z14" i="223"/>
  <c r="R14" i="223" s="1"/>
  <c r="G14" i="223" s="1"/>
  <c r="H14" i="223" s="1"/>
  <c r="G21" i="223"/>
  <c r="H21" i="223" s="1"/>
  <c r="X26" i="223"/>
  <c r="Z2" i="223"/>
  <c r="R2" i="223" s="1"/>
  <c r="G2" i="223" s="1"/>
  <c r="H2" i="223" s="1"/>
  <c r="G10" i="223"/>
  <c r="H10" i="223" s="1"/>
  <c r="G26" i="223"/>
  <c r="H26" i="223" s="1"/>
  <c r="Z13" i="223"/>
  <c r="R13" i="223" s="1"/>
  <c r="G13" i="223" s="1"/>
  <c r="H13" i="223" s="1"/>
  <c r="G10" i="222"/>
  <c r="H10" i="222" s="1"/>
  <c r="G17" i="222"/>
  <c r="H17" i="222" s="1"/>
  <c r="G25" i="222"/>
  <c r="H25" i="222" s="1"/>
  <c r="Z13" i="222"/>
  <c r="R13" i="222" s="1"/>
  <c r="G13" i="222" s="1"/>
  <c r="H13" i="222" s="1"/>
  <c r="Z14" i="222"/>
  <c r="R14" i="222" s="1"/>
  <c r="G14" i="222" s="1"/>
  <c r="H14" i="222" s="1"/>
  <c r="X26" i="222"/>
  <c r="G20" i="222"/>
  <c r="H20" i="222" s="1"/>
  <c r="H15" i="222"/>
  <c r="Z12" i="222"/>
  <c r="R12" i="222" s="1"/>
  <c r="G12" i="222" s="1"/>
  <c r="H12" i="222" s="1"/>
  <c r="Z2" i="222"/>
  <c r="R2" i="222" s="1"/>
  <c r="G2" i="222" s="1"/>
  <c r="H2" i="222" s="1"/>
  <c r="G20" i="221"/>
  <c r="H20" i="221" s="1"/>
  <c r="G22" i="221"/>
  <c r="H22" i="221" s="1"/>
  <c r="G4" i="221"/>
  <c r="H4" i="221" s="1"/>
  <c r="G26" i="221"/>
  <c r="H26" i="221" s="1"/>
  <c r="H8" i="221"/>
  <c r="X26" i="221"/>
  <c r="Z14" i="221"/>
  <c r="R14" i="221" s="1"/>
  <c r="G14" i="221" s="1"/>
  <c r="H14" i="221" s="1"/>
  <c r="H25" i="221"/>
  <c r="G18" i="221"/>
  <c r="H18" i="221" s="1"/>
  <c r="G6" i="221"/>
  <c r="H6" i="221" s="1"/>
  <c r="H16" i="221"/>
  <c r="Z12" i="221"/>
  <c r="R12" i="221" s="1"/>
  <c r="G12" i="221" s="1"/>
  <c r="H12" i="221" s="1"/>
  <c r="Z13" i="221"/>
  <c r="R13" i="221" s="1"/>
  <c r="G13" i="221" s="1"/>
  <c r="H13" i="221" s="1"/>
  <c r="G21" i="220"/>
  <c r="H21" i="220" s="1"/>
  <c r="R13" i="220"/>
  <c r="G13" i="220" s="1"/>
  <c r="H13" i="220" s="1"/>
  <c r="H23" i="220"/>
  <c r="M14" i="220"/>
  <c r="F14" i="220" s="1"/>
  <c r="G5" i="220"/>
  <c r="H5" i="220" s="1"/>
  <c r="H15" i="220"/>
  <c r="G11" i="220"/>
  <c r="H11" i="220" s="1"/>
  <c r="G27" i="220"/>
  <c r="H27" i="220" s="1"/>
  <c r="G4" i="220"/>
  <c r="H4" i="220" s="1"/>
  <c r="G19" i="220"/>
  <c r="H19" i="220" s="1"/>
  <c r="G2" i="220"/>
  <c r="H2" i="220" s="1"/>
  <c r="G6" i="220"/>
  <c r="H6" i="220" s="1"/>
  <c r="G10" i="220"/>
  <c r="H10" i="220" s="1"/>
  <c r="G20" i="220"/>
  <c r="H20" i="220" s="1"/>
  <c r="G22" i="220"/>
  <c r="H22" i="220" s="1"/>
  <c r="G26" i="220"/>
  <c r="H26" i="220" s="1"/>
  <c r="G18" i="220"/>
  <c r="H18" i="220" s="1"/>
  <c r="G3" i="220"/>
  <c r="H3" i="220" s="1"/>
  <c r="R12" i="220"/>
  <c r="G12" i="220" s="1"/>
  <c r="H12" i="220" s="1"/>
  <c r="G21" i="219"/>
  <c r="H21" i="219" s="1"/>
  <c r="G3" i="219"/>
  <c r="H3" i="219" s="1"/>
  <c r="R13" i="219"/>
  <c r="G13" i="219" s="1"/>
  <c r="H13" i="219" s="1"/>
  <c r="G5" i="219"/>
  <c r="H5" i="219" s="1"/>
  <c r="G4" i="219"/>
  <c r="H4" i="219" s="1"/>
  <c r="G20" i="219"/>
  <c r="H20" i="219" s="1"/>
  <c r="G10" i="219"/>
  <c r="H10" i="219" s="1"/>
  <c r="R2" i="219"/>
  <c r="G2" i="219" s="1"/>
  <c r="H2" i="219" s="1"/>
  <c r="R14" i="219"/>
  <c r="G14" i="219" s="1"/>
  <c r="H14" i="219" s="1"/>
  <c r="G19" i="219"/>
  <c r="H19" i="219" s="1"/>
  <c r="G22" i="219"/>
  <c r="H22" i="219" s="1"/>
  <c r="G26" i="219"/>
  <c r="H26" i="219" s="1"/>
  <c r="G18" i="219"/>
  <c r="H18" i="219" s="1"/>
  <c r="G6" i="219"/>
  <c r="H6" i="219" s="1"/>
  <c r="G27" i="219"/>
  <c r="H27" i="219" s="1"/>
  <c r="R12" i="219"/>
  <c r="G12" i="219" s="1"/>
  <c r="H12" i="219" s="1"/>
  <c r="H17" i="218"/>
  <c r="G6" i="218"/>
  <c r="H6" i="218" s="1"/>
  <c r="M13" i="218"/>
  <c r="F13" i="218" s="1"/>
  <c r="H27" i="218"/>
  <c r="G13" i="218"/>
  <c r="G18" i="218"/>
  <c r="H18" i="218" s="1"/>
  <c r="G22" i="218"/>
  <c r="H22" i="218" s="1"/>
  <c r="G5" i="218"/>
  <c r="H5" i="218" s="1"/>
  <c r="G2" i="218"/>
  <c r="H2" i="218" s="1"/>
  <c r="G26" i="218"/>
  <c r="H26" i="218" s="1"/>
  <c r="H4" i="218"/>
  <c r="M14" i="218"/>
  <c r="F14" i="218" s="1"/>
  <c r="G14" i="218"/>
  <c r="G10" i="218"/>
  <c r="H10" i="218" s="1"/>
  <c r="G21" i="218"/>
  <c r="H21" i="218" s="1"/>
  <c r="H19" i="218"/>
  <c r="R12" i="218"/>
  <c r="G12" i="218" s="1"/>
  <c r="H12" i="218" s="1"/>
  <c r="G21" i="217"/>
  <c r="H21" i="217" s="1"/>
  <c r="H7" i="217"/>
  <c r="H17" i="217"/>
  <c r="R2" i="217"/>
  <c r="G2" i="217" s="1"/>
  <c r="H2" i="217" s="1"/>
  <c r="G5" i="217"/>
  <c r="H5" i="217" s="1"/>
  <c r="G27" i="217"/>
  <c r="H27" i="217" s="1"/>
  <c r="R14" i="217"/>
  <c r="G14" i="217" s="1"/>
  <c r="H14" i="217" s="1"/>
  <c r="G3" i="217"/>
  <c r="H3" i="217" s="1"/>
  <c r="G11" i="217"/>
  <c r="H11" i="217" s="1"/>
  <c r="G19" i="217"/>
  <c r="H19" i="217" s="1"/>
  <c r="H25" i="217"/>
  <c r="G10" i="217"/>
  <c r="H10" i="217" s="1"/>
  <c r="G20" i="217"/>
  <c r="H20" i="217" s="1"/>
  <c r="G22" i="217"/>
  <c r="H22" i="217" s="1"/>
  <c r="G26" i="217"/>
  <c r="H26" i="217" s="1"/>
  <c r="G6" i="217"/>
  <c r="H6" i="217" s="1"/>
  <c r="G18" i="217"/>
  <c r="H18" i="217" s="1"/>
  <c r="R12" i="217"/>
  <c r="G12" i="217" s="1"/>
  <c r="H12" i="217" s="1"/>
  <c r="G4" i="216"/>
  <c r="H4" i="216" s="1"/>
  <c r="G16" i="216"/>
  <c r="H16" i="216" s="1"/>
  <c r="H10" i="216"/>
  <c r="R2" i="216"/>
  <c r="G2" i="216" s="1"/>
  <c r="H2" i="216" s="1"/>
  <c r="H5" i="216"/>
  <c r="G7" i="216"/>
  <c r="H7" i="216" s="1"/>
  <c r="H20" i="216"/>
  <c r="G6" i="216"/>
  <c r="H6" i="216" s="1"/>
  <c r="G15" i="216"/>
  <c r="H15" i="216" s="1"/>
  <c r="H11" i="216"/>
  <c r="H19" i="216"/>
  <c r="H25" i="216"/>
  <c r="G23" i="216"/>
  <c r="H23" i="216" s="1"/>
  <c r="H27" i="216"/>
  <c r="R12" i="216"/>
  <c r="G12" i="216" s="1"/>
  <c r="H12" i="216" s="1"/>
  <c r="R13" i="216"/>
  <c r="G13" i="216" s="1"/>
  <c r="H13" i="216" s="1"/>
  <c r="R14" i="216"/>
  <c r="G14" i="216" s="1"/>
  <c r="H14" i="216" s="1"/>
  <c r="H11" i="215"/>
  <c r="H9" i="215"/>
  <c r="G6" i="215"/>
  <c r="H6" i="215" s="1"/>
  <c r="H2" i="215"/>
  <c r="G16" i="215"/>
  <c r="H16" i="215" s="1"/>
  <c r="G22" i="215"/>
  <c r="H22" i="215" s="1"/>
  <c r="G24" i="215"/>
  <c r="H24" i="215" s="1"/>
  <c r="G4" i="215"/>
  <c r="H4" i="215" s="1"/>
  <c r="H26" i="215"/>
  <c r="H3" i="215"/>
  <c r="H10" i="215"/>
  <c r="H20" i="215"/>
  <c r="H5" i="215"/>
  <c r="G7" i="215"/>
  <c r="H7" i="215" s="1"/>
  <c r="H17" i="215"/>
  <c r="H25" i="215"/>
  <c r="G15" i="215"/>
  <c r="H15" i="215" s="1"/>
  <c r="G23" i="215"/>
  <c r="H23" i="215" s="1"/>
  <c r="R13" i="215"/>
  <c r="G13" i="215" s="1"/>
  <c r="H13" i="215" s="1"/>
  <c r="R14" i="215"/>
  <c r="G14" i="215" s="1"/>
  <c r="H14" i="215" s="1"/>
  <c r="R12" i="215"/>
  <c r="G12" i="215" s="1"/>
  <c r="H12" i="215" s="1"/>
  <c r="H10" i="214"/>
  <c r="G4" i="214"/>
  <c r="H4" i="214" s="1"/>
  <c r="H6" i="214"/>
  <c r="H26" i="214"/>
  <c r="M12" i="214"/>
  <c r="F12" i="214" s="1"/>
  <c r="G5" i="214"/>
  <c r="H5" i="214" s="1"/>
  <c r="M13" i="214"/>
  <c r="F13" i="214" s="1"/>
  <c r="G19" i="214"/>
  <c r="H19" i="214" s="1"/>
  <c r="R14" i="214"/>
  <c r="G14" i="214" s="1"/>
  <c r="H14" i="214" s="1"/>
  <c r="G12" i="214"/>
  <c r="H27" i="214"/>
  <c r="G20" i="214"/>
  <c r="H20" i="214" s="1"/>
  <c r="H3" i="214"/>
  <c r="H7" i="214"/>
  <c r="H24" i="214"/>
  <c r="H16" i="214"/>
  <c r="G11" i="214"/>
  <c r="H11" i="214" s="1"/>
  <c r="G13" i="214"/>
  <c r="H18" i="214"/>
  <c r="R2" i="214"/>
  <c r="G2" i="214" s="1"/>
  <c r="H2" i="214" s="1"/>
  <c r="H25" i="213"/>
  <c r="G11" i="213"/>
  <c r="H11" i="213" s="1"/>
  <c r="G21" i="213"/>
  <c r="H21" i="213" s="1"/>
  <c r="H24" i="213"/>
  <c r="G15" i="213"/>
  <c r="H15" i="213" s="1"/>
  <c r="H17" i="213"/>
  <c r="G6" i="213"/>
  <c r="H6" i="213" s="1"/>
  <c r="G22" i="213"/>
  <c r="H22" i="213" s="1"/>
  <c r="G7" i="213"/>
  <c r="H7" i="213" s="1"/>
  <c r="H26" i="213"/>
  <c r="G19" i="213"/>
  <c r="H19" i="213" s="1"/>
  <c r="G4" i="213"/>
  <c r="H4" i="213" s="1"/>
  <c r="G5" i="213"/>
  <c r="H5" i="213" s="1"/>
  <c r="G27" i="213"/>
  <c r="H27" i="213" s="1"/>
  <c r="R12" i="213"/>
  <c r="G12" i="213" s="1"/>
  <c r="H12" i="213" s="1"/>
  <c r="R13" i="213"/>
  <c r="G13" i="213" s="1"/>
  <c r="H13" i="213" s="1"/>
  <c r="R13" i="212"/>
  <c r="G13" i="212" s="1"/>
  <c r="H13" i="212" s="1"/>
  <c r="R2" i="212"/>
  <c r="G2" i="212" s="1"/>
  <c r="H2" i="212" s="1"/>
  <c r="G3" i="212"/>
  <c r="H3" i="212" s="1"/>
  <c r="G5" i="212"/>
  <c r="H5" i="212" s="1"/>
  <c r="G4" i="212"/>
  <c r="H4" i="212" s="1"/>
  <c r="M14" i="212"/>
  <c r="F14" i="212" s="1"/>
  <c r="G22" i="212"/>
  <c r="H22" i="212" s="1"/>
  <c r="G26" i="212"/>
  <c r="H26" i="212" s="1"/>
  <c r="G10" i="212"/>
  <c r="H10" i="212" s="1"/>
  <c r="G14" i="212"/>
  <c r="H23" i="212"/>
  <c r="G27" i="212"/>
  <c r="H27" i="212" s="1"/>
  <c r="G21" i="212"/>
  <c r="H21" i="212" s="1"/>
  <c r="G19" i="212"/>
  <c r="H19" i="212" s="1"/>
  <c r="G11" i="212"/>
  <c r="H11" i="212" s="1"/>
  <c r="G20" i="212"/>
  <c r="H20" i="212" s="1"/>
  <c r="H6" i="212"/>
  <c r="G18" i="212"/>
  <c r="H18" i="212" s="1"/>
  <c r="H24" i="212"/>
  <c r="H16" i="212"/>
  <c r="R12" i="212"/>
  <c r="G12" i="212" s="1"/>
  <c r="H12" i="212" s="1"/>
  <c r="R13" i="211"/>
  <c r="G13" i="211" s="1"/>
  <c r="H13" i="211" s="1"/>
  <c r="H18" i="211"/>
  <c r="G16" i="211"/>
  <c r="H16" i="211" s="1"/>
  <c r="G4" i="211"/>
  <c r="H4" i="211" s="1"/>
  <c r="G8" i="211"/>
  <c r="H8" i="211" s="1"/>
  <c r="H20" i="211"/>
  <c r="G22" i="211"/>
  <c r="H22" i="211" s="1"/>
  <c r="R2" i="211"/>
  <c r="G2" i="211" s="1"/>
  <c r="H2" i="211" s="1"/>
  <c r="G5" i="211"/>
  <c r="H5" i="211" s="1"/>
  <c r="H26" i="211"/>
  <c r="G21" i="211"/>
  <c r="H21" i="211" s="1"/>
  <c r="H19" i="211"/>
  <c r="G6" i="211"/>
  <c r="H6" i="211" s="1"/>
  <c r="H10" i="211"/>
  <c r="H25" i="211"/>
  <c r="R12" i="211"/>
  <c r="G12" i="211" s="1"/>
  <c r="H12" i="211" s="1"/>
  <c r="R14" i="211"/>
  <c r="G14" i="211" s="1"/>
  <c r="H14" i="211" s="1"/>
  <c r="G16" i="210"/>
  <c r="H16" i="210" s="1"/>
  <c r="G24" i="210"/>
  <c r="H24" i="210" s="1"/>
  <c r="G22" i="210"/>
  <c r="H22" i="210" s="1"/>
  <c r="Z2" i="210"/>
  <c r="R2" i="210" s="1"/>
  <c r="G2" i="210" s="1"/>
  <c r="H2" i="210" s="1"/>
  <c r="Z14" i="210"/>
  <c r="R14" i="210" s="1"/>
  <c r="G14" i="210" s="1"/>
  <c r="H14" i="210" s="1"/>
  <c r="G8" i="210"/>
  <c r="H8" i="210" s="1"/>
  <c r="G23" i="210"/>
  <c r="H23" i="210" s="1"/>
  <c r="Z12" i="210"/>
  <c r="R12" i="210" s="1"/>
  <c r="G12" i="210" s="1"/>
  <c r="H12" i="210" s="1"/>
  <c r="Z13" i="210"/>
  <c r="R13" i="210" s="1"/>
  <c r="G13" i="210" s="1"/>
  <c r="H13" i="210" s="1"/>
  <c r="G27" i="209"/>
  <c r="H25" i="209"/>
  <c r="H6" i="209"/>
  <c r="G12" i="209"/>
  <c r="H17" i="209"/>
  <c r="R14" i="209"/>
  <c r="G14" i="209" s="1"/>
  <c r="H10" i="209"/>
  <c r="G20" i="209"/>
  <c r="H8" i="209"/>
  <c r="H16" i="209"/>
  <c r="H15" i="209"/>
  <c r="H24" i="209"/>
  <c r="G11" i="209"/>
  <c r="G13" i="209"/>
  <c r="H18" i="209"/>
  <c r="G2" i="209"/>
  <c r="H2" i="209" s="1"/>
  <c r="M27" i="208"/>
  <c r="F27" i="208" s="1"/>
  <c r="Q27" i="208"/>
  <c r="M26" i="208"/>
  <c r="F26" i="208" s="1"/>
  <c r="Q26" i="208"/>
  <c r="M25" i="208"/>
  <c r="F25" i="208" s="1"/>
  <c r="Q25" i="208"/>
  <c r="M24" i="208"/>
  <c r="F24" i="208" s="1"/>
  <c r="Q24" i="208"/>
  <c r="M23" i="208"/>
  <c r="F23" i="208" s="1"/>
  <c r="Q23" i="208"/>
  <c r="M22" i="208"/>
  <c r="F22" i="208" s="1"/>
  <c r="Q22" i="208"/>
  <c r="M21" i="208"/>
  <c r="F21" i="208" s="1"/>
  <c r="Q21" i="208"/>
  <c r="M20" i="208"/>
  <c r="F20" i="208" s="1"/>
  <c r="Q20" i="208"/>
  <c r="M19" i="208"/>
  <c r="F19" i="208" s="1"/>
  <c r="Q19" i="208"/>
  <c r="M18" i="208"/>
  <c r="F18" i="208" s="1"/>
  <c r="Q18" i="208"/>
  <c r="M17" i="208"/>
  <c r="F17" i="208" s="1"/>
  <c r="Q17" i="208"/>
  <c r="M16" i="208"/>
  <c r="F16" i="208" s="1"/>
  <c r="Q16" i="208"/>
  <c r="Q15" i="208"/>
  <c r="M15" i="208"/>
  <c r="F15" i="208" s="1"/>
  <c r="R14" i="208"/>
  <c r="Q14" i="208"/>
  <c r="M13" i="208"/>
  <c r="F13" i="208" s="1"/>
  <c r="Q13" i="208"/>
  <c r="R12" i="208"/>
  <c r="Q12" i="208"/>
  <c r="M11" i="208"/>
  <c r="F11" i="208" s="1"/>
  <c r="Q11" i="208"/>
  <c r="M10" i="208"/>
  <c r="F10" i="208" s="1"/>
  <c r="Q10" i="208"/>
  <c r="R9" i="208"/>
  <c r="M9" i="208"/>
  <c r="F9" i="208" s="1"/>
  <c r="Q9" i="208"/>
  <c r="M8" i="208"/>
  <c r="F8" i="208" s="1"/>
  <c r="Q8" i="208"/>
  <c r="M7" i="208"/>
  <c r="F7" i="208" s="1"/>
  <c r="Q7" i="208"/>
  <c r="M6" i="208"/>
  <c r="F6" i="208" s="1"/>
  <c r="Q6" i="208"/>
  <c r="M5" i="208"/>
  <c r="F5" i="208" s="1"/>
  <c r="Q5" i="208"/>
  <c r="M4" i="208"/>
  <c r="F4" i="208" s="1"/>
  <c r="Q4" i="208"/>
  <c r="M3" i="208"/>
  <c r="F3" i="208" s="1"/>
  <c r="Q3" i="208"/>
  <c r="M2" i="208"/>
  <c r="F2" i="208" s="1"/>
  <c r="Q2" i="208"/>
  <c r="M27" i="207"/>
  <c r="F27" i="207" s="1"/>
  <c r="Q27" i="207"/>
  <c r="M26" i="207"/>
  <c r="F26" i="207" s="1"/>
  <c r="Q26" i="207"/>
  <c r="R27" i="207"/>
  <c r="M25" i="207"/>
  <c r="F25" i="207" s="1"/>
  <c r="Q25" i="207"/>
  <c r="R26" i="207"/>
  <c r="M24" i="207"/>
  <c r="F24" i="207" s="1"/>
  <c r="Q24" i="207"/>
  <c r="R25" i="207"/>
  <c r="M23" i="207"/>
  <c r="F23" i="207" s="1"/>
  <c r="Q23" i="207"/>
  <c r="R24" i="207"/>
  <c r="M22" i="207"/>
  <c r="F22" i="207" s="1"/>
  <c r="Q22" i="207"/>
  <c r="R23" i="207"/>
  <c r="M21" i="207"/>
  <c r="F21" i="207" s="1"/>
  <c r="Q21" i="207"/>
  <c r="R22" i="207"/>
  <c r="M20" i="207"/>
  <c r="F20" i="207" s="1"/>
  <c r="Q20" i="207"/>
  <c r="R21" i="207"/>
  <c r="M19" i="207"/>
  <c r="F19" i="207" s="1"/>
  <c r="Q19" i="207"/>
  <c r="R20" i="207"/>
  <c r="M18" i="207"/>
  <c r="F18" i="207" s="1"/>
  <c r="Q18" i="207"/>
  <c r="R19" i="207"/>
  <c r="M17" i="207"/>
  <c r="F17" i="207" s="1"/>
  <c r="Q17" i="207"/>
  <c r="R18" i="207"/>
  <c r="M16" i="207"/>
  <c r="F16" i="207" s="1"/>
  <c r="Q16" i="207"/>
  <c r="R17" i="207"/>
  <c r="M15" i="207"/>
  <c r="F15" i="207" s="1"/>
  <c r="Q15" i="207"/>
  <c r="R16" i="207"/>
  <c r="M14" i="207"/>
  <c r="F14" i="207" s="1"/>
  <c r="Q14" i="207"/>
  <c r="R15" i="207"/>
  <c r="Q13" i="207"/>
  <c r="M13" i="207"/>
  <c r="F13" i="207" s="1"/>
  <c r="M12" i="207"/>
  <c r="F12" i="207" s="1"/>
  <c r="Q12" i="207"/>
  <c r="R11" i="207"/>
  <c r="M11" i="207"/>
  <c r="F11" i="207" s="1"/>
  <c r="Q11" i="207"/>
  <c r="R10" i="207"/>
  <c r="M10" i="207"/>
  <c r="F10" i="207" s="1"/>
  <c r="Q10" i="207"/>
  <c r="R9" i="207"/>
  <c r="Q9" i="207"/>
  <c r="M9" i="207"/>
  <c r="F9" i="207" s="1"/>
  <c r="R8" i="207"/>
  <c r="M8" i="207"/>
  <c r="F8" i="207" s="1"/>
  <c r="Q8" i="207"/>
  <c r="R7" i="207"/>
  <c r="Q7" i="207"/>
  <c r="M7" i="207"/>
  <c r="F7" i="207" s="1"/>
  <c r="R6" i="207"/>
  <c r="M6" i="207"/>
  <c r="F6" i="207" s="1"/>
  <c r="Q6" i="207"/>
  <c r="R5" i="207"/>
  <c r="Q5" i="207"/>
  <c r="M5" i="207"/>
  <c r="F5" i="207" s="1"/>
  <c r="R4" i="207"/>
  <c r="M4" i="207"/>
  <c r="F4" i="207" s="1"/>
  <c r="Q4" i="207"/>
  <c r="R3" i="207"/>
  <c r="M3" i="207"/>
  <c r="F3" i="207" s="1"/>
  <c r="Q3" i="207"/>
  <c r="R2" i="207"/>
  <c r="M2" i="207"/>
  <c r="Q2" i="207"/>
  <c r="X32" i="206"/>
  <c r="X31" i="206"/>
  <c r="X30" i="206"/>
  <c r="X29" i="206"/>
  <c r="X28" i="206"/>
  <c r="X27" i="206"/>
  <c r="V27" i="206"/>
  <c r="M27" i="206" s="1"/>
  <c r="F27" i="206" s="1"/>
  <c r="Q27" i="206"/>
  <c r="V26" i="206"/>
  <c r="M26" i="206" s="1"/>
  <c r="F26" i="206" s="1"/>
  <c r="Q26" i="206"/>
  <c r="X25" i="206"/>
  <c r="V25" i="206"/>
  <c r="M25" i="206" s="1"/>
  <c r="F25" i="206" s="1"/>
  <c r="Q25" i="206"/>
  <c r="X24" i="206"/>
  <c r="V24" i="206"/>
  <c r="M24" i="206" s="1"/>
  <c r="F24" i="206" s="1"/>
  <c r="Q24" i="206"/>
  <c r="X23" i="206"/>
  <c r="V23" i="206"/>
  <c r="M23" i="206" s="1"/>
  <c r="F23" i="206" s="1"/>
  <c r="Q23" i="206"/>
  <c r="X22" i="206"/>
  <c r="V22" i="206"/>
  <c r="M22" i="206" s="1"/>
  <c r="F22" i="206" s="1"/>
  <c r="Q22" i="206"/>
  <c r="X21" i="206"/>
  <c r="V21" i="206"/>
  <c r="M21" i="206" s="1"/>
  <c r="F21" i="206" s="1"/>
  <c r="Q21" i="206"/>
  <c r="X20" i="206"/>
  <c r="V20" i="206"/>
  <c r="M20" i="206" s="1"/>
  <c r="F20" i="206" s="1"/>
  <c r="Q20" i="206"/>
  <c r="X19" i="206"/>
  <c r="V19" i="206"/>
  <c r="M19" i="206" s="1"/>
  <c r="F19" i="206" s="1"/>
  <c r="Q19" i="206"/>
  <c r="X18" i="206"/>
  <c r="V18" i="206"/>
  <c r="M18" i="206" s="1"/>
  <c r="F18" i="206" s="1"/>
  <c r="Q18" i="206"/>
  <c r="X17" i="206"/>
  <c r="V17" i="206"/>
  <c r="M17" i="206" s="1"/>
  <c r="F17" i="206" s="1"/>
  <c r="Q17" i="206"/>
  <c r="X16" i="206"/>
  <c r="V16" i="206"/>
  <c r="M16" i="206" s="1"/>
  <c r="F16" i="206" s="1"/>
  <c r="Q16" i="206"/>
  <c r="X15" i="206"/>
  <c r="V15" i="206"/>
  <c r="M15" i="206" s="1"/>
  <c r="F15" i="206" s="1"/>
  <c r="Q15" i="206"/>
  <c r="X14" i="206"/>
  <c r="V14" i="206"/>
  <c r="Q14" i="206"/>
  <c r="X13" i="206"/>
  <c r="V13" i="206"/>
  <c r="M13" i="206" s="1"/>
  <c r="F13" i="206" s="1"/>
  <c r="Q13" i="206"/>
  <c r="X12" i="206"/>
  <c r="V12" i="206"/>
  <c r="Q12" i="206"/>
  <c r="X11" i="206"/>
  <c r="V11" i="206"/>
  <c r="M11" i="206" s="1"/>
  <c r="F11" i="206" s="1"/>
  <c r="Q11" i="206"/>
  <c r="X10" i="206"/>
  <c r="V10" i="206"/>
  <c r="M10" i="206" s="1"/>
  <c r="F10" i="206" s="1"/>
  <c r="Q10" i="206"/>
  <c r="X9" i="206"/>
  <c r="V9" i="206"/>
  <c r="M9" i="206" s="1"/>
  <c r="F9" i="206" s="1"/>
  <c r="Q9" i="206"/>
  <c r="X8" i="206"/>
  <c r="V8" i="206"/>
  <c r="M8" i="206" s="1"/>
  <c r="F8" i="206" s="1"/>
  <c r="Q8" i="206"/>
  <c r="X7" i="206"/>
  <c r="V7" i="206"/>
  <c r="M7" i="206" s="1"/>
  <c r="F7" i="206" s="1"/>
  <c r="Q7" i="206"/>
  <c r="X6" i="206"/>
  <c r="V6" i="206"/>
  <c r="M6" i="206" s="1"/>
  <c r="F6" i="206" s="1"/>
  <c r="Q6" i="206"/>
  <c r="X5" i="206"/>
  <c r="V5" i="206"/>
  <c r="M5" i="206" s="1"/>
  <c r="F5" i="206" s="1"/>
  <c r="Q5" i="206"/>
  <c r="X4" i="206"/>
  <c r="V4" i="206"/>
  <c r="M4" i="206" s="1"/>
  <c r="F4" i="206" s="1"/>
  <c r="Q4" i="206"/>
  <c r="X3" i="206"/>
  <c r="V3" i="206"/>
  <c r="M3" i="206" s="1"/>
  <c r="F3" i="206" s="1"/>
  <c r="Q3" i="206"/>
  <c r="X2" i="206"/>
  <c r="V2" i="206"/>
  <c r="M2" i="206" s="1"/>
  <c r="F2" i="206" s="1"/>
  <c r="Q2" i="206"/>
  <c r="G7" i="207" l="1"/>
  <c r="G15" i="207"/>
  <c r="G3" i="207"/>
  <c r="G11" i="207"/>
  <c r="H11" i="207" s="1"/>
  <c r="G9" i="207"/>
  <c r="G23" i="207"/>
  <c r="H23" i="207" s="1"/>
  <c r="G19" i="207"/>
  <c r="G2" i="207"/>
  <c r="F2" i="207"/>
  <c r="H9" i="209"/>
  <c r="H23" i="209"/>
  <c r="G9" i="208"/>
  <c r="H9" i="208" s="1"/>
  <c r="G27" i="207"/>
  <c r="H27" i="207" s="1"/>
  <c r="H27" i="209"/>
  <c r="H14" i="218"/>
  <c r="H12" i="214"/>
  <c r="H13" i="218"/>
  <c r="G17" i="207"/>
  <c r="H17" i="207" s="1"/>
  <c r="G25" i="207"/>
  <c r="H15" i="207"/>
  <c r="Z4" i="206"/>
  <c r="R4" i="206" s="1"/>
  <c r="G4" i="206" s="1"/>
  <c r="H4" i="206" s="1"/>
  <c r="Z27" i="206"/>
  <c r="R27" i="206" s="1"/>
  <c r="G27" i="206" s="1"/>
  <c r="H27" i="206" s="1"/>
  <c r="Z7" i="206"/>
  <c r="R7" i="206" s="1"/>
  <c r="G7" i="206" s="1"/>
  <c r="H7" i="206" s="1"/>
  <c r="Z10" i="206"/>
  <c r="R10" i="206" s="1"/>
  <c r="Z20" i="206"/>
  <c r="R20" i="206" s="1"/>
  <c r="G20" i="206" s="1"/>
  <c r="H20" i="206" s="1"/>
  <c r="Z25" i="206"/>
  <c r="R25" i="206" s="1"/>
  <c r="G25" i="206" s="1"/>
  <c r="H25" i="206" s="1"/>
  <c r="Z15" i="206"/>
  <c r="R15" i="206" s="1"/>
  <c r="G15" i="206" s="1"/>
  <c r="H15" i="206" s="1"/>
  <c r="Z22" i="206"/>
  <c r="R22" i="206" s="1"/>
  <c r="G22" i="206" s="1"/>
  <c r="Z2" i="206"/>
  <c r="R2" i="206" s="1"/>
  <c r="G2" i="206" s="1"/>
  <c r="H2" i="206" s="1"/>
  <c r="Z18" i="206"/>
  <c r="R18" i="206" s="1"/>
  <c r="G18" i="206" s="1"/>
  <c r="H18" i="206" s="1"/>
  <c r="Z23" i="206"/>
  <c r="R23" i="206" s="1"/>
  <c r="G23" i="206" s="1"/>
  <c r="H23" i="206" s="1"/>
  <c r="Z11" i="206"/>
  <c r="R11" i="206" s="1"/>
  <c r="G11" i="206" s="1"/>
  <c r="Z21" i="206"/>
  <c r="R21" i="206" s="1"/>
  <c r="G21" i="206" s="1"/>
  <c r="H21" i="206" s="1"/>
  <c r="Z26" i="206"/>
  <c r="R26" i="206" s="1"/>
  <c r="G26" i="206" s="1"/>
  <c r="H26" i="206" s="1"/>
  <c r="Z17" i="206"/>
  <c r="R17" i="206" s="1"/>
  <c r="G17" i="206" s="1"/>
  <c r="H17" i="206" s="1"/>
  <c r="Z5" i="206"/>
  <c r="R5" i="206" s="1"/>
  <c r="G5" i="206" s="1"/>
  <c r="H5" i="206" s="1"/>
  <c r="Z8" i="206"/>
  <c r="R8" i="206" s="1"/>
  <c r="G8" i="206" s="1"/>
  <c r="H8" i="206" s="1"/>
  <c r="Z3" i="206"/>
  <c r="R3" i="206" s="1"/>
  <c r="G3" i="206" s="1"/>
  <c r="H3" i="206" s="1"/>
  <c r="Z6" i="206"/>
  <c r="R6" i="206" s="1"/>
  <c r="G6" i="206" s="1"/>
  <c r="H6" i="206" s="1"/>
  <c r="Z16" i="206"/>
  <c r="R16" i="206" s="1"/>
  <c r="G16" i="206" s="1"/>
  <c r="H16" i="206" s="1"/>
  <c r="Z9" i="206"/>
  <c r="R9" i="206" s="1"/>
  <c r="G9" i="206" s="1"/>
  <c r="H9" i="206" s="1"/>
  <c r="Z12" i="206"/>
  <c r="R12" i="206" s="1"/>
  <c r="G12" i="206" s="1"/>
  <c r="Z19" i="206"/>
  <c r="R19" i="206" s="1"/>
  <c r="G19" i="206" s="1"/>
  <c r="H19" i="206" s="1"/>
  <c r="Z24" i="206"/>
  <c r="R24" i="206" s="1"/>
  <c r="G24" i="206" s="1"/>
  <c r="H24" i="206" s="1"/>
  <c r="G16" i="207"/>
  <c r="H16" i="207" s="1"/>
  <c r="G18" i="207"/>
  <c r="H18" i="207" s="1"/>
  <c r="G14" i="208"/>
  <c r="R5" i="208"/>
  <c r="G5" i="208" s="1"/>
  <c r="R10" i="208"/>
  <c r="G10" i="208" s="1"/>
  <c r="R22" i="208"/>
  <c r="G22" i="208" s="1"/>
  <c r="R8" i="208"/>
  <c r="G8" i="208" s="1"/>
  <c r="R15" i="208"/>
  <c r="G15" i="208" s="1"/>
  <c r="R17" i="208"/>
  <c r="G17" i="208" s="1"/>
  <c r="R25" i="208"/>
  <c r="G25" i="208" s="1"/>
  <c r="R3" i="208"/>
  <c r="G3" i="208" s="1"/>
  <c r="R20" i="208"/>
  <c r="G20" i="208" s="1"/>
  <c r="R11" i="208"/>
  <c r="G11" i="208" s="1"/>
  <c r="R23" i="208"/>
  <c r="G23" i="208" s="1"/>
  <c r="R6" i="208"/>
  <c r="G6" i="208" s="1"/>
  <c r="G12" i="208"/>
  <c r="R16" i="208"/>
  <c r="G16" i="208" s="1"/>
  <c r="R18" i="208"/>
  <c r="G18" i="208" s="1"/>
  <c r="R26" i="208"/>
  <c r="G26" i="208" s="1"/>
  <c r="R21" i="208"/>
  <c r="G21" i="208" s="1"/>
  <c r="R24" i="208"/>
  <c r="G24" i="208" s="1"/>
  <c r="R4" i="208"/>
  <c r="G4" i="208" s="1"/>
  <c r="R7" i="208"/>
  <c r="G7" i="208" s="1"/>
  <c r="R2" i="208"/>
  <c r="G2" i="208" s="1"/>
  <c r="R19" i="208"/>
  <c r="G19" i="208" s="1"/>
  <c r="R27" i="208"/>
  <c r="G27" i="208" s="1"/>
  <c r="H13" i="214"/>
  <c r="H14" i="220"/>
  <c r="H14" i="212"/>
  <c r="M12" i="208"/>
  <c r="F12" i="208" s="1"/>
  <c r="M14" i="208"/>
  <c r="F14" i="208" s="1"/>
  <c r="R13" i="208"/>
  <c r="G13" i="208" s="1"/>
  <c r="H9" i="207"/>
  <c r="G20" i="207"/>
  <c r="H20" i="207" s="1"/>
  <c r="G22" i="207"/>
  <c r="H22" i="207" s="1"/>
  <c r="H7" i="207"/>
  <c r="R12" i="207"/>
  <c r="G12" i="207" s="1"/>
  <c r="H12" i="207" s="1"/>
  <c r="G21" i="207"/>
  <c r="H21" i="207" s="1"/>
  <c r="R13" i="207"/>
  <c r="G13" i="207" s="1"/>
  <c r="H13" i="207" s="1"/>
  <c r="G5" i="207"/>
  <c r="H5" i="207" s="1"/>
  <c r="H3" i="207"/>
  <c r="G24" i="207"/>
  <c r="H24" i="207" s="1"/>
  <c r="G26" i="207"/>
  <c r="H26" i="207" s="1"/>
  <c r="G4" i="207"/>
  <c r="H4" i="207" s="1"/>
  <c r="H25" i="207"/>
  <c r="G6" i="207"/>
  <c r="H6" i="207" s="1"/>
  <c r="G8" i="207"/>
  <c r="H8" i="207" s="1"/>
  <c r="G10" i="207"/>
  <c r="H10" i="207" s="1"/>
  <c r="H19" i="207"/>
  <c r="R14" i="207"/>
  <c r="G14" i="207" s="1"/>
  <c r="H14" i="207" s="1"/>
  <c r="Z13" i="206"/>
  <c r="R13" i="206" s="1"/>
  <c r="G13" i="206" s="1"/>
  <c r="H13" i="206" s="1"/>
  <c r="Z14" i="206"/>
  <c r="R14" i="206" s="1"/>
  <c r="G14" i="206" s="1"/>
  <c r="M12" i="206"/>
  <c r="F12" i="206" s="1"/>
  <c r="H11" i="206"/>
  <c r="G10" i="206"/>
  <c r="H10" i="206" s="1"/>
  <c r="H22" i="206"/>
  <c r="M14" i="206"/>
  <c r="F14" i="206" s="1"/>
  <c r="X26" i="206"/>
  <c r="X32" i="205"/>
  <c r="X31" i="205"/>
  <c r="X30" i="205"/>
  <c r="Y29" i="205"/>
  <c r="X29" i="205"/>
  <c r="Y28" i="205"/>
  <c r="X28" i="205"/>
  <c r="Y27" i="205"/>
  <c r="X27" i="205"/>
  <c r="V27" i="205"/>
  <c r="M27" i="205" s="1"/>
  <c r="F27" i="205" s="1"/>
  <c r="Q27" i="205"/>
  <c r="V26" i="205"/>
  <c r="M26" i="205" s="1"/>
  <c r="F26" i="205" s="1"/>
  <c r="Q26" i="205"/>
  <c r="X25" i="205"/>
  <c r="V25" i="205"/>
  <c r="M25" i="205" s="1"/>
  <c r="F25" i="205" s="1"/>
  <c r="Q25" i="205"/>
  <c r="X24" i="205"/>
  <c r="V24" i="205"/>
  <c r="M24" i="205" s="1"/>
  <c r="F24" i="205" s="1"/>
  <c r="Q24" i="205"/>
  <c r="X23" i="205"/>
  <c r="V23" i="205"/>
  <c r="M23" i="205" s="1"/>
  <c r="F23" i="205" s="1"/>
  <c r="Q23" i="205"/>
  <c r="X22" i="205"/>
  <c r="V22" i="205"/>
  <c r="M22" i="205" s="1"/>
  <c r="F22" i="205" s="1"/>
  <c r="Q22" i="205"/>
  <c r="X21" i="205"/>
  <c r="V21" i="205"/>
  <c r="M21" i="205" s="1"/>
  <c r="F21" i="205" s="1"/>
  <c r="Q21" i="205"/>
  <c r="X20" i="205"/>
  <c r="V20" i="205"/>
  <c r="M20" i="205" s="1"/>
  <c r="F20" i="205" s="1"/>
  <c r="Q20" i="205"/>
  <c r="X19" i="205"/>
  <c r="V19" i="205"/>
  <c r="M19" i="205" s="1"/>
  <c r="F19" i="205" s="1"/>
  <c r="Q19" i="205"/>
  <c r="X18" i="205"/>
  <c r="V18" i="205"/>
  <c r="M18" i="205" s="1"/>
  <c r="F18" i="205" s="1"/>
  <c r="Q18" i="205"/>
  <c r="X17" i="205"/>
  <c r="V17" i="205"/>
  <c r="M17" i="205" s="1"/>
  <c r="F17" i="205" s="1"/>
  <c r="Q17" i="205"/>
  <c r="X16" i="205"/>
  <c r="V16" i="205"/>
  <c r="M16" i="205" s="1"/>
  <c r="F16" i="205" s="1"/>
  <c r="Q16" i="205"/>
  <c r="X15" i="205"/>
  <c r="V15" i="205"/>
  <c r="M15" i="205" s="1"/>
  <c r="F15" i="205" s="1"/>
  <c r="Q15" i="205"/>
  <c r="X14" i="205"/>
  <c r="V14" i="205"/>
  <c r="Q14" i="205"/>
  <c r="X13" i="205"/>
  <c r="V13" i="205"/>
  <c r="Q13" i="205"/>
  <c r="X12" i="205"/>
  <c r="V12" i="205"/>
  <c r="M12" i="205" s="1"/>
  <c r="F12" i="205" s="1"/>
  <c r="Q12" i="205"/>
  <c r="X11" i="205"/>
  <c r="V11" i="205"/>
  <c r="M11" i="205" s="1"/>
  <c r="F11" i="205" s="1"/>
  <c r="Q11" i="205"/>
  <c r="X10" i="205"/>
  <c r="V10" i="205"/>
  <c r="M10" i="205" s="1"/>
  <c r="F10" i="205" s="1"/>
  <c r="Q10" i="205"/>
  <c r="X9" i="205"/>
  <c r="V9" i="205"/>
  <c r="M9" i="205" s="1"/>
  <c r="F9" i="205" s="1"/>
  <c r="Q9" i="205"/>
  <c r="X8" i="205"/>
  <c r="V8" i="205"/>
  <c r="M8" i="205" s="1"/>
  <c r="F8" i="205" s="1"/>
  <c r="Q8" i="205"/>
  <c r="X7" i="205"/>
  <c r="V7" i="205"/>
  <c r="M7" i="205" s="1"/>
  <c r="F7" i="205" s="1"/>
  <c r="Q7" i="205"/>
  <c r="X6" i="205"/>
  <c r="V6" i="205"/>
  <c r="M6" i="205" s="1"/>
  <c r="F6" i="205" s="1"/>
  <c r="Q6" i="205"/>
  <c r="X5" i="205"/>
  <c r="V5" i="205"/>
  <c r="M5" i="205" s="1"/>
  <c r="F5" i="205" s="1"/>
  <c r="Q5" i="205"/>
  <c r="X4" i="205"/>
  <c r="V4" i="205"/>
  <c r="M4" i="205" s="1"/>
  <c r="F4" i="205" s="1"/>
  <c r="Q4" i="205"/>
  <c r="X3" i="205"/>
  <c r="V3" i="205"/>
  <c r="M3" i="205" s="1"/>
  <c r="F3" i="205" s="1"/>
  <c r="Q3" i="205"/>
  <c r="X2" i="205"/>
  <c r="V2" i="205"/>
  <c r="M2" i="205" s="1"/>
  <c r="F2" i="205" s="1"/>
  <c r="Q2" i="205"/>
  <c r="Z14" i="205" l="1"/>
  <c r="R14" i="205" s="1"/>
  <c r="G14" i="205" s="1"/>
  <c r="Z13" i="205"/>
  <c r="R13" i="205" s="1"/>
  <c r="G13" i="205" s="1"/>
  <c r="H2" i="207"/>
  <c r="H6" i="208"/>
  <c r="H8" i="208"/>
  <c r="H14" i="209"/>
  <c r="H5" i="208"/>
  <c r="H13" i="209"/>
  <c r="H27" i="208"/>
  <c r="H4" i="208"/>
  <c r="H18" i="208"/>
  <c r="H23" i="208"/>
  <c r="H4" i="209"/>
  <c r="H12" i="209"/>
  <c r="H25" i="208"/>
  <c r="H22" i="208"/>
  <c r="H21" i="209"/>
  <c r="H19" i="208"/>
  <c r="H24" i="208"/>
  <c r="H16" i="208"/>
  <c r="H11" i="208"/>
  <c r="H11" i="209"/>
  <c r="H3" i="208"/>
  <c r="H17" i="208"/>
  <c r="H10" i="208"/>
  <c r="H19" i="209"/>
  <c r="H26" i="208"/>
  <c r="H13" i="208"/>
  <c r="H2" i="208"/>
  <c r="H21" i="208"/>
  <c r="H3" i="209"/>
  <c r="H5" i="209"/>
  <c r="H7" i="208"/>
  <c r="H20" i="208"/>
  <c r="H15" i="208"/>
  <c r="H20" i="209"/>
  <c r="Z16" i="205"/>
  <c r="R16" i="205" s="1"/>
  <c r="G16" i="205" s="1"/>
  <c r="H16" i="205" s="1"/>
  <c r="H12" i="206"/>
  <c r="H14" i="206"/>
  <c r="H12" i="208"/>
  <c r="Z6" i="205"/>
  <c r="R6" i="205" s="1"/>
  <c r="G6" i="205" s="1"/>
  <c r="H6" i="205" s="1"/>
  <c r="Z21" i="205"/>
  <c r="R21" i="205" s="1"/>
  <c r="G21" i="205" s="1"/>
  <c r="H21" i="205" s="1"/>
  <c r="Z26" i="205"/>
  <c r="R26" i="205" s="1"/>
  <c r="G26" i="205" s="1"/>
  <c r="H26" i="205" s="1"/>
  <c r="Z11" i="205"/>
  <c r="R11" i="205" s="1"/>
  <c r="G11" i="205" s="1"/>
  <c r="H11" i="205" s="1"/>
  <c r="Z4" i="205"/>
  <c r="R4" i="205" s="1"/>
  <c r="G4" i="205" s="1"/>
  <c r="H4" i="205" s="1"/>
  <c r="Z19" i="205"/>
  <c r="R19" i="205" s="1"/>
  <c r="G19" i="205" s="1"/>
  <c r="H19" i="205" s="1"/>
  <c r="Z24" i="205"/>
  <c r="R24" i="205" s="1"/>
  <c r="G24" i="205" s="1"/>
  <c r="H24" i="205" s="1"/>
  <c r="Z17" i="205"/>
  <c r="R17" i="205" s="1"/>
  <c r="G17" i="205" s="1"/>
  <c r="H17" i="205" s="1"/>
  <c r="Z22" i="205"/>
  <c r="R22" i="205" s="1"/>
  <c r="G22" i="205" s="1"/>
  <c r="H22" i="205" s="1"/>
  <c r="Z9" i="205"/>
  <c r="R9" i="205" s="1"/>
  <c r="G9" i="205" s="1"/>
  <c r="H9" i="205" s="1"/>
  <c r="Z10" i="205"/>
  <c r="R10" i="205" s="1"/>
  <c r="G10" i="205" s="1"/>
  <c r="H10" i="205" s="1"/>
  <c r="Z27" i="205"/>
  <c r="R27" i="205" s="1"/>
  <c r="G27" i="205" s="1"/>
  <c r="H27" i="205" s="1"/>
  <c r="Z3" i="205"/>
  <c r="R3" i="205" s="1"/>
  <c r="G3" i="205" s="1"/>
  <c r="H3" i="205" s="1"/>
  <c r="Z15" i="205"/>
  <c r="R15" i="205" s="1"/>
  <c r="G15" i="205" s="1"/>
  <c r="H15" i="205" s="1"/>
  <c r="Z20" i="205"/>
  <c r="R20" i="205" s="1"/>
  <c r="G20" i="205" s="1"/>
  <c r="H20" i="205" s="1"/>
  <c r="Z25" i="205"/>
  <c r="R25" i="205" s="1"/>
  <c r="G25" i="205" s="1"/>
  <c r="H25" i="205" s="1"/>
  <c r="Z7" i="205"/>
  <c r="R7" i="205" s="1"/>
  <c r="G7" i="205" s="1"/>
  <c r="H7" i="205" s="1"/>
  <c r="Z5" i="205"/>
  <c r="R5" i="205" s="1"/>
  <c r="G5" i="205" s="1"/>
  <c r="H5" i="205" s="1"/>
  <c r="Z8" i="205"/>
  <c r="R8" i="205" s="1"/>
  <c r="G8" i="205" s="1"/>
  <c r="H8" i="205" s="1"/>
  <c r="Z18" i="205"/>
  <c r="R18" i="205" s="1"/>
  <c r="G18" i="205" s="1"/>
  <c r="H18" i="205" s="1"/>
  <c r="Z23" i="205"/>
  <c r="R23" i="205" s="1"/>
  <c r="G23" i="205" s="1"/>
  <c r="H23" i="205" s="1"/>
  <c r="H14" i="208"/>
  <c r="M14" i="205"/>
  <c r="F14" i="205" s="1"/>
  <c r="Z12" i="205"/>
  <c r="R12" i="205" s="1"/>
  <c r="G12" i="205" s="1"/>
  <c r="H12" i="205" s="1"/>
  <c r="M13" i="205"/>
  <c r="F13" i="205" s="1"/>
  <c r="Z2" i="205"/>
  <c r="R2" i="205" s="1"/>
  <c r="G2" i="205" s="1"/>
  <c r="H2" i="205" s="1"/>
  <c r="X26" i="205"/>
  <c r="X32" i="204"/>
  <c r="X31" i="204"/>
  <c r="X30" i="204"/>
  <c r="X29" i="204"/>
  <c r="X28" i="204"/>
  <c r="X27" i="204"/>
  <c r="V27" i="204"/>
  <c r="M27" i="204" s="1"/>
  <c r="F27" i="204" s="1"/>
  <c r="Q27" i="204"/>
  <c r="V26" i="204"/>
  <c r="M26" i="204" s="1"/>
  <c r="F26" i="204" s="1"/>
  <c r="Q26" i="204"/>
  <c r="X25" i="204"/>
  <c r="V25" i="204"/>
  <c r="M25" i="204" s="1"/>
  <c r="F25" i="204" s="1"/>
  <c r="Q25" i="204"/>
  <c r="X24" i="204"/>
  <c r="V24" i="204"/>
  <c r="M24" i="204" s="1"/>
  <c r="F24" i="204" s="1"/>
  <c r="Q24" i="204"/>
  <c r="X23" i="204"/>
  <c r="V23" i="204"/>
  <c r="M23" i="204" s="1"/>
  <c r="F23" i="204" s="1"/>
  <c r="Q23" i="204"/>
  <c r="X22" i="204"/>
  <c r="V22" i="204"/>
  <c r="M22" i="204" s="1"/>
  <c r="F22" i="204" s="1"/>
  <c r="Q22" i="204"/>
  <c r="X21" i="204"/>
  <c r="V21" i="204"/>
  <c r="M21" i="204" s="1"/>
  <c r="F21" i="204" s="1"/>
  <c r="Q21" i="204"/>
  <c r="X20" i="204"/>
  <c r="V20" i="204"/>
  <c r="M20" i="204" s="1"/>
  <c r="F20" i="204" s="1"/>
  <c r="Q20" i="204"/>
  <c r="X19" i="204"/>
  <c r="V19" i="204"/>
  <c r="M19" i="204" s="1"/>
  <c r="F19" i="204" s="1"/>
  <c r="Q19" i="204"/>
  <c r="X18" i="204"/>
  <c r="V18" i="204"/>
  <c r="M18" i="204" s="1"/>
  <c r="F18" i="204" s="1"/>
  <c r="Q18" i="204"/>
  <c r="X17" i="204"/>
  <c r="V17" i="204"/>
  <c r="M17" i="204" s="1"/>
  <c r="F17" i="204" s="1"/>
  <c r="Q17" i="204"/>
  <c r="X16" i="204"/>
  <c r="V16" i="204"/>
  <c r="M16" i="204" s="1"/>
  <c r="F16" i="204" s="1"/>
  <c r="Q16" i="204"/>
  <c r="X15" i="204"/>
  <c r="V15" i="204"/>
  <c r="M15" i="204" s="1"/>
  <c r="F15" i="204" s="1"/>
  <c r="Q15" i="204"/>
  <c r="X14" i="204"/>
  <c r="V14" i="204"/>
  <c r="M14" i="204" s="1"/>
  <c r="F14" i="204" s="1"/>
  <c r="Q14" i="204"/>
  <c r="X13" i="204"/>
  <c r="V13" i="204"/>
  <c r="M13" i="204" s="1"/>
  <c r="F13" i="204" s="1"/>
  <c r="Q13" i="204"/>
  <c r="X12" i="204"/>
  <c r="V12" i="204"/>
  <c r="M12" i="204" s="1"/>
  <c r="F12" i="204" s="1"/>
  <c r="Q12" i="204"/>
  <c r="X11" i="204"/>
  <c r="V11" i="204"/>
  <c r="M11" i="204" s="1"/>
  <c r="F11" i="204" s="1"/>
  <c r="Q11" i="204"/>
  <c r="X10" i="204"/>
  <c r="V10" i="204"/>
  <c r="M10" i="204" s="1"/>
  <c r="F10" i="204" s="1"/>
  <c r="Q10" i="204"/>
  <c r="X9" i="204"/>
  <c r="V9" i="204"/>
  <c r="M9" i="204" s="1"/>
  <c r="F9" i="204" s="1"/>
  <c r="Q9" i="204"/>
  <c r="X8" i="204"/>
  <c r="V8" i="204"/>
  <c r="M8" i="204" s="1"/>
  <c r="F8" i="204" s="1"/>
  <c r="Q8" i="204"/>
  <c r="X7" i="204"/>
  <c r="V7" i="204"/>
  <c r="M7" i="204" s="1"/>
  <c r="F7" i="204" s="1"/>
  <c r="Q7" i="204"/>
  <c r="X6" i="204"/>
  <c r="V6" i="204"/>
  <c r="M6" i="204" s="1"/>
  <c r="F6" i="204" s="1"/>
  <c r="Q6" i="204"/>
  <c r="X5" i="204"/>
  <c r="V5" i="204"/>
  <c r="M5" i="204" s="1"/>
  <c r="F5" i="204" s="1"/>
  <c r="Q5" i="204"/>
  <c r="X4" i="204"/>
  <c r="V4" i="204"/>
  <c r="M4" i="204" s="1"/>
  <c r="F4" i="204" s="1"/>
  <c r="Q4" i="204"/>
  <c r="X3" i="204"/>
  <c r="V3" i="204"/>
  <c r="M3" i="204" s="1"/>
  <c r="F3" i="204" s="1"/>
  <c r="Q3" i="204"/>
  <c r="X2" i="204"/>
  <c r="V2" i="204"/>
  <c r="M2" i="204" s="1"/>
  <c r="F2" i="204" s="1"/>
  <c r="Q2" i="204"/>
  <c r="V27" i="203"/>
  <c r="M27" i="203" s="1"/>
  <c r="F27" i="203" s="1"/>
  <c r="Q27" i="203"/>
  <c r="M26" i="203"/>
  <c r="F26" i="203" s="1"/>
  <c r="Q26" i="203"/>
  <c r="X25" i="203"/>
  <c r="V25" i="203"/>
  <c r="M25" i="203" s="1"/>
  <c r="F25" i="203" s="1"/>
  <c r="Q25" i="203"/>
  <c r="R26" i="203"/>
  <c r="V24" i="203"/>
  <c r="M24" i="203" s="1"/>
  <c r="F24" i="203" s="1"/>
  <c r="Q24" i="203"/>
  <c r="X23" i="203"/>
  <c r="V23" i="203"/>
  <c r="M23" i="203" s="1"/>
  <c r="F23" i="203" s="1"/>
  <c r="Q23" i="203"/>
  <c r="X22" i="203"/>
  <c r="V22" i="203"/>
  <c r="M22" i="203" s="1"/>
  <c r="F22" i="203" s="1"/>
  <c r="Q22" i="203"/>
  <c r="X21" i="203"/>
  <c r="V21" i="203"/>
  <c r="M21" i="203" s="1"/>
  <c r="F21" i="203" s="1"/>
  <c r="Q21" i="203"/>
  <c r="X20" i="203"/>
  <c r="V20" i="203"/>
  <c r="M20" i="203" s="1"/>
  <c r="F20" i="203" s="1"/>
  <c r="Q20" i="203"/>
  <c r="X19" i="203"/>
  <c r="M19" i="203"/>
  <c r="F19" i="203" s="1"/>
  <c r="Q19" i="203"/>
  <c r="X18" i="203"/>
  <c r="V18" i="203"/>
  <c r="M18" i="203" s="1"/>
  <c r="F18" i="203" s="1"/>
  <c r="Q18" i="203"/>
  <c r="Z19" i="203"/>
  <c r="R19" i="203" s="1"/>
  <c r="V17" i="203"/>
  <c r="M17" i="203" s="1"/>
  <c r="F17" i="203" s="1"/>
  <c r="Q17" i="203"/>
  <c r="X16" i="203"/>
  <c r="V16" i="203"/>
  <c r="M16" i="203" s="1"/>
  <c r="F16" i="203" s="1"/>
  <c r="Q16" i="203"/>
  <c r="X15" i="203"/>
  <c r="V15" i="203"/>
  <c r="M15" i="203" s="1"/>
  <c r="F15" i="203" s="1"/>
  <c r="Q15" i="203"/>
  <c r="X14" i="203"/>
  <c r="V14" i="203"/>
  <c r="M14" i="203" s="1"/>
  <c r="F14" i="203" s="1"/>
  <c r="Q14" i="203"/>
  <c r="X13" i="203"/>
  <c r="V13" i="203"/>
  <c r="M13" i="203" s="1"/>
  <c r="F13" i="203" s="1"/>
  <c r="Q13" i="203"/>
  <c r="X12" i="203"/>
  <c r="V12" i="203"/>
  <c r="Q12" i="203"/>
  <c r="X11" i="203"/>
  <c r="V11" i="203"/>
  <c r="M11" i="203" s="1"/>
  <c r="F11" i="203" s="1"/>
  <c r="Q11" i="203"/>
  <c r="Z10" i="203"/>
  <c r="R10" i="203" s="1"/>
  <c r="M10" i="203"/>
  <c r="F10" i="203" s="1"/>
  <c r="Q10" i="203"/>
  <c r="X9" i="203"/>
  <c r="V9" i="203"/>
  <c r="M9" i="203" s="1"/>
  <c r="F9" i="203" s="1"/>
  <c r="Q9" i="203"/>
  <c r="X8" i="203"/>
  <c r="V8" i="203"/>
  <c r="M8" i="203" s="1"/>
  <c r="F8" i="203" s="1"/>
  <c r="Q8" i="203"/>
  <c r="X7" i="203"/>
  <c r="V7" i="203"/>
  <c r="M7" i="203" s="1"/>
  <c r="F7" i="203" s="1"/>
  <c r="Q7" i="203"/>
  <c r="X6" i="203"/>
  <c r="V6" i="203"/>
  <c r="M6" i="203" s="1"/>
  <c r="F6" i="203" s="1"/>
  <c r="Q6" i="203"/>
  <c r="X5" i="203"/>
  <c r="V5" i="203"/>
  <c r="M5" i="203" s="1"/>
  <c r="F5" i="203" s="1"/>
  <c r="Q5" i="203"/>
  <c r="Z4" i="203"/>
  <c r="R4" i="203" s="1"/>
  <c r="M4" i="203"/>
  <c r="F4" i="203" s="1"/>
  <c r="Q4" i="203"/>
  <c r="X3" i="203"/>
  <c r="V3" i="203"/>
  <c r="M3" i="203" s="1"/>
  <c r="F3" i="203" s="1"/>
  <c r="Q3" i="203"/>
  <c r="X2" i="203"/>
  <c r="Q2" i="203"/>
  <c r="F2" i="203"/>
  <c r="Q27" i="202"/>
  <c r="F27" i="202"/>
  <c r="Q26" i="202"/>
  <c r="F26" i="202"/>
  <c r="Q25" i="202"/>
  <c r="F25" i="202"/>
  <c r="Q24" i="202"/>
  <c r="F24" i="202"/>
  <c r="Q23" i="202"/>
  <c r="F23" i="202"/>
  <c r="Q22" i="202"/>
  <c r="F22" i="202"/>
  <c r="Q21" i="202"/>
  <c r="F21" i="202"/>
  <c r="Q20" i="202"/>
  <c r="F20" i="202"/>
  <c r="Q19" i="202"/>
  <c r="F19" i="202"/>
  <c r="Q18" i="202"/>
  <c r="F18" i="202"/>
  <c r="Q17" i="202"/>
  <c r="F17" i="202"/>
  <c r="Q16" i="202"/>
  <c r="F16" i="202"/>
  <c r="Q15" i="202"/>
  <c r="F15" i="202"/>
  <c r="R14" i="202"/>
  <c r="Q14" i="202"/>
  <c r="F14" i="202"/>
  <c r="R13" i="202"/>
  <c r="Q13" i="202"/>
  <c r="F13" i="202"/>
  <c r="R12" i="202"/>
  <c r="Q12" i="202"/>
  <c r="F12" i="202"/>
  <c r="Q11" i="202"/>
  <c r="F11" i="202"/>
  <c r="Q10" i="202"/>
  <c r="F10" i="202"/>
  <c r="Q9" i="202"/>
  <c r="F9" i="202"/>
  <c r="Q8" i="202"/>
  <c r="F8" i="202"/>
  <c r="Q7" i="202"/>
  <c r="F7" i="202"/>
  <c r="Q6" i="202"/>
  <c r="F6" i="202"/>
  <c r="Q5" i="202"/>
  <c r="F5" i="202"/>
  <c r="Q4" i="202"/>
  <c r="F4" i="202"/>
  <c r="Q3" i="202"/>
  <c r="F3" i="202"/>
  <c r="Q2" i="202"/>
  <c r="F2" i="202"/>
  <c r="X32" i="201"/>
  <c r="X31" i="201"/>
  <c r="X30" i="201"/>
  <c r="X29" i="201"/>
  <c r="X28" i="201"/>
  <c r="X27" i="201"/>
  <c r="V27" i="201"/>
  <c r="M27" i="201" s="1"/>
  <c r="F27" i="201" s="1"/>
  <c r="Q27" i="201"/>
  <c r="V26" i="201"/>
  <c r="M26" i="201" s="1"/>
  <c r="F26" i="201" s="1"/>
  <c r="Q26" i="201"/>
  <c r="X25" i="201"/>
  <c r="V25" i="201"/>
  <c r="M25" i="201" s="1"/>
  <c r="F25" i="201" s="1"/>
  <c r="Q25" i="201"/>
  <c r="X24" i="201"/>
  <c r="V24" i="201"/>
  <c r="M24" i="201" s="1"/>
  <c r="F24" i="201" s="1"/>
  <c r="Q24" i="201"/>
  <c r="X23" i="201"/>
  <c r="V23" i="201"/>
  <c r="M23" i="201" s="1"/>
  <c r="F23" i="201" s="1"/>
  <c r="Q23" i="201"/>
  <c r="X22" i="201"/>
  <c r="V22" i="201"/>
  <c r="M22" i="201" s="1"/>
  <c r="F22" i="201" s="1"/>
  <c r="Q22" i="201"/>
  <c r="X21" i="201"/>
  <c r="V21" i="201"/>
  <c r="M21" i="201" s="1"/>
  <c r="F21" i="201" s="1"/>
  <c r="Q21" i="201"/>
  <c r="X20" i="201"/>
  <c r="V20" i="201"/>
  <c r="M20" i="201" s="1"/>
  <c r="F20" i="201" s="1"/>
  <c r="Q20" i="201"/>
  <c r="X19" i="201"/>
  <c r="V19" i="201"/>
  <c r="M19" i="201" s="1"/>
  <c r="F19" i="201" s="1"/>
  <c r="Q19" i="201"/>
  <c r="X18" i="201"/>
  <c r="V18" i="201"/>
  <c r="M18" i="201" s="1"/>
  <c r="F18" i="201" s="1"/>
  <c r="Q18" i="201"/>
  <c r="X17" i="201"/>
  <c r="V17" i="201"/>
  <c r="M17" i="201" s="1"/>
  <c r="F17" i="201" s="1"/>
  <c r="Q17" i="201"/>
  <c r="X16" i="201"/>
  <c r="V16" i="201"/>
  <c r="M16" i="201" s="1"/>
  <c r="F16" i="201" s="1"/>
  <c r="Q16" i="201"/>
  <c r="X15" i="201"/>
  <c r="V15" i="201"/>
  <c r="M15" i="201" s="1"/>
  <c r="F15" i="201" s="1"/>
  <c r="Q15" i="201"/>
  <c r="X14" i="201"/>
  <c r="V14" i="201"/>
  <c r="M14" i="201" s="1"/>
  <c r="F14" i="201" s="1"/>
  <c r="Q14" i="201"/>
  <c r="X13" i="201"/>
  <c r="V13" i="201"/>
  <c r="M13" i="201" s="1"/>
  <c r="F13" i="201" s="1"/>
  <c r="Q13" i="201"/>
  <c r="X12" i="201"/>
  <c r="V12" i="201"/>
  <c r="M12" i="201" s="1"/>
  <c r="F12" i="201" s="1"/>
  <c r="Q12" i="201"/>
  <c r="X11" i="201"/>
  <c r="V11" i="201"/>
  <c r="M11" i="201" s="1"/>
  <c r="F11" i="201" s="1"/>
  <c r="Q11" i="201"/>
  <c r="X10" i="201"/>
  <c r="V10" i="201"/>
  <c r="M10" i="201" s="1"/>
  <c r="F10" i="201" s="1"/>
  <c r="Q10" i="201"/>
  <c r="X9" i="201"/>
  <c r="V9" i="201"/>
  <c r="M9" i="201" s="1"/>
  <c r="F9" i="201" s="1"/>
  <c r="Q9" i="201"/>
  <c r="X8" i="201"/>
  <c r="V8" i="201"/>
  <c r="M8" i="201" s="1"/>
  <c r="F8" i="201" s="1"/>
  <c r="Q8" i="201"/>
  <c r="X7" i="201"/>
  <c r="V7" i="201"/>
  <c r="M7" i="201" s="1"/>
  <c r="F7" i="201" s="1"/>
  <c r="Q7" i="201"/>
  <c r="X6" i="201"/>
  <c r="V6" i="201"/>
  <c r="M6" i="201" s="1"/>
  <c r="F6" i="201" s="1"/>
  <c r="Q6" i="201"/>
  <c r="X5" i="201"/>
  <c r="V5" i="201"/>
  <c r="M5" i="201" s="1"/>
  <c r="F5" i="201" s="1"/>
  <c r="Q5" i="201"/>
  <c r="X4" i="201"/>
  <c r="V4" i="201"/>
  <c r="M4" i="201" s="1"/>
  <c r="F4" i="201" s="1"/>
  <c r="Q4" i="201"/>
  <c r="X3" i="201"/>
  <c r="V3" i="201"/>
  <c r="M3" i="201" s="1"/>
  <c r="F3" i="201" s="1"/>
  <c r="Q3" i="201"/>
  <c r="X2" i="201"/>
  <c r="V2" i="201"/>
  <c r="M2" i="201" s="1"/>
  <c r="F2" i="201" s="1"/>
  <c r="Q2" i="201"/>
  <c r="X32" i="200"/>
  <c r="X31" i="200"/>
  <c r="X30" i="200"/>
  <c r="X29" i="200"/>
  <c r="X28" i="200"/>
  <c r="X27" i="200"/>
  <c r="V27" i="200"/>
  <c r="M27" i="200" s="1"/>
  <c r="F27" i="200" s="1"/>
  <c r="Q27" i="200"/>
  <c r="V26" i="200"/>
  <c r="M26" i="200" s="1"/>
  <c r="F26" i="200" s="1"/>
  <c r="Q26" i="200"/>
  <c r="X25" i="200"/>
  <c r="V25" i="200"/>
  <c r="M25" i="200" s="1"/>
  <c r="F25" i="200" s="1"/>
  <c r="Q25" i="200"/>
  <c r="X24" i="200"/>
  <c r="V24" i="200"/>
  <c r="M24" i="200" s="1"/>
  <c r="F24" i="200" s="1"/>
  <c r="Q24" i="200"/>
  <c r="X23" i="200"/>
  <c r="V23" i="200"/>
  <c r="M23" i="200" s="1"/>
  <c r="F23" i="200" s="1"/>
  <c r="Q23" i="200"/>
  <c r="X22" i="200"/>
  <c r="V22" i="200"/>
  <c r="M22" i="200" s="1"/>
  <c r="F22" i="200" s="1"/>
  <c r="Q22" i="200"/>
  <c r="X21" i="200"/>
  <c r="V21" i="200"/>
  <c r="M21" i="200" s="1"/>
  <c r="F21" i="200" s="1"/>
  <c r="Q21" i="200"/>
  <c r="X20" i="200"/>
  <c r="V20" i="200"/>
  <c r="M20" i="200" s="1"/>
  <c r="F20" i="200" s="1"/>
  <c r="Q20" i="200"/>
  <c r="X19" i="200"/>
  <c r="V19" i="200"/>
  <c r="M19" i="200" s="1"/>
  <c r="F19" i="200" s="1"/>
  <c r="Q19" i="200"/>
  <c r="X18" i="200"/>
  <c r="V18" i="200"/>
  <c r="M18" i="200" s="1"/>
  <c r="F18" i="200" s="1"/>
  <c r="Q18" i="200"/>
  <c r="X17" i="200"/>
  <c r="V17" i="200"/>
  <c r="M17" i="200" s="1"/>
  <c r="F17" i="200" s="1"/>
  <c r="Q17" i="200"/>
  <c r="X16" i="200"/>
  <c r="V16" i="200"/>
  <c r="M16" i="200" s="1"/>
  <c r="F16" i="200" s="1"/>
  <c r="Q16" i="200"/>
  <c r="X15" i="200"/>
  <c r="V15" i="200"/>
  <c r="M15" i="200" s="1"/>
  <c r="F15" i="200" s="1"/>
  <c r="Q15" i="200"/>
  <c r="X14" i="200"/>
  <c r="V14" i="200"/>
  <c r="M14" i="200" s="1"/>
  <c r="F14" i="200" s="1"/>
  <c r="Q14" i="200"/>
  <c r="X13" i="200"/>
  <c r="V13" i="200"/>
  <c r="M13" i="200" s="1"/>
  <c r="F13" i="200" s="1"/>
  <c r="Q13" i="200"/>
  <c r="X12" i="200"/>
  <c r="V12" i="200"/>
  <c r="Q12" i="200"/>
  <c r="X11" i="200"/>
  <c r="V11" i="200"/>
  <c r="M11" i="200" s="1"/>
  <c r="F11" i="200" s="1"/>
  <c r="Q11" i="200"/>
  <c r="X10" i="200"/>
  <c r="V10" i="200"/>
  <c r="M10" i="200" s="1"/>
  <c r="F10" i="200" s="1"/>
  <c r="Q10" i="200"/>
  <c r="X9" i="200"/>
  <c r="V9" i="200"/>
  <c r="M9" i="200" s="1"/>
  <c r="F9" i="200" s="1"/>
  <c r="Q9" i="200"/>
  <c r="X8" i="200"/>
  <c r="V8" i="200"/>
  <c r="M8" i="200" s="1"/>
  <c r="F8" i="200" s="1"/>
  <c r="Q8" i="200"/>
  <c r="X7" i="200"/>
  <c r="V7" i="200"/>
  <c r="M7" i="200" s="1"/>
  <c r="F7" i="200" s="1"/>
  <c r="Q7" i="200"/>
  <c r="X6" i="200"/>
  <c r="V6" i="200"/>
  <c r="M6" i="200" s="1"/>
  <c r="F6" i="200" s="1"/>
  <c r="Q6" i="200"/>
  <c r="X5" i="200"/>
  <c r="V5" i="200"/>
  <c r="M5" i="200" s="1"/>
  <c r="F5" i="200" s="1"/>
  <c r="Q5" i="200"/>
  <c r="X4" i="200"/>
  <c r="V4" i="200"/>
  <c r="M4" i="200" s="1"/>
  <c r="F4" i="200" s="1"/>
  <c r="Q4" i="200"/>
  <c r="X3" i="200"/>
  <c r="V3" i="200"/>
  <c r="M3" i="200" s="1"/>
  <c r="F3" i="200" s="1"/>
  <c r="Q3" i="200"/>
  <c r="X2" i="200"/>
  <c r="V2" i="200"/>
  <c r="M2" i="200" s="1"/>
  <c r="F2" i="200" s="1"/>
  <c r="Q2" i="200"/>
  <c r="G13" i="202" l="1"/>
  <c r="G12" i="202"/>
  <c r="H12" i="202" s="1"/>
  <c r="G14" i="202"/>
  <c r="H13" i="205"/>
  <c r="G19" i="203"/>
  <c r="H14" i="205"/>
  <c r="Z23" i="204"/>
  <c r="R23" i="204" s="1"/>
  <c r="Z3" i="201"/>
  <c r="R3" i="201" s="1"/>
  <c r="G3" i="201" s="1"/>
  <c r="H3" i="201" s="1"/>
  <c r="G23" i="204"/>
  <c r="Z5" i="203"/>
  <c r="R5" i="203" s="1"/>
  <c r="G5" i="203" s="1"/>
  <c r="H5" i="203" s="1"/>
  <c r="Z11" i="203"/>
  <c r="R11" i="203" s="1"/>
  <c r="G11" i="203" s="1"/>
  <c r="H11" i="203" s="1"/>
  <c r="Z20" i="203"/>
  <c r="R20" i="203" s="1"/>
  <c r="G20" i="203" s="1"/>
  <c r="H20" i="203" s="1"/>
  <c r="Z7" i="203"/>
  <c r="R7" i="203" s="1"/>
  <c r="G7" i="203" s="1"/>
  <c r="H7" i="203" s="1"/>
  <c r="Z18" i="203"/>
  <c r="R18" i="203" s="1"/>
  <c r="G18" i="203" s="1"/>
  <c r="H18" i="203" s="1"/>
  <c r="Z3" i="203"/>
  <c r="R3" i="203" s="1"/>
  <c r="G3" i="203" s="1"/>
  <c r="H3" i="203" s="1"/>
  <c r="Z16" i="203"/>
  <c r="R16" i="203" s="1"/>
  <c r="G16" i="203" s="1"/>
  <c r="H16" i="203" s="1"/>
  <c r="Z21" i="203"/>
  <c r="R21" i="203" s="1"/>
  <c r="G21" i="203" s="1"/>
  <c r="H21" i="203" s="1"/>
  <c r="Z23" i="203"/>
  <c r="R23" i="203" s="1"/>
  <c r="G23" i="203" s="1"/>
  <c r="H23" i="203" s="1"/>
  <c r="Z25" i="203"/>
  <c r="R25" i="203" s="1"/>
  <c r="G25" i="203" s="1"/>
  <c r="H25" i="203" s="1"/>
  <c r="Z27" i="203"/>
  <c r="R27" i="203" s="1"/>
  <c r="G27" i="203" s="1"/>
  <c r="H27" i="203" s="1"/>
  <c r="Z8" i="203"/>
  <c r="R8" i="203" s="1"/>
  <c r="G8" i="203" s="1"/>
  <c r="H8" i="203" s="1"/>
  <c r="Z6" i="203"/>
  <c r="R6" i="203" s="1"/>
  <c r="G6" i="203" s="1"/>
  <c r="H6" i="203" s="1"/>
  <c r="Z17" i="203"/>
  <c r="R17" i="203" s="1"/>
  <c r="G17" i="203" s="1"/>
  <c r="H17" i="203" s="1"/>
  <c r="Z2" i="203"/>
  <c r="R2" i="203" s="1"/>
  <c r="G2" i="203" s="1"/>
  <c r="H2" i="203" s="1"/>
  <c r="Z9" i="203"/>
  <c r="R9" i="203" s="1"/>
  <c r="G9" i="203" s="1"/>
  <c r="H9" i="203" s="1"/>
  <c r="Z15" i="203"/>
  <c r="R15" i="203" s="1"/>
  <c r="G15" i="203" s="1"/>
  <c r="H15" i="203" s="1"/>
  <c r="Z22" i="203"/>
  <c r="R22" i="203" s="1"/>
  <c r="G22" i="203" s="1"/>
  <c r="H22" i="203" s="1"/>
  <c r="Z24" i="203"/>
  <c r="R24" i="203" s="1"/>
  <c r="G24" i="203" s="1"/>
  <c r="H24" i="203" s="1"/>
  <c r="Z11" i="201"/>
  <c r="R11" i="201" s="1"/>
  <c r="G11" i="201" s="1"/>
  <c r="H11" i="201" s="1"/>
  <c r="Z4" i="201"/>
  <c r="R4" i="201" s="1"/>
  <c r="G4" i="201" s="1"/>
  <c r="H4" i="201" s="1"/>
  <c r="Z5" i="200"/>
  <c r="R5" i="200" s="1"/>
  <c r="G5" i="200" s="1"/>
  <c r="H5" i="200" s="1"/>
  <c r="Z19" i="200"/>
  <c r="R19" i="200" s="1"/>
  <c r="G19" i="200" s="1"/>
  <c r="H19" i="200" s="1"/>
  <c r="Z22" i="200"/>
  <c r="R22" i="200" s="1"/>
  <c r="G22" i="200" s="1"/>
  <c r="H22" i="200" s="1"/>
  <c r="Z4" i="200"/>
  <c r="R4" i="200" s="1"/>
  <c r="G4" i="200" s="1"/>
  <c r="H4" i="200" s="1"/>
  <c r="Z7" i="200"/>
  <c r="R7" i="200" s="1"/>
  <c r="G7" i="200" s="1"/>
  <c r="H7" i="200" s="1"/>
  <c r="Z9" i="200"/>
  <c r="R9" i="200" s="1"/>
  <c r="G9" i="200" s="1"/>
  <c r="H9" i="200" s="1"/>
  <c r="Z24" i="200"/>
  <c r="R24" i="200" s="1"/>
  <c r="G24" i="200" s="1"/>
  <c r="H24" i="200" s="1"/>
  <c r="Z26" i="200"/>
  <c r="R26" i="200" s="1"/>
  <c r="G26" i="200" s="1"/>
  <c r="H26" i="200" s="1"/>
  <c r="Z11" i="200"/>
  <c r="R11" i="200" s="1"/>
  <c r="G11" i="200" s="1"/>
  <c r="H11" i="200" s="1"/>
  <c r="Z21" i="200"/>
  <c r="R21" i="200" s="1"/>
  <c r="G21" i="200" s="1"/>
  <c r="Z3" i="200"/>
  <c r="R3" i="200" s="1"/>
  <c r="G3" i="200" s="1"/>
  <c r="H3" i="200" s="1"/>
  <c r="Z6" i="200"/>
  <c r="R6" i="200" s="1"/>
  <c r="G6" i="200" s="1"/>
  <c r="H6" i="200" s="1"/>
  <c r="Z15" i="200"/>
  <c r="R15" i="200" s="1"/>
  <c r="G15" i="200" s="1"/>
  <c r="H15" i="200" s="1"/>
  <c r="Z16" i="200"/>
  <c r="R16" i="200" s="1"/>
  <c r="G16" i="200" s="1"/>
  <c r="H16" i="200" s="1"/>
  <c r="Z20" i="200"/>
  <c r="R20" i="200" s="1"/>
  <c r="G20" i="200" s="1"/>
  <c r="H20" i="200" s="1"/>
  <c r="Z23" i="200"/>
  <c r="R23" i="200" s="1"/>
  <c r="G23" i="200" s="1"/>
  <c r="H23" i="200" s="1"/>
  <c r="Z8" i="200"/>
  <c r="R8" i="200" s="1"/>
  <c r="G8" i="200" s="1"/>
  <c r="H8" i="200" s="1"/>
  <c r="Z10" i="200"/>
  <c r="R10" i="200" s="1"/>
  <c r="G10" i="200" s="1"/>
  <c r="H10" i="200" s="1"/>
  <c r="Z13" i="200"/>
  <c r="R13" i="200" s="1"/>
  <c r="G13" i="200" s="1"/>
  <c r="H13" i="200" s="1"/>
  <c r="Z18" i="200"/>
  <c r="R18" i="200" s="1"/>
  <c r="G18" i="200" s="1"/>
  <c r="H18" i="200" s="1"/>
  <c r="Z25" i="200"/>
  <c r="R25" i="200" s="1"/>
  <c r="G25" i="200" s="1"/>
  <c r="H25" i="200" s="1"/>
  <c r="Z27" i="200"/>
  <c r="R27" i="200" s="1"/>
  <c r="G27" i="200" s="1"/>
  <c r="H27" i="200" s="1"/>
  <c r="Z2" i="200"/>
  <c r="R2" i="200" s="1"/>
  <c r="G2" i="200" s="1"/>
  <c r="H2" i="200" s="1"/>
  <c r="Z17" i="200"/>
  <c r="R17" i="200" s="1"/>
  <c r="G17" i="200" s="1"/>
  <c r="H17" i="200" s="1"/>
  <c r="Z12" i="200"/>
  <c r="R12" i="200" s="1"/>
  <c r="G12" i="200" s="1"/>
  <c r="M12" i="200"/>
  <c r="F12" i="200" s="1"/>
  <c r="R17" i="202"/>
  <c r="G17" i="202" s="1"/>
  <c r="H17" i="202" s="1"/>
  <c r="H13" i="202"/>
  <c r="H14" i="202"/>
  <c r="R20" i="202"/>
  <c r="G20" i="202" s="1"/>
  <c r="H20" i="202" s="1"/>
  <c r="R7" i="202"/>
  <c r="G7" i="202" s="1"/>
  <c r="H7" i="202" s="1"/>
  <c r="R22" i="202"/>
  <c r="G22" i="202" s="1"/>
  <c r="H22" i="202" s="1"/>
  <c r="R10" i="202"/>
  <c r="G10" i="202" s="1"/>
  <c r="H10" i="202" s="1"/>
  <c r="R6" i="202"/>
  <c r="G6" i="202" s="1"/>
  <c r="H6" i="202" s="1"/>
  <c r="R9" i="202"/>
  <c r="G9" i="202" s="1"/>
  <c r="H9" i="202" s="1"/>
  <c r="R11" i="202"/>
  <c r="G11" i="202" s="1"/>
  <c r="H11" i="202" s="1"/>
  <c r="R16" i="202"/>
  <c r="G16" i="202" s="1"/>
  <c r="H16" i="202" s="1"/>
  <c r="R19" i="202"/>
  <c r="G19" i="202" s="1"/>
  <c r="H19" i="202" s="1"/>
  <c r="R24" i="202"/>
  <c r="G24" i="202" s="1"/>
  <c r="H24" i="202" s="1"/>
  <c r="R18" i="202"/>
  <c r="G18" i="202" s="1"/>
  <c r="H18" i="202" s="1"/>
  <c r="R27" i="202"/>
  <c r="G27" i="202" s="1"/>
  <c r="H27" i="202" s="1"/>
  <c r="R21" i="202"/>
  <c r="G21" i="202" s="1"/>
  <c r="H21" i="202" s="1"/>
  <c r="R4" i="202"/>
  <c r="G4" i="202" s="1"/>
  <c r="H4" i="202" s="1"/>
  <c r="R3" i="202"/>
  <c r="G3" i="202" s="1"/>
  <c r="H3" i="202" s="1"/>
  <c r="R5" i="202"/>
  <c r="G5" i="202" s="1"/>
  <c r="H5" i="202" s="1"/>
  <c r="R15" i="202"/>
  <c r="G15" i="202" s="1"/>
  <c r="H15" i="202" s="1"/>
  <c r="R23" i="202"/>
  <c r="G23" i="202" s="1"/>
  <c r="H23" i="202" s="1"/>
  <c r="R26" i="202"/>
  <c r="G26" i="202" s="1"/>
  <c r="H26" i="202" s="1"/>
  <c r="R8" i="202"/>
  <c r="G8" i="202" s="1"/>
  <c r="H8" i="202" s="1"/>
  <c r="R25" i="202"/>
  <c r="G25" i="202" s="1"/>
  <c r="H25" i="202" s="1"/>
  <c r="H21" i="200"/>
  <c r="Z2" i="201"/>
  <c r="R2" i="201" s="1"/>
  <c r="G2" i="201" s="1"/>
  <c r="H2" i="201" s="1"/>
  <c r="Z10" i="201"/>
  <c r="R10" i="201" s="1"/>
  <c r="G10" i="201" s="1"/>
  <c r="H10" i="201" s="1"/>
  <c r="Z15" i="201"/>
  <c r="R15" i="201" s="1"/>
  <c r="G15" i="201" s="1"/>
  <c r="H15" i="201" s="1"/>
  <c r="Z17" i="201"/>
  <c r="R17" i="201" s="1"/>
  <c r="G17" i="201" s="1"/>
  <c r="H17" i="201" s="1"/>
  <c r="Z22" i="201"/>
  <c r="R22" i="201" s="1"/>
  <c r="G22" i="201" s="1"/>
  <c r="H22" i="201" s="1"/>
  <c r="Z25" i="201"/>
  <c r="R25" i="201" s="1"/>
  <c r="G25" i="201" s="1"/>
  <c r="H25" i="201" s="1"/>
  <c r="Z5" i="201"/>
  <c r="R5" i="201" s="1"/>
  <c r="G5" i="201" s="1"/>
  <c r="H5" i="201" s="1"/>
  <c r="Z7" i="201"/>
  <c r="R7" i="201" s="1"/>
  <c r="G7" i="201" s="1"/>
  <c r="H7" i="201" s="1"/>
  <c r="Z19" i="201"/>
  <c r="R19" i="201" s="1"/>
  <c r="G19" i="201" s="1"/>
  <c r="H19" i="201" s="1"/>
  <c r="Z26" i="201"/>
  <c r="R26" i="201" s="1"/>
  <c r="G26" i="201" s="1"/>
  <c r="H26" i="201" s="1"/>
  <c r="Z27" i="201"/>
  <c r="R27" i="201" s="1"/>
  <c r="G27" i="201" s="1"/>
  <c r="H27" i="201" s="1"/>
  <c r="Z9" i="201"/>
  <c r="R9" i="201" s="1"/>
  <c r="G9" i="201" s="1"/>
  <c r="H9" i="201" s="1"/>
  <c r="Z12" i="201"/>
  <c r="R12" i="201" s="1"/>
  <c r="G12" i="201" s="1"/>
  <c r="H12" i="201" s="1"/>
  <c r="Z24" i="201"/>
  <c r="R24" i="201" s="1"/>
  <c r="G24" i="201" s="1"/>
  <c r="H24" i="201" s="1"/>
  <c r="Z14" i="201"/>
  <c r="R14" i="201" s="1"/>
  <c r="G14" i="201" s="1"/>
  <c r="H14" i="201" s="1"/>
  <c r="Z21" i="201"/>
  <c r="R21" i="201" s="1"/>
  <c r="G21" i="201" s="1"/>
  <c r="H21" i="201" s="1"/>
  <c r="Z16" i="201"/>
  <c r="R16" i="201" s="1"/>
  <c r="G16" i="201" s="1"/>
  <c r="H16" i="201" s="1"/>
  <c r="Z18" i="201"/>
  <c r="R18" i="201" s="1"/>
  <c r="G18" i="201" s="1"/>
  <c r="H18" i="201" s="1"/>
  <c r="Z6" i="201"/>
  <c r="R6" i="201" s="1"/>
  <c r="G6" i="201" s="1"/>
  <c r="H6" i="201" s="1"/>
  <c r="Z8" i="201"/>
  <c r="R8" i="201" s="1"/>
  <c r="G8" i="201" s="1"/>
  <c r="H8" i="201" s="1"/>
  <c r="Z23" i="201"/>
  <c r="R23" i="201" s="1"/>
  <c r="G23" i="201" s="1"/>
  <c r="H23" i="201" s="1"/>
  <c r="Z20" i="201"/>
  <c r="R20" i="201" s="1"/>
  <c r="G20" i="201" s="1"/>
  <c r="H20" i="201" s="1"/>
  <c r="Z12" i="204"/>
  <c r="R12" i="204" s="1"/>
  <c r="G12" i="204" s="1"/>
  <c r="H12" i="204" s="1"/>
  <c r="Z14" i="204"/>
  <c r="R14" i="204" s="1"/>
  <c r="G14" i="204" s="1"/>
  <c r="H14" i="204" s="1"/>
  <c r="Z4" i="204"/>
  <c r="R4" i="204" s="1"/>
  <c r="G4" i="204" s="1"/>
  <c r="H4" i="204" s="1"/>
  <c r="Z6" i="204"/>
  <c r="R6" i="204" s="1"/>
  <c r="G6" i="204" s="1"/>
  <c r="H6" i="204" s="1"/>
  <c r="Z8" i="204"/>
  <c r="R8" i="204" s="1"/>
  <c r="G8" i="204" s="1"/>
  <c r="H8" i="204" s="1"/>
  <c r="Z25" i="204"/>
  <c r="R25" i="204" s="1"/>
  <c r="G25" i="204" s="1"/>
  <c r="H25" i="204" s="1"/>
  <c r="Z16" i="204"/>
  <c r="R16" i="204" s="1"/>
  <c r="G16" i="204" s="1"/>
  <c r="H16" i="204" s="1"/>
  <c r="Z18" i="204"/>
  <c r="R18" i="204" s="1"/>
  <c r="G18" i="204" s="1"/>
  <c r="H18" i="204" s="1"/>
  <c r="Z27" i="204"/>
  <c r="R27" i="204" s="1"/>
  <c r="G27" i="204" s="1"/>
  <c r="H27" i="204" s="1"/>
  <c r="Z10" i="204"/>
  <c r="R10" i="204" s="1"/>
  <c r="G10" i="204" s="1"/>
  <c r="H10" i="204" s="1"/>
  <c r="Z20" i="204"/>
  <c r="R20" i="204" s="1"/>
  <c r="G20" i="204" s="1"/>
  <c r="H20" i="204" s="1"/>
  <c r="Z3" i="204"/>
  <c r="R3" i="204" s="1"/>
  <c r="G3" i="204" s="1"/>
  <c r="H3" i="204" s="1"/>
  <c r="Z5" i="204"/>
  <c r="R5" i="204" s="1"/>
  <c r="G5" i="204" s="1"/>
  <c r="H5" i="204" s="1"/>
  <c r="Z7" i="204"/>
  <c r="R7" i="204" s="1"/>
  <c r="G7" i="204" s="1"/>
  <c r="H7" i="204" s="1"/>
  <c r="Z22" i="204"/>
  <c r="R22" i="204" s="1"/>
  <c r="G22" i="204" s="1"/>
  <c r="H22" i="204" s="1"/>
  <c r="Z24" i="204"/>
  <c r="R24" i="204" s="1"/>
  <c r="G24" i="204" s="1"/>
  <c r="H24" i="204" s="1"/>
  <c r="Z21" i="204"/>
  <c r="R21" i="204" s="1"/>
  <c r="G21" i="204" s="1"/>
  <c r="H21" i="204" s="1"/>
  <c r="Z9" i="204"/>
  <c r="R9" i="204" s="1"/>
  <c r="G9" i="204" s="1"/>
  <c r="H9" i="204" s="1"/>
  <c r="Z11" i="204"/>
  <c r="R11" i="204" s="1"/>
  <c r="G11" i="204" s="1"/>
  <c r="H11" i="204" s="1"/>
  <c r="Z26" i="204"/>
  <c r="R26" i="204" s="1"/>
  <c r="G26" i="204" s="1"/>
  <c r="H26" i="204" s="1"/>
  <c r="Z15" i="204"/>
  <c r="R15" i="204" s="1"/>
  <c r="G15" i="204" s="1"/>
  <c r="H15" i="204" s="1"/>
  <c r="Z17" i="204"/>
  <c r="R17" i="204" s="1"/>
  <c r="G17" i="204" s="1"/>
  <c r="H17" i="204" s="1"/>
  <c r="Z19" i="204"/>
  <c r="R19" i="204" s="1"/>
  <c r="G19" i="204" s="1"/>
  <c r="H19" i="204" s="1"/>
  <c r="G4" i="203"/>
  <c r="H4" i="203" s="1"/>
  <c r="G26" i="203"/>
  <c r="H26" i="203" s="1"/>
  <c r="H19" i="203"/>
  <c r="G10" i="203"/>
  <c r="H10" i="203" s="1"/>
  <c r="Z12" i="203"/>
  <c r="R12" i="203" s="1"/>
  <c r="G12" i="203" s="1"/>
  <c r="M12" i="203"/>
  <c r="F12" i="203" s="1"/>
  <c r="H23" i="204"/>
  <c r="X26" i="204"/>
  <c r="Z13" i="204"/>
  <c r="R13" i="204" s="1"/>
  <c r="G13" i="204" s="1"/>
  <c r="H13" i="204" s="1"/>
  <c r="Z2" i="204"/>
  <c r="R2" i="204" s="1"/>
  <c r="G2" i="204" s="1"/>
  <c r="H2" i="204" s="1"/>
  <c r="Z13" i="203"/>
  <c r="R13" i="203" s="1"/>
  <c r="G13" i="203" s="1"/>
  <c r="H13" i="203" s="1"/>
  <c r="Z14" i="203"/>
  <c r="R14" i="203" s="1"/>
  <c r="G14" i="203" s="1"/>
  <c r="H14" i="203" s="1"/>
  <c r="X26" i="203"/>
  <c r="R2" i="202"/>
  <c r="G2" i="202" s="1"/>
  <c r="H2" i="202" s="1"/>
  <c r="X26" i="201"/>
  <c r="Z13" i="201"/>
  <c r="R13" i="201" s="1"/>
  <c r="G13" i="201" s="1"/>
  <c r="H13" i="201" s="1"/>
  <c r="Z14" i="200"/>
  <c r="R14" i="200" s="1"/>
  <c r="G14" i="200" s="1"/>
  <c r="H14" i="200" s="1"/>
  <c r="X26" i="200"/>
  <c r="H12" i="203" l="1"/>
  <c r="H12" i="200"/>
  <c r="V27" i="199"/>
  <c r="M27" i="199" s="1"/>
  <c r="F27" i="199" s="1"/>
  <c r="Q27" i="199"/>
  <c r="V26" i="199"/>
  <c r="M26" i="199" s="1"/>
  <c r="F26" i="199" s="1"/>
  <c r="Q26" i="199"/>
  <c r="X25" i="199"/>
  <c r="V25" i="199"/>
  <c r="M25" i="199" s="1"/>
  <c r="F25" i="199" s="1"/>
  <c r="Q25" i="199"/>
  <c r="X24" i="199"/>
  <c r="V24" i="199"/>
  <c r="M24" i="199" s="1"/>
  <c r="F24" i="199" s="1"/>
  <c r="Q24" i="199"/>
  <c r="X23" i="199"/>
  <c r="V23" i="199"/>
  <c r="M23" i="199" s="1"/>
  <c r="F23" i="199" s="1"/>
  <c r="Q23" i="199"/>
  <c r="X22" i="199"/>
  <c r="V22" i="199"/>
  <c r="M22" i="199" s="1"/>
  <c r="F22" i="199" s="1"/>
  <c r="Q22" i="199"/>
  <c r="X21" i="199"/>
  <c r="V21" i="199"/>
  <c r="M21" i="199" s="1"/>
  <c r="F21" i="199" s="1"/>
  <c r="Q21" i="199"/>
  <c r="X20" i="199"/>
  <c r="V20" i="199"/>
  <c r="M20" i="199" s="1"/>
  <c r="F20" i="199" s="1"/>
  <c r="Q20" i="199"/>
  <c r="X19" i="199"/>
  <c r="V19" i="199"/>
  <c r="M19" i="199" s="1"/>
  <c r="F19" i="199" s="1"/>
  <c r="Q19" i="199"/>
  <c r="X18" i="199"/>
  <c r="V18" i="199"/>
  <c r="M18" i="199" s="1"/>
  <c r="F18" i="199" s="1"/>
  <c r="Q18" i="199"/>
  <c r="X17" i="199"/>
  <c r="V17" i="199"/>
  <c r="M17" i="199" s="1"/>
  <c r="F17" i="199" s="1"/>
  <c r="Q17" i="199"/>
  <c r="X16" i="199"/>
  <c r="V16" i="199"/>
  <c r="M16" i="199" s="1"/>
  <c r="F16" i="199" s="1"/>
  <c r="Q16" i="199"/>
  <c r="X15" i="199"/>
  <c r="V15" i="199"/>
  <c r="M15" i="199" s="1"/>
  <c r="F15" i="199" s="1"/>
  <c r="Q15" i="199"/>
  <c r="V14" i="199"/>
  <c r="Q14" i="199"/>
  <c r="V13" i="199"/>
  <c r="Q13" i="199"/>
  <c r="V12" i="199"/>
  <c r="M12" i="199" s="1"/>
  <c r="F12" i="199" s="1"/>
  <c r="Q12" i="199"/>
  <c r="G12" i="199" s="1"/>
  <c r="X11" i="199"/>
  <c r="V11" i="199"/>
  <c r="M11" i="199" s="1"/>
  <c r="F11" i="199" s="1"/>
  <c r="Q11" i="199"/>
  <c r="X10" i="199"/>
  <c r="V10" i="199"/>
  <c r="M10" i="199" s="1"/>
  <c r="F10" i="199" s="1"/>
  <c r="Q10" i="199"/>
  <c r="X9" i="199"/>
  <c r="V9" i="199"/>
  <c r="M9" i="199" s="1"/>
  <c r="F9" i="199" s="1"/>
  <c r="Q9" i="199"/>
  <c r="X8" i="199"/>
  <c r="V8" i="199"/>
  <c r="M8" i="199" s="1"/>
  <c r="F8" i="199" s="1"/>
  <c r="Q8" i="199"/>
  <c r="X7" i="199"/>
  <c r="V7" i="199"/>
  <c r="M7" i="199" s="1"/>
  <c r="F7" i="199" s="1"/>
  <c r="Q7" i="199"/>
  <c r="X6" i="199"/>
  <c r="V6" i="199"/>
  <c r="M6" i="199" s="1"/>
  <c r="F6" i="199" s="1"/>
  <c r="Q6" i="199"/>
  <c r="X5" i="199"/>
  <c r="V5" i="199"/>
  <c r="M5" i="199" s="1"/>
  <c r="F5" i="199" s="1"/>
  <c r="Q5" i="199"/>
  <c r="X4" i="199"/>
  <c r="V4" i="199"/>
  <c r="M4" i="199" s="1"/>
  <c r="F4" i="199" s="1"/>
  <c r="Q4" i="199"/>
  <c r="X3" i="199"/>
  <c r="V3" i="199"/>
  <c r="M3" i="199" s="1"/>
  <c r="F3" i="199" s="1"/>
  <c r="Q3" i="199"/>
  <c r="X2" i="199"/>
  <c r="V2" i="199"/>
  <c r="M2" i="199" s="1"/>
  <c r="F2" i="199" s="1"/>
  <c r="Q2" i="199"/>
  <c r="R13" i="199" l="1"/>
  <c r="G13" i="199" s="1"/>
  <c r="M13" i="199"/>
  <c r="F13" i="199" s="1"/>
  <c r="Z16" i="199"/>
  <c r="R16" i="199" s="1"/>
  <c r="G16" i="199" s="1"/>
  <c r="H16" i="199" s="1"/>
  <c r="R14" i="199"/>
  <c r="G14" i="199" s="1"/>
  <c r="M14" i="199"/>
  <c r="F14" i="199" s="1"/>
  <c r="H12" i="199"/>
  <c r="Z8" i="199"/>
  <c r="R8" i="199" s="1"/>
  <c r="G8" i="199" s="1"/>
  <c r="H8" i="199" s="1"/>
  <c r="Z24" i="199"/>
  <c r="R24" i="199" s="1"/>
  <c r="G24" i="199" s="1"/>
  <c r="H24" i="199" s="1"/>
  <c r="Z21" i="199"/>
  <c r="R21" i="199" s="1"/>
  <c r="G21" i="199" s="1"/>
  <c r="H21" i="199" s="1"/>
  <c r="Z4" i="199"/>
  <c r="R4" i="199" s="1"/>
  <c r="G4" i="199" s="1"/>
  <c r="H4" i="199" s="1"/>
  <c r="Z18" i="199"/>
  <c r="R18" i="199" s="1"/>
  <c r="G18" i="199" s="1"/>
  <c r="H18" i="199" s="1"/>
  <c r="Z19" i="199"/>
  <c r="R19" i="199" s="1"/>
  <c r="G19" i="199" s="1"/>
  <c r="H19" i="199" s="1"/>
  <c r="Z23" i="199"/>
  <c r="R23" i="199" s="1"/>
  <c r="G23" i="199" s="1"/>
  <c r="H23" i="199" s="1"/>
  <c r="Z26" i="199"/>
  <c r="R26" i="199" s="1"/>
  <c r="G26" i="199" s="1"/>
  <c r="H26" i="199" s="1"/>
  <c r="Z11" i="199"/>
  <c r="R11" i="199" s="1"/>
  <c r="G11" i="199" s="1"/>
  <c r="H11" i="199" s="1"/>
  <c r="Z15" i="199"/>
  <c r="R15" i="199" s="1"/>
  <c r="G15" i="199" s="1"/>
  <c r="H15" i="199" s="1"/>
  <c r="Z2" i="199"/>
  <c r="R2" i="199" s="1"/>
  <c r="G2" i="199" s="1"/>
  <c r="H2" i="199" s="1"/>
  <c r="Z7" i="199"/>
  <c r="R7" i="199" s="1"/>
  <c r="G7" i="199" s="1"/>
  <c r="H7" i="199" s="1"/>
  <c r="Z9" i="199"/>
  <c r="R9" i="199" s="1"/>
  <c r="G9" i="199" s="1"/>
  <c r="H9" i="199" s="1"/>
  <c r="Z6" i="199"/>
  <c r="R6" i="199" s="1"/>
  <c r="G6" i="199" s="1"/>
  <c r="H6" i="199" s="1"/>
  <c r="Z20" i="199"/>
  <c r="R20" i="199" s="1"/>
  <c r="G20" i="199" s="1"/>
  <c r="H20" i="199" s="1"/>
  <c r="Z25" i="199"/>
  <c r="R25" i="199" s="1"/>
  <c r="G25" i="199" s="1"/>
  <c r="H25" i="199" s="1"/>
  <c r="Z27" i="199"/>
  <c r="R27" i="199" s="1"/>
  <c r="G27" i="199" s="1"/>
  <c r="H27" i="199" s="1"/>
  <c r="Z3" i="199"/>
  <c r="R3" i="199" s="1"/>
  <c r="G3" i="199" s="1"/>
  <c r="H3" i="199" s="1"/>
  <c r="Z5" i="199"/>
  <c r="R5" i="199" s="1"/>
  <c r="G5" i="199" s="1"/>
  <c r="H5" i="199" s="1"/>
  <c r="Z10" i="199"/>
  <c r="R10" i="199" s="1"/>
  <c r="G10" i="199" s="1"/>
  <c r="H10" i="199" s="1"/>
  <c r="Z17" i="199"/>
  <c r="R17" i="199" s="1"/>
  <c r="G17" i="199" s="1"/>
  <c r="H17" i="199" s="1"/>
  <c r="Z22" i="199"/>
  <c r="R22" i="199" s="1"/>
  <c r="G22" i="199" s="1"/>
  <c r="H22" i="199" s="1"/>
  <c r="X26" i="199"/>
  <c r="M27" i="198"/>
  <c r="F27" i="198" s="1"/>
  <c r="Q27" i="198"/>
  <c r="M26" i="198"/>
  <c r="F26" i="198" s="1"/>
  <c r="Q26" i="198"/>
  <c r="M25" i="198"/>
  <c r="F25" i="198" s="1"/>
  <c r="Q25" i="198"/>
  <c r="M24" i="198"/>
  <c r="F24" i="198" s="1"/>
  <c r="Q24" i="198"/>
  <c r="M23" i="198"/>
  <c r="F23" i="198" s="1"/>
  <c r="Q23" i="198"/>
  <c r="M22" i="198"/>
  <c r="F22" i="198" s="1"/>
  <c r="Q22" i="198"/>
  <c r="M21" i="198"/>
  <c r="F21" i="198" s="1"/>
  <c r="Q21" i="198"/>
  <c r="M20" i="198"/>
  <c r="F20" i="198" s="1"/>
  <c r="Q20" i="198"/>
  <c r="M19" i="198"/>
  <c r="F19" i="198" s="1"/>
  <c r="Q19" i="198"/>
  <c r="M18" i="198"/>
  <c r="F18" i="198" s="1"/>
  <c r="Q18" i="198"/>
  <c r="M17" i="198"/>
  <c r="F17" i="198" s="1"/>
  <c r="Q17" i="198"/>
  <c r="M16" i="198"/>
  <c r="F16" i="198" s="1"/>
  <c r="Q16" i="198"/>
  <c r="M15" i="198"/>
  <c r="F15" i="198" s="1"/>
  <c r="Q15" i="198"/>
  <c r="M14" i="198"/>
  <c r="F14" i="198" s="1"/>
  <c r="Q14" i="198"/>
  <c r="M13" i="198"/>
  <c r="F13" i="198" s="1"/>
  <c r="Q13" i="198"/>
  <c r="M12" i="198"/>
  <c r="F12" i="198" s="1"/>
  <c r="Q12" i="198"/>
  <c r="M11" i="198"/>
  <c r="F11" i="198" s="1"/>
  <c r="Q11" i="198"/>
  <c r="M10" i="198"/>
  <c r="F10" i="198" s="1"/>
  <c r="Q10" i="198"/>
  <c r="M9" i="198"/>
  <c r="F9" i="198" s="1"/>
  <c r="Q9" i="198"/>
  <c r="M8" i="198"/>
  <c r="F8" i="198" s="1"/>
  <c r="Q8" i="198"/>
  <c r="M7" i="198"/>
  <c r="F7" i="198" s="1"/>
  <c r="Q7" i="198"/>
  <c r="M6" i="198"/>
  <c r="F6" i="198" s="1"/>
  <c r="Q6" i="198"/>
  <c r="M5" i="198"/>
  <c r="F5" i="198" s="1"/>
  <c r="Q5" i="198"/>
  <c r="M4" i="198"/>
  <c r="F4" i="198" s="1"/>
  <c r="Q4" i="198"/>
  <c r="M3" i="198"/>
  <c r="F3" i="198" s="1"/>
  <c r="Q3" i="198"/>
  <c r="M2" i="198"/>
  <c r="F2" i="198" s="1"/>
  <c r="Q2" i="198"/>
  <c r="H14" i="199" l="1"/>
  <c r="H13" i="199"/>
  <c r="R7" i="198"/>
  <c r="G7" i="198" s="1"/>
  <c r="H7" i="198" s="1"/>
  <c r="R17" i="198"/>
  <c r="G17" i="198" s="1"/>
  <c r="H17" i="198" s="1"/>
  <c r="R25" i="198"/>
  <c r="G25" i="198" s="1"/>
  <c r="H25" i="198" s="1"/>
  <c r="R20" i="198"/>
  <c r="G20" i="198" s="1"/>
  <c r="H20" i="198" s="1"/>
  <c r="R5" i="198"/>
  <c r="G5" i="198" s="1"/>
  <c r="H5" i="198" s="1"/>
  <c r="R15" i="198"/>
  <c r="G15" i="198" s="1"/>
  <c r="H15" i="198" s="1"/>
  <c r="R6" i="198"/>
  <c r="G6" i="198" s="1"/>
  <c r="H6" i="198" s="1"/>
  <c r="R16" i="198"/>
  <c r="G16" i="198" s="1"/>
  <c r="H16" i="198" s="1"/>
  <c r="R24" i="198"/>
  <c r="G24" i="198" s="1"/>
  <c r="H24" i="198" s="1"/>
  <c r="R10" i="198"/>
  <c r="G10" i="198" s="1"/>
  <c r="H10" i="198" s="1"/>
  <c r="R3" i="198"/>
  <c r="G3" i="198" s="1"/>
  <c r="H3" i="198" s="1"/>
  <c r="R9" i="198"/>
  <c r="G9" i="198" s="1"/>
  <c r="H9" i="198" s="1"/>
  <c r="R19" i="198"/>
  <c r="G19" i="198" s="1"/>
  <c r="H19" i="198" s="1"/>
  <c r="R27" i="198"/>
  <c r="G27" i="198" s="1"/>
  <c r="H27" i="198" s="1"/>
  <c r="R23" i="198"/>
  <c r="G23" i="198" s="1"/>
  <c r="H23" i="198" s="1"/>
  <c r="R11" i="198"/>
  <c r="G11" i="198" s="1"/>
  <c r="H11" i="198" s="1"/>
  <c r="R21" i="198"/>
  <c r="G21" i="198" s="1"/>
  <c r="H21" i="198" s="1"/>
  <c r="R4" i="198"/>
  <c r="G4" i="198" s="1"/>
  <c r="H4" i="198" s="1"/>
  <c r="R22" i="198"/>
  <c r="G22" i="198" s="1"/>
  <c r="H22" i="198" s="1"/>
  <c r="R8" i="198"/>
  <c r="G8" i="198" s="1"/>
  <c r="H8" i="198" s="1"/>
  <c r="R18" i="198"/>
  <c r="G18" i="198" s="1"/>
  <c r="H18" i="198" s="1"/>
  <c r="R26" i="198"/>
  <c r="G26" i="198" s="1"/>
  <c r="H26" i="198" s="1"/>
  <c r="R14" i="198"/>
  <c r="G14" i="198" s="1"/>
  <c r="H14" i="198" s="1"/>
  <c r="R12" i="198"/>
  <c r="G12" i="198" s="1"/>
  <c r="H12" i="198" s="1"/>
  <c r="R13" i="198"/>
  <c r="G13" i="198" s="1"/>
  <c r="H13" i="198" s="1"/>
  <c r="R2" i="198"/>
  <c r="G2" i="198" s="1"/>
  <c r="H2" i="198" s="1"/>
  <c r="M27" i="197" l="1"/>
  <c r="F27" i="197" s="1"/>
  <c r="Q27" i="197"/>
  <c r="M26" i="197"/>
  <c r="F26" i="197" s="1"/>
  <c r="Q26" i="197"/>
  <c r="M25" i="197"/>
  <c r="F25" i="197" s="1"/>
  <c r="Q25" i="197"/>
  <c r="M24" i="197"/>
  <c r="F24" i="197" s="1"/>
  <c r="Q24" i="197"/>
  <c r="M23" i="197"/>
  <c r="F23" i="197" s="1"/>
  <c r="Q23" i="197"/>
  <c r="M22" i="197"/>
  <c r="F22" i="197" s="1"/>
  <c r="Q22" i="197"/>
  <c r="M21" i="197"/>
  <c r="F21" i="197" s="1"/>
  <c r="Q21" i="197"/>
  <c r="M20" i="197"/>
  <c r="F20" i="197" s="1"/>
  <c r="Q20" i="197"/>
  <c r="M19" i="197"/>
  <c r="F19" i="197" s="1"/>
  <c r="Q19" i="197"/>
  <c r="M18" i="197"/>
  <c r="F18" i="197" s="1"/>
  <c r="Q18" i="197"/>
  <c r="M17" i="197"/>
  <c r="F17" i="197" s="1"/>
  <c r="Q17" i="197"/>
  <c r="M16" i="197"/>
  <c r="F16" i="197" s="1"/>
  <c r="Q16" i="197"/>
  <c r="M15" i="197"/>
  <c r="F15" i="197" s="1"/>
  <c r="Q15" i="197"/>
  <c r="M14" i="197"/>
  <c r="F14" i="197" s="1"/>
  <c r="Q14" i="197"/>
  <c r="M13" i="197"/>
  <c r="F13" i="197" s="1"/>
  <c r="Q13" i="197"/>
  <c r="M12" i="197"/>
  <c r="F12" i="197" s="1"/>
  <c r="Q12" i="197"/>
  <c r="Q11" i="197"/>
  <c r="M11" i="197"/>
  <c r="F11" i="197" s="1"/>
  <c r="M10" i="197"/>
  <c r="F10" i="197" s="1"/>
  <c r="Q10" i="197"/>
  <c r="M9" i="197"/>
  <c r="F9" i="197" s="1"/>
  <c r="Q9" i="197"/>
  <c r="M8" i="197"/>
  <c r="F8" i="197" s="1"/>
  <c r="Q8" i="197"/>
  <c r="M7" i="197"/>
  <c r="F7" i="197" s="1"/>
  <c r="Q7" i="197"/>
  <c r="M6" i="197"/>
  <c r="F6" i="197" s="1"/>
  <c r="Q6" i="197"/>
  <c r="M5" i="197"/>
  <c r="F5" i="197" s="1"/>
  <c r="Q5" i="197"/>
  <c r="M4" i="197"/>
  <c r="F4" i="197" s="1"/>
  <c r="Q4" i="197"/>
  <c r="M3" i="197"/>
  <c r="F3" i="197" s="1"/>
  <c r="Q3" i="197"/>
  <c r="M2" i="197"/>
  <c r="F2" i="197" s="1"/>
  <c r="Q2" i="197"/>
  <c r="R20" i="197" l="1"/>
  <c r="G20" i="197" s="1"/>
  <c r="H20" i="197" s="1"/>
  <c r="R6" i="197"/>
  <c r="G6" i="197" s="1"/>
  <c r="H6" i="197" s="1"/>
  <c r="R24" i="197"/>
  <c r="G24" i="197" s="1"/>
  <c r="H24" i="197" s="1"/>
  <c r="R15" i="197"/>
  <c r="G15" i="197" s="1"/>
  <c r="H15" i="197" s="1"/>
  <c r="R23" i="197"/>
  <c r="G23" i="197" s="1"/>
  <c r="H23" i="197" s="1"/>
  <c r="R2" i="197"/>
  <c r="G2" i="197" s="1"/>
  <c r="H2" i="197" s="1"/>
  <c r="R5" i="197"/>
  <c r="G5" i="197" s="1"/>
  <c r="R26" i="197"/>
  <c r="G26" i="197" s="1"/>
  <c r="H26" i="197" s="1"/>
  <c r="R10" i="197"/>
  <c r="G10" i="197" s="1"/>
  <c r="H10" i="197" s="1"/>
  <c r="R8" i="197"/>
  <c r="G8" i="197" s="1"/>
  <c r="H8" i="197" s="1"/>
  <c r="R18" i="197"/>
  <c r="R3" i="197"/>
  <c r="G3" i="197" s="1"/>
  <c r="H3" i="197" s="1"/>
  <c r="R11" i="197"/>
  <c r="G11" i="197" s="1"/>
  <c r="H11" i="197" s="1"/>
  <c r="R21" i="197"/>
  <c r="G21" i="197" s="1"/>
  <c r="H21" i="197" s="1"/>
  <c r="R16" i="197"/>
  <c r="G16" i="197" s="1"/>
  <c r="H16" i="197" s="1"/>
  <c r="R19" i="197"/>
  <c r="G19" i="197" s="1"/>
  <c r="H19" i="197" s="1"/>
  <c r="R27" i="197"/>
  <c r="G27" i="197" s="1"/>
  <c r="H27" i="197" s="1"/>
  <c r="R4" i="197"/>
  <c r="G4" i="197" s="1"/>
  <c r="H4" i="197" s="1"/>
  <c r="R22" i="197"/>
  <c r="R9" i="197"/>
  <c r="G9" i="197" s="1"/>
  <c r="H9" i="197" s="1"/>
  <c r="R7" i="197"/>
  <c r="G7" i="197" s="1"/>
  <c r="H7" i="197" s="1"/>
  <c r="R17" i="197"/>
  <c r="G17" i="197" s="1"/>
  <c r="H17" i="197" s="1"/>
  <c r="R25" i="197"/>
  <c r="G25" i="197" s="1"/>
  <c r="H25" i="197" s="1"/>
  <c r="G22" i="197"/>
  <c r="H22" i="197" s="1"/>
  <c r="R12" i="197"/>
  <c r="G12" i="197" s="1"/>
  <c r="H12" i="197" s="1"/>
  <c r="R14" i="197"/>
  <c r="G14" i="197" s="1"/>
  <c r="H14" i="197" s="1"/>
  <c r="R13" i="197"/>
  <c r="G13" i="197" s="1"/>
  <c r="H13" i="197" s="1"/>
  <c r="H5" i="197"/>
  <c r="G18" i="197"/>
  <c r="H18" i="197" s="1"/>
  <c r="M27" i="196" l="1"/>
  <c r="F27" i="196" s="1"/>
  <c r="R24" i="196"/>
  <c r="M22" i="196"/>
  <c r="F22" i="196" s="1"/>
  <c r="M19" i="196"/>
  <c r="F19" i="196" s="1"/>
  <c r="R12" i="196"/>
  <c r="M11" i="196"/>
  <c r="F11" i="196" s="1"/>
  <c r="M3" i="196"/>
  <c r="F3" i="196" s="1"/>
  <c r="Q27" i="196"/>
  <c r="M26" i="196"/>
  <c r="F26" i="196" s="1"/>
  <c r="Q26" i="196"/>
  <c r="R27" i="196"/>
  <c r="M25" i="196"/>
  <c r="F25" i="196" s="1"/>
  <c r="Q25" i="196"/>
  <c r="M24" i="196"/>
  <c r="F24" i="196" s="1"/>
  <c r="Q24" i="196"/>
  <c r="M23" i="196"/>
  <c r="F23" i="196" s="1"/>
  <c r="Q23" i="196"/>
  <c r="Q22" i="196"/>
  <c r="M21" i="196"/>
  <c r="F21" i="196" s="1"/>
  <c r="Q21" i="196"/>
  <c r="M20" i="196"/>
  <c r="F20" i="196" s="1"/>
  <c r="Q20" i="196"/>
  <c r="Q19" i="196"/>
  <c r="M18" i="196"/>
  <c r="F18" i="196" s="1"/>
  <c r="Q18" i="196"/>
  <c r="M17" i="196"/>
  <c r="F17" i="196" s="1"/>
  <c r="Q17" i="196"/>
  <c r="M16" i="196"/>
  <c r="F16" i="196" s="1"/>
  <c r="Q16" i="196"/>
  <c r="M15" i="196"/>
  <c r="F15" i="196" s="1"/>
  <c r="Q15" i="196"/>
  <c r="Q14" i="196"/>
  <c r="M13" i="196"/>
  <c r="F13" i="196" s="1"/>
  <c r="Q13" i="196"/>
  <c r="Q12" i="196"/>
  <c r="Q11" i="196"/>
  <c r="R10" i="196"/>
  <c r="M10" i="196"/>
  <c r="F10" i="196" s="1"/>
  <c r="Q10" i="196"/>
  <c r="R9" i="196"/>
  <c r="M9" i="196"/>
  <c r="F9" i="196" s="1"/>
  <c r="Q9" i="196"/>
  <c r="M8" i="196"/>
  <c r="F8" i="196" s="1"/>
  <c r="Q8" i="196"/>
  <c r="M7" i="196"/>
  <c r="F7" i="196" s="1"/>
  <c r="Q7" i="196"/>
  <c r="R6" i="196"/>
  <c r="M6" i="196"/>
  <c r="F6" i="196" s="1"/>
  <c r="Q6" i="196"/>
  <c r="M5" i="196"/>
  <c r="F5" i="196" s="1"/>
  <c r="Q5" i="196"/>
  <c r="M4" i="196"/>
  <c r="F4" i="196" s="1"/>
  <c r="Q4" i="196"/>
  <c r="Q3" i="196"/>
  <c r="M2" i="196"/>
  <c r="F2" i="196" s="1"/>
  <c r="Q2" i="196"/>
  <c r="R11" i="196" l="1"/>
  <c r="G11" i="196" s="1"/>
  <c r="H11" i="196" s="1"/>
  <c r="R18" i="196"/>
  <c r="G18" i="196" s="1"/>
  <c r="H18" i="196" s="1"/>
  <c r="R23" i="196"/>
  <c r="G23" i="196" s="1"/>
  <c r="H23" i="196" s="1"/>
  <c r="R2" i="196"/>
  <c r="G2" i="196" s="1"/>
  <c r="H2" i="196" s="1"/>
  <c r="R7" i="196"/>
  <c r="R16" i="196"/>
  <c r="G16" i="196" s="1"/>
  <c r="H16" i="196" s="1"/>
  <c r="R21" i="196"/>
  <c r="G21" i="196" s="1"/>
  <c r="H21" i="196" s="1"/>
  <c r="R19" i="196"/>
  <c r="G19" i="196" s="1"/>
  <c r="H19" i="196" s="1"/>
  <c r="R3" i="196"/>
  <c r="R15" i="196"/>
  <c r="G15" i="196" s="1"/>
  <c r="H15" i="196" s="1"/>
  <c r="R17" i="196"/>
  <c r="G17" i="196" s="1"/>
  <c r="H17" i="196" s="1"/>
  <c r="R8" i="196"/>
  <c r="G8" i="196" s="1"/>
  <c r="H8" i="196" s="1"/>
  <c r="R4" i="196"/>
  <c r="G4" i="196" s="1"/>
  <c r="H4" i="196" s="1"/>
  <c r="R20" i="196"/>
  <c r="G20" i="196" s="1"/>
  <c r="H20" i="196" s="1"/>
  <c r="R25" i="196"/>
  <c r="G25" i="196" s="1"/>
  <c r="H25" i="196" s="1"/>
  <c r="R26" i="196"/>
  <c r="G26" i="196" s="1"/>
  <c r="H26" i="196" s="1"/>
  <c r="R5" i="196"/>
  <c r="G5" i="196" s="1"/>
  <c r="H5" i="196" s="1"/>
  <c r="R22" i="196"/>
  <c r="G22" i="196" s="1"/>
  <c r="H22" i="196" s="1"/>
  <c r="G3" i="196"/>
  <c r="H3" i="196" s="1"/>
  <c r="R14" i="196"/>
  <c r="G14" i="196" s="1"/>
  <c r="G7" i="196"/>
  <c r="H7" i="196" s="1"/>
  <c r="R13" i="196"/>
  <c r="G13" i="196" s="1"/>
  <c r="H13" i="196" s="1"/>
  <c r="M12" i="196"/>
  <c r="F12" i="196" s="1"/>
  <c r="G27" i="196"/>
  <c r="H27" i="196" s="1"/>
  <c r="G12" i="196"/>
  <c r="G6" i="196"/>
  <c r="H6" i="196" s="1"/>
  <c r="G9" i="196"/>
  <c r="H9" i="196" s="1"/>
  <c r="G10" i="196"/>
  <c r="H10" i="196" s="1"/>
  <c r="G24" i="196"/>
  <c r="H24" i="196" s="1"/>
  <c r="M14" i="196"/>
  <c r="F14" i="196" s="1"/>
  <c r="H12" i="196" l="1"/>
  <c r="H14" i="196"/>
  <c r="M27" i="175" l="1"/>
  <c r="F27" i="175" s="1"/>
  <c r="Q27" i="175"/>
  <c r="M26" i="175"/>
  <c r="F26" i="175" s="1"/>
  <c r="Q26" i="175"/>
  <c r="M25" i="175"/>
  <c r="F25" i="175" s="1"/>
  <c r="Q25" i="175"/>
  <c r="M24" i="175"/>
  <c r="F24" i="175" s="1"/>
  <c r="Q24" i="175"/>
  <c r="M23" i="175"/>
  <c r="F23" i="175" s="1"/>
  <c r="Q23" i="175"/>
  <c r="M22" i="175"/>
  <c r="F22" i="175" s="1"/>
  <c r="Q22" i="175"/>
  <c r="M21" i="175"/>
  <c r="F21" i="175" s="1"/>
  <c r="Q21" i="175"/>
  <c r="M20" i="175"/>
  <c r="F20" i="175" s="1"/>
  <c r="Q20" i="175"/>
  <c r="M19" i="175"/>
  <c r="F19" i="175" s="1"/>
  <c r="Q19" i="175"/>
  <c r="M18" i="175"/>
  <c r="F18" i="175" s="1"/>
  <c r="Q18" i="175"/>
  <c r="M17" i="175"/>
  <c r="F17" i="175" s="1"/>
  <c r="Q17" i="175"/>
  <c r="M16" i="175"/>
  <c r="F16" i="175" s="1"/>
  <c r="Q16" i="175"/>
  <c r="M15" i="175"/>
  <c r="F15" i="175" s="1"/>
  <c r="Q15" i="175"/>
  <c r="Q14" i="175"/>
  <c r="M13" i="175"/>
  <c r="F13" i="175" s="1"/>
  <c r="Q13" i="175"/>
  <c r="M12" i="175"/>
  <c r="F12" i="175" s="1"/>
  <c r="Q12" i="175"/>
  <c r="M11" i="175"/>
  <c r="F11" i="175" s="1"/>
  <c r="Q11" i="175"/>
  <c r="M10" i="175"/>
  <c r="F10" i="175" s="1"/>
  <c r="Q10" i="175"/>
  <c r="M9" i="175"/>
  <c r="F9" i="175" s="1"/>
  <c r="Q9" i="175"/>
  <c r="M8" i="175"/>
  <c r="F8" i="175" s="1"/>
  <c r="Q8" i="175"/>
  <c r="M7" i="175"/>
  <c r="F7" i="175" s="1"/>
  <c r="Q7" i="175"/>
  <c r="M6" i="175"/>
  <c r="F6" i="175" s="1"/>
  <c r="Q6" i="175"/>
  <c r="M5" i="175"/>
  <c r="F5" i="175" s="1"/>
  <c r="Q5" i="175"/>
  <c r="R4" i="175"/>
  <c r="M4" i="175"/>
  <c r="F4" i="175" s="1"/>
  <c r="Q4" i="175"/>
  <c r="M3" i="175"/>
  <c r="F3" i="175" s="1"/>
  <c r="Q3" i="175"/>
  <c r="M2" i="175"/>
  <c r="F2" i="175" s="1"/>
  <c r="Q2" i="175"/>
  <c r="G4" i="175" l="1"/>
  <c r="R25" i="175"/>
  <c r="G25" i="175" s="1"/>
  <c r="H25" i="175" s="1"/>
  <c r="R18" i="175"/>
  <c r="G18" i="175" s="1"/>
  <c r="H18" i="175" s="1"/>
  <c r="R26" i="175"/>
  <c r="G26" i="175" s="1"/>
  <c r="H26" i="175" s="1"/>
  <c r="R11" i="175"/>
  <c r="G11" i="175" s="1"/>
  <c r="H11" i="175" s="1"/>
  <c r="R14" i="175"/>
  <c r="G14" i="175" s="1"/>
  <c r="R21" i="175"/>
  <c r="G21" i="175" s="1"/>
  <c r="H21" i="175" s="1"/>
  <c r="R16" i="175"/>
  <c r="G16" i="175" s="1"/>
  <c r="H16" i="175" s="1"/>
  <c r="R24" i="175"/>
  <c r="G24" i="175" s="1"/>
  <c r="H24" i="175" s="1"/>
  <c r="R20" i="175"/>
  <c r="G20" i="175" s="1"/>
  <c r="H20" i="175" s="1"/>
  <c r="R3" i="175"/>
  <c r="G3" i="175" s="1"/>
  <c r="H3" i="175" s="1"/>
  <c r="R8" i="175"/>
  <c r="G8" i="175" s="1"/>
  <c r="H8" i="175" s="1"/>
  <c r="R6" i="175"/>
  <c r="G6" i="175" s="1"/>
  <c r="H6" i="175" s="1"/>
  <c r="R9" i="175"/>
  <c r="G9" i="175" s="1"/>
  <c r="H9" i="175" s="1"/>
  <c r="R19" i="175"/>
  <c r="G19" i="175" s="1"/>
  <c r="H19" i="175" s="1"/>
  <c r="R27" i="175"/>
  <c r="G27" i="175" s="1"/>
  <c r="H27" i="175" s="1"/>
  <c r="R7" i="175"/>
  <c r="G7" i="175" s="1"/>
  <c r="H7" i="175" s="1"/>
  <c r="R17" i="175"/>
  <c r="G17" i="175" s="1"/>
  <c r="H17" i="175" s="1"/>
  <c r="R5" i="175"/>
  <c r="G5" i="175" s="1"/>
  <c r="H5" i="175" s="1"/>
  <c r="R15" i="175"/>
  <c r="G15" i="175" s="1"/>
  <c r="H15" i="175" s="1"/>
  <c r="R23" i="175"/>
  <c r="G23" i="175" s="1"/>
  <c r="H23" i="175" s="1"/>
  <c r="R13" i="175"/>
  <c r="G13" i="175" s="1"/>
  <c r="H13" i="175" s="1"/>
  <c r="R10" i="175"/>
  <c r="G10" i="175" s="1"/>
  <c r="H10" i="175" s="1"/>
  <c r="R22" i="175"/>
  <c r="G22" i="175" s="1"/>
  <c r="H22" i="175" s="1"/>
  <c r="R12" i="175"/>
  <c r="G12" i="175" s="1"/>
  <c r="H12" i="175" s="1"/>
  <c r="R2" i="175"/>
  <c r="G2" i="175" s="1"/>
  <c r="H2" i="175" s="1"/>
  <c r="H4" i="175"/>
  <c r="M14" i="175"/>
  <c r="F14" i="175" s="1"/>
  <c r="H14" i="175" l="1"/>
  <c r="M27" i="134" l="1"/>
  <c r="F27" i="134" s="1"/>
  <c r="Q27" i="134"/>
  <c r="M26" i="134"/>
  <c r="F26" i="134" s="1"/>
  <c r="Q26" i="134"/>
  <c r="M25" i="134"/>
  <c r="F25" i="134" s="1"/>
  <c r="Q25" i="134"/>
  <c r="M24" i="134"/>
  <c r="F24" i="134" s="1"/>
  <c r="Q24" i="134"/>
  <c r="M23" i="134"/>
  <c r="F23" i="134" s="1"/>
  <c r="Q23" i="134"/>
  <c r="M22" i="134"/>
  <c r="F22" i="134" s="1"/>
  <c r="Q22" i="134"/>
  <c r="M21" i="134"/>
  <c r="F21" i="134" s="1"/>
  <c r="Q21" i="134"/>
  <c r="M20" i="134"/>
  <c r="F20" i="134" s="1"/>
  <c r="Q20" i="134"/>
  <c r="M19" i="134"/>
  <c r="F19" i="134" s="1"/>
  <c r="Q19" i="134"/>
  <c r="M18" i="134"/>
  <c r="F18" i="134" s="1"/>
  <c r="Q18" i="134"/>
  <c r="M17" i="134"/>
  <c r="F17" i="134" s="1"/>
  <c r="Q17" i="134"/>
  <c r="M16" i="134"/>
  <c r="F16" i="134" s="1"/>
  <c r="Q16" i="134"/>
  <c r="M15" i="134"/>
  <c r="F15" i="134" s="1"/>
  <c r="Q15" i="134"/>
  <c r="M14" i="134"/>
  <c r="F14" i="134" s="1"/>
  <c r="Q14" i="134"/>
  <c r="M13" i="134"/>
  <c r="F13" i="134" s="1"/>
  <c r="Q13" i="134"/>
  <c r="M12" i="134"/>
  <c r="F12" i="134" s="1"/>
  <c r="Q12" i="134"/>
  <c r="M11" i="134"/>
  <c r="F11" i="134" s="1"/>
  <c r="Q11" i="134"/>
  <c r="M10" i="134"/>
  <c r="F10" i="134" s="1"/>
  <c r="Q10" i="134"/>
  <c r="M9" i="134"/>
  <c r="F9" i="134" s="1"/>
  <c r="Q9" i="134"/>
  <c r="M8" i="134"/>
  <c r="F8" i="134" s="1"/>
  <c r="Q8" i="134"/>
  <c r="M7" i="134"/>
  <c r="F7" i="134" s="1"/>
  <c r="Q7" i="134"/>
  <c r="M6" i="134"/>
  <c r="F6" i="134" s="1"/>
  <c r="Q6" i="134"/>
  <c r="M5" i="134"/>
  <c r="F5" i="134" s="1"/>
  <c r="Q5" i="134"/>
  <c r="M4" i="134"/>
  <c r="F4" i="134" s="1"/>
  <c r="Q4" i="134"/>
  <c r="M3" i="134"/>
  <c r="F3" i="134" s="1"/>
  <c r="Q3" i="134"/>
  <c r="M2" i="134"/>
  <c r="F2" i="134" s="1"/>
  <c r="Q2" i="134"/>
  <c r="M27" i="133"/>
  <c r="F27" i="133" s="1"/>
  <c r="Q27" i="133"/>
  <c r="M26" i="133"/>
  <c r="F26" i="133" s="1"/>
  <c r="Q26" i="133"/>
  <c r="M25" i="133"/>
  <c r="F25" i="133" s="1"/>
  <c r="Q25" i="133"/>
  <c r="M24" i="133"/>
  <c r="F24" i="133" s="1"/>
  <c r="Q24" i="133"/>
  <c r="M23" i="133"/>
  <c r="F23" i="133" s="1"/>
  <c r="Q23" i="133"/>
  <c r="M22" i="133"/>
  <c r="F22" i="133" s="1"/>
  <c r="Q22" i="133"/>
  <c r="M21" i="133"/>
  <c r="F21" i="133" s="1"/>
  <c r="Q21" i="133"/>
  <c r="M20" i="133"/>
  <c r="F20" i="133" s="1"/>
  <c r="Q20" i="133"/>
  <c r="M19" i="133"/>
  <c r="F19" i="133" s="1"/>
  <c r="Q19" i="133"/>
  <c r="M18" i="133"/>
  <c r="F18" i="133" s="1"/>
  <c r="Q18" i="133"/>
  <c r="M17" i="133"/>
  <c r="F17" i="133" s="1"/>
  <c r="Q17" i="133"/>
  <c r="M16" i="133"/>
  <c r="F16" i="133" s="1"/>
  <c r="Q16" i="133"/>
  <c r="M15" i="133"/>
  <c r="F15" i="133" s="1"/>
  <c r="Q15" i="133"/>
  <c r="M14" i="133"/>
  <c r="F14" i="133" s="1"/>
  <c r="Q14" i="133"/>
  <c r="M13" i="133"/>
  <c r="F13" i="133" s="1"/>
  <c r="Q13" i="133"/>
  <c r="M12" i="133"/>
  <c r="F12" i="133" s="1"/>
  <c r="Q12" i="133"/>
  <c r="M11" i="133"/>
  <c r="F11" i="133" s="1"/>
  <c r="Q11" i="133"/>
  <c r="R10" i="133"/>
  <c r="M10" i="133"/>
  <c r="F10" i="133" s="1"/>
  <c r="Q10" i="133"/>
  <c r="M9" i="133"/>
  <c r="F9" i="133" s="1"/>
  <c r="Q9" i="133"/>
  <c r="M8" i="133"/>
  <c r="F8" i="133" s="1"/>
  <c r="Q8" i="133"/>
  <c r="M7" i="133"/>
  <c r="F7" i="133" s="1"/>
  <c r="Q7" i="133"/>
  <c r="M6" i="133"/>
  <c r="F6" i="133" s="1"/>
  <c r="Q6" i="133"/>
  <c r="M5" i="133"/>
  <c r="F5" i="133" s="1"/>
  <c r="Q5" i="133"/>
  <c r="M4" i="133"/>
  <c r="F4" i="133" s="1"/>
  <c r="Q4" i="133"/>
  <c r="M3" i="133"/>
  <c r="F3" i="133" s="1"/>
  <c r="Q3" i="133"/>
  <c r="M2" i="133"/>
  <c r="F2" i="133" s="1"/>
  <c r="Q2" i="133"/>
  <c r="V27" i="73"/>
  <c r="M27" i="73" s="1"/>
  <c r="V26" i="73"/>
  <c r="M26" i="73" s="1"/>
  <c r="X25" i="73"/>
  <c r="V25" i="73"/>
  <c r="M25" i="73" s="1"/>
  <c r="X24" i="73"/>
  <c r="V24" i="73"/>
  <c r="M24" i="73" s="1"/>
  <c r="X23" i="73"/>
  <c r="V23" i="73"/>
  <c r="M23" i="73" s="1"/>
  <c r="X22" i="73"/>
  <c r="V22" i="73"/>
  <c r="M22" i="73" s="1"/>
  <c r="X21" i="73"/>
  <c r="V21" i="73"/>
  <c r="M21" i="73" s="1"/>
  <c r="X20" i="73"/>
  <c r="V20" i="73"/>
  <c r="M20" i="73" s="1"/>
  <c r="X19" i="73"/>
  <c r="V19" i="73"/>
  <c r="M19" i="73" s="1"/>
  <c r="X18" i="73"/>
  <c r="V18" i="73"/>
  <c r="M18" i="73" s="1"/>
  <c r="X17" i="73"/>
  <c r="V17" i="73"/>
  <c r="M17" i="73" s="1"/>
  <c r="X16" i="73"/>
  <c r="V16" i="73"/>
  <c r="M16" i="73" s="1"/>
  <c r="X15" i="73"/>
  <c r="V15" i="73"/>
  <c r="M15" i="73" s="1"/>
  <c r="X14" i="73"/>
  <c r="V14" i="73"/>
  <c r="Z14" i="73" s="1"/>
  <c r="X13" i="73"/>
  <c r="V13" i="73"/>
  <c r="X12" i="73"/>
  <c r="V12" i="73"/>
  <c r="Z12" i="73" s="1"/>
  <c r="X11" i="73"/>
  <c r="V11" i="73"/>
  <c r="M11" i="73" s="1"/>
  <c r="X10" i="73"/>
  <c r="V10" i="73"/>
  <c r="M10" i="73" s="1"/>
  <c r="X9" i="73"/>
  <c r="V9" i="73"/>
  <c r="M9" i="73" s="1"/>
  <c r="X8" i="73"/>
  <c r="V8" i="73"/>
  <c r="M8" i="73" s="1"/>
  <c r="X7" i="73"/>
  <c r="V7" i="73"/>
  <c r="M7" i="73" s="1"/>
  <c r="X6" i="73"/>
  <c r="V6" i="73"/>
  <c r="M6" i="73" s="1"/>
  <c r="X5" i="73"/>
  <c r="V5" i="73"/>
  <c r="M5" i="73" s="1"/>
  <c r="X4" i="73"/>
  <c r="V4" i="73"/>
  <c r="M4" i="73" s="1"/>
  <c r="X3" i="73"/>
  <c r="V3" i="73"/>
  <c r="M3" i="73" s="1"/>
  <c r="V2" i="73"/>
  <c r="M2" i="73" s="1"/>
  <c r="X32" i="74"/>
  <c r="X31" i="74"/>
  <c r="X30" i="74"/>
  <c r="X29" i="74"/>
  <c r="X28" i="74"/>
  <c r="X27" i="74"/>
  <c r="V27" i="74"/>
  <c r="M27" i="74" s="1"/>
  <c r="V26" i="74"/>
  <c r="M26" i="74" s="1"/>
  <c r="X25" i="74"/>
  <c r="V25" i="74"/>
  <c r="M25" i="74" s="1"/>
  <c r="X24" i="74"/>
  <c r="V24" i="74"/>
  <c r="M24" i="74" s="1"/>
  <c r="X23" i="74"/>
  <c r="V23" i="74"/>
  <c r="M23" i="74" s="1"/>
  <c r="X22" i="74"/>
  <c r="V22" i="74"/>
  <c r="M22" i="74" s="1"/>
  <c r="X21" i="74"/>
  <c r="V21" i="74"/>
  <c r="M21" i="74" s="1"/>
  <c r="X20" i="74"/>
  <c r="V20" i="74"/>
  <c r="M20" i="74" s="1"/>
  <c r="X19" i="74"/>
  <c r="V19" i="74"/>
  <c r="M19" i="74" s="1"/>
  <c r="X18" i="74"/>
  <c r="V18" i="74"/>
  <c r="M18" i="74" s="1"/>
  <c r="X17" i="74"/>
  <c r="V17" i="74"/>
  <c r="M17" i="74" s="1"/>
  <c r="X16" i="74"/>
  <c r="V16" i="74"/>
  <c r="M16" i="74" s="1"/>
  <c r="X15" i="74"/>
  <c r="V15" i="74"/>
  <c r="M15" i="74" s="1"/>
  <c r="X14" i="74"/>
  <c r="V14" i="74"/>
  <c r="X13" i="74"/>
  <c r="X11" i="74"/>
  <c r="V11" i="74"/>
  <c r="M11" i="74" s="1"/>
  <c r="X10" i="74"/>
  <c r="V10" i="74"/>
  <c r="M10" i="74" s="1"/>
  <c r="X9" i="74"/>
  <c r="V9" i="74"/>
  <c r="M9" i="74" s="1"/>
  <c r="X8" i="74"/>
  <c r="V8" i="74"/>
  <c r="M8" i="74" s="1"/>
  <c r="X7" i="74"/>
  <c r="V7" i="74"/>
  <c r="M7" i="74" s="1"/>
  <c r="X6" i="74"/>
  <c r="V6" i="74"/>
  <c r="M6" i="74" s="1"/>
  <c r="X5" i="74"/>
  <c r="V5" i="74"/>
  <c r="M5" i="74" s="1"/>
  <c r="X4" i="74"/>
  <c r="V4" i="74"/>
  <c r="M4" i="74" s="1"/>
  <c r="X3" i="74"/>
  <c r="V3" i="74"/>
  <c r="M3" i="74" s="1"/>
  <c r="V2" i="74"/>
  <c r="M2" i="74" s="1"/>
  <c r="X32" i="75"/>
  <c r="X31" i="75"/>
  <c r="X30" i="75"/>
  <c r="X29" i="75"/>
  <c r="X28" i="75"/>
  <c r="V27" i="75"/>
  <c r="M27" i="75" s="1"/>
  <c r="V26" i="75"/>
  <c r="M26" i="75" s="1"/>
  <c r="X25" i="75"/>
  <c r="V25" i="75"/>
  <c r="M25" i="75" s="1"/>
  <c r="X24" i="75"/>
  <c r="V24" i="75"/>
  <c r="M24" i="75" s="1"/>
  <c r="X23" i="75"/>
  <c r="V23" i="75"/>
  <c r="M23" i="75" s="1"/>
  <c r="X22" i="75"/>
  <c r="V22" i="75"/>
  <c r="M22" i="75" s="1"/>
  <c r="X21" i="75"/>
  <c r="V21" i="75"/>
  <c r="M21" i="75" s="1"/>
  <c r="X20" i="75"/>
  <c r="V20" i="75"/>
  <c r="M20" i="75" s="1"/>
  <c r="X19" i="75"/>
  <c r="V19" i="75"/>
  <c r="M19" i="75" s="1"/>
  <c r="X18" i="75"/>
  <c r="V18" i="75"/>
  <c r="M18" i="75" s="1"/>
  <c r="X17" i="75"/>
  <c r="V17" i="75"/>
  <c r="M17" i="75" s="1"/>
  <c r="X16" i="75"/>
  <c r="V16" i="75"/>
  <c r="M16" i="75" s="1"/>
  <c r="X15" i="75"/>
  <c r="V15" i="75"/>
  <c r="M15" i="75" s="1"/>
  <c r="X14" i="75"/>
  <c r="V14" i="75"/>
  <c r="M14" i="75" s="1"/>
  <c r="X13" i="75"/>
  <c r="V13" i="75"/>
  <c r="M13" i="75" s="1"/>
  <c r="X12" i="75"/>
  <c r="V12" i="75"/>
  <c r="M12" i="75" s="1"/>
  <c r="X11" i="75"/>
  <c r="V11" i="75"/>
  <c r="M11" i="75" s="1"/>
  <c r="X10" i="75"/>
  <c r="V10" i="75"/>
  <c r="M10" i="75" s="1"/>
  <c r="X9" i="75"/>
  <c r="V9" i="75"/>
  <c r="M9" i="75" s="1"/>
  <c r="X8" i="75"/>
  <c r="V8" i="75"/>
  <c r="M8" i="75" s="1"/>
  <c r="X7" i="75"/>
  <c r="V7" i="75"/>
  <c r="M7" i="75" s="1"/>
  <c r="X6" i="75"/>
  <c r="V6" i="75"/>
  <c r="M6" i="75" s="1"/>
  <c r="X5" i="75"/>
  <c r="V5" i="75"/>
  <c r="M5" i="75" s="1"/>
  <c r="X4" i="75"/>
  <c r="V4" i="75"/>
  <c r="M4" i="75" s="1"/>
  <c r="X3" i="75"/>
  <c r="V3" i="75"/>
  <c r="M3" i="75" s="1"/>
  <c r="V2" i="75"/>
  <c r="M2" i="75" s="1"/>
  <c r="M27" i="77"/>
  <c r="M26" i="77"/>
  <c r="R27" i="77"/>
  <c r="M25" i="77"/>
  <c r="R26" i="77"/>
  <c r="M24" i="77"/>
  <c r="R25" i="77"/>
  <c r="M23" i="77"/>
  <c r="R24" i="77"/>
  <c r="M22" i="77"/>
  <c r="R23" i="77"/>
  <c r="M21" i="77"/>
  <c r="R22" i="77"/>
  <c r="M20" i="77"/>
  <c r="R21" i="77"/>
  <c r="M19" i="77"/>
  <c r="R20" i="77"/>
  <c r="M18" i="77"/>
  <c r="R19" i="77"/>
  <c r="M17" i="77"/>
  <c r="R18" i="77"/>
  <c r="M16" i="77"/>
  <c r="R17" i="77"/>
  <c r="M15" i="77"/>
  <c r="R16" i="77"/>
  <c r="M14" i="77"/>
  <c r="R15" i="77"/>
  <c r="M13" i="77"/>
  <c r="M12" i="77"/>
  <c r="R11" i="77"/>
  <c r="M11" i="77"/>
  <c r="R10" i="77"/>
  <c r="M10" i="77"/>
  <c r="R9" i="77"/>
  <c r="M9" i="77"/>
  <c r="R8" i="77"/>
  <c r="M8" i="77"/>
  <c r="R7" i="77"/>
  <c r="M7" i="77"/>
  <c r="R6" i="77"/>
  <c r="M6" i="77"/>
  <c r="R5" i="77"/>
  <c r="M5" i="77"/>
  <c r="R4" i="77"/>
  <c r="M4" i="77"/>
  <c r="R3" i="77"/>
  <c r="M3" i="77"/>
  <c r="R2" i="77"/>
  <c r="M2" i="77"/>
  <c r="V27" i="78"/>
  <c r="M27" i="78" s="1"/>
  <c r="V26" i="78"/>
  <c r="M26" i="78" s="1"/>
  <c r="X25" i="78"/>
  <c r="Z27" i="78" s="1"/>
  <c r="V25" i="78"/>
  <c r="M25" i="78" s="1"/>
  <c r="X24" i="78"/>
  <c r="Z26" i="78" s="1"/>
  <c r="V24" i="78"/>
  <c r="M24" i="78" s="1"/>
  <c r="X23" i="78"/>
  <c r="Z25" i="78" s="1"/>
  <c r="V23" i="78"/>
  <c r="M23" i="78" s="1"/>
  <c r="X22" i="78"/>
  <c r="Z24" i="78" s="1"/>
  <c r="V22" i="78"/>
  <c r="M22" i="78" s="1"/>
  <c r="X21" i="78"/>
  <c r="Z23" i="78" s="1"/>
  <c r="V21" i="78"/>
  <c r="M21" i="78" s="1"/>
  <c r="X20" i="78"/>
  <c r="Z22" i="78" s="1"/>
  <c r="V20" i="78"/>
  <c r="M20" i="78" s="1"/>
  <c r="X19" i="78"/>
  <c r="Z21" i="78" s="1"/>
  <c r="V19" i="78"/>
  <c r="M19" i="78" s="1"/>
  <c r="X18" i="78"/>
  <c r="Z20" i="78" s="1"/>
  <c r="V18" i="78"/>
  <c r="M18" i="78" s="1"/>
  <c r="X17" i="78"/>
  <c r="Z19" i="78" s="1"/>
  <c r="V17" i="78"/>
  <c r="M17" i="78" s="1"/>
  <c r="X16" i="78"/>
  <c r="Z18" i="78" s="1"/>
  <c r="V16" i="78"/>
  <c r="M16" i="78" s="1"/>
  <c r="X15" i="78"/>
  <c r="Z17" i="78" s="1"/>
  <c r="V15" i="78"/>
  <c r="M15" i="78" s="1"/>
  <c r="X14" i="78"/>
  <c r="Z16" i="78" s="1"/>
  <c r="V14" i="78"/>
  <c r="X13" i="78"/>
  <c r="Z15" i="78" s="1"/>
  <c r="V13" i="78"/>
  <c r="Z13" i="78" s="1"/>
  <c r="X12" i="78"/>
  <c r="V12" i="78"/>
  <c r="Z12" i="78" s="1"/>
  <c r="X11" i="78"/>
  <c r="V11" i="78"/>
  <c r="M11" i="78" s="1"/>
  <c r="X10" i="78"/>
  <c r="V10" i="78"/>
  <c r="M10" i="78" s="1"/>
  <c r="X9" i="78"/>
  <c r="V9" i="78"/>
  <c r="M9" i="78" s="1"/>
  <c r="X8" i="78"/>
  <c r="V8" i="78"/>
  <c r="M8" i="78" s="1"/>
  <c r="X7" i="78"/>
  <c r="V7" i="78"/>
  <c r="M7" i="78" s="1"/>
  <c r="X6" i="78"/>
  <c r="V6" i="78"/>
  <c r="M6" i="78" s="1"/>
  <c r="X5" i="78"/>
  <c r="V5" i="78"/>
  <c r="M5" i="78" s="1"/>
  <c r="X4" i="78"/>
  <c r="V4" i="78"/>
  <c r="M4" i="78" s="1"/>
  <c r="X3" i="78"/>
  <c r="V3" i="78"/>
  <c r="M3" i="78" s="1"/>
  <c r="X2" i="78"/>
  <c r="V2" i="78"/>
  <c r="M2" i="78" s="1"/>
  <c r="V27" i="86"/>
  <c r="M27" i="86" s="1"/>
  <c r="V26" i="86"/>
  <c r="M26" i="86" s="1"/>
  <c r="X25" i="86"/>
  <c r="V25" i="86"/>
  <c r="M25" i="86" s="1"/>
  <c r="X24" i="86"/>
  <c r="V24" i="86"/>
  <c r="M24" i="86" s="1"/>
  <c r="X23" i="86"/>
  <c r="V23" i="86"/>
  <c r="M23" i="86" s="1"/>
  <c r="X22" i="86"/>
  <c r="V22" i="86"/>
  <c r="M22" i="86" s="1"/>
  <c r="X21" i="86"/>
  <c r="V21" i="86"/>
  <c r="M21" i="86" s="1"/>
  <c r="X20" i="86"/>
  <c r="V20" i="86"/>
  <c r="M20" i="86" s="1"/>
  <c r="X19" i="86"/>
  <c r="V19" i="86"/>
  <c r="M19" i="86" s="1"/>
  <c r="X18" i="86"/>
  <c r="V18" i="86"/>
  <c r="M18" i="86" s="1"/>
  <c r="X17" i="86"/>
  <c r="V17" i="86"/>
  <c r="M17" i="86" s="1"/>
  <c r="X16" i="86"/>
  <c r="V16" i="86"/>
  <c r="M16" i="86" s="1"/>
  <c r="X15" i="86"/>
  <c r="V15" i="86"/>
  <c r="M15" i="86" s="1"/>
  <c r="X14" i="86"/>
  <c r="V14" i="86"/>
  <c r="X13" i="86"/>
  <c r="V13" i="86"/>
  <c r="X12" i="86"/>
  <c r="V12" i="86"/>
  <c r="X11" i="86"/>
  <c r="V11" i="86"/>
  <c r="M11" i="86" s="1"/>
  <c r="X10" i="86"/>
  <c r="V10" i="86"/>
  <c r="M10" i="86" s="1"/>
  <c r="X9" i="86"/>
  <c r="V9" i="86"/>
  <c r="M9" i="86" s="1"/>
  <c r="X8" i="86"/>
  <c r="V8" i="86"/>
  <c r="M8" i="86" s="1"/>
  <c r="X7" i="86"/>
  <c r="V7" i="86"/>
  <c r="M7" i="86" s="1"/>
  <c r="X6" i="86"/>
  <c r="V6" i="86"/>
  <c r="M6" i="86" s="1"/>
  <c r="X5" i="86"/>
  <c r="V5" i="86"/>
  <c r="M5" i="86" s="1"/>
  <c r="X4" i="86"/>
  <c r="V4" i="86"/>
  <c r="M4" i="86" s="1"/>
  <c r="X3" i="86"/>
  <c r="V3" i="86"/>
  <c r="M3" i="86" s="1"/>
  <c r="F3" i="86" s="1"/>
  <c r="X2" i="86"/>
  <c r="V2" i="86"/>
  <c r="M2" i="86" s="1"/>
  <c r="X32" i="79"/>
  <c r="X31" i="79"/>
  <c r="X30" i="79"/>
  <c r="X29" i="79"/>
  <c r="X28" i="79"/>
  <c r="X27" i="79"/>
  <c r="V27" i="79"/>
  <c r="V26" i="79"/>
  <c r="X25" i="79"/>
  <c r="V25" i="79"/>
  <c r="X24" i="79"/>
  <c r="V24" i="79"/>
  <c r="X23" i="79"/>
  <c r="V23" i="79"/>
  <c r="X22" i="79"/>
  <c r="V22" i="79"/>
  <c r="X21" i="79"/>
  <c r="V21" i="79"/>
  <c r="X20" i="79"/>
  <c r="V20" i="79"/>
  <c r="X19" i="79"/>
  <c r="V19" i="79"/>
  <c r="X18" i="79"/>
  <c r="V18" i="79"/>
  <c r="X17" i="79"/>
  <c r="V17" i="79"/>
  <c r="X16" i="79"/>
  <c r="V16" i="79"/>
  <c r="X15" i="79"/>
  <c r="V15" i="79"/>
  <c r="X14" i="79"/>
  <c r="V14" i="79"/>
  <c r="X13" i="79"/>
  <c r="V13" i="79"/>
  <c r="Z13" i="79" s="1"/>
  <c r="X12" i="79"/>
  <c r="V12" i="79"/>
  <c r="X11" i="79"/>
  <c r="V11" i="79"/>
  <c r="X10" i="79"/>
  <c r="V10" i="79"/>
  <c r="X9" i="79"/>
  <c r="V9" i="79"/>
  <c r="X8" i="79"/>
  <c r="V8" i="79"/>
  <c r="X7" i="79"/>
  <c r="V7" i="79"/>
  <c r="X6" i="79"/>
  <c r="V6" i="79"/>
  <c r="X5" i="79"/>
  <c r="V5" i="79"/>
  <c r="X4" i="79"/>
  <c r="V4" i="79"/>
  <c r="X3" i="79"/>
  <c r="V3" i="79"/>
  <c r="X2" i="79"/>
  <c r="V2" i="79"/>
  <c r="X32" i="80"/>
  <c r="X31" i="80"/>
  <c r="X30" i="80"/>
  <c r="X29" i="80"/>
  <c r="X28" i="80"/>
  <c r="X27" i="80"/>
  <c r="V27" i="80"/>
  <c r="M27" i="80" s="1"/>
  <c r="V26" i="80"/>
  <c r="M26" i="80" s="1"/>
  <c r="X25" i="80"/>
  <c r="V25" i="80"/>
  <c r="M25" i="80" s="1"/>
  <c r="X24" i="80"/>
  <c r="V24" i="80"/>
  <c r="M24" i="80" s="1"/>
  <c r="X23" i="80"/>
  <c r="V23" i="80"/>
  <c r="M23" i="80" s="1"/>
  <c r="X22" i="80"/>
  <c r="V22" i="80"/>
  <c r="M22" i="80" s="1"/>
  <c r="X21" i="80"/>
  <c r="V21" i="80"/>
  <c r="M21" i="80" s="1"/>
  <c r="X20" i="80"/>
  <c r="V20" i="80"/>
  <c r="M20" i="80" s="1"/>
  <c r="X19" i="80"/>
  <c r="V19" i="80"/>
  <c r="M19" i="80" s="1"/>
  <c r="X18" i="80"/>
  <c r="V18" i="80"/>
  <c r="M18" i="80" s="1"/>
  <c r="X17" i="80"/>
  <c r="V17" i="80"/>
  <c r="M17" i="80" s="1"/>
  <c r="X16" i="80"/>
  <c r="V16" i="80"/>
  <c r="M16" i="80" s="1"/>
  <c r="X15" i="80"/>
  <c r="V15" i="80"/>
  <c r="M15" i="80" s="1"/>
  <c r="X14" i="80"/>
  <c r="V14" i="80"/>
  <c r="M14" i="80" s="1"/>
  <c r="X13" i="80"/>
  <c r="V13" i="80"/>
  <c r="X12" i="80"/>
  <c r="V12" i="80"/>
  <c r="M12" i="80" s="1"/>
  <c r="X11" i="80"/>
  <c r="V11" i="80"/>
  <c r="M11" i="80" s="1"/>
  <c r="X10" i="80"/>
  <c r="V10" i="80"/>
  <c r="M10" i="80" s="1"/>
  <c r="X9" i="80"/>
  <c r="V9" i="80"/>
  <c r="M9" i="80" s="1"/>
  <c r="X8" i="80"/>
  <c r="V8" i="80"/>
  <c r="M8" i="80" s="1"/>
  <c r="X7" i="80"/>
  <c r="V7" i="80"/>
  <c r="M7" i="80" s="1"/>
  <c r="X6" i="80"/>
  <c r="V6" i="80"/>
  <c r="M6" i="80" s="1"/>
  <c r="X5" i="80"/>
  <c r="V5" i="80"/>
  <c r="M5" i="80" s="1"/>
  <c r="X4" i="80"/>
  <c r="V4" i="80"/>
  <c r="M4" i="80" s="1"/>
  <c r="X3" i="80"/>
  <c r="V3" i="80"/>
  <c r="M3" i="80" s="1"/>
  <c r="X2" i="80"/>
  <c r="V2" i="80"/>
  <c r="M2" i="80" s="1"/>
  <c r="X32" i="81"/>
  <c r="X31" i="81"/>
  <c r="X30" i="81"/>
  <c r="X29" i="81"/>
  <c r="X28" i="81"/>
  <c r="X27" i="81"/>
  <c r="V27" i="81"/>
  <c r="M27" i="81" s="1"/>
  <c r="V26" i="81"/>
  <c r="M26" i="81" s="1"/>
  <c r="X25" i="81"/>
  <c r="V25" i="81"/>
  <c r="M25" i="81" s="1"/>
  <c r="X24" i="81"/>
  <c r="V24" i="81"/>
  <c r="M24" i="81" s="1"/>
  <c r="X23" i="81"/>
  <c r="V23" i="81"/>
  <c r="M23" i="81" s="1"/>
  <c r="X22" i="81"/>
  <c r="V22" i="81"/>
  <c r="M22" i="81" s="1"/>
  <c r="X21" i="81"/>
  <c r="V21" i="81"/>
  <c r="M21" i="81" s="1"/>
  <c r="X20" i="81"/>
  <c r="V20" i="81"/>
  <c r="M20" i="81" s="1"/>
  <c r="X19" i="81"/>
  <c r="V19" i="81"/>
  <c r="M19" i="81" s="1"/>
  <c r="X18" i="81"/>
  <c r="V18" i="81"/>
  <c r="M18" i="81" s="1"/>
  <c r="X17" i="81"/>
  <c r="V17" i="81"/>
  <c r="M17" i="81" s="1"/>
  <c r="X16" i="81"/>
  <c r="V16" i="81"/>
  <c r="M16" i="81" s="1"/>
  <c r="X15" i="81"/>
  <c r="V15" i="81"/>
  <c r="M15" i="81" s="1"/>
  <c r="X14" i="81"/>
  <c r="V14" i="81"/>
  <c r="X13" i="81"/>
  <c r="V13" i="81"/>
  <c r="X12" i="81"/>
  <c r="V12" i="81"/>
  <c r="M12" i="81" s="1"/>
  <c r="X11" i="81"/>
  <c r="V11" i="81"/>
  <c r="M11" i="81" s="1"/>
  <c r="X10" i="81"/>
  <c r="V10" i="81"/>
  <c r="M10" i="81" s="1"/>
  <c r="X9" i="81"/>
  <c r="V9" i="81"/>
  <c r="M9" i="81" s="1"/>
  <c r="X8" i="81"/>
  <c r="V8" i="81"/>
  <c r="M8" i="81" s="1"/>
  <c r="F8" i="81" s="1"/>
  <c r="X7" i="81"/>
  <c r="V7" i="81"/>
  <c r="M7" i="81" s="1"/>
  <c r="X6" i="81"/>
  <c r="V6" i="81"/>
  <c r="M6" i="81" s="1"/>
  <c r="X5" i="81"/>
  <c r="V5" i="81"/>
  <c r="M5" i="81" s="1"/>
  <c r="X4" i="81"/>
  <c r="V4" i="81"/>
  <c r="M4" i="81" s="1"/>
  <c r="X3" i="81"/>
  <c r="V3" i="81"/>
  <c r="M3" i="81" s="1"/>
  <c r="X2" i="81"/>
  <c r="V2" i="81"/>
  <c r="M2" i="81" s="1"/>
  <c r="R13" i="82"/>
  <c r="X32" i="83"/>
  <c r="X31" i="83"/>
  <c r="X30" i="83"/>
  <c r="X29" i="83"/>
  <c r="X28" i="83"/>
  <c r="X27" i="83"/>
  <c r="V27" i="83"/>
  <c r="M27" i="83" s="1"/>
  <c r="V26" i="83"/>
  <c r="M26" i="83" s="1"/>
  <c r="X25" i="83"/>
  <c r="V25" i="83"/>
  <c r="M25" i="83" s="1"/>
  <c r="X24" i="83"/>
  <c r="V24" i="83"/>
  <c r="M24" i="83" s="1"/>
  <c r="X23" i="83"/>
  <c r="V23" i="83"/>
  <c r="M23" i="83" s="1"/>
  <c r="X22" i="83"/>
  <c r="V22" i="83"/>
  <c r="M22" i="83" s="1"/>
  <c r="X21" i="83"/>
  <c r="V21" i="83"/>
  <c r="M21" i="83" s="1"/>
  <c r="X20" i="83"/>
  <c r="V20" i="83"/>
  <c r="M20" i="83" s="1"/>
  <c r="X19" i="83"/>
  <c r="V19" i="83"/>
  <c r="M19" i="83" s="1"/>
  <c r="X18" i="83"/>
  <c r="V18" i="83"/>
  <c r="M18" i="83" s="1"/>
  <c r="X17" i="83"/>
  <c r="V17" i="83"/>
  <c r="M17" i="83" s="1"/>
  <c r="X16" i="83"/>
  <c r="V16" i="83"/>
  <c r="M16" i="83" s="1"/>
  <c r="X15" i="83"/>
  <c r="V15" i="83"/>
  <c r="M15" i="83" s="1"/>
  <c r="X14" i="83"/>
  <c r="V14" i="83"/>
  <c r="M14" i="83" s="1"/>
  <c r="X13" i="83"/>
  <c r="V13" i="83"/>
  <c r="M13" i="83" s="1"/>
  <c r="X12" i="83"/>
  <c r="V12" i="83"/>
  <c r="M12" i="83" s="1"/>
  <c r="X11" i="83"/>
  <c r="V11" i="83"/>
  <c r="M11" i="83" s="1"/>
  <c r="X10" i="83"/>
  <c r="V10" i="83"/>
  <c r="M10" i="83" s="1"/>
  <c r="X9" i="83"/>
  <c r="V9" i="83"/>
  <c r="M9" i="83" s="1"/>
  <c r="X8" i="83"/>
  <c r="V8" i="83"/>
  <c r="M8" i="83" s="1"/>
  <c r="X7" i="83"/>
  <c r="V7" i="83"/>
  <c r="M7" i="83" s="1"/>
  <c r="X6" i="83"/>
  <c r="V6" i="83"/>
  <c r="M6" i="83" s="1"/>
  <c r="X5" i="83"/>
  <c r="V5" i="83"/>
  <c r="M5" i="83" s="1"/>
  <c r="X4" i="83"/>
  <c r="V4" i="83"/>
  <c r="M4" i="83" s="1"/>
  <c r="X3" i="83"/>
  <c r="V3" i="83"/>
  <c r="M3" i="83" s="1"/>
  <c r="X2" i="83"/>
  <c r="V2" i="83"/>
  <c r="M2" i="83" s="1"/>
  <c r="X25" i="84"/>
  <c r="X24" i="84"/>
  <c r="X23" i="84"/>
  <c r="X22" i="84"/>
  <c r="X21" i="84"/>
  <c r="X20" i="84"/>
  <c r="X19" i="84"/>
  <c r="X18" i="84"/>
  <c r="X17" i="84"/>
  <c r="X16" i="84"/>
  <c r="X15" i="84"/>
  <c r="X14" i="84"/>
  <c r="X13" i="84"/>
  <c r="R13" i="84"/>
  <c r="X12" i="84"/>
  <c r="X11" i="84"/>
  <c r="X10" i="84"/>
  <c r="X9" i="84"/>
  <c r="X8" i="84"/>
  <c r="X7" i="84"/>
  <c r="X6" i="84"/>
  <c r="X5" i="84"/>
  <c r="X4" i="84"/>
  <c r="X3" i="84"/>
  <c r="X2" i="84"/>
  <c r="X25" i="85"/>
  <c r="X24" i="85"/>
  <c r="X23" i="85"/>
  <c r="X22" i="85"/>
  <c r="X21" i="85"/>
  <c r="X20" i="85"/>
  <c r="X19" i="85"/>
  <c r="X18" i="85"/>
  <c r="X17" i="85"/>
  <c r="X16" i="85"/>
  <c r="X15" i="85"/>
  <c r="X14" i="85"/>
  <c r="X13" i="85"/>
  <c r="X12" i="85"/>
  <c r="X11" i="85"/>
  <c r="X10" i="85"/>
  <c r="X9" i="85"/>
  <c r="X8" i="85"/>
  <c r="X7" i="85"/>
  <c r="X6" i="85"/>
  <c r="X5" i="85"/>
  <c r="X4" i="85"/>
  <c r="X3" i="85"/>
  <c r="X2" i="85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1" i="88"/>
  <c r="R10" i="88"/>
  <c r="R9" i="88"/>
  <c r="R8" i="88"/>
  <c r="R7" i="88"/>
  <c r="R6" i="88"/>
  <c r="R5" i="88"/>
  <c r="R4" i="88"/>
  <c r="R3" i="88"/>
  <c r="R2" i="88"/>
  <c r="V2" i="91"/>
  <c r="M2" i="91" s="1"/>
  <c r="X2" i="91"/>
  <c r="V3" i="91"/>
  <c r="M3" i="91" s="1"/>
  <c r="X3" i="91"/>
  <c r="V4" i="91"/>
  <c r="M4" i="91" s="1"/>
  <c r="X4" i="91"/>
  <c r="V5" i="91"/>
  <c r="M5" i="91" s="1"/>
  <c r="X5" i="91"/>
  <c r="V6" i="91"/>
  <c r="M6" i="91" s="1"/>
  <c r="X6" i="91"/>
  <c r="V7" i="91"/>
  <c r="M7" i="91" s="1"/>
  <c r="X7" i="91"/>
  <c r="V8" i="91"/>
  <c r="M8" i="91" s="1"/>
  <c r="X8" i="91"/>
  <c r="V9" i="91"/>
  <c r="M9" i="91" s="1"/>
  <c r="X9" i="91"/>
  <c r="V10" i="91"/>
  <c r="M10" i="91" s="1"/>
  <c r="X10" i="91"/>
  <c r="V11" i="91"/>
  <c r="M11" i="91" s="1"/>
  <c r="X11" i="91"/>
  <c r="V12" i="91"/>
  <c r="M12" i="91" s="1"/>
  <c r="X12" i="91"/>
  <c r="V13" i="91"/>
  <c r="M13" i="91" s="1"/>
  <c r="X13" i="91"/>
  <c r="V14" i="91"/>
  <c r="M14" i="91" s="1"/>
  <c r="X14" i="91"/>
  <c r="V15" i="91"/>
  <c r="M15" i="91" s="1"/>
  <c r="X15" i="91"/>
  <c r="V16" i="91"/>
  <c r="M16" i="91" s="1"/>
  <c r="X16" i="91"/>
  <c r="V17" i="91"/>
  <c r="M17" i="91" s="1"/>
  <c r="X17" i="91"/>
  <c r="V18" i="91"/>
  <c r="M18" i="91" s="1"/>
  <c r="X18" i="91"/>
  <c r="V19" i="91"/>
  <c r="M19" i="91" s="1"/>
  <c r="X19" i="91"/>
  <c r="V20" i="91"/>
  <c r="M20" i="91" s="1"/>
  <c r="X20" i="91"/>
  <c r="V21" i="91"/>
  <c r="M21" i="91" s="1"/>
  <c r="X21" i="91"/>
  <c r="V22" i="91"/>
  <c r="M22" i="91" s="1"/>
  <c r="X22" i="91"/>
  <c r="V23" i="91"/>
  <c r="M23" i="91" s="1"/>
  <c r="X23" i="91"/>
  <c r="V24" i="91"/>
  <c r="M24" i="91" s="1"/>
  <c r="X24" i="91"/>
  <c r="V25" i="91"/>
  <c r="M25" i="91" s="1"/>
  <c r="X25" i="91"/>
  <c r="V26" i="91"/>
  <c r="M26" i="91" s="1"/>
  <c r="V27" i="91"/>
  <c r="M27" i="91" s="1"/>
  <c r="X27" i="91"/>
  <c r="X28" i="91"/>
  <c r="X29" i="91"/>
  <c r="X30" i="91"/>
  <c r="X31" i="91"/>
  <c r="X32" i="91"/>
  <c r="Z24" i="91" l="1"/>
  <c r="R24" i="91" s="1"/>
  <c r="Z15" i="86"/>
  <c r="R15" i="86" s="1"/>
  <c r="Z4" i="85"/>
  <c r="R4" i="85" s="1"/>
  <c r="Z22" i="85"/>
  <c r="R22" i="85" s="1"/>
  <c r="Z4" i="84"/>
  <c r="R4" i="84" s="1"/>
  <c r="Z21" i="84"/>
  <c r="R21" i="84" s="1"/>
  <c r="M13" i="73"/>
  <c r="Z13" i="73"/>
  <c r="R13" i="73" s="1"/>
  <c r="Z5" i="85"/>
  <c r="R5" i="85" s="1"/>
  <c r="Z15" i="85"/>
  <c r="R15" i="85" s="1"/>
  <c r="Z23" i="85"/>
  <c r="R23" i="85" s="1"/>
  <c r="Z5" i="84"/>
  <c r="R5" i="84" s="1"/>
  <c r="Z22" i="84"/>
  <c r="R22" i="84" s="1"/>
  <c r="Z6" i="86"/>
  <c r="R6" i="86" s="1"/>
  <c r="Z10" i="86"/>
  <c r="R10" i="86" s="1"/>
  <c r="Z16" i="86"/>
  <c r="R16" i="86" s="1"/>
  <c r="Z20" i="86"/>
  <c r="R20" i="86" s="1"/>
  <c r="Z24" i="86"/>
  <c r="R24" i="86" s="1"/>
  <c r="Z11" i="85"/>
  <c r="R11" i="85" s="1"/>
  <c r="Z20" i="84"/>
  <c r="R20" i="84" s="1"/>
  <c r="Z9" i="86"/>
  <c r="R9" i="86" s="1"/>
  <c r="Z23" i="86"/>
  <c r="R23" i="86" s="1"/>
  <c r="Z6" i="85"/>
  <c r="R6" i="85" s="1"/>
  <c r="Z16" i="85"/>
  <c r="R16" i="85" s="1"/>
  <c r="Z24" i="85"/>
  <c r="R24" i="85" s="1"/>
  <c r="Z6" i="84"/>
  <c r="R6" i="84" s="1"/>
  <c r="Z15" i="84"/>
  <c r="R15" i="84" s="1"/>
  <c r="Z23" i="84"/>
  <c r="R23" i="84" s="1"/>
  <c r="M14" i="78"/>
  <c r="Z14" i="78"/>
  <c r="R14" i="78" s="1"/>
  <c r="Z3" i="85"/>
  <c r="R3" i="85" s="1"/>
  <c r="Z11" i="84"/>
  <c r="R11" i="84" s="1"/>
  <c r="Z5" i="86"/>
  <c r="R5" i="86" s="1"/>
  <c r="Z27" i="86"/>
  <c r="R27" i="86" s="1"/>
  <c r="Z7" i="85"/>
  <c r="R7" i="85" s="1"/>
  <c r="Z17" i="85"/>
  <c r="R17" i="85" s="1"/>
  <c r="Z25" i="85"/>
  <c r="R25" i="85" s="1"/>
  <c r="Z7" i="84"/>
  <c r="R7" i="84" s="1"/>
  <c r="Z16" i="84"/>
  <c r="R16" i="84" s="1"/>
  <c r="Z24" i="84"/>
  <c r="R24" i="84" s="1"/>
  <c r="Z3" i="86"/>
  <c r="R3" i="86" s="1"/>
  <c r="Z7" i="86"/>
  <c r="R7" i="86" s="1"/>
  <c r="Z11" i="86"/>
  <c r="R11" i="86" s="1"/>
  <c r="Z17" i="86"/>
  <c r="R17" i="86" s="1"/>
  <c r="Z21" i="86"/>
  <c r="R21" i="86" s="1"/>
  <c r="Z25" i="86"/>
  <c r="R25" i="86" s="1"/>
  <c r="Z3" i="84"/>
  <c r="R3" i="84" s="1"/>
  <c r="Z19" i="86"/>
  <c r="R19" i="86" s="1"/>
  <c r="Z8" i="85"/>
  <c r="R8" i="85" s="1"/>
  <c r="Z18" i="85"/>
  <c r="R18" i="85" s="1"/>
  <c r="Z26" i="85"/>
  <c r="R26" i="85" s="1"/>
  <c r="Z8" i="84"/>
  <c r="R8" i="84" s="1"/>
  <c r="Z17" i="84"/>
  <c r="R17" i="84" s="1"/>
  <c r="Z25" i="84"/>
  <c r="R25" i="84" s="1"/>
  <c r="Z9" i="85"/>
  <c r="R9" i="85" s="1"/>
  <c r="Z19" i="85"/>
  <c r="R19" i="85" s="1"/>
  <c r="Z27" i="85"/>
  <c r="R27" i="85" s="1"/>
  <c r="Z9" i="84"/>
  <c r="R9" i="84" s="1"/>
  <c r="Z18" i="84"/>
  <c r="R18" i="84" s="1"/>
  <c r="Z26" i="84"/>
  <c r="R26" i="84" s="1"/>
  <c r="Z4" i="86"/>
  <c r="R4" i="86" s="1"/>
  <c r="Z8" i="86"/>
  <c r="R8" i="86" s="1"/>
  <c r="Z18" i="86"/>
  <c r="R18" i="86" s="1"/>
  <c r="Z22" i="86"/>
  <c r="R22" i="86" s="1"/>
  <c r="Z26" i="86"/>
  <c r="R26" i="86" s="1"/>
  <c r="Z21" i="85"/>
  <c r="R21" i="85" s="1"/>
  <c r="Z2" i="85"/>
  <c r="R2" i="85" s="1"/>
  <c r="Z10" i="85"/>
  <c r="R10" i="85" s="1"/>
  <c r="Z20" i="85"/>
  <c r="R20" i="85" s="1"/>
  <c r="Z2" i="84"/>
  <c r="R2" i="84" s="1"/>
  <c r="Z10" i="84"/>
  <c r="R10" i="84" s="1"/>
  <c r="Z19" i="84"/>
  <c r="R19" i="84" s="1"/>
  <c r="Z27" i="84"/>
  <c r="R27" i="84" s="1"/>
  <c r="M14" i="86"/>
  <c r="Z14" i="86"/>
  <c r="R14" i="86" s="1"/>
  <c r="Z12" i="86"/>
  <c r="R12" i="86" s="1"/>
  <c r="M12" i="86"/>
  <c r="M13" i="86"/>
  <c r="Z13" i="86"/>
  <c r="R13" i="86" s="1"/>
  <c r="Z14" i="81"/>
  <c r="R14" i="81" s="1"/>
  <c r="M14" i="81"/>
  <c r="Z13" i="81"/>
  <c r="R13" i="81" s="1"/>
  <c r="M13" i="81"/>
  <c r="Z13" i="80"/>
  <c r="R13" i="80" s="1"/>
  <c r="M13" i="80"/>
  <c r="R13" i="78"/>
  <c r="M13" i="78"/>
  <c r="R12" i="78"/>
  <c r="M12" i="78"/>
  <c r="Z23" i="91"/>
  <c r="R23" i="91" s="1"/>
  <c r="Z19" i="91"/>
  <c r="R19" i="91" s="1"/>
  <c r="Z15" i="91"/>
  <c r="R15" i="91" s="1"/>
  <c r="Z9" i="91"/>
  <c r="R9" i="91" s="1"/>
  <c r="Z5" i="91"/>
  <c r="R5" i="91" s="1"/>
  <c r="Z26" i="91"/>
  <c r="R26" i="91" s="1"/>
  <c r="Z22" i="91"/>
  <c r="R22" i="91" s="1"/>
  <c r="Z18" i="91"/>
  <c r="R18" i="91" s="1"/>
  <c r="Z8" i="91"/>
  <c r="R8" i="91" s="1"/>
  <c r="Z4" i="91"/>
  <c r="R4" i="91" s="1"/>
  <c r="Z25" i="91"/>
  <c r="R25" i="91" s="1"/>
  <c r="Z21" i="91"/>
  <c r="R21" i="91" s="1"/>
  <c r="Z17" i="91"/>
  <c r="R17" i="91" s="1"/>
  <c r="Z11" i="91"/>
  <c r="R11" i="91" s="1"/>
  <c r="Z7" i="91"/>
  <c r="R7" i="91" s="1"/>
  <c r="Z3" i="91"/>
  <c r="R3" i="91" s="1"/>
  <c r="Z20" i="91"/>
  <c r="R20" i="91" s="1"/>
  <c r="Z16" i="91"/>
  <c r="R16" i="91" s="1"/>
  <c r="Z10" i="91"/>
  <c r="R10" i="91" s="1"/>
  <c r="Z6" i="91"/>
  <c r="R6" i="91" s="1"/>
  <c r="Z2" i="91"/>
  <c r="R2" i="91" s="1"/>
  <c r="Z27" i="91"/>
  <c r="R27" i="91" s="1"/>
  <c r="Z14" i="74"/>
  <c r="R14" i="74" s="1"/>
  <c r="M14" i="74"/>
  <c r="Z12" i="74"/>
  <c r="R12" i="74" s="1"/>
  <c r="Z13" i="74"/>
  <c r="R13" i="74" s="1"/>
  <c r="R14" i="73"/>
  <c r="M14" i="73"/>
  <c r="R12" i="73"/>
  <c r="M12" i="73"/>
  <c r="R5" i="134"/>
  <c r="R15" i="134"/>
  <c r="G15" i="134" s="1"/>
  <c r="H15" i="134" s="1"/>
  <c r="R23" i="134"/>
  <c r="G23" i="134" s="1"/>
  <c r="H23" i="134" s="1"/>
  <c r="R18" i="134"/>
  <c r="G18" i="134" s="1"/>
  <c r="H18" i="134" s="1"/>
  <c r="R26" i="134"/>
  <c r="R8" i="134"/>
  <c r="G8" i="134" s="1"/>
  <c r="H8" i="134" s="1"/>
  <c r="R24" i="134"/>
  <c r="R19" i="134"/>
  <c r="G19" i="134" s="1"/>
  <c r="H19" i="134" s="1"/>
  <c r="R27" i="134"/>
  <c r="G27" i="134" s="1"/>
  <c r="H27" i="134" s="1"/>
  <c r="R4" i="134"/>
  <c r="G4" i="134" s="1"/>
  <c r="H4" i="134" s="1"/>
  <c r="R22" i="134"/>
  <c r="G22" i="134" s="1"/>
  <c r="H22" i="134" s="1"/>
  <c r="R4" i="133"/>
  <c r="G4" i="133" s="1"/>
  <c r="H4" i="133" s="1"/>
  <c r="R7" i="133"/>
  <c r="R22" i="133"/>
  <c r="G22" i="133" s="1"/>
  <c r="H22" i="133" s="1"/>
  <c r="R17" i="133"/>
  <c r="G17" i="133" s="1"/>
  <c r="H17" i="133" s="1"/>
  <c r="R25" i="133"/>
  <c r="G25" i="133" s="1"/>
  <c r="H25" i="133" s="1"/>
  <c r="R20" i="133"/>
  <c r="G20" i="133" s="1"/>
  <c r="H20" i="133" s="1"/>
  <c r="R3" i="133"/>
  <c r="G3" i="133" s="1"/>
  <c r="H3" i="133" s="1"/>
  <c r="R26" i="133"/>
  <c r="G26" i="133" s="1"/>
  <c r="H26" i="133" s="1"/>
  <c r="R11" i="133"/>
  <c r="G11" i="133" s="1"/>
  <c r="H11" i="133" s="1"/>
  <c r="R21" i="133"/>
  <c r="G21" i="133" s="1"/>
  <c r="H21" i="133" s="1"/>
  <c r="Z2" i="78"/>
  <c r="R2" i="78" s="1"/>
  <c r="Z6" i="78"/>
  <c r="R6" i="78" s="1"/>
  <c r="Z10" i="78"/>
  <c r="R10" i="78" s="1"/>
  <c r="R16" i="78"/>
  <c r="R20" i="78"/>
  <c r="R24" i="78"/>
  <c r="Z3" i="78"/>
  <c r="R3" i="78" s="1"/>
  <c r="Z7" i="78"/>
  <c r="R7" i="78" s="1"/>
  <c r="Z11" i="78"/>
  <c r="R11" i="78" s="1"/>
  <c r="R17" i="78"/>
  <c r="R21" i="78"/>
  <c r="R25" i="78"/>
  <c r="Z4" i="78"/>
  <c r="R4" i="78" s="1"/>
  <c r="Z8" i="78"/>
  <c r="R8" i="78" s="1"/>
  <c r="R18" i="78"/>
  <c r="R22" i="78"/>
  <c r="R26" i="78"/>
  <c r="Z5" i="78"/>
  <c r="R5" i="78" s="1"/>
  <c r="Z9" i="78"/>
  <c r="R9" i="78" s="1"/>
  <c r="R15" i="78"/>
  <c r="R19" i="78"/>
  <c r="R23" i="78"/>
  <c r="R27" i="78"/>
  <c r="Z5" i="83"/>
  <c r="R5" i="83" s="1"/>
  <c r="Z9" i="83"/>
  <c r="R9" i="83" s="1"/>
  <c r="Z15" i="83"/>
  <c r="R15" i="83" s="1"/>
  <c r="Z19" i="83"/>
  <c r="R19" i="83" s="1"/>
  <c r="Z23" i="83"/>
  <c r="R23" i="83" s="1"/>
  <c r="Z27" i="83"/>
  <c r="R27" i="83" s="1"/>
  <c r="Z6" i="83"/>
  <c r="R6" i="83" s="1"/>
  <c r="Z10" i="83"/>
  <c r="R10" i="83" s="1"/>
  <c r="Z16" i="83"/>
  <c r="R16" i="83" s="1"/>
  <c r="Z20" i="83"/>
  <c r="R20" i="83" s="1"/>
  <c r="Z24" i="83"/>
  <c r="R24" i="83" s="1"/>
  <c r="Z3" i="83"/>
  <c r="R3" i="83" s="1"/>
  <c r="Z7" i="83"/>
  <c r="R7" i="83" s="1"/>
  <c r="Z11" i="83"/>
  <c r="R11" i="83" s="1"/>
  <c r="Z17" i="83"/>
  <c r="R17" i="83" s="1"/>
  <c r="Z21" i="83"/>
  <c r="R21" i="83" s="1"/>
  <c r="Z25" i="83"/>
  <c r="R25" i="83" s="1"/>
  <c r="Z4" i="83"/>
  <c r="R4" i="83" s="1"/>
  <c r="Z8" i="83"/>
  <c r="R8" i="83" s="1"/>
  <c r="Z18" i="83"/>
  <c r="R18" i="83" s="1"/>
  <c r="Z22" i="83"/>
  <c r="R22" i="83" s="1"/>
  <c r="Z26" i="83"/>
  <c r="R26" i="83" s="1"/>
  <c r="Z5" i="81"/>
  <c r="R5" i="81" s="1"/>
  <c r="Z9" i="81"/>
  <c r="R9" i="81" s="1"/>
  <c r="Z15" i="81"/>
  <c r="R15" i="81" s="1"/>
  <c r="Z19" i="81"/>
  <c r="R19" i="81" s="1"/>
  <c r="Z23" i="81"/>
  <c r="R23" i="81" s="1"/>
  <c r="Z27" i="81"/>
  <c r="R27" i="81" s="1"/>
  <c r="Z2" i="81"/>
  <c r="R2" i="81" s="1"/>
  <c r="Z6" i="81"/>
  <c r="R6" i="81" s="1"/>
  <c r="Z10" i="81"/>
  <c r="R10" i="81" s="1"/>
  <c r="Z16" i="81"/>
  <c r="R16" i="81" s="1"/>
  <c r="Z20" i="81"/>
  <c r="R20" i="81" s="1"/>
  <c r="Z24" i="81"/>
  <c r="R24" i="81" s="1"/>
  <c r="Z3" i="81"/>
  <c r="R3" i="81" s="1"/>
  <c r="Z7" i="81"/>
  <c r="R7" i="81" s="1"/>
  <c r="Z11" i="81"/>
  <c r="R11" i="81" s="1"/>
  <c r="Z17" i="81"/>
  <c r="R17" i="81" s="1"/>
  <c r="Z21" i="81"/>
  <c r="R21" i="81" s="1"/>
  <c r="Z25" i="81"/>
  <c r="R25" i="81" s="1"/>
  <c r="Z4" i="81"/>
  <c r="R4" i="81" s="1"/>
  <c r="Z8" i="81"/>
  <c r="R8" i="81" s="1"/>
  <c r="Z18" i="81"/>
  <c r="R18" i="81" s="1"/>
  <c r="Z22" i="81"/>
  <c r="R22" i="81" s="1"/>
  <c r="Z26" i="81"/>
  <c r="R26" i="81" s="1"/>
  <c r="Z5" i="80"/>
  <c r="R5" i="80" s="1"/>
  <c r="Z9" i="80"/>
  <c r="R9" i="80" s="1"/>
  <c r="Z15" i="80"/>
  <c r="R15" i="80" s="1"/>
  <c r="Z19" i="80"/>
  <c r="R19" i="80" s="1"/>
  <c r="Z23" i="80"/>
  <c r="R23" i="80" s="1"/>
  <c r="Z27" i="80"/>
  <c r="R27" i="80" s="1"/>
  <c r="Z2" i="80"/>
  <c r="R2" i="80" s="1"/>
  <c r="Z6" i="80"/>
  <c r="R6" i="80" s="1"/>
  <c r="Z10" i="80"/>
  <c r="R10" i="80" s="1"/>
  <c r="Z14" i="80"/>
  <c r="R14" i="80" s="1"/>
  <c r="Z16" i="80"/>
  <c r="R16" i="80" s="1"/>
  <c r="Z20" i="80"/>
  <c r="R20" i="80" s="1"/>
  <c r="Z24" i="80"/>
  <c r="R24" i="80" s="1"/>
  <c r="Z3" i="80"/>
  <c r="R3" i="80" s="1"/>
  <c r="Z7" i="80"/>
  <c r="R7" i="80" s="1"/>
  <c r="Z11" i="80"/>
  <c r="R11" i="80" s="1"/>
  <c r="Z17" i="80"/>
  <c r="R17" i="80" s="1"/>
  <c r="Z21" i="80"/>
  <c r="R21" i="80" s="1"/>
  <c r="Z25" i="80"/>
  <c r="R25" i="80" s="1"/>
  <c r="Z4" i="80"/>
  <c r="R4" i="80" s="1"/>
  <c r="Z8" i="80"/>
  <c r="R8" i="80" s="1"/>
  <c r="Z18" i="80"/>
  <c r="R18" i="80" s="1"/>
  <c r="Z22" i="80"/>
  <c r="R22" i="80" s="1"/>
  <c r="Z26" i="80"/>
  <c r="R26" i="80" s="1"/>
  <c r="Z5" i="75"/>
  <c r="R5" i="75" s="1"/>
  <c r="Z14" i="75"/>
  <c r="R14" i="75" s="1"/>
  <c r="Z27" i="75"/>
  <c r="R27" i="75" s="1"/>
  <c r="Z9" i="75"/>
  <c r="R9" i="75" s="1"/>
  <c r="Z19" i="75"/>
  <c r="R19" i="75" s="1"/>
  <c r="Z23" i="75"/>
  <c r="R23" i="75" s="1"/>
  <c r="Z2" i="75"/>
  <c r="R2" i="75" s="1"/>
  <c r="Z6" i="75"/>
  <c r="R6" i="75" s="1"/>
  <c r="Z10" i="75"/>
  <c r="R10" i="75" s="1"/>
  <c r="Z16" i="75"/>
  <c r="R16" i="75" s="1"/>
  <c r="Z20" i="75"/>
  <c r="R20" i="75" s="1"/>
  <c r="Z24" i="75"/>
  <c r="R24" i="75" s="1"/>
  <c r="Z15" i="75"/>
  <c r="R15" i="75" s="1"/>
  <c r="Z22" i="75"/>
  <c r="R22" i="75" s="1"/>
  <c r="Z3" i="75"/>
  <c r="R3" i="75" s="1"/>
  <c r="Z7" i="75"/>
  <c r="R7" i="75" s="1"/>
  <c r="Z11" i="75"/>
  <c r="R11" i="75" s="1"/>
  <c r="Z17" i="75"/>
  <c r="R17" i="75" s="1"/>
  <c r="Z21" i="75"/>
  <c r="R21" i="75" s="1"/>
  <c r="Z25" i="75"/>
  <c r="R25" i="75" s="1"/>
  <c r="Z4" i="75"/>
  <c r="R4" i="75" s="1"/>
  <c r="Z8" i="75"/>
  <c r="R8" i="75" s="1"/>
  <c r="Z18" i="75"/>
  <c r="R18" i="75" s="1"/>
  <c r="Z26" i="75"/>
  <c r="R26" i="75" s="1"/>
  <c r="Z9" i="74"/>
  <c r="R9" i="74" s="1"/>
  <c r="Z19" i="74"/>
  <c r="R19" i="74" s="1"/>
  <c r="Z27" i="74"/>
  <c r="R27" i="74" s="1"/>
  <c r="Z2" i="74"/>
  <c r="R2" i="74" s="1"/>
  <c r="Z6" i="74"/>
  <c r="R6" i="74" s="1"/>
  <c r="Z10" i="74"/>
  <c r="R10" i="74" s="1"/>
  <c r="Z16" i="74"/>
  <c r="R16" i="74" s="1"/>
  <c r="Z20" i="74"/>
  <c r="R20" i="74" s="1"/>
  <c r="Z24" i="74"/>
  <c r="R24" i="74" s="1"/>
  <c r="Z3" i="74"/>
  <c r="R3" i="74" s="1"/>
  <c r="Z7" i="74"/>
  <c r="R7" i="74" s="1"/>
  <c r="Z11" i="74"/>
  <c r="R11" i="74" s="1"/>
  <c r="Z17" i="74"/>
  <c r="R17" i="74" s="1"/>
  <c r="Z21" i="74"/>
  <c r="R21" i="74" s="1"/>
  <c r="Z25" i="74"/>
  <c r="R25" i="74" s="1"/>
  <c r="Z4" i="74"/>
  <c r="R4" i="74" s="1"/>
  <c r="Z8" i="74"/>
  <c r="R8" i="74" s="1"/>
  <c r="Z18" i="74"/>
  <c r="R18" i="74" s="1"/>
  <c r="Z22" i="74"/>
  <c r="R22" i="74" s="1"/>
  <c r="Z26" i="74"/>
  <c r="R26" i="74" s="1"/>
  <c r="Z15" i="74"/>
  <c r="R15" i="74" s="1"/>
  <c r="Z5" i="74"/>
  <c r="R5" i="74" s="1"/>
  <c r="Z23" i="74"/>
  <c r="R23" i="74" s="1"/>
  <c r="Z2" i="73"/>
  <c r="R2" i="73" s="1"/>
  <c r="X26" i="73"/>
  <c r="Z10" i="73"/>
  <c r="R10" i="73" s="1"/>
  <c r="Z20" i="73"/>
  <c r="R20" i="73" s="1"/>
  <c r="Z3" i="73"/>
  <c r="R3" i="73" s="1"/>
  <c r="Z7" i="73"/>
  <c r="R7" i="73" s="1"/>
  <c r="Z11" i="73"/>
  <c r="R11" i="73" s="1"/>
  <c r="Z17" i="73"/>
  <c r="R17" i="73" s="1"/>
  <c r="Z21" i="73"/>
  <c r="R21" i="73" s="1"/>
  <c r="Z25" i="73"/>
  <c r="R25" i="73" s="1"/>
  <c r="Z6" i="73"/>
  <c r="R6" i="73" s="1"/>
  <c r="Z16" i="73"/>
  <c r="R16" i="73" s="1"/>
  <c r="Z24" i="73"/>
  <c r="R24" i="73" s="1"/>
  <c r="Z4" i="73"/>
  <c r="R4" i="73" s="1"/>
  <c r="Z8" i="73"/>
  <c r="R8" i="73" s="1"/>
  <c r="Z26" i="73"/>
  <c r="R26" i="73" s="1"/>
  <c r="Z22" i="73"/>
  <c r="R22" i="73" s="1"/>
  <c r="Z5" i="73"/>
  <c r="R5" i="73" s="1"/>
  <c r="Z9" i="73"/>
  <c r="R9" i="73" s="1"/>
  <c r="Z15" i="73"/>
  <c r="R15" i="73" s="1"/>
  <c r="Z19" i="73"/>
  <c r="R19" i="73" s="1"/>
  <c r="Z23" i="73"/>
  <c r="R23" i="73" s="1"/>
  <c r="Z27" i="73"/>
  <c r="R27" i="73" s="1"/>
  <c r="Z18" i="73"/>
  <c r="R18" i="73" s="1"/>
  <c r="R4" i="82"/>
  <c r="R26" i="82"/>
  <c r="R5" i="82"/>
  <c r="R9" i="82"/>
  <c r="R15" i="82"/>
  <c r="R19" i="82"/>
  <c r="R23" i="82"/>
  <c r="R27" i="82"/>
  <c r="R8" i="82"/>
  <c r="R2" i="82"/>
  <c r="R6" i="82"/>
  <c r="R10" i="82"/>
  <c r="R16" i="82"/>
  <c r="R20" i="82"/>
  <c r="R24" i="82"/>
  <c r="R18" i="82"/>
  <c r="R22" i="82"/>
  <c r="R3" i="82"/>
  <c r="R7" i="82"/>
  <c r="R11" i="82"/>
  <c r="R17" i="82"/>
  <c r="R21" i="82"/>
  <c r="R25" i="82"/>
  <c r="R14" i="84"/>
  <c r="R14" i="82"/>
  <c r="G26" i="134"/>
  <c r="H26" i="134" s="1"/>
  <c r="R14" i="88"/>
  <c r="Z12" i="80"/>
  <c r="R12" i="80" s="1"/>
  <c r="Z12" i="79"/>
  <c r="R13" i="77"/>
  <c r="G7" i="133"/>
  <c r="H7" i="133" s="1"/>
  <c r="Z12" i="75"/>
  <c r="R12" i="75" s="1"/>
  <c r="Z13" i="91"/>
  <c r="R13" i="91" s="1"/>
  <c r="R12" i="77"/>
  <c r="R9" i="134"/>
  <c r="G9" i="134" s="1"/>
  <c r="H9" i="134" s="1"/>
  <c r="R2" i="133"/>
  <c r="G2" i="133" s="1"/>
  <c r="H2" i="133" s="1"/>
  <c r="Z14" i="83"/>
  <c r="R14" i="83" s="1"/>
  <c r="R12" i="88"/>
  <c r="R12" i="84"/>
  <c r="Z12" i="81"/>
  <c r="R12" i="81" s="1"/>
  <c r="Z14" i="79"/>
  <c r="R14" i="77"/>
  <c r="R8" i="133"/>
  <c r="G8" i="133" s="1"/>
  <c r="H8" i="133" s="1"/>
  <c r="Z14" i="91"/>
  <c r="R14" i="91" s="1"/>
  <c r="Z6" i="79"/>
  <c r="Z13" i="75"/>
  <c r="R13" i="75" s="1"/>
  <c r="Z13" i="83"/>
  <c r="R13" i="83" s="1"/>
  <c r="R13" i="88"/>
  <c r="R16" i="133"/>
  <c r="G16" i="133" s="1"/>
  <c r="H16" i="133" s="1"/>
  <c r="Z10" i="79"/>
  <c r="R18" i="133"/>
  <c r="G18" i="133" s="1"/>
  <c r="H18" i="133" s="1"/>
  <c r="Z16" i="79"/>
  <c r="R7" i="134"/>
  <c r="G7" i="134" s="1"/>
  <c r="H7" i="134" s="1"/>
  <c r="Z7" i="79"/>
  <c r="Z12" i="91"/>
  <c r="R12" i="91" s="1"/>
  <c r="R12" i="82"/>
  <c r="Z17" i="79"/>
  <c r="Z21" i="79"/>
  <c r="Z25" i="79"/>
  <c r="R5" i="133"/>
  <c r="G5" i="133" s="1"/>
  <c r="H5" i="133" s="1"/>
  <c r="R27" i="133"/>
  <c r="G27" i="133" s="1"/>
  <c r="H27" i="133" s="1"/>
  <c r="R17" i="134"/>
  <c r="G17" i="134" s="1"/>
  <c r="H17" i="134" s="1"/>
  <c r="Z20" i="79"/>
  <c r="R23" i="133"/>
  <c r="G23" i="133" s="1"/>
  <c r="H23" i="133" s="1"/>
  <c r="Z12" i="83"/>
  <c r="R12" i="83" s="1"/>
  <c r="X26" i="80"/>
  <c r="Z8" i="79"/>
  <c r="R19" i="133"/>
  <c r="G19" i="133" s="1"/>
  <c r="H19" i="133" s="1"/>
  <c r="R24" i="133"/>
  <c r="G24" i="133" s="1"/>
  <c r="H24" i="133" s="1"/>
  <c r="R10" i="134"/>
  <c r="G10" i="134" s="1"/>
  <c r="H10" i="134" s="1"/>
  <c r="R25" i="134"/>
  <c r="G25" i="134" s="1"/>
  <c r="H25" i="134" s="1"/>
  <c r="R16" i="134"/>
  <c r="G16" i="134" s="1"/>
  <c r="H16" i="134" s="1"/>
  <c r="R9" i="133"/>
  <c r="G9" i="133" s="1"/>
  <c r="H9" i="133" s="1"/>
  <c r="X26" i="81"/>
  <c r="Z5" i="79"/>
  <c r="Z18" i="79"/>
  <c r="Z22" i="79"/>
  <c r="Z26" i="79"/>
  <c r="R3" i="134"/>
  <c r="G3" i="134" s="1"/>
  <c r="H3" i="134" s="1"/>
  <c r="R20" i="134"/>
  <c r="G20" i="134" s="1"/>
  <c r="H20" i="134" s="1"/>
  <c r="Z3" i="79"/>
  <c r="Z24" i="79"/>
  <c r="Z9" i="79"/>
  <c r="Z15" i="79"/>
  <c r="R6" i="133"/>
  <c r="G6" i="133" s="1"/>
  <c r="H6" i="133" s="1"/>
  <c r="R6" i="134"/>
  <c r="G6" i="134" s="1"/>
  <c r="H6" i="134" s="1"/>
  <c r="R21" i="134"/>
  <c r="G21" i="134" s="1"/>
  <c r="H21" i="134" s="1"/>
  <c r="X26" i="86"/>
  <c r="X26" i="83"/>
  <c r="Z19" i="79"/>
  <c r="Z23" i="79"/>
  <c r="Z27" i="79"/>
  <c r="R15" i="133"/>
  <c r="G15" i="133" s="1"/>
  <c r="H15" i="133" s="1"/>
  <c r="R11" i="134"/>
  <c r="G11" i="134" s="1"/>
  <c r="H11" i="134" s="1"/>
  <c r="Z4" i="79"/>
  <c r="Z11" i="79"/>
  <c r="R14" i="133"/>
  <c r="G14" i="133" s="1"/>
  <c r="H14" i="133" s="1"/>
  <c r="X26" i="79"/>
  <c r="Z2" i="79"/>
  <c r="G5" i="134"/>
  <c r="H5" i="134" s="1"/>
  <c r="R2" i="134"/>
  <c r="G2" i="134" s="1"/>
  <c r="H2" i="134" s="1"/>
  <c r="G24" i="134"/>
  <c r="H24" i="134" s="1"/>
  <c r="R12" i="134"/>
  <c r="G12" i="134" s="1"/>
  <c r="H12" i="134" s="1"/>
  <c r="R13" i="134"/>
  <c r="G13" i="134" s="1"/>
  <c r="H13" i="134" s="1"/>
  <c r="R14" i="134"/>
  <c r="G14" i="134" s="1"/>
  <c r="H14" i="134" s="1"/>
  <c r="R13" i="133"/>
  <c r="G13" i="133" s="1"/>
  <c r="H13" i="133" s="1"/>
  <c r="G10" i="133"/>
  <c r="H10" i="133" s="1"/>
  <c r="R12" i="133"/>
  <c r="G12" i="133" s="1"/>
  <c r="H12" i="133" s="1"/>
  <c r="X26" i="74"/>
  <c r="X26" i="75"/>
  <c r="X26" i="78"/>
  <c r="Z2" i="86"/>
  <c r="R2" i="86" s="1"/>
  <c r="Z2" i="83"/>
  <c r="R2" i="83" s="1"/>
  <c r="X26" i="84"/>
  <c r="X26" i="85"/>
  <c r="X26" i="91"/>
  <c r="M27" i="97"/>
  <c r="M26" i="97"/>
  <c r="M25" i="97"/>
  <c r="M24" i="97"/>
  <c r="M23" i="97"/>
  <c r="M22" i="97"/>
  <c r="M21" i="97"/>
  <c r="M20" i="97"/>
  <c r="M19" i="97"/>
  <c r="M18" i="97"/>
  <c r="M17" i="97"/>
  <c r="M16" i="97"/>
  <c r="M15" i="97"/>
  <c r="M11" i="97"/>
  <c r="M10" i="97"/>
  <c r="M9" i="97"/>
  <c r="M8" i="97"/>
  <c r="M7" i="97"/>
  <c r="M6" i="97"/>
  <c r="M5" i="97"/>
  <c r="M4" i="97"/>
  <c r="M3" i="97"/>
  <c r="M2" i="97"/>
  <c r="M27" i="96"/>
  <c r="M26" i="96"/>
  <c r="R27" i="96"/>
  <c r="M25" i="96"/>
  <c r="M24" i="96"/>
  <c r="R25" i="96"/>
  <c r="M23" i="96"/>
  <c r="R24" i="96"/>
  <c r="M22" i="96"/>
  <c r="R23" i="96"/>
  <c r="M21" i="96"/>
  <c r="M20" i="96"/>
  <c r="R21" i="96"/>
  <c r="M19" i="96"/>
  <c r="R20" i="96"/>
  <c r="M18" i="96"/>
  <c r="M17" i="96"/>
  <c r="R18" i="96"/>
  <c r="M16" i="96"/>
  <c r="R17" i="96"/>
  <c r="M15" i="96"/>
  <c r="R16" i="96"/>
  <c r="M14" i="96"/>
  <c r="R15" i="96"/>
  <c r="M13" i="96"/>
  <c r="M12" i="96"/>
  <c r="R11" i="96"/>
  <c r="M11" i="96"/>
  <c r="R10" i="96"/>
  <c r="M10" i="96"/>
  <c r="R9" i="96"/>
  <c r="M9" i="96"/>
  <c r="R8" i="96"/>
  <c r="M8" i="96"/>
  <c r="R7" i="96"/>
  <c r="M7" i="96"/>
  <c r="R6" i="96"/>
  <c r="M6" i="96"/>
  <c r="R5" i="96"/>
  <c r="M5" i="96"/>
  <c r="R4" i="96"/>
  <c r="M4" i="96"/>
  <c r="R3" i="96"/>
  <c r="M3" i="96"/>
  <c r="R2" i="96"/>
  <c r="M2" i="96"/>
  <c r="R26" i="97" l="1"/>
  <c r="R19" i="97"/>
  <c r="R23" i="97"/>
  <c r="R27" i="97"/>
  <c r="R15" i="97"/>
  <c r="R16" i="97"/>
  <c r="R20" i="97"/>
  <c r="R24" i="97"/>
  <c r="R22" i="97"/>
  <c r="R9" i="97"/>
  <c r="R8" i="97"/>
  <c r="R17" i="97"/>
  <c r="R21" i="97"/>
  <c r="R18" i="97"/>
  <c r="R4" i="97"/>
  <c r="R2" i="97"/>
  <c r="R6" i="97"/>
  <c r="R10" i="97"/>
  <c r="R11" i="97"/>
  <c r="R25" i="97"/>
  <c r="R3" i="97"/>
  <c r="R7" i="97"/>
  <c r="R14" i="96"/>
  <c r="R22" i="96"/>
  <c r="R26" i="96"/>
  <c r="R19" i="96"/>
  <c r="R12" i="97"/>
  <c r="R5" i="97"/>
  <c r="R13" i="97"/>
  <c r="R12" i="96"/>
  <c r="R14" i="97"/>
  <c r="M13" i="97"/>
  <c r="M12" i="97"/>
  <c r="M14" i="97"/>
  <c r="R13" i="96"/>
  <c r="M27" i="132"/>
  <c r="F27" i="132" s="1"/>
  <c r="Q27" i="132"/>
  <c r="M26" i="132"/>
  <c r="F26" i="132" s="1"/>
  <c r="Q26" i="132"/>
  <c r="M25" i="132"/>
  <c r="F25" i="132" s="1"/>
  <c r="Q25" i="132"/>
  <c r="M24" i="132"/>
  <c r="F24" i="132" s="1"/>
  <c r="Q24" i="132"/>
  <c r="M23" i="132"/>
  <c r="F23" i="132" s="1"/>
  <c r="Q23" i="132"/>
  <c r="M22" i="132"/>
  <c r="F22" i="132" s="1"/>
  <c r="Q22" i="132"/>
  <c r="M21" i="132"/>
  <c r="F21" i="132" s="1"/>
  <c r="Q21" i="132"/>
  <c r="M20" i="132"/>
  <c r="F20" i="132" s="1"/>
  <c r="Q20" i="132"/>
  <c r="M19" i="132"/>
  <c r="F19" i="132" s="1"/>
  <c r="Q19" i="132"/>
  <c r="M18" i="132"/>
  <c r="F18" i="132" s="1"/>
  <c r="Q18" i="132"/>
  <c r="M17" i="132"/>
  <c r="F17" i="132" s="1"/>
  <c r="Q17" i="132"/>
  <c r="M16" i="132"/>
  <c r="F16" i="132" s="1"/>
  <c r="Q16" i="132"/>
  <c r="M15" i="132"/>
  <c r="F15" i="132" s="1"/>
  <c r="Q15" i="132"/>
  <c r="Q14" i="132"/>
  <c r="M13" i="132"/>
  <c r="F13" i="132" s="1"/>
  <c r="Q13" i="132"/>
  <c r="M12" i="132"/>
  <c r="F12" i="132" s="1"/>
  <c r="Q12" i="132"/>
  <c r="M11" i="132"/>
  <c r="F11" i="132" s="1"/>
  <c r="Q11" i="132"/>
  <c r="M10" i="132"/>
  <c r="F10" i="132" s="1"/>
  <c r="Q10" i="132"/>
  <c r="M9" i="132"/>
  <c r="F9" i="132" s="1"/>
  <c r="Q9" i="132"/>
  <c r="M8" i="132"/>
  <c r="F8" i="132" s="1"/>
  <c r="Q8" i="132"/>
  <c r="M7" i="132"/>
  <c r="F7" i="132" s="1"/>
  <c r="Q7" i="132"/>
  <c r="M6" i="132"/>
  <c r="F6" i="132" s="1"/>
  <c r="Q6" i="132"/>
  <c r="M5" i="132"/>
  <c r="F5" i="132" s="1"/>
  <c r="Q5" i="132"/>
  <c r="M4" i="132"/>
  <c r="F4" i="132" s="1"/>
  <c r="Q4" i="132"/>
  <c r="M3" i="132"/>
  <c r="F3" i="132" s="1"/>
  <c r="Q3" i="132"/>
  <c r="M2" i="132"/>
  <c r="F2" i="132" s="1"/>
  <c r="Q2" i="132"/>
  <c r="M27" i="131"/>
  <c r="F27" i="131" s="1"/>
  <c r="Q27" i="131"/>
  <c r="M26" i="131"/>
  <c r="F26" i="131" s="1"/>
  <c r="Q26" i="131"/>
  <c r="M25" i="131"/>
  <c r="F25" i="131" s="1"/>
  <c r="Q25" i="131"/>
  <c r="M24" i="131"/>
  <c r="F24" i="131" s="1"/>
  <c r="Q24" i="131"/>
  <c r="M23" i="131"/>
  <c r="F23" i="131" s="1"/>
  <c r="Q23" i="131"/>
  <c r="M22" i="131"/>
  <c r="F22" i="131" s="1"/>
  <c r="Q22" i="131"/>
  <c r="M21" i="131"/>
  <c r="F21" i="131" s="1"/>
  <c r="Q21" i="131"/>
  <c r="M20" i="131"/>
  <c r="F20" i="131" s="1"/>
  <c r="Q20" i="131"/>
  <c r="M19" i="131"/>
  <c r="F19" i="131" s="1"/>
  <c r="Q19" i="131"/>
  <c r="M18" i="131"/>
  <c r="F18" i="131" s="1"/>
  <c r="Q18" i="131"/>
  <c r="M17" i="131"/>
  <c r="F17" i="131" s="1"/>
  <c r="Q17" i="131"/>
  <c r="M16" i="131"/>
  <c r="F16" i="131" s="1"/>
  <c r="Q16" i="131"/>
  <c r="M15" i="131"/>
  <c r="F15" i="131" s="1"/>
  <c r="Q15" i="131"/>
  <c r="M14" i="131"/>
  <c r="F14" i="131" s="1"/>
  <c r="Q14" i="131"/>
  <c r="M13" i="131"/>
  <c r="F13" i="131" s="1"/>
  <c r="Q13" i="131"/>
  <c r="M12" i="131"/>
  <c r="F12" i="131" s="1"/>
  <c r="Q12" i="131"/>
  <c r="M11" i="131"/>
  <c r="F11" i="131" s="1"/>
  <c r="Q11" i="131"/>
  <c r="M10" i="131"/>
  <c r="F10" i="131" s="1"/>
  <c r="Q10" i="131"/>
  <c r="M9" i="131"/>
  <c r="F9" i="131" s="1"/>
  <c r="Q9" i="131"/>
  <c r="M8" i="131"/>
  <c r="F8" i="131" s="1"/>
  <c r="Q8" i="131"/>
  <c r="M7" i="131"/>
  <c r="F7" i="131" s="1"/>
  <c r="Q7" i="131"/>
  <c r="M6" i="131"/>
  <c r="F6" i="131" s="1"/>
  <c r="Q6" i="131"/>
  <c r="M5" i="131"/>
  <c r="F5" i="131" s="1"/>
  <c r="Q5" i="131"/>
  <c r="M4" i="131"/>
  <c r="F4" i="131" s="1"/>
  <c r="Q4" i="131"/>
  <c r="M3" i="131"/>
  <c r="F3" i="131" s="1"/>
  <c r="Q3" i="131"/>
  <c r="M2" i="131"/>
  <c r="F2" i="131" s="1"/>
  <c r="Q2" i="131"/>
  <c r="M27" i="130"/>
  <c r="F27" i="130" s="1"/>
  <c r="Q27" i="130"/>
  <c r="M26" i="130"/>
  <c r="F26" i="130" s="1"/>
  <c r="Q26" i="130"/>
  <c r="M25" i="130"/>
  <c r="F25" i="130" s="1"/>
  <c r="Q25" i="130"/>
  <c r="M24" i="130"/>
  <c r="F24" i="130" s="1"/>
  <c r="Q24" i="130"/>
  <c r="M23" i="130"/>
  <c r="F23" i="130" s="1"/>
  <c r="Q23" i="130"/>
  <c r="M22" i="130"/>
  <c r="F22" i="130" s="1"/>
  <c r="Q22" i="130"/>
  <c r="M21" i="130"/>
  <c r="F21" i="130" s="1"/>
  <c r="Q21" i="130"/>
  <c r="M20" i="130"/>
  <c r="F20" i="130" s="1"/>
  <c r="Q20" i="130"/>
  <c r="M19" i="130"/>
  <c r="F19" i="130" s="1"/>
  <c r="Q19" i="130"/>
  <c r="M18" i="130"/>
  <c r="F18" i="130" s="1"/>
  <c r="Q18" i="130"/>
  <c r="M17" i="130"/>
  <c r="F17" i="130" s="1"/>
  <c r="Q17" i="130"/>
  <c r="M16" i="130"/>
  <c r="F16" i="130" s="1"/>
  <c r="Q16" i="130"/>
  <c r="M15" i="130"/>
  <c r="F15" i="130" s="1"/>
  <c r="Q15" i="130"/>
  <c r="M14" i="130"/>
  <c r="F14" i="130" s="1"/>
  <c r="Q14" i="130"/>
  <c r="M13" i="130"/>
  <c r="F13" i="130" s="1"/>
  <c r="Q13" i="130"/>
  <c r="M12" i="130"/>
  <c r="F12" i="130" s="1"/>
  <c r="Q12" i="130"/>
  <c r="M11" i="130"/>
  <c r="F11" i="130" s="1"/>
  <c r="Q11" i="130"/>
  <c r="M10" i="130"/>
  <c r="F10" i="130" s="1"/>
  <c r="Q10" i="130"/>
  <c r="M9" i="130"/>
  <c r="F9" i="130" s="1"/>
  <c r="Q9" i="130"/>
  <c r="M8" i="130"/>
  <c r="F8" i="130" s="1"/>
  <c r="Q8" i="130"/>
  <c r="M7" i="130"/>
  <c r="F7" i="130" s="1"/>
  <c r="Q7" i="130"/>
  <c r="M6" i="130"/>
  <c r="F6" i="130" s="1"/>
  <c r="Q6" i="130"/>
  <c r="M5" i="130"/>
  <c r="F5" i="130" s="1"/>
  <c r="Q5" i="130"/>
  <c r="M4" i="130"/>
  <c r="F4" i="130" s="1"/>
  <c r="Q4" i="130"/>
  <c r="M3" i="130"/>
  <c r="F3" i="130" s="1"/>
  <c r="Q3" i="130"/>
  <c r="M2" i="130"/>
  <c r="F2" i="130" s="1"/>
  <c r="Q2" i="130"/>
  <c r="M27" i="129"/>
  <c r="F27" i="129" s="1"/>
  <c r="Q27" i="129"/>
  <c r="M26" i="129"/>
  <c r="F26" i="129" s="1"/>
  <c r="Q26" i="129"/>
  <c r="M25" i="129"/>
  <c r="F25" i="129" s="1"/>
  <c r="Q25" i="129"/>
  <c r="M24" i="129"/>
  <c r="F24" i="129" s="1"/>
  <c r="Q24" i="129"/>
  <c r="M23" i="129"/>
  <c r="F23" i="129" s="1"/>
  <c r="Q23" i="129"/>
  <c r="M22" i="129"/>
  <c r="F22" i="129" s="1"/>
  <c r="Q22" i="129"/>
  <c r="M21" i="129"/>
  <c r="F21" i="129" s="1"/>
  <c r="Q21" i="129"/>
  <c r="M20" i="129"/>
  <c r="F20" i="129" s="1"/>
  <c r="Q20" i="129"/>
  <c r="M19" i="129"/>
  <c r="F19" i="129" s="1"/>
  <c r="Q19" i="129"/>
  <c r="M18" i="129"/>
  <c r="F18" i="129" s="1"/>
  <c r="Q18" i="129"/>
  <c r="M17" i="129"/>
  <c r="F17" i="129" s="1"/>
  <c r="Q17" i="129"/>
  <c r="M16" i="129"/>
  <c r="F16" i="129" s="1"/>
  <c r="Q16" i="129"/>
  <c r="M15" i="129"/>
  <c r="F15" i="129" s="1"/>
  <c r="Q15" i="129"/>
  <c r="R14" i="129"/>
  <c r="Q14" i="129"/>
  <c r="M13" i="129"/>
  <c r="F13" i="129" s="1"/>
  <c r="Q13" i="129"/>
  <c r="M12" i="129"/>
  <c r="F12" i="129" s="1"/>
  <c r="Q12" i="129"/>
  <c r="M11" i="129"/>
  <c r="F11" i="129" s="1"/>
  <c r="Q11" i="129"/>
  <c r="M10" i="129"/>
  <c r="F10" i="129" s="1"/>
  <c r="Q10" i="129"/>
  <c r="M9" i="129"/>
  <c r="F9" i="129" s="1"/>
  <c r="Q9" i="129"/>
  <c r="M8" i="129"/>
  <c r="F8" i="129" s="1"/>
  <c r="Q8" i="129"/>
  <c r="M7" i="129"/>
  <c r="F7" i="129" s="1"/>
  <c r="Q7" i="129"/>
  <c r="M6" i="129"/>
  <c r="F6" i="129" s="1"/>
  <c r="Q6" i="129"/>
  <c r="M5" i="129"/>
  <c r="F5" i="129" s="1"/>
  <c r="Q5" i="129"/>
  <c r="M4" i="129"/>
  <c r="F4" i="129" s="1"/>
  <c r="Q4" i="129"/>
  <c r="M3" i="129"/>
  <c r="F3" i="129" s="1"/>
  <c r="Q3" i="129"/>
  <c r="M2" i="129"/>
  <c r="F2" i="129" s="1"/>
  <c r="Q2" i="129"/>
  <c r="M27" i="128"/>
  <c r="F27" i="128" s="1"/>
  <c r="Q27" i="128"/>
  <c r="M26" i="128"/>
  <c r="F26" i="128" s="1"/>
  <c r="Q26" i="128"/>
  <c r="M25" i="128"/>
  <c r="F25" i="128" s="1"/>
  <c r="Q25" i="128"/>
  <c r="M24" i="128"/>
  <c r="F24" i="128" s="1"/>
  <c r="Q24" i="128"/>
  <c r="M23" i="128"/>
  <c r="F23" i="128" s="1"/>
  <c r="Q23" i="128"/>
  <c r="M22" i="128"/>
  <c r="F22" i="128" s="1"/>
  <c r="Q22" i="128"/>
  <c r="M21" i="128"/>
  <c r="F21" i="128" s="1"/>
  <c r="Q21" i="128"/>
  <c r="M20" i="128"/>
  <c r="F20" i="128" s="1"/>
  <c r="Q20" i="128"/>
  <c r="M19" i="128"/>
  <c r="F19" i="128" s="1"/>
  <c r="Q19" i="128"/>
  <c r="M18" i="128"/>
  <c r="F18" i="128" s="1"/>
  <c r="Q18" i="128"/>
  <c r="M17" i="128"/>
  <c r="F17" i="128" s="1"/>
  <c r="Q17" i="128"/>
  <c r="M16" i="128"/>
  <c r="F16" i="128" s="1"/>
  <c r="Q16" i="128"/>
  <c r="M15" i="128"/>
  <c r="F15" i="128" s="1"/>
  <c r="Q15" i="128"/>
  <c r="M14" i="128"/>
  <c r="F14" i="128" s="1"/>
  <c r="Q14" i="128"/>
  <c r="Q13" i="128"/>
  <c r="M12" i="128"/>
  <c r="F12" i="128" s="1"/>
  <c r="Q12" i="128"/>
  <c r="M11" i="128"/>
  <c r="F11" i="128" s="1"/>
  <c r="Q11" i="128"/>
  <c r="M10" i="128"/>
  <c r="F10" i="128" s="1"/>
  <c r="Q10" i="128"/>
  <c r="M9" i="128"/>
  <c r="F9" i="128" s="1"/>
  <c r="Q9" i="128"/>
  <c r="M8" i="128"/>
  <c r="F8" i="128" s="1"/>
  <c r="Q8" i="128"/>
  <c r="M7" i="128"/>
  <c r="F7" i="128" s="1"/>
  <c r="Q7" i="128"/>
  <c r="M6" i="128"/>
  <c r="F6" i="128" s="1"/>
  <c r="Q6" i="128"/>
  <c r="M5" i="128"/>
  <c r="F5" i="128" s="1"/>
  <c r="Q5" i="128"/>
  <c r="M4" i="128"/>
  <c r="F4" i="128" s="1"/>
  <c r="Q4" i="128"/>
  <c r="M3" i="128"/>
  <c r="F3" i="128" s="1"/>
  <c r="Q3" i="128"/>
  <c r="M2" i="128"/>
  <c r="F2" i="128" s="1"/>
  <c r="Q2" i="128"/>
  <c r="Q14" i="95"/>
  <c r="Q13" i="95"/>
  <c r="Q12" i="95"/>
  <c r="M27" i="127"/>
  <c r="F27" i="127" s="1"/>
  <c r="Q27" i="127"/>
  <c r="M26" i="127"/>
  <c r="F26" i="127" s="1"/>
  <c r="Q26" i="127"/>
  <c r="M25" i="127"/>
  <c r="F25" i="127" s="1"/>
  <c r="Q25" i="127"/>
  <c r="M24" i="127"/>
  <c r="F24" i="127" s="1"/>
  <c r="Q24" i="127"/>
  <c r="M23" i="127"/>
  <c r="F23" i="127" s="1"/>
  <c r="Q23" i="127"/>
  <c r="M22" i="127"/>
  <c r="F22" i="127" s="1"/>
  <c r="Q22" i="127"/>
  <c r="Q21" i="127"/>
  <c r="M21" i="127"/>
  <c r="F21" i="127" s="1"/>
  <c r="M20" i="127"/>
  <c r="F20" i="127" s="1"/>
  <c r="Q20" i="127"/>
  <c r="M19" i="127"/>
  <c r="F19" i="127" s="1"/>
  <c r="Q19" i="127"/>
  <c r="M18" i="127"/>
  <c r="F18" i="127" s="1"/>
  <c r="Q18" i="127"/>
  <c r="M17" i="127"/>
  <c r="F17" i="127" s="1"/>
  <c r="Q17" i="127"/>
  <c r="M16" i="127"/>
  <c r="F16" i="127" s="1"/>
  <c r="Q16" i="127"/>
  <c r="Q15" i="127"/>
  <c r="M15" i="127"/>
  <c r="F15" i="127" s="1"/>
  <c r="Q14" i="127"/>
  <c r="Q13" i="127"/>
  <c r="M13" i="127"/>
  <c r="F13" i="127" s="1"/>
  <c r="M12" i="127"/>
  <c r="F12" i="127" s="1"/>
  <c r="Q12" i="127"/>
  <c r="M11" i="127"/>
  <c r="F11" i="127" s="1"/>
  <c r="Q11" i="127"/>
  <c r="M10" i="127"/>
  <c r="F10" i="127" s="1"/>
  <c r="Q10" i="127"/>
  <c r="M9" i="127"/>
  <c r="F9" i="127" s="1"/>
  <c r="Q9" i="127"/>
  <c r="M8" i="127"/>
  <c r="F8" i="127" s="1"/>
  <c r="Q8" i="127"/>
  <c r="M7" i="127"/>
  <c r="F7" i="127" s="1"/>
  <c r="Q7" i="127"/>
  <c r="M6" i="127"/>
  <c r="F6" i="127" s="1"/>
  <c r="Q6" i="127"/>
  <c r="Q5" i="127"/>
  <c r="M5" i="127"/>
  <c r="F5" i="127" s="1"/>
  <c r="M4" i="127"/>
  <c r="F4" i="127" s="1"/>
  <c r="Q4" i="127"/>
  <c r="Q3" i="127"/>
  <c r="M3" i="127"/>
  <c r="F3" i="127" s="1"/>
  <c r="M2" i="127"/>
  <c r="F2" i="127" s="1"/>
  <c r="Q2" i="127"/>
  <c r="M27" i="95"/>
  <c r="M26" i="95"/>
  <c r="M25" i="95"/>
  <c r="M24" i="95"/>
  <c r="R25" i="95"/>
  <c r="M23" i="95"/>
  <c r="M22" i="95"/>
  <c r="M21" i="95"/>
  <c r="M20" i="95"/>
  <c r="M19" i="95"/>
  <c r="M18" i="95"/>
  <c r="M17" i="95"/>
  <c r="M16" i="95"/>
  <c r="R17" i="95"/>
  <c r="M15" i="95"/>
  <c r="R14" i="95"/>
  <c r="M13" i="95"/>
  <c r="R12" i="95"/>
  <c r="M11" i="95"/>
  <c r="R10" i="95"/>
  <c r="M10" i="95"/>
  <c r="M9" i="95"/>
  <c r="M8" i="95"/>
  <c r="M7" i="95"/>
  <c r="M6" i="95"/>
  <c r="R5" i="95"/>
  <c r="M5" i="95"/>
  <c r="M4" i="95"/>
  <c r="M3" i="95"/>
  <c r="M2" i="95"/>
  <c r="M27" i="126"/>
  <c r="F27" i="126" s="1"/>
  <c r="Q27" i="126"/>
  <c r="M26" i="126"/>
  <c r="F26" i="126" s="1"/>
  <c r="Q26" i="126"/>
  <c r="M25" i="126"/>
  <c r="F25" i="126" s="1"/>
  <c r="Q25" i="126"/>
  <c r="M24" i="126"/>
  <c r="F24" i="126" s="1"/>
  <c r="Q24" i="126"/>
  <c r="M23" i="126"/>
  <c r="F23" i="126" s="1"/>
  <c r="Q23" i="126"/>
  <c r="M22" i="126"/>
  <c r="F22" i="126" s="1"/>
  <c r="Q22" i="126"/>
  <c r="M21" i="126"/>
  <c r="F21" i="126" s="1"/>
  <c r="Q21" i="126"/>
  <c r="M20" i="126"/>
  <c r="F20" i="126" s="1"/>
  <c r="Q20" i="126"/>
  <c r="M19" i="126"/>
  <c r="F19" i="126" s="1"/>
  <c r="Q19" i="126"/>
  <c r="M18" i="126"/>
  <c r="F18" i="126" s="1"/>
  <c r="Q18" i="126"/>
  <c r="M17" i="126"/>
  <c r="F17" i="126" s="1"/>
  <c r="Q17" i="126"/>
  <c r="M16" i="126"/>
  <c r="F16" i="126" s="1"/>
  <c r="Q16" i="126"/>
  <c r="M15" i="126"/>
  <c r="F15" i="126" s="1"/>
  <c r="Q15" i="126"/>
  <c r="Q14" i="126"/>
  <c r="M13" i="126"/>
  <c r="F13" i="126" s="1"/>
  <c r="Q13" i="126"/>
  <c r="M12" i="126"/>
  <c r="F12" i="126" s="1"/>
  <c r="Q12" i="126"/>
  <c r="M11" i="126"/>
  <c r="F11" i="126" s="1"/>
  <c r="Q11" i="126"/>
  <c r="M10" i="126"/>
  <c r="F10" i="126" s="1"/>
  <c r="Q10" i="126"/>
  <c r="M9" i="126"/>
  <c r="F9" i="126" s="1"/>
  <c r="Q9" i="126"/>
  <c r="M8" i="126"/>
  <c r="F8" i="126" s="1"/>
  <c r="Q8" i="126"/>
  <c r="M7" i="126"/>
  <c r="F7" i="126" s="1"/>
  <c r="Q7" i="126"/>
  <c r="M6" i="126"/>
  <c r="F6" i="126" s="1"/>
  <c r="Q6" i="126"/>
  <c r="M5" i="126"/>
  <c r="F5" i="126" s="1"/>
  <c r="Q5" i="126"/>
  <c r="M4" i="126"/>
  <c r="F4" i="126" s="1"/>
  <c r="Q4" i="126"/>
  <c r="M3" i="126"/>
  <c r="F3" i="126" s="1"/>
  <c r="Q3" i="126"/>
  <c r="M2" i="126"/>
  <c r="F2" i="126" s="1"/>
  <c r="Q2" i="126"/>
  <c r="M27" i="125"/>
  <c r="F27" i="125" s="1"/>
  <c r="Q27" i="125"/>
  <c r="M26" i="125"/>
  <c r="F26" i="125" s="1"/>
  <c r="Q26" i="125"/>
  <c r="M25" i="125"/>
  <c r="F25" i="125" s="1"/>
  <c r="Q25" i="125"/>
  <c r="M24" i="125"/>
  <c r="F24" i="125" s="1"/>
  <c r="Q24" i="125"/>
  <c r="M23" i="125"/>
  <c r="F23" i="125" s="1"/>
  <c r="Q23" i="125"/>
  <c r="M22" i="125"/>
  <c r="F22" i="125" s="1"/>
  <c r="Q22" i="125"/>
  <c r="M21" i="125"/>
  <c r="F21" i="125" s="1"/>
  <c r="Q21" i="125"/>
  <c r="M20" i="125"/>
  <c r="F20" i="125" s="1"/>
  <c r="Q20" i="125"/>
  <c r="M19" i="125"/>
  <c r="F19" i="125" s="1"/>
  <c r="Q19" i="125"/>
  <c r="M18" i="125"/>
  <c r="F18" i="125" s="1"/>
  <c r="Q18" i="125"/>
  <c r="M17" i="125"/>
  <c r="F17" i="125" s="1"/>
  <c r="Q17" i="125"/>
  <c r="M16" i="125"/>
  <c r="F16" i="125" s="1"/>
  <c r="Q16" i="125"/>
  <c r="M15" i="125"/>
  <c r="F15" i="125" s="1"/>
  <c r="Q15" i="125"/>
  <c r="M14" i="125"/>
  <c r="F14" i="125" s="1"/>
  <c r="Q14" i="125"/>
  <c r="M13" i="125"/>
  <c r="F13" i="125" s="1"/>
  <c r="Q13" i="125"/>
  <c r="M12" i="125"/>
  <c r="F12" i="125" s="1"/>
  <c r="Q12" i="125"/>
  <c r="M11" i="125"/>
  <c r="F11" i="125" s="1"/>
  <c r="Q11" i="125"/>
  <c r="M10" i="125"/>
  <c r="F10" i="125" s="1"/>
  <c r="Q10" i="125"/>
  <c r="M9" i="125"/>
  <c r="F9" i="125" s="1"/>
  <c r="Q9" i="125"/>
  <c r="M8" i="125"/>
  <c r="F8" i="125" s="1"/>
  <c r="Q8" i="125"/>
  <c r="M7" i="125"/>
  <c r="F7" i="125" s="1"/>
  <c r="Q7" i="125"/>
  <c r="M6" i="125"/>
  <c r="F6" i="125" s="1"/>
  <c r="Q6" i="125"/>
  <c r="M5" i="125"/>
  <c r="F5" i="125" s="1"/>
  <c r="Q5" i="125"/>
  <c r="M4" i="125"/>
  <c r="F4" i="125" s="1"/>
  <c r="Q4" i="125"/>
  <c r="M3" i="125"/>
  <c r="F3" i="125" s="1"/>
  <c r="Q3" i="125"/>
  <c r="Q2" i="125"/>
  <c r="M27" i="124"/>
  <c r="F27" i="124" s="1"/>
  <c r="Q27" i="124"/>
  <c r="M26" i="124"/>
  <c r="F26" i="124" s="1"/>
  <c r="Q26" i="124"/>
  <c r="M25" i="124"/>
  <c r="F25" i="124" s="1"/>
  <c r="Q25" i="124"/>
  <c r="M24" i="124"/>
  <c r="F24" i="124" s="1"/>
  <c r="Q24" i="124"/>
  <c r="M23" i="124"/>
  <c r="F23" i="124" s="1"/>
  <c r="Q23" i="124"/>
  <c r="M22" i="124"/>
  <c r="F22" i="124" s="1"/>
  <c r="Q22" i="124"/>
  <c r="M21" i="124"/>
  <c r="F21" i="124" s="1"/>
  <c r="Q21" i="124"/>
  <c r="M20" i="124"/>
  <c r="F20" i="124" s="1"/>
  <c r="Q20" i="124"/>
  <c r="M19" i="124"/>
  <c r="F19" i="124" s="1"/>
  <c r="Q19" i="124"/>
  <c r="M18" i="124"/>
  <c r="F18" i="124" s="1"/>
  <c r="Q18" i="124"/>
  <c r="M17" i="124"/>
  <c r="F17" i="124" s="1"/>
  <c r="Q17" i="124"/>
  <c r="M16" i="124"/>
  <c r="F16" i="124" s="1"/>
  <c r="Q16" i="124"/>
  <c r="M15" i="124"/>
  <c r="F15" i="124" s="1"/>
  <c r="Q15" i="124"/>
  <c r="M14" i="124"/>
  <c r="F14" i="124" s="1"/>
  <c r="Q14" i="124"/>
  <c r="M13" i="124"/>
  <c r="F13" i="124" s="1"/>
  <c r="Q13" i="124"/>
  <c r="M12" i="124"/>
  <c r="F12" i="124" s="1"/>
  <c r="Q12" i="124"/>
  <c r="M11" i="124"/>
  <c r="F11" i="124" s="1"/>
  <c r="Q11" i="124"/>
  <c r="M10" i="124"/>
  <c r="F10" i="124" s="1"/>
  <c r="Q10" i="124"/>
  <c r="M9" i="124"/>
  <c r="F9" i="124" s="1"/>
  <c r="Q9" i="124"/>
  <c r="M8" i="124"/>
  <c r="F8" i="124" s="1"/>
  <c r="Q8" i="124"/>
  <c r="M7" i="124"/>
  <c r="F7" i="124" s="1"/>
  <c r="Q7" i="124"/>
  <c r="M6" i="124"/>
  <c r="F6" i="124" s="1"/>
  <c r="Q6" i="124"/>
  <c r="M5" i="124"/>
  <c r="F5" i="124" s="1"/>
  <c r="Q5" i="124"/>
  <c r="M4" i="124"/>
  <c r="F4" i="124" s="1"/>
  <c r="Q4" i="124"/>
  <c r="M3" i="124"/>
  <c r="F3" i="124" s="1"/>
  <c r="Q3" i="124"/>
  <c r="M2" i="124"/>
  <c r="F2" i="124" s="1"/>
  <c r="Q2" i="124"/>
  <c r="M27" i="123"/>
  <c r="F27" i="123" s="1"/>
  <c r="Q27" i="123"/>
  <c r="M26" i="123"/>
  <c r="F26" i="123" s="1"/>
  <c r="Q26" i="123"/>
  <c r="M25" i="123"/>
  <c r="F25" i="123" s="1"/>
  <c r="Q25" i="123"/>
  <c r="M24" i="123"/>
  <c r="F24" i="123" s="1"/>
  <c r="Q24" i="123"/>
  <c r="M23" i="123"/>
  <c r="F23" i="123" s="1"/>
  <c r="Q23" i="123"/>
  <c r="M22" i="123"/>
  <c r="F22" i="123" s="1"/>
  <c r="Q22" i="123"/>
  <c r="M21" i="123"/>
  <c r="F21" i="123" s="1"/>
  <c r="Q21" i="123"/>
  <c r="M20" i="123"/>
  <c r="F20" i="123" s="1"/>
  <c r="Q20" i="123"/>
  <c r="M19" i="123"/>
  <c r="F19" i="123" s="1"/>
  <c r="Q19" i="123"/>
  <c r="M18" i="123"/>
  <c r="F18" i="123" s="1"/>
  <c r="Q18" i="123"/>
  <c r="M17" i="123"/>
  <c r="F17" i="123" s="1"/>
  <c r="Q17" i="123"/>
  <c r="M16" i="123"/>
  <c r="F16" i="123" s="1"/>
  <c r="Q16" i="123"/>
  <c r="M15" i="123"/>
  <c r="F15" i="123" s="1"/>
  <c r="Q15" i="123"/>
  <c r="M14" i="123"/>
  <c r="F14" i="123" s="1"/>
  <c r="Q14" i="123"/>
  <c r="Q13" i="123"/>
  <c r="M12" i="123"/>
  <c r="F12" i="123" s="1"/>
  <c r="Q12" i="123"/>
  <c r="M11" i="123"/>
  <c r="F11" i="123" s="1"/>
  <c r="Q11" i="123"/>
  <c r="M10" i="123"/>
  <c r="F10" i="123" s="1"/>
  <c r="Q10" i="123"/>
  <c r="M9" i="123"/>
  <c r="F9" i="123" s="1"/>
  <c r="Q9" i="123"/>
  <c r="M8" i="123"/>
  <c r="F8" i="123" s="1"/>
  <c r="Q8" i="123"/>
  <c r="Q7" i="123"/>
  <c r="M7" i="123"/>
  <c r="F7" i="123" s="1"/>
  <c r="M6" i="123"/>
  <c r="F6" i="123" s="1"/>
  <c r="Q6" i="123"/>
  <c r="Q5" i="123"/>
  <c r="M5" i="123"/>
  <c r="F5" i="123" s="1"/>
  <c r="M4" i="123"/>
  <c r="F4" i="123" s="1"/>
  <c r="Q4" i="123"/>
  <c r="M3" i="123"/>
  <c r="F3" i="123" s="1"/>
  <c r="Q3" i="123"/>
  <c r="M2" i="123"/>
  <c r="F2" i="123" s="1"/>
  <c r="Q2" i="123"/>
  <c r="M27" i="122"/>
  <c r="F27" i="122" s="1"/>
  <c r="Q27" i="122"/>
  <c r="M26" i="122"/>
  <c r="F26" i="122" s="1"/>
  <c r="Q26" i="122"/>
  <c r="M25" i="122"/>
  <c r="F25" i="122" s="1"/>
  <c r="Q25" i="122"/>
  <c r="M24" i="122"/>
  <c r="F24" i="122" s="1"/>
  <c r="Q24" i="122"/>
  <c r="M23" i="122"/>
  <c r="F23" i="122" s="1"/>
  <c r="Q23" i="122"/>
  <c r="M22" i="122"/>
  <c r="F22" i="122" s="1"/>
  <c r="Q22" i="122"/>
  <c r="M21" i="122"/>
  <c r="F21" i="122" s="1"/>
  <c r="Q21" i="122"/>
  <c r="M20" i="122"/>
  <c r="F20" i="122" s="1"/>
  <c r="Q20" i="122"/>
  <c r="M19" i="122"/>
  <c r="F19" i="122" s="1"/>
  <c r="Q19" i="122"/>
  <c r="M18" i="122"/>
  <c r="F18" i="122" s="1"/>
  <c r="Q18" i="122"/>
  <c r="M17" i="122"/>
  <c r="F17" i="122" s="1"/>
  <c r="Q17" i="122"/>
  <c r="M16" i="122"/>
  <c r="F16" i="122" s="1"/>
  <c r="Q16" i="122"/>
  <c r="M15" i="122"/>
  <c r="F15" i="122" s="1"/>
  <c r="Q15" i="122"/>
  <c r="Q14" i="122"/>
  <c r="M13" i="122"/>
  <c r="F13" i="122" s="1"/>
  <c r="Q13" i="122"/>
  <c r="M12" i="122"/>
  <c r="F12" i="122" s="1"/>
  <c r="Q12" i="122"/>
  <c r="M11" i="122"/>
  <c r="F11" i="122" s="1"/>
  <c r="Q11" i="122"/>
  <c r="M10" i="122"/>
  <c r="F10" i="122" s="1"/>
  <c r="Q10" i="122"/>
  <c r="M9" i="122"/>
  <c r="F9" i="122" s="1"/>
  <c r="Q9" i="122"/>
  <c r="M8" i="122"/>
  <c r="F8" i="122" s="1"/>
  <c r="Q8" i="122"/>
  <c r="M7" i="122"/>
  <c r="F7" i="122" s="1"/>
  <c r="Q7" i="122"/>
  <c r="M6" i="122"/>
  <c r="F6" i="122" s="1"/>
  <c r="Q6" i="122"/>
  <c r="M5" i="122"/>
  <c r="F5" i="122" s="1"/>
  <c r="Q5" i="122"/>
  <c r="M4" i="122"/>
  <c r="F4" i="122" s="1"/>
  <c r="Q4" i="122"/>
  <c r="M3" i="122"/>
  <c r="F3" i="122" s="1"/>
  <c r="Q3" i="122"/>
  <c r="M2" i="122"/>
  <c r="F2" i="122" s="1"/>
  <c r="Q2" i="122"/>
  <c r="M27" i="121"/>
  <c r="F27" i="121" s="1"/>
  <c r="Q27" i="121"/>
  <c r="M26" i="121"/>
  <c r="F26" i="121" s="1"/>
  <c r="Q26" i="121"/>
  <c r="M25" i="121"/>
  <c r="F25" i="121" s="1"/>
  <c r="Q25" i="121"/>
  <c r="M24" i="121"/>
  <c r="F24" i="121" s="1"/>
  <c r="Q24" i="121"/>
  <c r="M23" i="121"/>
  <c r="F23" i="121" s="1"/>
  <c r="Q23" i="121"/>
  <c r="M22" i="121"/>
  <c r="F22" i="121" s="1"/>
  <c r="Q22" i="121"/>
  <c r="M21" i="121"/>
  <c r="F21" i="121" s="1"/>
  <c r="Q21" i="121"/>
  <c r="M20" i="121"/>
  <c r="F20" i="121" s="1"/>
  <c r="Q20" i="121"/>
  <c r="M19" i="121"/>
  <c r="F19" i="121" s="1"/>
  <c r="Q19" i="121"/>
  <c r="M18" i="121"/>
  <c r="F18" i="121" s="1"/>
  <c r="Q18" i="121"/>
  <c r="M17" i="121"/>
  <c r="F17" i="121" s="1"/>
  <c r="Q17" i="121"/>
  <c r="M16" i="121"/>
  <c r="F16" i="121" s="1"/>
  <c r="Q16" i="121"/>
  <c r="M15" i="121"/>
  <c r="F15" i="121" s="1"/>
  <c r="Q15" i="121"/>
  <c r="M14" i="121"/>
  <c r="F14" i="121" s="1"/>
  <c r="Q14" i="121"/>
  <c r="Q13" i="121"/>
  <c r="M12" i="121"/>
  <c r="F12" i="121" s="1"/>
  <c r="Q12" i="121"/>
  <c r="M11" i="121"/>
  <c r="F11" i="121" s="1"/>
  <c r="Q11" i="121"/>
  <c r="M10" i="121"/>
  <c r="F10" i="121" s="1"/>
  <c r="Q10" i="121"/>
  <c r="M9" i="121"/>
  <c r="F9" i="121" s="1"/>
  <c r="Q9" i="121"/>
  <c r="M8" i="121"/>
  <c r="F8" i="121" s="1"/>
  <c r="Q8" i="121"/>
  <c r="M7" i="121"/>
  <c r="F7" i="121" s="1"/>
  <c r="Q7" i="121"/>
  <c r="M6" i="121"/>
  <c r="F6" i="121" s="1"/>
  <c r="Q6" i="121"/>
  <c r="M5" i="121"/>
  <c r="F5" i="121" s="1"/>
  <c r="Q5" i="121"/>
  <c r="M4" i="121"/>
  <c r="F4" i="121" s="1"/>
  <c r="Q4" i="121"/>
  <c r="M3" i="121"/>
  <c r="F3" i="121" s="1"/>
  <c r="Q3" i="121"/>
  <c r="M2" i="121"/>
  <c r="F2" i="121" s="1"/>
  <c r="Q2" i="121"/>
  <c r="M27" i="120"/>
  <c r="F27" i="120" s="1"/>
  <c r="Q27" i="120"/>
  <c r="M26" i="120"/>
  <c r="F26" i="120" s="1"/>
  <c r="Q26" i="120"/>
  <c r="M25" i="120"/>
  <c r="F25" i="120" s="1"/>
  <c r="Q25" i="120"/>
  <c r="M24" i="120"/>
  <c r="F24" i="120" s="1"/>
  <c r="Q24" i="120"/>
  <c r="M23" i="120"/>
  <c r="F23" i="120" s="1"/>
  <c r="Q23" i="120"/>
  <c r="M22" i="120"/>
  <c r="F22" i="120" s="1"/>
  <c r="Q22" i="120"/>
  <c r="M21" i="120"/>
  <c r="F21" i="120" s="1"/>
  <c r="Q21" i="120"/>
  <c r="M20" i="120"/>
  <c r="F20" i="120" s="1"/>
  <c r="Q20" i="120"/>
  <c r="M19" i="120"/>
  <c r="F19" i="120" s="1"/>
  <c r="Q19" i="120"/>
  <c r="M18" i="120"/>
  <c r="F18" i="120" s="1"/>
  <c r="Q18" i="120"/>
  <c r="M17" i="120"/>
  <c r="F17" i="120" s="1"/>
  <c r="Q17" i="120"/>
  <c r="M16" i="120"/>
  <c r="F16" i="120" s="1"/>
  <c r="Q16" i="120"/>
  <c r="M15" i="120"/>
  <c r="F15" i="120" s="1"/>
  <c r="Q15" i="120"/>
  <c r="Q14" i="120"/>
  <c r="M13" i="120"/>
  <c r="F13" i="120" s="1"/>
  <c r="Q13" i="120"/>
  <c r="M12" i="120"/>
  <c r="F12" i="120" s="1"/>
  <c r="Q12" i="120"/>
  <c r="M11" i="120"/>
  <c r="F11" i="120" s="1"/>
  <c r="Q11" i="120"/>
  <c r="M10" i="120"/>
  <c r="F10" i="120" s="1"/>
  <c r="Q10" i="120"/>
  <c r="M9" i="120"/>
  <c r="F9" i="120" s="1"/>
  <c r="Q9" i="120"/>
  <c r="M8" i="120"/>
  <c r="F8" i="120" s="1"/>
  <c r="Q8" i="120"/>
  <c r="M7" i="120"/>
  <c r="F7" i="120" s="1"/>
  <c r="Q7" i="120"/>
  <c r="M6" i="120"/>
  <c r="F6" i="120" s="1"/>
  <c r="Q6" i="120"/>
  <c r="M5" i="120"/>
  <c r="F5" i="120" s="1"/>
  <c r="Q5" i="120"/>
  <c r="M4" i="120"/>
  <c r="F4" i="120" s="1"/>
  <c r="Q4" i="120"/>
  <c r="M3" i="120"/>
  <c r="F3" i="120" s="1"/>
  <c r="Q3" i="120"/>
  <c r="M2" i="120"/>
  <c r="F2" i="120" s="1"/>
  <c r="Q2" i="120"/>
  <c r="M27" i="119"/>
  <c r="F27" i="119" s="1"/>
  <c r="Q27" i="119"/>
  <c r="M26" i="119"/>
  <c r="F26" i="119" s="1"/>
  <c r="Q26" i="119"/>
  <c r="M25" i="119"/>
  <c r="F25" i="119" s="1"/>
  <c r="Q25" i="119"/>
  <c r="M24" i="119"/>
  <c r="F24" i="119" s="1"/>
  <c r="Q24" i="119"/>
  <c r="M23" i="119"/>
  <c r="F23" i="119" s="1"/>
  <c r="Q23" i="119"/>
  <c r="M22" i="119"/>
  <c r="F22" i="119" s="1"/>
  <c r="Q22" i="119"/>
  <c r="M21" i="119"/>
  <c r="F21" i="119" s="1"/>
  <c r="Q21" i="119"/>
  <c r="M20" i="119"/>
  <c r="F20" i="119" s="1"/>
  <c r="Q20" i="119"/>
  <c r="M19" i="119"/>
  <c r="F19" i="119" s="1"/>
  <c r="Q19" i="119"/>
  <c r="M18" i="119"/>
  <c r="F18" i="119" s="1"/>
  <c r="Q18" i="119"/>
  <c r="M17" i="119"/>
  <c r="F17" i="119" s="1"/>
  <c r="Q17" i="119"/>
  <c r="M16" i="119"/>
  <c r="F16" i="119" s="1"/>
  <c r="Q16" i="119"/>
  <c r="M15" i="119"/>
  <c r="F15" i="119" s="1"/>
  <c r="Q15" i="119"/>
  <c r="M14" i="119"/>
  <c r="F14" i="119" s="1"/>
  <c r="Q14" i="119"/>
  <c r="M13" i="119"/>
  <c r="F13" i="119" s="1"/>
  <c r="Q13" i="119"/>
  <c r="M12" i="119"/>
  <c r="F12" i="119" s="1"/>
  <c r="Q12" i="119"/>
  <c r="M11" i="119"/>
  <c r="F11" i="119" s="1"/>
  <c r="Q11" i="119"/>
  <c r="Q10" i="119"/>
  <c r="M10" i="119"/>
  <c r="F10" i="119" s="1"/>
  <c r="M9" i="119"/>
  <c r="F9" i="119" s="1"/>
  <c r="Q9" i="119"/>
  <c r="Q8" i="119"/>
  <c r="M8" i="119"/>
  <c r="F8" i="119" s="1"/>
  <c r="M7" i="119"/>
  <c r="F7" i="119" s="1"/>
  <c r="Q7" i="119"/>
  <c r="M6" i="119"/>
  <c r="F6" i="119" s="1"/>
  <c r="Q6" i="119"/>
  <c r="M5" i="119"/>
  <c r="F5" i="119" s="1"/>
  <c r="Q5" i="119"/>
  <c r="M4" i="119"/>
  <c r="F4" i="119" s="1"/>
  <c r="Q4" i="119"/>
  <c r="M3" i="119"/>
  <c r="F3" i="119" s="1"/>
  <c r="Q3" i="119"/>
  <c r="M2" i="119"/>
  <c r="F2" i="119" s="1"/>
  <c r="Q2" i="119"/>
  <c r="M27" i="118"/>
  <c r="F27" i="118" s="1"/>
  <c r="Q27" i="118"/>
  <c r="M26" i="118"/>
  <c r="F26" i="118" s="1"/>
  <c r="Q26" i="118"/>
  <c r="M25" i="118"/>
  <c r="F25" i="118" s="1"/>
  <c r="Q25" i="118"/>
  <c r="M24" i="118"/>
  <c r="F24" i="118" s="1"/>
  <c r="Q24" i="118"/>
  <c r="M23" i="118"/>
  <c r="F23" i="118" s="1"/>
  <c r="Q23" i="118"/>
  <c r="M22" i="118"/>
  <c r="F22" i="118" s="1"/>
  <c r="Q22" i="118"/>
  <c r="M21" i="118"/>
  <c r="F21" i="118" s="1"/>
  <c r="Q21" i="118"/>
  <c r="M20" i="118"/>
  <c r="F20" i="118" s="1"/>
  <c r="Q20" i="118"/>
  <c r="M19" i="118"/>
  <c r="F19" i="118" s="1"/>
  <c r="Q19" i="118"/>
  <c r="Q18" i="118"/>
  <c r="M18" i="118"/>
  <c r="F18" i="118" s="1"/>
  <c r="M17" i="118"/>
  <c r="F17" i="118" s="1"/>
  <c r="Q17" i="118"/>
  <c r="M16" i="118"/>
  <c r="F16" i="118" s="1"/>
  <c r="Q16" i="118"/>
  <c r="M15" i="118"/>
  <c r="F15" i="118" s="1"/>
  <c r="Q15" i="118"/>
  <c r="R14" i="118"/>
  <c r="Q14" i="118"/>
  <c r="M13" i="118"/>
  <c r="F13" i="118" s="1"/>
  <c r="Q13" i="118"/>
  <c r="M12" i="118"/>
  <c r="F12" i="118" s="1"/>
  <c r="Q12" i="118"/>
  <c r="M11" i="118"/>
  <c r="F11" i="118" s="1"/>
  <c r="Q11" i="118"/>
  <c r="M10" i="118"/>
  <c r="F10" i="118" s="1"/>
  <c r="Q10" i="118"/>
  <c r="M9" i="118"/>
  <c r="F9" i="118" s="1"/>
  <c r="Q9" i="118"/>
  <c r="M8" i="118"/>
  <c r="F8" i="118" s="1"/>
  <c r="Q8" i="118"/>
  <c r="M7" i="118"/>
  <c r="F7" i="118" s="1"/>
  <c r="Q7" i="118"/>
  <c r="M6" i="118"/>
  <c r="F6" i="118" s="1"/>
  <c r="Q6" i="118"/>
  <c r="M5" i="118"/>
  <c r="F5" i="118" s="1"/>
  <c r="Q5" i="118"/>
  <c r="M4" i="118"/>
  <c r="F4" i="118" s="1"/>
  <c r="Q4" i="118"/>
  <c r="M3" i="118"/>
  <c r="F3" i="118" s="1"/>
  <c r="Q3" i="118"/>
  <c r="M2" i="118"/>
  <c r="F2" i="118" s="1"/>
  <c r="Q2" i="118"/>
  <c r="M27" i="117"/>
  <c r="F27" i="117" s="1"/>
  <c r="Q27" i="117"/>
  <c r="M26" i="117"/>
  <c r="F26" i="117" s="1"/>
  <c r="Q26" i="117"/>
  <c r="M25" i="117"/>
  <c r="F25" i="117" s="1"/>
  <c r="Q25" i="117"/>
  <c r="M24" i="117"/>
  <c r="F24" i="117" s="1"/>
  <c r="Q24" i="117"/>
  <c r="M23" i="117"/>
  <c r="F23" i="117" s="1"/>
  <c r="Q23" i="117"/>
  <c r="M22" i="117"/>
  <c r="F22" i="117" s="1"/>
  <c r="Q22" i="117"/>
  <c r="M21" i="117"/>
  <c r="F21" i="117" s="1"/>
  <c r="Q21" i="117"/>
  <c r="M20" i="117"/>
  <c r="F20" i="117" s="1"/>
  <c r="Q20" i="117"/>
  <c r="M19" i="117"/>
  <c r="F19" i="117" s="1"/>
  <c r="Q19" i="117"/>
  <c r="M18" i="117"/>
  <c r="F18" i="117" s="1"/>
  <c r="Q18" i="117"/>
  <c r="M17" i="117"/>
  <c r="F17" i="117" s="1"/>
  <c r="Q17" i="117"/>
  <c r="M16" i="117"/>
  <c r="F16" i="117" s="1"/>
  <c r="Q16" i="117"/>
  <c r="M15" i="117"/>
  <c r="F15" i="117" s="1"/>
  <c r="Q15" i="117"/>
  <c r="M14" i="117"/>
  <c r="F14" i="117" s="1"/>
  <c r="Q14" i="117"/>
  <c r="M13" i="117"/>
  <c r="F13" i="117" s="1"/>
  <c r="Q13" i="117"/>
  <c r="M12" i="117"/>
  <c r="F12" i="117" s="1"/>
  <c r="Q12" i="117"/>
  <c r="M11" i="117"/>
  <c r="F11" i="117" s="1"/>
  <c r="Q11" i="117"/>
  <c r="M10" i="117"/>
  <c r="F10" i="117" s="1"/>
  <c r="Q10" i="117"/>
  <c r="M9" i="117"/>
  <c r="F9" i="117" s="1"/>
  <c r="Q9" i="117"/>
  <c r="M8" i="117"/>
  <c r="F8" i="117" s="1"/>
  <c r="Q8" i="117"/>
  <c r="M7" i="117"/>
  <c r="F7" i="117" s="1"/>
  <c r="Q7" i="117"/>
  <c r="M6" i="117"/>
  <c r="F6" i="117" s="1"/>
  <c r="Q6" i="117"/>
  <c r="M5" i="117"/>
  <c r="F5" i="117" s="1"/>
  <c r="Q5" i="117"/>
  <c r="M4" i="117"/>
  <c r="F4" i="117" s="1"/>
  <c r="Q4" i="117"/>
  <c r="M3" i="117"/>
  <c r="F3" i="117" s="1"/>
  <c r="Q3" i="117"/>
  <c r="M2" i="117"/>
  <c r="F2" i="117" s="1"/>
  <c r="Q2" i="117"/>
  <c r="M27" i="116"/>
  <c r="F27" i="116" s="1"/>
  <c r="Q27" i="116"/>
  <c r="M26" i="116"/>
  <c r="F26" i="116" s="1"/>
  <c r="Q26" i="116"/>
  <c r="M25" i="116"/>
  <c r="F25" i="116" s="1"/>
  <c r="Q25" i="116"/>
  <c r="M24" i="116"/>
  <c r="F24" i="116" s="1"/>
  <c r="Q24" i="116"/>
  <c r="M23" i="116"/>
  <c r="F23" i="116" s="1"/>
  <c r="Q23" i="116"/>
  <c r="M22" i="116"/>
  <c r="F22" i="116" s="1"/>
  <c r="Q22" i="116"/>
  <c r="M21" i="116"/>
  <c r="F21" i="116" s="1"/>
  <c r="Q21" i="116"/>
  <c r="M20" i="116"/>
  <c r="F20" i="116" s="1"/>
  <c r="Q20" i="116"/>
  <c r="M19" i="116"/>
  <c r="F19" i="116" s="1"/>
  <c r="Q19" i="116"/>
  <c r="M18" i="116"/>
  <c r="F18" i="116" s="1"/>
  <c r="Q18" i="116"/>
  <c r="M17" i="116"/>
  <c r="F17" i="116" s="1"/>
  <c r="Q17" i="116"/>
  <c r="M16" i="116"/>
  <c r="F16" i="116" s="1"/>
  <c r="Q16" i="116"/>
  <c r="M15" i="116"/>
  <c r="F15" i="116" s="1"/>
  <c r="Q15" i="116"/>
  <c r="Q14" i="116"/>
  <c r="M13" i="116"/>
  <c r="F13" i="116" s="1"/>
  <c r="Q13" i="116"/>
  <c r="M12" i="116"/>
  <c r="F12" i="116" s="1"/>
  <c r="Q12" i="116"/>
  <c r="M11" i="116"/>
  <c r="F11" i="116" s="1"/>
  <c r="Q11" i="116"/>
  <c r="M10" i="116"/>
  <c r="F10" i="116" s="1"/>
  <c r="Q10" i="116"/>
  <c r="M9" i="116"/>
  <c r="F9" i="116" s="1"/>
  <c r="Q9" i="116"/>
  <c r="M8" i="116"/>
  <c r="F8" i="116" s="1"/>
  <c r="Q8" i="116"/>
  <c r="M7" i="116"/>
  <c r="F7" i="116" s="1"/>
  <c r="Q7" i="116"/>
  <c r="M6" i="116"/>
  <c r="F6" i="116" s="1"/>
  <c r="Q6" i="116"/>
  <c r="M5" i="116"/>
  <c r="F5" i="116" s="1"/>
  <c r="Q5" i="116"/>
  <c r="M4" i="116"/>
  <c r="F4" i="116" s="1"/>
  <c r="Q4" i="116"/>
  <c r="M3" i="116"/>
  <c r="F3" i="116" s="1"/>
  <c r="Q3" i="116"/>
  <c r="M2" i="116"/>
  <c r="F2" i="116" s="1"/>
  <c r="Q2" i="116"/>
  <c r="M27" i="115"/>
  <c r="F27" i="115" s="1"/>
  <c r="Q27" i="115"/>
  <c r="M26" i="115"/>
  <c r="F26" i="115" s="1"/>
  <c r="Q26" i="115"/>
  <c r="M25" i="115"/>
  <c r="F25" i="115" s="1"/>
  <c r="Q25" i="115"/>
  <c r="M24" i="115"/>
  <c r="F24" i="115" s="1"/>
  <c r="Q24" i="115"/>
  <c r="M23" i="115"/>
  <c r="F23" i="115" s="1"/>
  <c r="Q23" i="115"/>
  <c r="M22" i="115"/>
  <c r="F22" i="115" s="1"/>
  <c r="Q22" i="115"/>
  <c r="M21" i="115"/>
  <c r="F21" i="115" s="1"/>
  <c r="Q21" i="115"/>
  <c r="M20" i="115"/>
  <c r="F20" i="115" s="1"/>
  <c r="Q20" i="115"/>
  <c r="M19" i="115"/>
  <c r="F19" i="115" s="1"/>
  <c r="Q19" i="115"/>
  <c r="M18" i="115"/>
  <c r="F18" i="115" s="1"/>
  <c r="Q18" i="115"/>
  <c r="M17" i="115"/>
  <c r="F17" i="115" s="1"/>
  <c r="Q17" i="115"/>
  <c r="M16" i="115"/>
  <c r="F16" i="115" s="1"/>
  <c r="Q16" i="115"/>
  <c r="M15" i="115"/>
  <c r="F15" i="115" s="1"/>
  <c r="Q15" i="115"/>
  <c r="M14" i="115"/>
  <c r="F14" i="115" s="1"/>
  <c r="Q14" i="115"/>
  <c r="M13" i="115"/>
  <c r="F13" i="115" s="1"/>
  <c r="Q13" i="115"/>
  <c r="M12" i="115"/>
  <c r="F12" i="115" s="1"/>
  <c r="Q12" i="115"/>
  <c r="M11" i="115"/>
  <c r="F11" i="115" s="1"/>
  <c r="Q11" i="115"/>
  <c r="M10" i="115"/>
  <c r="F10" i="115" s="1"/>
  <c r="Q10" i="115"/>
  <c r="M9" i="115"/>
  <c r="F9" i="115" s="1"/>
  <c r="Q9" i="115"/>
  <c r="M8" i="115"/>
  <c r="F8" i="115" s="1"/>
  <c r="Q8" i="115"/>
  <c r="M7" i="115"/>
  <c r="F7" i="115" s="1"/>
  <c r="Q7" i="115"/>
  <c r="M6" i="115"/>
  <c r="F6" i="115" s="1"/>
  <c r="Q6" i="115"/>
  <c r="M5" i="115"/>
  <c r="F5" i="115" s="1"/>
  <c r="Q5" i="115"/>
  <c r="M4" i="115"/>
  <c r="F4" i="115" s="1"/>
  <c r="Q4" i="115"/>
  <c r="M3" i="115"/>
  <c r="F3" i="115" s="1"/>
  <c r="Q3" i="115"/>
  <c r="M2" i="115"/>
  <c r="F2" i="115" s="1"/>
  <c r="Q2" i="115"/>
  <c r="M27" i="114"/>
  <c r="F27" i="114" s="1"/>
  <c r="Q27" i="114"/>
  <c r="M26" i="114"/>
  <c r="F26" i="114" s="1"/>
  <c r="Q26" i="114"/>
  <c r="M25" i="114"/>
  <c r="F25" i="114" s="1"/>
  <c r="Q25" i="114"/>
  <c r="M24" i="114"/>
  <c r="F24" i="114" s="1"/>
  <c r="Q24" i="114"/>
  <c r="M23" i="114"/>
  <c r="F23" i="114" s="1"/>
  <c r="Q23" i="114"/>
  <c r="M22" i="114"/>
  <c r="F22" i="114" s="1"/>
  <c r="Q22" i="114"/>
  <c r="M21" i="114"/>
  <c r="F21" i="114" s="1"/>
  <c r="Q21" i="114"/>
  <c r="M20" i="114"/>
  <c r="F20" i="114" s="1"/>
  <c r="Q20" i="114"/>
  <c r="M19" i="114"/>
  <c r="F19" i="114" s="1"/>
  <c r="Q19" i="114"/>
  <c r="M18" i="114"/>
  <c r="F18" i="114" s="1"/>
  <c r="Q18" i="114"/>
  <c r="M17" i="114"/>
  <c r="F17" i="114" s="1"/>
  <c r="Q17" i="114"/>
  <c r="M16" i="114"/>
  <c r="F16" i="114" s="1"/>
  <c r="Q16" i="114"/>
  <c r="M15" i="114"/>
  <c r="F15" i="114" s="1"/>
  <c r="Q15" i="114"/>
  <c r="M14" i="114"/>
  <c r="F14" i="114" s="1"/>
  <c r="Q14" i="114"/>
  <c r="M13" i="114"/>
  <c r="F13" i="114" s="1"/>
  <c r="Q13" i="114"/>
  <c r="M12" i="114"/>
  <c r="F12" i="114" s="1"/>
  <c r="Q12" i="114"/>
  <c r="M11" i="114"/>
  <c r="F11" i="114" s="1"/>
  <c r="Q11" i="114"/>
  <c r="M10" i="114"/>
  <c r="F10" i="114" s="1"/>
  <c r="Q10" i="114"/>
  <c r="M9" i="114"/>
  <c r="F9" i="114" s="1"/>
  <c r="Q9" i="114"/>
  <c r="M8" i="114"/>
  <c r="F8" i="114" s="1"/>
  <c r="Q8" i="114"/>
  <c r="M7" i="114"/>
  <c r="F7" i="114" s="1"/>
  <c r="Q7" i="114"/>
  <c r="M6" i="114"/>
  <c r="F6" i="114" s="1"/>
  <c r="Q6" i="114"/>
  <c r="M5" i="114"/>
  <c r="F5" i="114" s="1"/>
  <c r="Q5" i="114"/>
  <c r="M4" i="114"/>
  <c r="F4" i="114" s="1"/>
  <c r="Q4" i="114"/>
  <c r="M3" i="114"/>
  <c r="F3" i="114" s="1"/>
  <c r="Q3" i="114"/>
  <c r="M2" i="114"/>
  <c r="F2" i="114" s="1"/>
  <c r="Q2" i="114"/>
  <c r="M27" i="113"/>
  <c r="F27" i="113" s="1"/>
  <c r="Q27" i="113"/>
  <c r="M26" i="113"/>
  <c r="F26" i="113" s="1"/>
  <c r="Q26" i="113"/>
  <c r="M25" i="113"/>
  <c r="F25" i="113" s="1"/>
  <c r="Q25" i="113"/>
  <c r="M24" i="113"/>
  <c r="F24" i="113" s="1"/>
  <c r="Q24" i="113"/>
  <c r="M23" i="113"/>
  <c r="F23" i="113" s="1"/>
  <c r="Q23" i="113"/>
  <c r="M22" i="113"/>
  <c r="F22" i="113" s="1"/>
  <c r="Q22" i="113"/>
  <c r="M21" i="113"/>
  <c r="F21" i="113" s="1"/>
  <c r="Q21" i="113"/>
  <c r="M20" i="113"/>
  <c r="F20" i="113" s="1"/>
  <c r="Q20" i="113"/>
  <c r="M19" i="113"/>
  <c r="F19" i="113" s="1"/>
  <c r="Q19" i="113"/>
  <c r="M18" i="113"/>
  <c r="F18" i="113" s="1"/>
  <c r="Q18" i="113"/>
  <c r="M17" i="113"/>
  <c r="F17" i="113" s="1"/>
  <c r="Q17" i="113"/>
  <c r="M16" i="113"/>
  <c r="F16" i="113" s="1"/>
  <c r="Q16" i="113"/>
  <c r="M15" i="113"/>
  <c r="F15" i="113" s="1"/>
  <c r="Q15" i="113"/>
  <c r="R14" i="113"/>
  <c r="Q14" i="113"/>
  <c r="M13" i="113"/>
  <c r="F13" i="113" s="1"/>
  <c r="Q13" i="113"/>
  <c r="M12" i="113"/>
  <c r="F12" i="113" s="1"/>
  <c r="Q12" i="113"/>
  <c r="M11" i="113"/>
  <c r="F11" i="113" s="1"/>
  <c r="Q11" i="113"/>
  <c r="M10" i="113"/>
  <c r="F10" i="113" s="1"/>
  <c r="Q10" i="113"/>
  <c r="M9" i="113"/>
  <c r="F9" i="113" s="1"/>
  <c r="Q9" i="113"/>
  <c r="M8" i="113"/>
  <c r="F8" i="113" s="1"/>
  <c r="Q8" i="113"/>
  <c r="M7" i="113"/>
  <c r="F7" i="113" s="1"/>
  <c r="Q7" i="113"/>
  <c r="M6" i="113"/>
  <c r="F6" i="113" s="1"/>
  <c r="Q6" i="113"/>
  <c r="M5" i="113"/>
  <c r="F5" i="113" s="1"/>
  <c r="Q5" i="113"/>
  <c r="M4" i="113"/>
  <c r="F4" i="113" s="1"/>
  <c r="Q4" i="113"/>
  <c r="M3" i="113"/>
  <c r="F3" i="113" s="1"/>
  <c r="Q3" i="113"/>
  <c r="M2" i="113"/>
  <c r="F2" i="113" s="1"/>
  <c r="Q2" i="113"/>
  <c r="M27" i="112"/>
  <c r="F27" i="112" s="1"/>
  <c r="Q27" i="112"/>
  <c r="M26" i="112"/>
  <c r="F26" i="112" s="1"/>
  <c r="Q26" i="112"/>
  <c r="M25" i="112"/>
  <c r="F25" i="112" s="1"/>
  <c r="Q25" i="112"/>
  <c r="M24" i="112"/>
  <c r="F24" i="112" s="1"/>
  <c r="Q24" i="112"/>
  <c r="M23" i="112"/>
  <c r="F23" i="112" s="1"/>
  <c r="Q23" i="112"/>
  <c r="M22" i="112"/>
  <c r="F22" i="112" s="1"/>
  <c r="Q22" i="112"/>
  <c r="M21" i="112"/>
  <c r="F21" i="112" s="1"/>
  <c r="Q21" i="112"/>
  <c r="M20" i="112"/>
  <c r="F20" i="112" s="1"/>
  <c r="Q20" i="112"/>
  <c r="M19" i="112"/>
  <c r="F19" i="112" s="1"/>
  <c r="Q19" i="112"/>
  <c r="M18" i="112"/>
  <c r="F18" i="112" s="1"/>
  <c r="Q18" i="112"/>
  <c r="M17" i="112"/>
  <c r="F17" i="112" s="1"/>
  <c r="Q17" i="112"/>
  <c r="M16" i="112"/>
  <c r="F16" i="112" s="1"/>
  <c r="Q16" i="112"/>
  <c r="Q15" i="112"/>
  <c r="M15" i="112"/>
  <c r="F15" i="112" s="1"/>
  <c r="M14" i="112"/>
  <c r="F14" i="112" s="1"/>
  <c r="Q14" i="112"/>
  <c r="M13" i="112"/>
  <c r="F13" i="112" s="1"/>
  <c r="Q13" i="112"/>
  <c r="M12" i="112"/>
  <c r="F12" i="112" s="1"/>
  <c r="Q12" i="112"/>
  <c r="M11" i="112"/>
  <c r="F11" i="112" s="1"/>
  <c r="Q11" i="112"/>
  <c r="M10" i="112"/>
  <c r="F10" i="112" s="1"/>
  <c r="Q10" i="112"/>
  <c r="M9" i="112"/>
  <c r="F9" i="112" s="1"/>
  <c r="Q9" i="112"/>
  <c r="M8" i="112"/>
  <c r="F8" i="112" s="1"/>
  <c r="Q8" i="112"/>
  <c r="M7" i="112"/>
  <c r="F7" i="112" s="1"/>
  <c r="Q7" i="112"/>
  <c r="M6" i="112"/>
  <c r="F6" i="112" s="1"/>
  <c r="Q6" i="112"/>
  <c r="M5" i="112"/>
  <c r="F5" i="112" s="1"/>
  <c r="Q5" i="112"/>
  <c r="M4" i="112"/>
  <c r="F4" i="112" s="1"/>
  <c r="Q4" i="112"/>
  <c r="M3" i="112"/>
  <c r="F3" i="112" s="1"/>
  <c r="Q3" i="112"/>
  <c r="M2" i="112"/>
  <c r="F2" i="112" s="1"/>
  <c r="Q2" i="112"/>
  <c r="M27" i="111"/>
  <c r="F27" i="111" s="1"/>
  <c r="Q27" i="111"/>
  <c r="M26" i="111"/>
  <c r="F26" i="111" s="1"/>
  <c r="Q26" i="111"/>
  <c r="M25" i="111"/>
  <c r="F25" i="111" s="1"/>
  <c r="Q25" i="111"/>
  <c r="M24" i="111"/>
  <c r="F24" i="111" s="1"/>
  <c r="Q24" i="111"/>
  <c r="M23" i="111"/>
  <c r="F23" i="111" s="1"/>
  <c r="Q23" i="111"/>
  <c r="M22" i="111"/>
  <c r="F22" i="111" s="1"/>
  <c r="Q22" i="111"/>
  <c r="M21" i="111"/>
  <c r="F21" i="111" s="1"/>
  <c r="Q21" i="111"/>
  <c r="M20" i="111"/>
  <c r="F20" i="111" s="1"/>
  <c r="Q20" i="111"/>
  <c r="M19" i="111"/>
  <c r="F19" i="111" s="1"/>
  <c r="Q19" i="111"/>
  <c r="M18" i="111"/>
  <c r="F18" i="111" s="1"/>
  <c r="Q18" i="111"/>
  <c r="M17" i="111"/>
  <c r="F17" i="111" s="1"/>
  <c r="Q17" i="111"/>
  <c r="M16" i="111"/>
  <c r="F16" i="111" s="1"/>
  <c r="Q16" i="111"/>
  <c r="M15" i="111"/>
  <c r="F15" i="111" s="1"/>
  <c r="Q15" i="111"/>
  <c r="M14" i="111"/>
  <c r="F14" i="111" s="1"/>
  <c r="Q14" i="111"/>
  <c r="M13" i="111"/>
  <c r="F13" i="111" s="1"/>
  <c r="Q13" i="111"/>
  <c r="M12" i="111"/>
  <c r="F12" i="111" s="1"/>
  <c r="Q12" i="111"/>
  <c r="M11" i="111"/>
  <c r="F11" i="111" s="1"/>
  <c r="Q11" i="111"/>
  <c r="M10" i="111"/>
  <c r="F10" i="111" s="1"/>
  <c r="Q10" i="111"/>
  <c r="M9" i="111"/>
  <c r="F9" i="111" s="1"/>
  <c r="Q9" i="111"/>
  <c r="M8" i="111"/>
  <c r="F8" i="111" s="1"/>
  <c r="Q8" i="111"/>
  <c r="M7" i="111"/>
  <c r="F7" i="111" s="1"/>
  <c r="Q7" i="111"/>
  <c r="M6" i="111"/>
  <c r="F6" i="111" s="1"/>
  <c r="Q6" i="111"/>
  <c r="M5" i="111"/>
  <c r="F5" i="111" s="1"/>
  <c r="Q5" i="111"/>
  <c r="M4" i="111"/>
  <c r="F4" i="111" s="1"/>
  <c r="Q4" i="111"/>
  <c r="M3" i="111"/>
  <c r="F3" i="111" s="1"/>
  <c r="Q3" i="111"/>
  <c r="M2" i="111"/>
  <c r="F2" i="111" s="1"/>
  <c r="Q2" i="111"/>
  <c r="M27" i="110"/>
  <c r="F27" i="110" s="1"/>
  <c r="Q27" i="110"/>
  <c r="M26" i="110"/>
  <c r="F26" i="110" s="1"/>
  <c r="Q26" i="110"/>
  <c r="M25" i="110"/>
  <c r="F25" i="110" s="1"/>
  <c r="Q25" i="110"/>
  <c r="M24" i="110"/>
  <c r="F24" i="110" s="1"/>
  <c r="Q24" i="110"/>
  <c r="M23" i="110"/>
  <c r="F23" i="110" s="1"/>
  <c r="Q23" i="110"/>
  <c r="M22" i="110"/>
  <c r="F22" i="110" s="1"/>
  <c r="Q22" i="110"/>
  <c r="M21" i="110"/>
  <c r="F21" i="110" s="1"/>
  <c r="Q21" i="110"/>
  <c r="M20" i="110"/>
  <c r="F20" i="110" s="1"/>
  <c r="Q20" i="110"/>
  <c r="M19" i="110"/>
  <c r="F19" i="110" s="1"/>
  <c r="Q19" i="110"/>
  <c r="M18" i="110"/>
  <c r="F18" i="110" s="1"/>
  <c r="Q18" i="110"/>
  <c r="M17" i="110"/>
  <c r="F17" i="110" s="1"/>
  <c r="Q17" i="110"/>
  <c r="M16" i="110"/>
  <c r="F16" i="110" s="1"/>
  <c r="Q16" i="110"/>
  <c r="M15" i="110"/>
  <c r="F15" i="110" s="1"/>
  <c r="Q15" i="110"/>
  <c r="M14" i="110"/>
  <c r="F14" i="110" s="1"/>
  <c r="Q14" i="110"/>
  <c r="M13" i="110"/>
  <c r="F13" i="110" s="1"/>
  <c r="Q13" i="110"/>
  <c r="Q12" i="110"/>
  <c r="M11" i="110"/>
  <c r="F11" i="110" s="1"/>
  <c r="Q11" i="110"/>
  <c r="M10" i="110"/>
  <c r="F10" i="110" s="1"/>
  <c r="Q10" i="110"/>
  <c r="M9" i="110"/>
  <c r="F9" i="110" s="1"/>
  <c r="Q9" i="110"/>
  <c r="M8" i="110"/>
  <c r="F8" i="110" s="1"/>
  <c r="Q8" i="110"/>
  <c r="M7" i="110"/>
  <c r="F7" i="110" s="1"/>
  <c r="Q7" i="110"/>
  <c r="M6" i="110"/>
  <c r="F6" i="110" s="1"/>
  <c r="Q6" i="110"/>
  <c r="M5" i="110"/>
  <c r="F5" i="110" s="1"/>
  <c r="Q5" i="110"/>
  <c r="M4" i="110"/>
  <c r="F4" i="110" s="1"/>
  <c r="Q4" i="110"/>
  <c r="M3" i="110"/>
  <c r="F3" i="110" s="1"/>
  <c r="Q3" i="110"/>
  <c r="M2" i="110"/>
  <c r="F2" i="110" s="1"/>
  <c r="Q2" i="110"/>
  <c r="M27" i="109"/>
  <c r="F27" i="109" s="1"/>
  <c r="Q27" i="109"/>
  <c r="M26" i="109"/>
  <c r="F26" i="109" s="1"/>
  <c r="Q26" i="109"/>
  <c r="M25" i="109"/>
  <c r="F25" i="109" s="1"/>
  <c r="Q25" i="109"/>
  <c r="M24" i="109"/>
  <c r="F24" i="109" s="1"/>
  <c r="Q24" i="109"/>
  <c r="M23" i="109"/>
  <c r="F23" i="109" s="1"/>
  <c r="Q23" i="109"/>
  <c r="M22" i="109"/>
  <c r="F22" i="109" s="1"/>
  <c r="Q22" i="109"/>
  <c r="M21" i="109"/>
  <c r="F21" i="109" s="1"/>
  <c r="Q21" i="109"/>
  <c r="M20" i="109"/>
  <c r="F20" i="109" s="1"/>
  <c r="Q20" i="109"/>
  <c r="M19" i="109"/>
  <c r="F19" i="109" s="1"/>
  <c r="Q19" i="109"/>
  <c r="M18" i="109"/>
  <c r="F18" i="109" s="1"/>
  <c r="Q18" i="109"/>
  <c r="M17" i="109"/>
  <c r="F17" i="109" s="1"/>
  <c r="Q17" i="109"/>
  <c r="M16" i="109"/>
  <c r="F16" i="109" s="1"/>
  <c r="Q16" i="109"/>
  <c r="M15" i="109"/>
  <c r="F15" i="109" s="1"/>
  <c r="Q15" i="109"/>
  <c r="M14" i="109"/>
  <c r="F14" i="109" s="1"/>
  <c r="Q14" i="109"/>
  <c r="M13" i="109"/>
  <c r="F13" i="109" s="1"/>
  <c r="Q13" i="109"/>
  <c r="R12" i="109"/>
  <c r="Q12" i="109"/>
  <c r="M11" i="109"/>
  <c r="F11" i="109" s="1"/>
  <c r="Q11" i="109"/>
  <c r="M10" i="109"/>
  <c r="F10" i="109" s="1"/>
  <c r="Q10" i="109"/>
  <c r="M9" i="109"/>
  <c r="F9" i="109" s="1"/>
  <c r="Q9" i="109"/>
  <c r="M8" i="109"/>
  <c r="F8" i="109" s="1"/>
  <c r="Q8" i="109"/>
  <c r="M7" i="109"/>
  <c r="F7" i="109" s="1"/>
  <c r="Q7" i="109"/>
  <c r="M6" i="109"/>
  <c r="F6" i="109" s="1"/>
  <c r="Q6" i="109"/>
  <c r="M5" i="109"/>
  <c r="F5" i="109" s="1"/>
  <c r="Q5" i="109"/>
  <c r="M4" i="109"/>
  <c r="F4" i="109" s="1"/>
  <c r="Q4" i="109"/>
  <c r="M3" i="109"/>
  <c r="F3" i="109" s="1"/>
  <c r="Q3" i="109"/>
  <c r="M2" i="109"/>
  <c r="F2" i="109" s="1"/>
  <c r="Q2" i="109"/>
  <c r="M27" i="93"/>
  <c r="M26" i="93"/>
  <c r="M25" i="93"/>
  <c r="M24" i="93"/>
  <c r="M23" i="93"/>
  <c r="M22" i="93"/>
  <c r="M21" i="93"/>
  <c r="M20" i="93"/>
  <c r="M19" i="93"/>
  <c r="M18" i="93"/>
  <c r="M17" i="93"/>
  <c r="M16" i="93"/>
  <c r="M15" i="93"/>
  <c r="M14" i="93"/>
  <c r="M11" i="93"/>
  <c r="M10" i="93"/>
  <c r="M9" i="93"/>
  <c r="M8" i="93"/>
  <c r="M7" i="93"/>
  <c r="M6" i="93"/>
  <c r="M5" i="93"/>
  <c r="M4" i="93"/>
  <c r="M3" i="93"/>
  <c r="M2" i="93"/>
  <c r="X32" i="108"/>
  <c r="X31" i="108"/>
  <c r="X30" i="108"/>
  <c r="Y29" i="108"/>
  <c r="X29" i="108"/>
  <c r="Y28" i="108"/>
  <c r="X28" i="108"/>
  <c r="Y27" i="108"/>
  <c r="X27" i="108"/>
  <c r="V27" i="108"/>
  <c r="M27" i="108" s="1"/>
  <c r="F27" i="108" s="1"/>
  <c r="Q27" i="108"/>
  <c r="V26" i="108"/>
  <c r="M26" i="108" s="1"/>
  <c r="F26" i="108" s="1"/>
  <c r="Q26" i="108"/>
  <c r="X25" i="108"/>
  <c r="V25" i="108"/>
  <c r="M25" i="108" s="1"/>
  <c r="F25" i="108" s="1"/>
  <c r="Q25" i="108"/>
  <c r="X24" i="108"/>
  <c r="V24" i="108"/>
  <c r="M24" i="108" s="1"/>
  <c r="F24" i="108" s="1"/>
  <c r="Q24" i="108"/>
  <c r="X23" i="108"/>
  <c r="V23" i="108"/>
  <c r="M23" i="108" s="1"/>
  <c r="F23" i="108" s="1"/>
  <c r="Q23" i="108"/>
  <c r="X22" i="108"/>
  <c r="V22" i="108"/>
  <c r="M22" i="108" s="1"/>
  <c r="F22" i="108" s="1"/>
  <c r="Q22" i="108"/>
  <c r="X21" i="108"/>
  <c r="V21" i="108"/>
  <c r="M21" i="108" s="1"/>
  <c r="F21" i="108" s="1"/>
  <c r="Q21" i="108"/>
  <c r="X20" i="108"/>
  <c r="V20" i="108"/>
  <c r="M20" i="108" s="1"/>
  <c r="F20" i="108" s="1"/>
  <c r="Q20" i="108"/>
  <c r="X19" i="108"/>
  <c r="V19" i="108"/>
  <c r="M19" i="108" s="1"/>
  <c r="F19" i="108" s="1"/>
  <c r="Q19" i="108"/>
  <c r="X18" i="108"/>
  <c r="V18" i="108"/>
  <c r="M18" i="108" s="1"/>
  <c r="F18" i="108" s="1"/>
  <c r="Q18" i="108"/>
  <c r="X17" i="108"/>
  <c r="V17" i="108"/>
  <c r="M17" i="108" s="1"/>
  <c r="F17" i="108" s="1"/>
  <c r="Q17" i="108"/>
  <c r="X16" i="108"/>
  <c r="V16" i="108"/>
  <c r="M16" i="108" s="1"/>
  <c r="F16" i="108" s="1"/>
  <c r="Q16" i="108"/>
  <c r="X15" i="108"/>
  <c r="V15" i="108"/>
  <c r="M15" i="108" s="1"/>
  <c r="F15" i="108" s="1"/>
  <c r="Q15" i="108"/>
  <c r="X14" i="108"/>
  <c r="V14" i="108"/>
  <c r="M14" i="108" s="1"/>
  <c r="F14" i="108" s="1"/>
  <c r="Q14" i="108"/>
  <c r="X13" i="108"/>
  <c r="V13" i="108"/>
  <c r="M13" i="108" s="1"/>
  <c r="F13" i="108" s="1"/>
  <c r="Q13" i="108"/>
  <c r="X12" i="108"/>
  <c r="V12" i="108"/>
  <c r="M12" i="108" s="1"/>
  <c r="F12" i="108" s="1"/>
  <c r="Q12" i="108"/>
  <c r="X11" i="108"/>
  <c r="V11" i="108"/>
  <c r="M11" i="108" s="1"/>
  <c r="F11" i="108" s="1"/>
  <c r="Q11" i="108"/>
  <c r="X10" i="108"/>
  <c r="V10" i="108"/>
  <c r="M10" i="108" s="1"/>
  <c r="F10" i="108" s="1"/>
  <c r="Q10" i="108"/>
  <c r="X9" i="108"/>
  <c r="V9" i="108"/>
  <c r="M9" i="108" s="1"/>
  <c r="F9" i="108" s="1"/>
  <c r="Q9" i="108"/>
  <c r="X8" i="108"/>
  <c r="V8" i="108"/>
  <c r="M8" i="108" s="1"/>
  <c r="F8" i="108" s="1"/>
  <c r="Q8" i="108"/>
  <c r="X7" i="108"/>
  <c r="V7" i="108"/>
  <c r="M7" i="108" s="1"/>
  <c r="F7" i="108" s="1"/>
  <c r="Q7" i="108"/>
  <c r="X6" i="108"/>
  <c r="V6" i="108"/>
  <c r="M6" i="108" s="1"/>
  <c r="F6" i="108" s="1"/>
  <c r="Q6" i="108"/>
  <c r="X5" i="108"/>
  <c r="V5" i="108"/>
  <c r="M5" i="108" s="1"/>
  <c r="F5" i="108" s="1"/>
  <c r="Q5" i="108"/>
  <c r="X4" i="108"/>
  <c r="V4" i="108"/>
  <c r="M4" i="108" s="1"/>
  <c r="F4" i="108" s="1"/>
  <c r="Q4" i="108"/>
  <c r="X3" i="108"/>
  <c r="V3" i="108"/>
  <c r="M3" i="108" s="1"/>
  <c r="F3" i="108" s="1"/>
  <c r="Q3" i="108"/>
  <c r="X2" i="108"/>
  <c r="V2" i="108"/>
  <c r="M2" i="108" s="1"/>
  <c r="F2" i="108" s="1"/>
  <c r="Q2" i="108"/>
  <c r="M27" i="107"/>
  <c r="F27" i="107" s="1"/>
  <c r="Q27" i="107"/>
  <c r="M26" i="107"/>
  <c r="F26" i="107" s="1"/>
  <c r="Q26" i="107"/>
  <c r="M25" i="107"/>
  <c r="F25" i="107" s="1"/>
  <c r="Q25" i="107"/>
  <c r="M24" i="107"/>
  <c r="F24" i="107" s="1"/>
  <c r="Q24" i="107"/>
  <c r="M23" i="107"/>
  <c r="F23" i="107" s="1"/>
  <c r="Q23" i="107"/>
  <c r="M22" i="107"/>
  <c r="F22" i="107" s="1"/>
  <c r="Q22" i="107"/>
  <c r="M21" i="107"/>
  <c r="F21" i="107" s="1"/>
  <c r="Q21" i="107"/>
  <c r="M20" i="107"/>
  <c r="F20" i="107" s="1"/>
  <c r="Q20" i="107"/>
  <c r="M19" i="107"/>
  <c r="F19" i="107" s="1"/>
  <c r="Q19" i="107"/>
  <c r="M18" i="107"/>
  <c r="F18" i="107" s="1"/>
  <c r="Q18" i="107"/>
  <c r="M17" i="107"/>
  <c r="F17" i="107" s="1"/>
  <c r="Q17" i="107"/>
  <c r="M16" i="107"/>
  <c r="F16" i="107" s="1"/>
  <c r="Q16" i="107"/>
  <c r="M15" i="107"/>
  <c r="F15" i="107" s="1"/>
  <c r="Q15" i="107"/>
  <c r="M14" i="107"/>
  <c r="F14" i="107" s="1"/>
  <c r="Q14" i="107"/>
  <c r="R13" i="107"/>
  <c r="Q13" i="107"/>
  <c r="M12" i="107"/>
  <c r="F12" i="107" s="1"/>
  <c r="Q12" i="107"/>
  <c r="M11" i="107"/>
  <c r="F11" i="107" s="1"/>
  <c r="Q11" i="107"/>
  <c r="M10" i="107"/>
  <c r="F10" i="107" s="1"/>
  <c r="Q10" i="107"/>
  <c r="M9" i="107"/>
  <c r="F9" i="107" s="1"/>
  <c r="Q9" i="107"/>
  <c r="M8" i="107"/>
  <c r="F8" i="107" s="1"/>
  <c r="Q8" i="107"/>
  <c r="M7" i="107"/>
  <c r="F7" i="107" s="1"/>
  <c r="Q7" i="107"/>
  <c r="M6" i="107"/>
  <c r="F6" i="107" s="1"/>
  <c r="Q6" i="107"/>
  <c r="M5" i="107"/>
  <c r="F5" i="107" s="1"/>
  <c r="Q5" i="107"/>
  <c r="M4" i="107"/>
  <c r="F4" i="107" s="1"/>
  <c r="Q4" i="107"/>
  <c r="M3" i="107"/>
  <c r="F3" i="107" s="1"/>
  <c r="Q3" i="107"/>
  <c r="M2" i="107"/>
  <c r="F2" i="107" s="1"/>
  <c r="Q2" i="107"/>
  <c r="M27" i="106"/>
  <c r="F27" i="106" s="1"/>
  <c r="Q27" i="106"/>
  <c r="M26" i="106"/>
  <c r="F26" i="106" s="1"/>
  <c r="Q26" i="106"/>
  <c r="M25" i="106"/>
  <c r="F25" i="106" s="1"/>
  <c r="Q25" i="106"/>
  <c r="M24" i="106"/>
  <c r="F24" i="106" s="1"/>
  <c r="Q24" i="106"/>
  <c r="M23" i="106"/>
  <c r="F23" i="106" s="1"/>
  <c r="Q23" i="106"/>
  <c r="M22" i="106"/>
  <c r="F22" i="106" s="1"/>
  <c r="Q22" i="106"/>
  <c r="M21" i="106"/>
  <c r="F21" i="106" s="1"/>
  <c r="Q21" i="106"/>
  <c r="M20" i="106"/>
  <c r="F20" i="106" s="1"/>
  <c r="Q20" i="106"/>
  <c r="M19" i="106"/>
  <c r="F19" i="106" s="1"/>
  <c r="Q19" i="106"/>
  <c r="M18" i="106"/>
  <c r="F18" i="106" s="1"/>
  <c r="Q18" i="106"/>
  <c r="M17" i="106"/>
  <c r="F17" i="106" s="1"/>
  <c r="Q17" i="106"/>
  <c r="M16" i="106"/>
  <c r="F16" i="106" s="1"/>
  <c r="Q16" i="106"/>
  <c r="M15" i="106"/>
  <c r="F15" i="106" s="1"/>
  <c r="Q15" i="106"/>
  <c r="M14" i="106"/>
  <c r="F14" i="106" s="1"/>
  <c r="Q14" i="106"/>
  <c r="M13" i="106"/>
  <c r="F13" i="106" s="1"/>
  <c r="Q13" i="106"/>
  <c r="Q12" i="106"/>
  <c r="R11" i="106"/>
  <c r="M11" i="106"/>
  <c r="F11" i="106" s="1"/>
  <c r="Q11" i="106"/>
  <c r="M10" i="106"/>
  <c r="F10" i="106" s="1"/>
  <c r="Q10" i="106"/>
  <c r="M9" i="106"/>
  <c r="F9" i="106" s="1"/>
  <c r="Q9" i="106"/>
  <c r="M8" i="106"/>
  <c r="F8" i="106" s="1"/>
  <c r="Q8" i="106"/>
  <c r="M7" i="106"/>
  <c r="F7" i="106" s="1"/>
  <c r="Q7" i="106"/>
  <c r="M6" i="106"/>
  <c r="F6" i="106" s="1"/>
  <c r="Q6" i="106"/>
  <c r="M5" i="106"/>
  <c r="F5" i="106" s="1"/>
  <c r="Q5" i="106"/>
  <c r="M4" i="106"/>
  <c r="F4" i="106" s="1"/>
  <c r="Q4" i="106"/>
  <c r="M3" i="106"/>
  <c r="F3" i="106" s="1"/>
  <c r="Q3" i="106"/>
  <c r="M2" i="106"/>
  <c r="F2" i="106" s="1"/>
  <c r="Q2" i="106"/>
  <c r="M27" i="105"/>
  <c r="F27" i="105" s="1"/>
  <c r="Q27" i="105"/>
  <c r="M26" i="105"/>
  <c r="F26" i="105" s="1"/>
  <c r="Q26" i="105"/>
  <c r="M25" i="105"/>
  <c r="F25" i="105" s="1"/>
  <c r="Q25" i="105"/>
  <c r="M24" i="105"/>
  <c r="F24" i="105" s="1"/>
  <c r="Q24" i="105"/>
  <c r="M23" i="105"/>
  <c r="F23" i="105" s="1"/>
  <c r="Q23" i="105"/>
  <c r="M22" i="105"/>
  <c r="F22" i="105" s="1"/>
  <c r="Q22" i="105"/>
  <c r="M21" i="105"/>
  <c r="F21" i="105" s="1"/>
  <c r="Q21" i="105"/>
  <c r="M20" i="105"/>
  <c r="F20" i="105" s="1"/>
  <c r="Q20" i="105"/>
  <c r="M19" i="105"/>
  <c r="F19" i="105" s="1"/>
  <c r="Q19" i="105"/>
  <c r="M18" i="105"/>
  <c r="F18" i="105" s="1"/>
  <c r="Q18" i="105"/>
  <c r="M17" i="105"/>
  <c r="F17" i="105" s="1"/>
  <c r="Q17" i="105"/>
  <c r="M16" i="105"/>
  <c r="F16" i="105" s="1"/>
  <c r="Q16" i="105"/>
  <c r="M15" i="105"/>
  <c r="F15" i="105" s="1"/>
  <c r="Q15" i="105"/>
  <c r="M14" i="105"/>
  <c r="F14" i="105" s="1"/>
  <c r="Q14" i="105"/>
  <c r="M13" i="105"/>
  <c r="F13" i="105" s="1"/>
  <c r="Q13" i="105"/>
  <c r="M12" i="105"/>
  <c r="F12" i="105" s="1"/>
  <c r="Q12" i="105"/>
  <c r="M11" i="105"/>
  <c r="F11" i="105" s="1"/>
  <c r="Q11" i="105"/>
  <c r="M10" i="105"/>
  <c r="F10" i="105" s="1"/>
  <c r="Q10" i="105"/>
  <c r="M9" i="105"/>
  <c r="F9" i="105" s="1"/>
  <c r="Q9" i="105"/>
  <c r="M8" i="105"/>
  <c r="F8" i="105" s="1"/>
  <c r="Q8" i="105"/>
  <c r="M7" i="105"/>
  <c r="F7" i="105" s="1"/>
  <c r="Q7" i="105"/>
  <c r="M6" i="105"/>
  <c r="F6" i="105" s="1"/>
  <c r="Q6" i="105"/>
  <c r="M5" i="105"/>
  <c r="F5" i="105" s="1"/>
  <c r="Q5" i="105"/>
  <c r="M4" i="105"/>
  <c r="F4" i="105" s="1"/>
  <c r="Q4" i="105"/>
  <c r="M3" i="105"/>
  <c r="F3" i="105" s="1"/>
  <c r="Q3" i="105"/>
  <c r="Q2" i="105"/>
  <c r="M2" i="105"/>
  <c r="F2" i="105" s="1"/>
  <c r="M27" i="104"/>
  <c r="F27" i="104" s="1"/>
  <c r="Q27" i="104"/>
  <c r="M26" i="104"/>
  <c r="F26" i="104" s="1"/>
  <c r="Q26" i="104"/>
  <c r="M25" i="104"/>
  <c r="F25" i="104" s="1"/>
  <c r="Q25" i="104"/>
  <c r="M24" i="104"/>
  <c r="F24" i="104" s="1"/>
  <c r="Q24" i="104"/>
  <c r="M23" i="104"/>
  <c r="F23" i="104" s="1"/>
  <c r="Q23" i="104"/>
  <c r="M22" i="104"/>
  <c r="F22" i="104" s="1"/>
  <c r="Q22" i="104"/>
  <c r="M21" i="104"/>
  <c r="F21" i="104" s="1"/>
  <c r="Q21" i="104"/>
  <c r="M20" i="104"/>
  <c r="F20" i="104" s="1"/>
  <c r="Q20" i="104"/>
  <c r="M19" i="104"/>
  <c r="F19" i="104" s="1"/>
  <c r="Q19" i="104"/>
  <c r="M18" i="104"/>
  <c r="F18" i="104" s="1"/>
  <c r="Q18" i="104"/>
  <c r="M17" i="104"/>
  <c r="F17" i="104" s="1"/>
  <c r="Q17" i="104"/>
  <c r="M16" i="104"/>
  <c r="F16" i="104" s="1"/>
  <c r="Q16" i="104"/>
  <c r="M15" i="104"/>
  <c r="F15" i="104" s="1"/>
  <c r="Q15" i="104"/>
  <c r="Q14" i="104"/>
  <c r="M13" i="104"/>
  <c r="F13" i="104" s="1"/>
  <c r="Q13" i="104"/>
  <c r="R12" i="104"/>
  <c r="Q12" i="104"/>
  <c r="M11" i="104"/>
  <c r="F11" i="104" s="1"/>
  <c r="Q11" i="104"/>
  <c r="M10" i="104"/>
  <c r="F10" i="104" s="1"/>
  <c r="Q10" i="104"/>
  <c r="M9" i="104"/>
  <c r="F9" i="104" s="1"/>
  <c r="Q9" i="104"/>
  <c r="M8" i="104"/>
  <c r="F8" i="104" s="1"/>
  <c r="Q8" i="104"/>
  <c r="M7" i="104"/>
  <c r="F7" i="104" s="1"/>
  <c r="Q7" i="104"/>
  <c r="M6" i="104"/>
  <c r="F6" i="104" s="1"/>
  <c r="Q6" i="104"/>
  <c r="M5" i="104"/>
  <c r="F5" i="104" s="1"/>
  <c r="Q5" i="104"/>
  <c r="M4" i="104"/>
  <c r="F4" i="104" s="1"/>
  <c r="Q4" i="104"/>
  <c r="M3" i="104"/>
  <c r="F3" i="104" s="1"/>
  <c r="Q3" i="104"/>
  <c r="M2" i="104"/>
  <c r="F2" i="104" s="1"/>
  <c r="Q2" i="104"/>
  <c r="G12" i="104" l="1"/>
  <c r="R5" i="131"/>
  <c r="G5" i="131" s="1"/>
  <c r="H5" i="131" s="1"/>
  <c r="R15" i="131"/>
  <c r="G15" i="131" s="1"/>
  <c r="H15" i="131" s="1"/>
  <c r="R23" i="131"/>
  <c r="G23" i="131" s="1"/>
  <c r="H23" i="131" s="1"/>
  <c r="R8" i="131"/>
  <c r="G8" i="131" s="1"/>
  <c r="H8" i="131" s="1"/>
  <c r="R18" i="131"/>
  <c r="G18" i="131" s="1"/>
  <c r="H18" i="131" s="1"/>
  <c r="R3" i="131"/>
  <c r="R11" i="131"/>
  <c r="G11" i="131" s="1"/>
  <c r="H11" i="131" s="1"/>
  <c r="R6" i="131"/>
  <c r="G6" i="131" s="1"/>
  <c r="H6" i="131" s="1"/>
  <c r="R9" i="131"/>
  <c r="G9" i="131" s="1"/>
  <c r="H9" i="131" s="1"/>
  <c r="R19" i="131"/>
  <c r="G19" i="131" s="1"/>
  <c r="H19" i="131" s="1"/>
  <c r="R27" i="131"/>
  <c r="G27" i="131" s="1"/>
  <c r="H27" i="131" s="1"/>
  <c r="R22" i="131"/>
  <c r="G22" i="131" s="1"/>
  <c r="H22" i="131" s="1"/>
  <c r="R7" i="131"/>
  <c r="G7" i="131" s="1"/>
  <c r="H7" i="131" s="1"/>
  <c r="R25" i="131"/>
  <c r="G25" i="131" s="1"/>
  <c r="H25" i="131" s="1"/>
  <c r="R10" i="131"/>
  <c r="G10" i="131" s="1"/>
  <c r="H10" i="131" s="1"/>
  <c r="R20" i="131"/>
  <c r="G20" i="131" s="1"/>
  <c r="H20" i="131" s="1"/>
  <c r="R6" i="130"/>
  <c r="G6" i="130" s="1"/>
  <c r="H6" i="130" s="1"/>
  <c r="R19" i="130"/>
  <c r="G19" i="130" s="1"/>
  <c r="H19" i="130" s="1"/>
  <c r="R27" i="130"/>
  <c r="G27" i="130" s="1"/>
  <c r="H27" i="130" s="1"/>
  <c r="R22" i="130"/>
  <c r="G22" i="130" s="1"/>
  <c r="H22" i="130" s="1"/>
  <c r="R7" i="130"/>
  <c r="R17" i="130"/>
  <c r="G17" i="130" s="1"/>
  <c r="H17" i="130" s="1"/>
  <c r="R5" i="130"/>
  <c r="G5" i="130" s="1"/>
  <c r="H5" i="130" s="1"/>
  <c r="R15" i="130"/>
  <c r="G15" i="130" s="1"/>
  <c r="H15" i="130" s="1"/>
  <c r="R8" i="130"/>
  <c r="G8" i="130" s="1"/>
  <c r="H8" i="130" s="1"/>
  <c r="R18" i="130"/>
  <c r="G18" i="130" s="1"/>
  <c r="H18" i="130" s="1"/>
  <c r="R26" i="130"/>
  <c r="G26" i="130" s="1"/>
  <c r="H26" i="130" s="1"/>
  <c r="R3" i="130"/>
  <c r="G3" i="130" s="1"/>
  <c r="H3" i="130" s="1"/>
  <c r="R11" i="130"/>
  <c r="G11" i="130" s="1"/>
  <c r="H11" i="130" s="1"/>
  <c r="R21" i="130"/>
  <c r="G21" i="130" s="1"/>
  <c r="H21" i="130" s="1"/>
  <c r="R7" i="129"/>
  <c r="G7" i="129" s="1"/>
  <c r="H7" i="129" s="1"/>
  <c r="R4" i="129"/>
  <c r="G4" i="129" s="1"/>
  <c r="H4" i="129" s="1"/>
  <c r="R22" i="129"/>
  <c r="G22" i="129" s="1"/>
  <c r="H22" i="129" s="1"/>
  <c r="R5" i="129"/>
  <c r="R15" i="129"/>
  <c r="G15" i="129" s="1"/>
  <c r="H15" i="129" s="1"/>
  <c r="R8" i="129"/>
  <c r="G8" i="129" s="1"/>
  <c r="H8" i="129" s="1"/>
  <c r="R3" i="129"/>
  <c r="G3" i="129" s="1"/>
  <c r="H3" i="129" s="1"/>
  <c r="R11" i="129"/>
  <c r="G11" i="129" s="1"/>
  <c r="H11" i="129" s="1"/>
  <c r="R21" i="129"/>
  <c r="G21" i="129" s="1"/>
  <c r="H21" i="129" s="1"/>
  <c r="R6" i="129"/>
  <c r="G6" i="129" s="1"/>
  <c r="H6" i="129" s="1"/>
  <c r="R9" i="129"/>
  <c r="G9" i="129" s="1"/>
  <c r="H9" i="129" s="1"/>
  <c r="R7" i="128"/>
  <c r="R20" i="128"/>
  <c r="G20" i="128" s="1"/>
  <c r="H20" i="128" s="1"/>
  <c r="R10" i="128"/>
  <c r="R15" i="128"/>
  <c r="R23" i="128"/>
  <c r="G23" i="128" s="1"/>
  <c r="H23" i="128" s="1"/>
  <c r="R5" i="128"/>
  <c r="G5" i="128" s="1"/>
  <c r="H5" i="128" s="1"/>
  <c r="R18" i="128"/>
  <c r="R8" i="128"/>
  <c r="G8" i="128" s="1"/>
  <c r="H8" i="128" s="1"/>
  <c r="R21" i="128"/>
  <c r="G21" i="128" s="1"/>
  <c r="H21" i="128" s="1"/>
  <c r="R3" i="128"/>
  <c r="G3" i="128" s="1"/>
  <c r="H3" i="128" s="1"/>
  <c r="R11" i="128"/>
  <c r="R19" i="128"/>
  <c r="G19" i="128" s="1"/>
  <c r="H19" i="128" s="1"/>
  <c r="R27" i="128"/>
  <c r="G27" i="128" s="1"/>
  <c r="H27" i="128" s="1"/>
  <c r="R22" i="128"/>
  <c r="R4" i="128"/>
  <c r="G4" i="128" s="1"/>
  <c r="H4" i="128" s="1"/>
  <c r="R17" i="128"/>
  <c r="G17" i="128" s="1"/>
  <c r="H17" i="128" s="1"/>
  <c r="R25" i="128"/>
  <c r="G25" i="128" s="1"/>
  <c r="H25" i="128" s="1"/>
  <c r="R5" i="127"/>
  <c r="G5" i="127" s="1"/>
  <c r="H5" i="127" s="1"/>
  <c r="R23" i="127"/>
  <c r="R8" i="127"/>
  <c r="G8" i="127" s="1"/>
  <c r="H8" i="127" s="1"/>
  <c r="R3" i="127"/>
  <c r="G3" i="127" s="1"/>
  <c r="H3" i="127" s="1"/>
  <c r="R11" i="127"/>
  <c r="R16" i="127"/>
  <c r="G16" i="127" s="1"/>
  <c r="H16" i="127" s="1"/>
  <c r="R21" i="127"/>
  <c r="G21" i="127" s="1"/>
  <c r="H21" i="127" s="1"/>
  <c r="R6" i="127"/>
  <c r="R19" i="127"/>
  <c r="R4" i="127"/>
  <c r="G4" i="127" s="1"/>
  <c r="H4" i="127" s="1"/>
  <c r="R22" i="127"/>
  <c r="R7" i="127"/>
  <c r="G7" i="127" s="1"/>
  <c r="H7" i="127" s="1"/>
  <c r="R25" i="127"/>
  <c r="G25" i="127" s="1"/>
  <c r="H25" i="127" s="1"/>
  <c r="R10" i="127"/>
  <c r="R18" i="127"/>
  <c r="G18" i="127" s="1"/>
  <c r="H18" i="127" s="1"/>
  <c r="R5" i="126"/>
  <c r="G5" i="126" s="1"/>
  <c r="H5" i="126" s="1"/>
  <c r="R15" i="126"/>
  <c r="G15" i="126" s="1"/>
  <c r="H15" i="126" s="1"/>
  <c r="R18" i="126"/>
  <c r="R8" i="126"/>
  <c r="G8" i="126" s="1"/>
  <c r="H8" i="126" s="1"/>
  <c r="R3" i="126"/>
  <c r="G3" i="126" s="1"/>
  <c r="H3" i="126" s="1"/>
  <c r="R11" i="126"/>
  <c r="R24" i="126"/>
  <c r="G24" i="126" s="1"/>
  <c r="H24" i="126" s="1"/>
  <c r="R19" i="126"/>
  <c r="G19" i="126" s="1"/>
  <c r="H19" i="126" s="1"/>
  <c r="R27" i="126"/>
  <c r="R22" i="126"/>
  <c r="G22" i="126" s="1"/>
  <c r="H22" i="126" s="1"/>
  <c r="R4" i="126"/>
  <c r="G4" i="126" s="1"/>
  <c r="H4" i="126" s="1"/>
  <c r="R17" i="126"/>
  <c r="G17" i="126" s="1"/>
  <c r="H17" i="126" s="1"/>
  <c r="R7" i="126"/>
  <c r="G7" i="126" s="1"/>
  <c r="H7" i="126" s="1"/>
  <c r="R2" i="126"/>
  <c r="G2" i="126" s="1"/>
  <c r="H2" i="126" s="1"/>
  <c r="R10" i="126"/>
  <c r="R23" i="126"/>
  <c r="R9" i="125"/>
  <c r="G9" i="125" s="1"/>
  <c r="H9" i="125" s="1"/>
  <c r="R4" i="125"/>
  <c r="G4" i="125" s="1"/>
  <c r="H4" i="125" s="1"/>
  <c r="R19" i="125"/>
  <c r="R27" i="125"/>
  <c r="G27" i="125" s="1"/>
  <c r="H27" i="125" s="1"/>
  <c r="R7" i="125"/>
  <c r="G7" i="125" s="1"/>
  <c r="H7" i="125" s="1"/>
  <c r="R22" i="125"/>
  <c r="R16" i="125"/>
  <c r="G16" i="125" s="1"/>
  <c r="H16" i="125" s="1"/>
  <c r="R25" i="125"/>
  <c r="G25" i="125" s="1"/>
  <c r="H25" i="125" s="1"/>
  <c r="R5" i="125"/>
  <c r="R10" i="125"/>
  <c r="G10" i="125" s="1"/>
  <c r="H10" i="125" s="1"/>
  <c r="R23" i="125"/>
  <c r="R18" i="125"/>
  <c r="G18" i="125" s="1"/>
  <c r="H18" i="125" s="1"/>
  <c r="R6" i="125"/>
  <c r="G6" i="125" s="1"/>
  <c r="H6" i="125" s="1"/>
  <c r="R11" i="125"/>
  <c r="R17" i="124"/>
  <c r="G17" i="124" s="1"/>
  <c r="H17" i="124" s="1"/>
  <c r="R25" i="124"/>
  <c r="G25" i="124" s="1"/>
  <c r="H25" i="124" s="1"/>
  <c r="R10" i="124"/>
  <c r="R20" i="124"/>
  <c r="G20" i="124" s="1"/>
  <c r="H20" i="124" s="1"/>
  <c r="R23" i="124"/>
  <c r="G23" i="124" s="1"/>
  <c r="H23" i="124" s="1"/>
  <c r="R11" i="124"/>
  <c r="G11" i="124" s="1"/>
  <c r="H11" i="124" s="1"/>
  <c r="R21" i="124"/>
  <c r="G21" i="124" s="1"/>
  <c r="H21" i="124" s="1"/>
  <c r="R16" i="124"/>
  <c r="R9" i="124"/>
  <c r="G9" i="124" s="1"/>
  <c r="H9" i="124" s="1"/>
  <c r="R4" i="124"/>
  <c r="G4" i="124" s="1"/>
  <c r="H4" i="124" s="1"/>
  <c r="R5" i="123"/>
  <c r="R26" i="123"/>
  <c r="G26" i="123" s="1"/>
  <c r="H26" i="123" s="1"/>
  <c r="R8" i="123"/>
  <c r="G8" i="123" s="1"/>
  <c r="H8" i="123" s="1"/>
  <c r="R21" i="123"/>
  <c r="G21" i="123" s="1"/>
  <c r="H21" i="123" s="1"/>
  <c r="R11" i="123"/>
  <c r="R24" i="123"/>
  <c r="G24" i="123" s="1"/>
  <c r="H24" i="123" s="1"/>
  <c r="R6" i="123"/>
  <c r="G6" i="123" s="1"/>
  <c r="H6" i="123" s="1"/>
  <c r="R19" i="123"/>
  <c r="R27" i="123"/>
  <c r="R9" i="123"/>
  <c r="G9" i="123" s="1"/>
  <c r="H9" i="123" s="1"/>
  <c r="R4" i="123"/>
  <c r="R7" i="123"/>
  <c r="G7" i="123" s="1"/>
  <c r="H7" i="123" s="1"/>
  <c r="R20" i="122"/>
  <c r="G20" i="122" s="1"/>
  <c r="H20" i="122" s="1"/>
  <c r="R22" i="122"/>
  <c r="G22" i="122" s="1"/>
  <c r="H22" i="122" s="1"/>
  <c r="R10" i="122"/>
  <c r="G10" i="122" s="1"/>
  <c r="H10" i="122" s="1"/>
  <c r="R18" i="122"/>
  <c r="G18" i="122" s="1"/>
  <c r="H18" i="122" s="1"/>
  <c r="R8" i="122"/>
  <c r="G8" i="122" s="1"/>
  <c r="H8" i="122" s="1"/>
  <c r="R21" i="122"/>
  <c r="G21" i="122" s="1"/>
  <c r="H21" i="122" s="1"/>
  <c r="R11" i="122"/>
  <c r="G11" i="122" s="1"/>
  <c r="H11" i="122" s="1"/>
  <c r="R16" i="122"/>
  <c r="G16" i="122" s="1"/>
  <c r="H16" i="122" s="1"/>
  <c r="R19" i="122"/>
  <c r="G19" i="122" s="1"/>
  <c r="H19" i="122" s="1"/>
  <c r="R27" i="122"/>
  <c r="R20" i="121"/>
  <c r="G20" i="121" s="1"/>
  <c r="H20" i="121" s="1"/>
  <c r="R26" i="121"/>
  <c r="G26" i="121" s="1"/>
  <c r="H26" i="121" s="1"/>
  <c r="R8" i="121"/>
  <c r="G8" i="121" s="1"/>
  <c r="H8" i="121" s="1"/>
  <c r="R21" i="121"/>
  <c r="G21" i="121" s="1"/>
  <c r="H21" i="121" s="1"/>
  <c r="R7" i="121"/>
  <c r="G7" i="121" s="1"/>
  <c r="H7" i="121" s="1"/>
  <c r="R11" i="121"/>
  <c r="G11" i="121" s="1"/>
  <c r="H11" i="121" s="1"/>
  <c r="R19" i="121"/>
  <c r="G19" i="121" s="1"/>
  <c r="H19" i="121" s="1"/>
  <c r="R10" i="121"/>
  <c r="G10" i="121" s="1"/>
  <c r="H10" i="121" s="1"/>
  <c r="R15" i="121"/>
  <c r="G15" i="121" s="1"/>
  <c r="H15" i="121" s="1"/>
  <c r="R18" i="121"/>
  <c r="G18" i="121" s="1"/>
  <c r="H18" i="121" s="1"/>
  <c r="R4" i="121"/>
  <c r="G4" i="121" s="1"/>
  <c r="H4" i="121" s="1"/>
  <c r="R25" i="121"/>
  <c r="G25" i="121" s="1"/>
  <c r="H25" i="121" s="1"/>
  <c r="R18" i="120"/>
  <c r="G18" i="120" s="1"/>
  <c r="H18" i="120" s="1"/>
  <c r="R3" i="120"/>
  <c r="G3" i="120" s="1"/>
  <c r="H3" i="120" s="1"/>
  <c r="R11" i="120"/>
  <c r="R16" i="120"/>
  <c r="G16" i="120" s="1"/>
  <c r="H16" i="120" s="1"/>
  <c r="R6" i="120"/>
  <c r="G6" i="120" s="1"/>
  <c r="H6" i="120" s="1"/>
  <c r="R22" i="120"/>
  <c r="G22" i="120" s="1"/>
  <c r="H22" i="120" s="1"/>
  <c r="R4" i="120"/>
  <c r="G4" i="120" s="1"/>
  <c r="H4" i="120" s="1"/>
  <c r="R10" i="120"/>
  <c r="G10" i="120" s="1"/>
  <c r="H10" i="120" s="1"/>
  <c r="R23" i="120"/>
  <c r="G23" i="120" s="1"/>
  <c r="H23" i="120" s="1"/>
  <c r="R6" i="119"/>
  <c r="G6" i="119" s="1"/>
  <c r="H6" i="119" s="1"/>
  <c r="R9" i="119"/>
  <c r="G9" i="119" s="1"/>
  <c r="H9" i="119" s="1"/>
  <c r="R19" i="119"/>
  <c r="G19" i="119" s="1"/>
  <c r="H19" i="119" s="1"/>
  <c r="R27" i="119"/>
  <c r="G27" i="119" s="1"/>
  <c r="H27" i="119" s="1"/>
  <c r="R22" i="119"/>
  <c r="G22" i="119" s="1"/>
  <c r="H22" i="119" s="1"/>
  <c r="R25" i="119"/>
  <c r="G25" i="119" s="1"/>
  <c r="H25" i="119" s="1"/>
  <c r="R20" i="119"/>
  <c r="G20" i="119" s="1"/>
  <c r="H20" i="119" s="1"/>
  <c r="R5" i="119"/>
  <c r="G5" i="119" s="1"/>
  <c r="H5" i="119" s="1"/>
  <c r="R23" i="119"/>
  <c r="G23" i="119" s="1"/>
  <c r="H23" i="119" s="1"/>
  <c r="R8" i="119"/>
  <c r="G8" i="119" s="1"/>
  <c r="H8" i="119" s="1"/>
  <c r="R3" i="119"/>
  <c r="G3" i="119" s="1"/>
  <c r="H3" i="119" s="1"/>
  <c r="R21" i="119"/>
  <c r="G21" i="119" s="1"/>
  <c r="H21" i="119" s="1"/>
  <c r="R18" i="118"/>
  <c r="G18" i="118" s="1"/>
  <c r="H18" i="118" s="1"/>
  <c r="R26" i="118"/>
  <c r="R3" i="118"/>
  <c r="G3" i="118" s="1"/>
  <c r="H3" i="118" s="1"/>
  <c r="R11" i="118"/>
  <c r="G11" i="118" s="1"/>
  <c r="R21" i="118"/>
  <c r="G21" i="118" s="1"/>
  <c r="H21" i="118" s="1"/>
  <c r="R6" i="118"/>
  <c r="G6" i="118" s="1"/>
  <c r="H6" i="118" s="1"/>
  <c r="R10" i="118"/>
  <c r="G10" i="118" s="1"/>
  <c r="H10" i="118" s="1"/>
  <c r="R19" i="118"/>
  <c r="G19" i="118" s="1"/>
  <c r="H19" i="118" s="1"/>
  <c r="R27" i="118"/>
  <c r="G27" i="118" s="1"/>
  <c r="H27" i="118" s="1"/>
  <c r="R20" i="118"/>
  <c r="G20" i="118" s="1"/>
  <c r="H20" i="118" s="1"/>
  <c r="R25" i="118"/>
  <c r="G25" i="118" s="1"/>
  <c r="H25" i="118" s="1"/>
  <c r="R16" i="117"/>
  <c r="R24" i="117"/>
  <c r="G24" i="117" s="1"/>
  <c r="H24" i="117" s="1"/>
  <c r="R27" i="117"/>
  <c r="R7" i="117"/>
  <c r="G7" i="117" s="1"/>
  <c r="H7" i="117" s="1"/>
  <c r="R10" i="117"/>
  <c r="G10" i="117" s="1"/>
  <c r="H10" i="117" s="1"/>
  <c r="R20" i="117"/>
  <c r="G20" i="117" s="1"/>
  <c r="H20" i="117" s="1"/>
  <c r="R18" i="117"/>
  <c r="G18" i="117" s="1"/>
  <c r="H18" i="117" s="1"/>
  <c r="R9" i="116"/>
  <c r="R22" i="116"/>
  <c r="G22" i="116" s="1"/>
  <c r="H22" i="116" s="1"/>
  <c r="R17" i="116"/>
  <c r="G17" i="116" s="1"/>
  <c r="H17" i="116" s="1"/>
  <c r="R25" i="116"/>
  <c r="R7" i="116"/>
  <c r="G7" i="116" s="1"/>
  <c r="H7" i="116" s="1"/>
  <c r="R10" i="116"/>
  <c r="G10" i="116" s="1"/>
  <c r="H10" i="116" s="1"/>
  <c r="R15" i="116"/>
  <c r="G15" i="116" s="1"/>
  <c r="H15" i="116" s="1"/>
  <c r="R26" i="116"/>
  <c r="G26" i="116" s="1"/>
  <c r="H26" i="116" s="1"/>
  <c r="R8" i="116"/>
  <c r="R21" i="116"/>
  <c r="G21" i="116" s="1"/>
  <c r="H21" i="116" s="1"/>
  <c r="R19" i="116"/>
  <c r="G19" i="116" s="1"/>
  <c r="H19" i="116" s="1"/>
  <c r="R27" i="116"/>
  <c r="G27" i="116" s="1"/>
  <c r="H27" i="116" s="1"/>
  <c r="R8" i="115"/>
  <c r="G8" i="115" s="1"/>
  <c r="H8" i="115" s="1"/>
  <c r="R10" i="115"/>
  <c r="G10" i="115" s="1"/>
  <c r="H10" i="115" s="1"/>
  <c r="R3" i="115"/>
  <c r="G3" i="115" s="1"/>
  <c r="H3" i="115" s="1"/>
  <c r="R20" i="115"/>
  <c r="G20" i="115" s="1"/>
  <c r="H20" i="115" s="1"/>
  <c r="R23" i="115"/>
  <c r="G23" i="115" s="1"/>
  <c r="H23" i="115" s="1"/>
  <c r="R27" i="115"/>
  <c r="R15" i="115"/>
  <c r="G15" i="115" s="1"/>
  <c r="H15" i="115" s="1"/>
  <c r="R22" i="115"/>
  <c r="R17" i="115"/>
  <c r="G17" i="115" s="1"/>
  <c r="H17" i="115" s="1"/>
  <c r="R8" i="114"/>
  <c r="G8" i="114" s="1"/>
  <c r="H8" i="114" s="1"/>
  <c r="R3" i="114"/>
  <c r="G3" i="114" s="1"/>
  <c r="H3" i="114" s="1"/>
  <c r="R16" i="114"/>
  <c r="G16" i="114" s="1"/>
  <c r="H16" i="114" s="1"/>
  <c r="R15" i="114"/>
  <c r="G15" i="114" s="1"/>
  <c r="H15" i="114" s="1"/>
  <c r="R16" i="112"/>
  <c r="G16" i="112" s="1"/>
  <c r="H16" i="112" s="1"/>
  <c r="R3" i="112"/>
  <c r="G3" i="112" s="1"/>
  <c r="H3" i="112" s="1"/>
  <c r="R21" i="112"/>
  <c r="R7" i="112"/>
  <c r="R17" i="112"/>
  <c r="G17" i="112" s="1"/>
  <c r="H17" i="112" s="1"/>
  <c r="R25" i="112"/>
  <c r="G25" i="112" s="1"/>
  <c r="H25" i="112" s="1"/>
  <c r="R2" i="112"/>
  <c r="G2" i="112" s="1"/>
  <c r="H2" i="112" s="1"/>
  <c r="R10" i="112"/>
  <c r="G10" i="112" s="1"/>
  <c r="H10" i="112" s="1"/>
  <c r="R24" i="112"/>
  <c r="G24" i="112" s="1"/>
  <c r="R15" i="112"/>
  <c r="G15" i="112" s="1"/>
  <c r="H15" i="112" s="1"/>
  <c r="R23" i="112"/>
  <c r="G23" i="112" s="1"/>
  <c r="H23" i="112" s="1"/>
  <c r="R6" i="112"/>
  <c r="R8" i="112"/>
  <c r="G8" i="112" s="1"/>
  <c r="H8" i="112" s="1"/>
  <c r="R18" i="112"/>
  <c r="G18" i="112" s="1"/>
  <c r="H18" i="112" s="1"/>
  <c r="R4" i="111"/>
  <c r="G4" i="111" s="1"/>
  <c r="R22" i="111"/>
  <c r="G22" i="111" s="1"/>
  <c r="H22" i="111" s="1"/>
  <c r="R17" i="111"/>
  <c r="G17" i="111" s="1"/>
  <c r="H17" i="111" s="1"/>
  <c r="R25" i="111"/>
  <c r="R2" i="111"/>
  <c r="G2" i="111" s="1"/>
  <c r="H2" i="111" s="1"/>
  <c r="R10" i="111"/>
  <c r="G10" i="111" s="1"/>
  <c r="H10" i="111" s="1"/>
  <c r="R20" i="111"/>
  <c r="G20" i="111" s="1"/>
  <c r="H20" i="111" s="1"/>
  <c r="R8" i="111"/>
  <c r="G8" i="111" s="1"/>
  <c r="H8" i="111" s="1"/>
  <c r="R18" i="111"/>
  <c r="G18" i="111" s="1"/>
  <c r="H18" i="111" s="1"/>
  <c r="R3" i="111"/>
  <c r="R11" i="111"/>
  <c r="G11" i="111" s="1"/>
  <c r="H11" i="111" s="1"/>
  <c r="R21" i="111"/>
  <c r="G21" i="111" s="1"/>
  <c r="H21" i="111" s="1"/>
  <c r="R4" i="110"/>
  <c r="G4" i="110" s="1"/>
  <c r="H4" i="110" s="1"/>
  <c r="R17" i="110"/>
  <c r="G17" i="110" s="1"/>
  <c r="H17" i="110" s="1"/>
  <c r="R25" i="110"/>
  <c r="R9" i="110"/>
  <c r="G9" i="110" s="1"/>
  <c r="H9" i="110" s="1"/>
  <c r="R18" i="110"/>
  <c r="R8" i="110"/>
  <c r="G8" i="110" s="1"/>
  <c r="H8" i="110" s="1"/>
  <c r="R21" i="110"/>
  <c r="R24" i="110"/>
  <c r="R22" i="110"/>
  <c r="G22" i="110" s="1"/>
  <c r="H22" i="110" s="1"/>
  <c r="R27" i="110"/>
  <c r="R3" i="109"/>
  <c r="G3" i="109" s="1"/>
  <c r="H3" i="109" s="1"/>
  <c r="R11" i="109"/>
  <c r="G11" i="109" s="1"/>
  <c r="H11" i="109" s="1"/>
  <c r="R21" i="109"/>
  <c r="G21" i="109" s="1"/>
  <c r="H21" i="109" s="1"/>
  <c r="R6" i="109"/>
  <c r="G6" i="109" s="1"/>
  <c r="H6" i="109" s="1"/>
  <c r="R16" i="109"/>
  <c r="G16" i="109" s="1"/>
  <c r="H16" i="109" s="1"/>
  <c r="R9" i="109"/>
  <c r="G27" i="109"/>
  <c r="H27" i="109" s="1"/>
  <c r="R4" i="109"/>
  <c r="G4" i="109" s="1"/>
  <c r="H4" i="109" s="1"/>
  <c r="R17" i="109"/>
  <c r="G17" i="109" s="1"/>
  <c r="H17" i="109" s="1"/>
  <c r="R25" i="109"/>
  <c r="G25" i="109" s="1"/>
  <c r="H25" i="109" s="1"/>
  <c r="R20" i="109"/>
  <c r="G20" i="109" s="1"/>
  <c r="H20" i="109" s="1"/>
  <c r="R5" i="109"/>
  <c r="G5" i="109" s="1"/>
  <c r="H5" i="109" s="1"/>
  <c r="R15" i="109"/>
  <c r="G15" i="109" s="1"/>
  <c r="H15" i="109" s="1"/>
  <c r="R23" i="109"/>
  <c r="R24" i="93"/>
  <c r="R2" i="93"/>
  <c r="R6" i="93"/>
  <c r="R10" i="93"/>
  <c r="R17" i="93"/>
  <c r="R9" i="93"/>
  <c r="R20" i="93"/>
  <c r="R3" i="93"/>
  <c r="R11" i="93"/>
  <c r="R22" i="93"/>
  <c r="R4" i="93"/>
  <c r="R8" i="93"/>
  <c r="R27" i="93"/>
  <c r="R5" i="93"/>
  <c r="R8" i="107"/>
  <c r="R18" i="107"/>
  <c r="G18" i="107" s="1"/>
  <c r="H18" i="107" s="1"/>
  <c r="R26" i="107"/>
  <c r="G26" i="107" s="1"/>
  <c r="H26" i="107" s="1"/>
  <c r="R3" i="107"/>
  <c r="G3" i="107" s="1"/>
  <c r="H3" i="107" s="1"/>
  <c r="R6" i="107"/>
  <c r="G6" i="107" s="1"/>
  <c r="H6" i="107" s="1"/>
  <c r="R24" i="107"/>
  <c r="G24" i="107" s="1"/>
  <c r="H24" i="107" s="1"/>
  <c r="R9" i="107"/>
  <c r="G9" i="107" s="1"/>
  <c r="H9" i="107" s="1"/>
  <c r="R19" i="107"/>
  <c r="R27" i="107"/>
  <c r="G27" i="107" s="1"/>
  <c r="H27" i="107" s="1"/>
  <c r="R22" i="107"/>
  <c r="G22" i="107" s="1"/>
  <c r="H22" i="107" s="1"/>
  <c r="R10" i="107"/>
  <c r="G10" i="107" s="1"/>
  <c r="H10" i="107" s="1"/>
  <c r="R5" i="107"/>
  <c r="R6" i="105"/>
  <c r="G6" i="105" s="1"/>
  <c r="H6" i="105" s="1"/>
  <c r="R16" i="105"/>
  <c r="G16" i="105" s="1"/>
  <c r="H16" i="105" s="1"/>
  <c r="R24" i="105"/>
  <c r="R27" i="105"/>
  <c r="G27" i="105" s="1"/>
  <c r="H27" i="105" s="1"/>
  <c r="R4" i="105"/>
  <c r="G4" i="105" s="1"/>
  <c r="H4" i="105" s="1"/>
  <c r="R22" i="105"/>
  <c r="R7" i="105"/>
  <c r="R25" i="105"/>
  <c r="R2" i="105"/>
  <c r="R5" i="105"/>
  <c r="G5" i="105" s="1"/>
  <c r="H5" i="105" s="1"/>
  <c r="R15" i="105"/>
  <c r="G15" i="105" s="1"/>
  <c r="H15" i="105" s="1"/>
  <c r="R23" i="105"/>
  <c r="R21" i="105"/>
  <c r="R26" i="104"/>
  <c r="G26" i="104" s="1"/>
  <c r="H26" i="104" s="1"/>
  <c r="R3" i="104"/>
  <c r="G3" i="104" s="1"/>
  <c r="H3" i="104" s="1"/>
  <c r="R16" i="104"/>
  <c r="G16" i="104" s="1"/>
  <c r="H16" i="104" s="1"/>
  <c r="R6" i="104"/>
  <c r="G6" i="104" s="1"/>
  <c r="H6" i="104" s="1"/>
  <c r="R19" i="104"/>
  <c r="G19" i="104" s="1"/>
  <c r="H19" i="104" s="1"/>
  <c r="R9" i="104"/>
  <c r="R22" i="104"/>
  <c r="G22" i="104" s="1"/>
  <c r="H22" i="104" s="1"/>
  <c r="R7" i="104"/>
  <c r="G7" i="104" s="1"/>
  <c r="H7" i="104" s="1"/>
  <c r="R20" i="104"/>
  <c r="G20" i="104" s="1"/>
  <c r="H20" i="104" s="1"/>
  <c r="R18" i="104"/>
  <c r="G18" i="104" s="1"/>
  <c r="H18" i="104" s="1"/>
  <c r="R2" i="104"/>
  <c r="G2" i="104" s="1"/>
  <c r="H2" i="104" s="1"/>
  <c r="R10" i="104"/>
  <c r="G10" i="104" s="1"/>
  <c r="H10" i="104" s="1"/>
  <c r="R23" i="104"/>
  <c r="R5" i="113"/>
  <c r="G5" i="113" s="1"/>
  <c r="H5" i="113" s="1"/>
  <c r="R18" i="113"/>
  <c r="R23" i="113"/>
  <c r="G23" i="113" s="1"/>
  <c r="H23" i="113" s="1"/>
  <c r="R19" i="113"/>
  <c r="G19" i="113" s="1"/>
  <c r="H19" i="113" s="1"/>
  <c r="R4" i="113"/>
  <c r="G4" i="113" s="1"/>
  <c r="H4" i="113" s="1"/>
  <c r="R22" i="113"/>
  <c r="G22" i="113" s="1"/>
  <c r="H22" i="113" s="1"/>
  <c r="R3" i="113"/>
  <c r="G3" i="113" s="1"/>
  <c r="H3" i="113" s="1"/>
  <c r="R17" i="113"/>
  <c r="G17" i="113" s="1"/>
  <c r="H17" i="113" s="1"/>
  <c r="R25" i="113"/>
  <c r="G25" i="113" s="1"/>
  <c r="H25" i="113" s="1"/>
  <c r="R21" i="113"/>
  <c r="G21" i="113" s="1"/>
  <c r="H21" i="113" s="1"/>
  <c r="R10" i="113"/>
  <c r="G10" i="113" s="1"/>
  <c r="H10" i="113" s="1"/>
  <c r="R20" i="113"/>
  <c r="G20" i="113" s="1"/>
  <c r="H20" i="113" s="1"/>
  <c r="Z8" i="108"/>
  <c r="R8" i="108" s="1"/>
  <c r="G8" i="108" s="1"/>
  <c r="H8" i="108" s="1"/>
  <c r="Z12" i="108"/>
  <c r="R12" i="108" s="1"/>
  <c r="G12" i="108" s="1"/>
  <c r="H12" i="108" s="1"/>
  <c r="Z4" i="108"/>
  <c r="R4" i="108" s="1"/>
  <c r="Z9" i="108"/>
  <c r="R9" i="108" s="1"/>
  <c r="G9" i="108" s="1"/>
  <c r="H9" i="108" s="1"/>
  <c r="Z16" i="108"/>
  <c r="R16" i="108" s="1"/>
  <c r="G16" i="108" s="1"/>
  <c r="H16" i="108" s="1"/>
  <c r="Z24" i="108"/>
  <c r="R24" i="108" s="1"/>
  <c r="G24" i="108" s="1"/>
  <c r="H24" i="108" s="1"/>
  <c r="Z7" i="108"/>
  <c r="R7" i="108" s="1"/>
  <c r="Z19" i="108"/>
  <c r="R19" i="108" s="1"/>
  <c r="G19" i="108" s="1"/>
  <c r="H19" i="108" s="1"/>
  <c r="Z11" i="108"/>
  <c r="R11" i="108" s="1"/>
  <c r="G11" i="108" s="1"/>
  <c r="H11" i="108" s="1"/>
  <c r="Z26" i="108"/>
  <c r="R26" i="108" s="1"/>
  <c r="Z2" i="108"/>
  <c r="R2" i="108" s="1"/>
  <c r="G2" i="108" s="1"/>
  <c r="H2" i="108" s="1"/>
  <c r="Z22" i="108"/>
  <c r="R22" i="108" s="1"/>
  <c r="G22" i="108" s="1"/>
  <c r="H22" i="108" s="1"/>
  <c r="Z5" i="108"/>
  <c r="R5" i="108" s="1"/>
  <c r="G5" i="108" s="1"/>
  <c r="H5" i="108" s="1"/>
  <c r="Z17" i="108"/>
  <c r="R17" i="108" s="1"/>
  <c r="G17" i="108" s="1"/>
  <c r="H17" i="108" s="1"/>
  <c r="Z25" i="108"/>
  <c r="R25" i="108" s="1"/>
  <c r="G25" i="108" s="1"/>
  <c r="H25" i="108" s="1"/>
  <c r="Z21" i="108"/>
  <c r="R21" i="108" s="1"/>
  <c r="G21" i="108" s="1"/>
  <c r="H21" i="108" s="1"/>
  <c r="Z20" i="108"/>
  <c r="R20" i="108" s="1"/>
  <c r="Z15" i="108"/>
  <c r="R15" i="108" s="1"/>
  <c r="G15" i="108" s="1"/>
  <c r="H15" i="108" s="1"/>
  <c r="Z23" i="108"/>
  <c r="R23" i="108" s="1"/>
  <c r="G23" i="108" s="1"/>
  <c r="H23" i="108" s="1"/>
  <c r="G11" i="106"/>
  <c r="R4" i="106"/>
  <c r="R27" i="106"/>
  <c r="G27" i="106" s="1"/>
  <c r="H27" i="106" s="1"/>
  <c r="R10" i="106"/>
  <c r="G10" i="106" s="1"/>
  <c r="H10" i="106" s="1"/>
  <c r="R7" i="106"/>
  <c r="G7" i="106" s="1"/>
  <c r="H7" i="106" s="1"/>
  <c r="R21" i="106"/>
  <c r="G21" i="106" s="1"/>
  <c r="H21" i="106" s="1"/>
  <c r="R16" i="106"/>
  <c r="G16" i="106" s="1"/>
  <c r="H16" i="106" s="1"/>
  <c r="R24" i="106"/>
  <c r="G24" i="106" s="1"/>
  <c r="H24" i="106" s="1"/>
  <c r="R2" i="106"/>
  <c r="G2" i="106" s="1"/>
  <c r="H2" i="106" s="1"/>
  <c r="R8" i="106"/>
  <c r="G8" i="106" s="1"/>
  <c r="H8" i="106" s="1"/>
  <c r="R15" i="106"/>
  <c r="G15" i="106" s="1"/>
  <c r="H15" i="106" s="1"/>
  <c r="R23" i="106"/>
  <c r="R18" i="106"/>
  <c r="G18" i="106" s="1"/>
  <c r="H18" i="106" s="1"/>
  <c r="R26" i="106"/>
  <c r="G26" i="106" s="1"/>
  <c r="H26" i="106" s="1"/>
  <c r="R17" i="114"/>
  <c r="G17" i="114" s="1"/>
  <c r="H17" i="114" s="1"/>
  <c r="R14" i="117"/>
  <c r="G14" i="117" s="1"/>
  <c r="H14" i="117" s="1"/>
  <c r="R14" i="120"/>
  <c r="G14" i="120" s="1"/>
  <c r="R15" i="95"/>
  <c r="G21" i="110"/>
  <c r="H21" i="110" s="1"/>
  <c r="R18" i="124"/>
  <c r="R2" i="122"/>
  <c r="G2" i="122" s="1"/>
  <c r="H2" i="122" s="1"/>
  <c r="G24" i="110"/>
  <c r="H24" i="110" s="1"/>
  <c r="R12" i="105"/>
  <c r="G12" i="105" s="1"/>
  <c r="H12" i="105" s="1"/>
  <c r="R17" i="117"/>
  <c r="G17" i="117" s="1"/>
  <c r="H17" i="117" s="1"/>
  <c r="R11" i="105"/>
  <c r="R20" i="107"/>
  <c r="G20" i="107" s="1"/>
  <c r="H20" i="107" s="1"/>
  <c r="Z6" i="108"/>
  <c r="R6" i="108" s="1"/>
  <c r="G6" i="108" s="1"/>
  <c r="H6" i="108" s="1"/>
  <c r="R9" i="106"/>
  <c r="G9" i="106" s="1"/>
  <c r="H9" i="106" s="1"/>
  <c r="R26" i="115"/>
  <c r="G26" i="115" s="1"/>
  <c r="H26" i="115" s="1"/>
  <c r="M12" i="95"/>
  <c r="R9" i="130"/>
  <c r="G9" i="130" s="1"/>
  <c r="H9" i="130" s="1"/>
  <c r="R8" i="132"/>
  <c r="G8" i="132" s="1"/>
  <c r="R10" i="132"/>
  <c r="G10" i="132" s="1"/>
  <c r="H10" i="132" s="1"/>
  <c r="R10" i="119"/>
  <c r="G10" i="119" s="1"/>
  <c r="H10" i="119" s="1"/>
  <c r="R18" i="132"/>
  <c r="G18" i="132" s="1"/>
  <c r="H18" i="132" s="1"/>
  <c r="R7" i="109"/>
  <c r="G7" i="109" s="1"/>
  <c r="H7" i="109" s="1"/>
  <c r="R9" i="122"/>
  <c r="G9" i="122" s="1"/>
  <c r="H9" i="122" s="1"/>
  <c r="R14" i="127"/>
  <c r="G14" i="127" s="1"/>
  <c r="R13" i="128"/>
  <c r="R13" i="130"/>
  <c r="G13" i="130" s="1"/>
  <c r="H13" i="130" s="1"/>
  <c r="R14" i="116"/>
  <c r="R16" i="93"/>
  <c r="G3" i="111"/>
  <c r="H3" i="111" s="1"/>
  <c r="R5" i="121"/>
  <c r="G5" i="121" s="1"/>
  <c r="H5" i="121" s="1"/>
  <c r="R25" i="104"/>
  <c r="G25" i="104" s="1"/>
  <c r="H25" i="104" s="1"/>
  <c r="R4" i="112"/>
  <c r="G4" i="112" s="1"/>
  <c r="H4" i="112" s="1"/>
  <c r="R9" i="114"/>
  <c r="R21" i="120"/>
  <c r="G21" i="120" s="1"/>
  <c r="H21" i="120" s="1"/>
  <c r="R22" i="121"/>
  <c r="G22" i="121" s="1"/>
  <c r="H22" i="121" s="1"/>
  <c r="R27" i="121"/>
  <c r="G27" i="121" s="1"/>
  <c r="H27" i="121" s="1"/>
  <c r="R23" i="93"/>
  <c r="R7" i="113"/>
  <c r="G7" i="113" s="1"/>
  <c r="H7" i="113" s="1"/>
  <c r="R17" i="106"/>
  <c r="G17" i="106" s="1"/>
  <c r="H17" i="106" s="1"/>
  <c r="R25" i="106"/>
  <c r="G25" i="106" s="1"/>
  <c r="H25" i="106" s="1"/>
  <c r="R14" i="104"/>
  <c r="G14" i="104" s="1"/>
  <c r="R16" i="107"/>
  <c r="G16" i="107" s="1"/>
  <c r="H16" i="107" s="1"/>
  <c r="R22" i="109"/>
  <c r="G22" i="109" s="1"/>
  <c r="H22" i="109" s="1"/>
  <c r="R18" i="105"/>
  <c r="G18" i="105" s="1"/>
  <c r="H18" i="105" s="1"/>
  <c r="R21" i="93"/>
  <c r="R25" i="93"/>
  <c r="R18" i="109"/>
  <c r="G18" i="109" s="1"/>
  <c r="H18" i="109" s="1"/>
  <c r="R11" i="110"/>
  <c r="G11" i="110" s="1"/>
  <c r="H11" i="110" s="1"/>
  <c r="R23" i="111"/>
  <c r="G23" i="111" s="1"/>
  <c r="H23" i="111" s="1"/>
  <c r="R13" i="112"/>
  <c r="G13" i="112" s="1"/>
  <c r="H13" i="112" s="1"/>
  <c r="R11" i="113"/>
  <c r="R6" i="106"/>
  <c r="G6" i="106" s="1"/>
  <c r="H6" i="106" s="1"/>
  <c r="R15" i="107"/>
  <c r="G15" i="107" s="1"/>
  <c r="H15" i="107" s="1"/>
  <c r="R18" i="93"/>
  <c r="R6" i="110"/>
  <c r="G6" i="110" s="1"/>
  <c r="H6" i="110" s="1"/>
  <c r="R21" i="104"/>
  <c r="G21" i="104" s="1"/>
  <c r="H21" i="104" s="1"/>
  <c r="R27" i="113"/>
  <c r="G27" i="113" s="1"/>
  <c r="H27" i="113" s="1"/>
  <c r="R26" i="112"/>
  <c r="G26" i="112" s="1"/>
  <c r="H26" i="112" s="1"/>
  <c r="R4" i="104"/>
  <c r="G4" i="104" s="1"/>
  <c r="R21" i="107"/>
  <c r="G21" i="107" s="1"/>
  <c r="H21" i="107" s="1"/>
  <c r="R13" i="109"/>
  <c r="G13" i="109" s="1"/>
  <c r="H13" i="109" s="1"/>
  <c r="G23" i="109"/>
  <c r="H23" i="109" s="1"/>
  <c r="G27" i="110"/>
  <c r="H27" i="110" s="1"/>
  <c r="G7" i="112"/>
  <c r="H7" i="112" s="1"/>
  <c r="R14" i="112"/>
  <c r="G14" i="112" s="1"/>
  <c r="H14" i="112" s="1"/>
  <c r="R6" i="115"/>
  <c r="G6" i="115" s="1"/>
  <c r="H6" i="115" s="1"/>
  <c r="R17" i="119"/>
  <c r="G17" i="119" s="1"/>
  <c r="H17" i="119" s="1"/>
  <c r="R9" i="120"/>
  <c r="G9" i="120" s="1"/>
  <c r="H9" i="120" s="1"/>
  <c r="M13" i="121"/>
  <c r="F13" i="121" s="1"/>
  <c r="R13" i="121"/>
  <c r="G13" i="121" s="1"/>
  <c r="R4" i="95"/>
  <c r="R10" i="129"/>
  <c r="G10" i="129" s="1"/>
  <c r="H10" i="129" s="1"/>
  <c r="G2" i="105"/>
  <c r="H2" i="105" s="1"/>
  <c r="R10" i="114"/>
  <c r="G10" i="114" s="1"/>
  <c r="H10" i="114" s="1"/>
  <c r="R4" i="115"/>
  <c r="G4" i="115" s="1"/>
  <c r="H4" i="115" s="1"/>
  <c r="R20" i="125"/>
  <c r="G20" i="125" s="1"/>
  <c r="H20" i="125" s="1"/>
  <c r="R26" i="127"/>
  <c r="G26" i="127" s="1"/>
  <c r="H26" i="127" s="1"/>
  <c r="R25" i="126"/>
  <c r="G19" i="107"/>
  <c r="H19" i="107" s="1"/>
  <c r="M12" i="109"/>
  <c r="F12" i="109" s="1"/>
  <c r="R23" i="114"/>
  <c r="G23" i="114" s="1"/>
  <c r="H23" i="114" s="1"/>
  <c r="R24" i="118"/>
  <c r="G24" i="118" s="1"/>
  <c r="H24" i="118" s="1"/>
  <c r="R20" i="126"/>
  <c r="G20" i="126" s="1"/>
  <c r="H20" i="126" s="1"/>
  <c r="R24" i="128"/>
  <c r="G24" i="128" s="1"/>
  <c r="H24" i="128" s="1"/>
  <c r="R5" i="120"/>
  <c r="G5" i="120" s="1"/>
  <c r="H5" i="120" s="1"/>
  <c r="R15" i="123"/>
  <c r="G15" i="123" s="1"/>
  <c r="H15" i="123" s="1"/>
  <c r="R23" i="123"/>
  <c r="G23" i="123" s="1"/>
  <c r="H23" i="123" s="1"/>
  <c r="R27" i="124"/>
  <c r="G27" i="124" s="1"/>
  <c r="H27" i="124" s="1"/>
  <c r="R15" i="93"/>
  <c r="R16" i="130"/>
  <c r="R24" i="130"/>
  <c r="G24" i="130" s="1"/>
  <c r="R22" i="124"/>
  <c r="G22" i="124" s="1"/>
  <c r="H22" i="124" s="1"/>
  <c r="R9" i="111"/>
  <c r="G9" i="111" s="1"/>
  <c r="R4" i="116"/>
  <c r="G4" i="116" s="1"/>
  <c r="H4" i="116" s="1"/>
  <c r="R26" i="120"/>
  <c r="G26" i="120" s="1"/>
  <c r="H26" i="120" s="1"/>
  <c r="R3" i="124"/>
  <c r="G3" i="124" s="1"/>
  <c r="H3" i="124" s="1"/>
  <c r="R8" i="124"/>
  <c r="G8" i="124" s="1"/>
  <c r="H8" i="124" s="1"/>
  <c r="R19" i="129"/>
  <c r="G19" i="129" s="1"/>
  <c r="H19" i="129" s="1"/>
  <c r="R27" i="129"/>
  <c r="R21" i="131"/>
  <c r="G21" i="131" s="1"/>
  <c r="H21" i="131" s="1"/>
  <c r="R16" i="123"/>
  <c r="G16" i="123" s="1"/>
  <c r="H16" i="123" s="1"/>
  <c r="R14" i="126"/>
  <c r="G14" i="126" s="1"/>
  <c r="R23" i="95"/>
  <c r="M14" i="95"/>
  <c r="R7" i="114"/>
  <c r="G7" i="114" s="1"/>
  <c r="H7" i="114" s="1"/>
  <c r="R17" i="120"/>
  <c r="G17" i="120" s="1"/>
  <c r="H17" i="120" s="1"/>
  <c r="R27" i="120"/>
  <c r="G27" i="120" s="1"/>
  <c r="R13" i="95"/>
  <c r="G11" i="127"/>
  <c r="H11" i="127" s="1"/>
  <c r="G7" i="128"/>
  <c r="H7" i="128" s="1"/>
  <c r="R17" i="131"/>
  <c r="G17" i="131" s="1"/>
  <c r="H17" i="131" s="1"/>
  <c r="G25" i="116"/>
  <c r="H25" i="116" s="1"/>
  <c r="R14" i="125"/>
  <c r="G14" i="125" s="1"/>
  <c r="H14" i="125" s="1"/>
  <c r="R26" i="132"/>
  <c r="G26" i="132" s="1"/>
  <c r="H26" i="132" s="1"/>
  <c r="R8" i="120"/>
  <c r="G8" i="120" s="1"/>
  <c r="H8" i="120" s="1"/>
  <c r="R13" i="122"/>
  <c r="G13" i="122" s="1"/>
  <c r="H13" i="122" s="1"/>
  <c r="R13" i="116"/>
  <c r="G13" i="116" s="1"/>
  <c r="H13" i="116" s="1"/>
  <c r="R13" i="120"/>
  <c r="G13" i="120" s="1"/>
  <c r="H13" i="120" s="1"/>
  <c r="R25" i="120"/>
  <c r="G25" i="120" s="1"/>
  <c r="H25" i="120" s="1"/>
  <c r="G27" i="123"/>
  <c r="H27" i="123" s="1"/>
  <c r="R3" i="95"/>
  <c r="R25" i="122"/>
  <c r="G25" i="122" s="1"/>
  <c r="H25" i="122" s="1"/>
  <c r="R10" i="123"/>
  <c r="G10" i="123" s="1"/>
  <c r="H10" i="123" s="1"/>
  <c r="G3" i="131"/>
  <c r="H3" i="131" s="1"/>
  <c r="R23" i="107"/>
  <c r="G23" i="107" s="1"/>
  <c r="H23" i="107" s="1"/>
  <c r="R5" i="111"/>
  <c r="G5" i="111" s="1"/>
  <c r="H5" i="111" s="1"/>
  <c r="R16" i="111"/>
  <c r="G16" i="111" s="1"/>
  <c r="H16" i="111" s="1"/>
  <c r="R26" i="113"/>
  <c r="G26" i="113" s="1"/>
  <c r="H26" i="113" s="1"/>
  <c r="R26" i="105"/>
  <c r="G26" i="105" s="1"/>
  <c r="H26" i="105" s="1"/>
  <c r="R7" i="111"/>
  <c r="G7" i="111" s="1"/>
  <c r="H7" i="111" s="1"/>
  <c r="R15" i="127"/>
  <c r="G15" i="127" s="1"/>
  <c r="H15" i="127" s="1"/>
  <c r="R15" i="104"/>
  <c r="G15" i="104" s="1"/>
  <c r="H15" i="104" s="1"/>
  <c r="R10" i="105"/>
  <c r="G10" i="105" s="1"/>
  <c r="H10" i="105" s="1"/>
  <c r="R19" i="105"/>
  <c r="G19" i="105" s="1"/>
  <c r="H19" i="105" s="1"/>
  <c r="R7" i="107"/>
  <c r="G7" i="107" s="1"/>
  <c r="H7" i="107" s="1"/>
  <c r="Z10" i="108"/>
  <c r="R10" i="108" s="1"/>
  <c r="G10" i="108" s="1"/>
  <c r="H10" i="108" s="1"/>
  <c r="G24" i="109"/>
  <c r="H24" i="109" s="1"/>
  <c r="R26" i="109"/>
  <c r="G26" i="109" s="1"/>
  <c r="H26" i="109" s="1"/>
  <c r="R12" i="110"/>
  <c r="G12" i="110" s="1"/>
  <c r="R19" i="110"/>
  <c r="G19" i="110" s="1"/>
  <c r="H19" i="110" s="1"/>
  <c r="R26" i="110"/>
  <c r="G26" i="110" s="1"/>
  <c r="H26" i="110" s="1"/>
  <c r="R16" i="110"/>
  <c r="G16" i="110" s="1"/>
  <c r="H16" i="110" s="1"/>
  <c r="R19" i="111"/>
  <c r="G19" i="111" s="1"/>
  <c r="H19" i="111" s="1"/>
  <c r="R9" i="113"/>
  <c r="G9" i="113" s="1"/>
  <c r="H9" i="113" s="1"/>
  <c r="R20" i="127"/>
  <c r="G20" i="127" s="1"/>
  <c r="H20" i="127" s="1"/>
  <c r="R11" i="104"/>
  <c r="G11" i="104" s="1"/>
  <c r="H11" i="104" s="1"/>
  <c r="R17" i="105"/>
  <c r="G17" i="105" s="1"/>
  <c r="H17" i="105" s="1"/>
  <c r="R5" i="106"/>
  <c r="G5" i="106" s="1"/>
  <c r="H5" i="106" s="1"/>
  <c r="M12" i="106"/>
  <c r="F12" i="106" s="1"/>
  <c r="R12" i="106"/>
  <c r="G12" i="106" s="1"/>
  <c r="Z3" i="108"/>
  <c r="R3" i="108" s="1"/>
  <c r="G3" i="108" s="1"/>
  <c r="R17" i="104"/>
  <c r="G17" i="104" s="1"/>
  <c r="H17" i="104" s="1"/>
  <c r="R4" i="107"/>
  <c r="G4" i="107" s="1"/>
  <c r="H4" i="107" s="1"/>
  <c r="R22" i="106"/>
  <c r="G22" i="106" s="1"/>
  <c r="H22" i="106" s="1"/>
  <c r="R7" i="110"/>
  <c r="G7" i="110" s="1"/>
  <c r="H7" i="110" s="1"/>
  <c r="R5" i="124"/>
  <c r="G5" i="124" s="1"/>
  <c r="H5" i="124" s="1"/>
  <c r="R24" i="124"/>
  <c r="G24" i="124" s="1"/>
  <c r="H24" i="124" s="1"/>
  <c r="R8" i="109"/>
  <c r="G8" i="109" s="1"/>
  <c r="H8" i="109" s="1"/>
  <c r="R27" i="104"/>
  <c r="G27" i="104" s="1"/>
  <c r="H27" i="104" s="1"/>
  <c r="R11" i="107"/>
  <c r="G11" i="107" s="1"/>
  <c r="H11" i="107" s="1"/>
  <c r="M13" i="107"/>
  <c r="F13" i="107" s="1"/>
  <c r="R5" i="110"/>
  <c r="G5" i="110" s="1"/>
  <c r="H5" i="110" s="1"/>
  <c r="R10" i="110"/>
  <c r="G10" i="110" s="1"/>
  <c r="H10" i="110" s="1"/>
  <c r="R9" i="112"/>
  <c r="G9" i="112" s="1"/>
  <c r="H9" i="112" s="1"/>
  <c r="R8" i="105"/>
  <c r="G8" i="105" s="1"/>
  <c r="H8" i="105" s="1"/>
  <c r="R3" i="106"/>
  <c r="G3" i="106" s="1"/>
  <c r="H3" i="106" s="1"/>
  <c r="R20" i="106"/>
  <c r="G20" i="106" s="1"/>
  <c r="H20" i="106" s="1"/>
  <c r="R17" i="107"/>
  <c r="G17" i="107" s="1"/>
  <c r="H17" i="107" s="1"/>
  <c r="G4" i="108"/>
  <c r="H4" i="108" s="1"/>
  <c r="R14" i="93"/>
  <c r="R19" i="93"/>
  <c r="R26" i="93"/>
  <c r="R3" i="110"/>
  <c r="G3" i="110" s="1"/>
  <c r="H3" i="110" s="1"/>
  <c r="R27" i="112"/>
  <c r="G27" i="112" s="1"/>
  <c r="H27" i="112" s="1"/>
  <c r="R21" i="114"/>
  <c r="G21" i="114" s="1"/>
  <c r="H21" i="114" s="1"/>
  <c r="R26" i="114"/>
  <c r="G26" i="114" s="1"/>
  <c r="H26" i="114" s="1"/>
  <c r="R4" i="117"/>
  <c r="G4" i="117" s="1"/>
  <c r="H4" i="117" s="1"/>
  <c r="R7" i="122"/>
  <c r="G7" i="122" s="1"/>
  <c r="H7" i="122" s="1"/>
  <c r="R24" i="104"/>
  <c r="G24" i="104" s="1"/>
  <c r="H24" i="104" s="1"/>
  <c r="Z18" i="108"/>
  <c r="R18" i="108" s="1"/>
  <c r="G18" i="108" s="1"/>
  <c r="H18" i="108" s="1"/>
  <c r="R3" i="105"/>
  <c r="G3" i="105" s="1"/>
  <c r="H3" i="105" s="1"/>
  <c r="R5" i="104"/>
  <c r="G5" i="104" s="1"/>
  <c r="H5" i="104" s="1"/>
  <c r="R8" i="104"/>
  <c r="G8" i="104" s="1"/>
  <c r="H8" i="104" s="1"/>
  <c r="G13" i="107"/>
  <c r="R25" i="107"/>
  <c r="G25" i="107" s="1"/>
  <c r="H25" i="107" s="1"/>
  <c r="Z27" i="108"/>
  <c r="R27" i="108" s="1"/>
  <c r="G27" i="108" s="1"/>
  <c r="H27" i="108" s="1"/>
  <c r="R7" i="93"/>
  <c r="R10" i="109"/>
  <c r="G10" i="109" s="1"/>
  <c r="H10" i="109" s="1"/>
  <c r="R19" i="109"/>
  <c r="G19" i="109" s="1"/>
  <c r="H19" i="109" s="1"/>
  <c r="R23" i="110"/>
  <c r="G23" i="110" s="1"/>
  <c r="H23" i="110" s="1"/>
  <c r="R26" i="111"/>
  <c r="G26" i="111" s="1"/>
  <c r="H26" i="111" s="1"/>
  <c r="R11" i="112"/>
  <c r="G11" i="112" s="1"/>
  <c r="H11" i="112" s="1"/>
  <c r="R20" i="112"/>
  <c r="G20" i="112" s="1"/>
  <c r="H20" i="112" s="1"/>
  <c r="R5" i="114"/>
  <c r="G5" i="114" s="1"/>
  <c r="H5" i="114" s="1"/>
  <c r="R19" i="114"/>
  <c r="R5" i="118"/>
  <c r="G5" i="118" s="1"/>
  <c r="H5" i="118" s="1"/>
  <c r="R24" i="114"/>
  <c r="G24" i="114" s="1"/>
  <c r="H24" i="114" s="1"/>
  <c r="R19" i="120"/>
  <c r="G19" i="120" s="1"/>
  <c r="H19" i="120" s="1"/>
  <c r="R24" i="120"/>
  <c r="G24" i="120" s="1"/>
  <c r="H24" i="120" s="1"/>
  <c r="M12" i="104"/>
  <c r="F12" i="104" s="1"/>
  <c r="G22" i="105"/>
  <c r="G23" i="105"/>
  <c r="H23" i="105" s="1"/>
  <c r="R24" i="111"/>
  <c r="G24" i="111" s="1"/>
  <c r="H24" i="111" s="1"/>
  <c r="R5" i="112"/>
  <c r="G5" i="112" s="1"/>
  <c r="H5" i="112" s="1"/>
  <c r="R23" i="118"/>
  <c r="G23" i="118" s="1"/>
  <c r="H23" i="118" s="1"/>
  <c r="R26" i="119"/>
  <c r="G26" i="119" s="1"/>
  <c r="H26" i="119" s="1"/>
  <c r="R3" i="121"/>
  <c r="G3" i="121" s="1"/>
  <c r="H3" i="121" s="1"/>
  <c r="R24" i="121"/>
  <c r="G24" i="121" s="1"/>
  <c r="H24" i="121" s="1"/>
  <c r="R3" i="122"/>
  <c r="G3" i="122" s="1"/>
  <c r="H3" i="122" s="1"/>
  <c r="R20" i="105"/>
  <c r="G20" i="105" s="1"/>
  <c r="H20" i="105" s="1"/>
  <c r="R12" i="93"/>
  <c r="H4" i="111"/>
  <c r="R6" i="111"/>
  <c r="G6" i="111" s="1"/>
  <c r="H6" i="111" s="1"/>
  <c r="R15" i="111"/>
  <c r="G15" i="111" s="1"/>
  <c r="H15" i="111" s="1"/>
  <c r="R27" i="111"/>
  <c r="G27" i="111" s="1"/>
  <c r="H27" i="111" s="1"/>
  <c r="R15" i="119"/>
  <c r="G15" i="119" s="1"/>
  <c r="H15" i="119" s="1"/>
  <c r="G11" i="105"/>
  <c r="H11" i="105" s="1"/>
  <c r="G23" i="104"/>
  <c r="H23" i="104" s="1"/>
  <c r="R9" i="105"/>
  <c r="G9" i="105" s="1"/>
  <c r="H9" i="105" s="1"/>
  <c r="R19" i="106"/>
  <c r="G19" i="106" s="1"/>
  <c r="H19" i="106" s="1"/>
  <c r="M12" i="93"/>
  <c r="R20" i="110"/>
  <c r="G20" i="110" s="1"/>
  <c r="H20" i="110" s="1"/>
  <c r="R15" i="113"/>
  <c r="G15" i="113" s="1"/>
  <c r="H15" i="113" s="1"/>
  <c r="R6" i="114"/>
  <c r="G6" i="114" s="1"/>
  <c r="H6" i="114" s="1"/>
  <c r="R20" i="114"/>
  <c r="G20" i="114" s="1"/>
  <c r="R25" i="114"/>
  <c r="G25" i="114" s="1"/>
  <c r="H25" i="114" s="1"/>
  <c r="R25" i="115"/>
  <c r="G25" i="115" s="1"/>
  <c r="H25" i="115" s="1"/>
  <c r="R18" i="116"/>
  <c r="G18" i="116" s="1"/>
  <c r="H18" i="116" s="1"/>
  <c r="R26" i="117"/>
  <c r="G26" i="117" s="1"/>
  <c r="H26" i="117" s="1"/>
  <c r="R9" i="118"/>
  <c r="G9" i="118" s="1"/>
  <c r="H9" i="118" s="1"/>
  <c r="R15" i="120"/>
  <c r="G15" i="120" s="1"/>
  <c r="H15" i="120" s="1"/>
  <c r="G7" i="108"/>
  <c r="H7" i="108" s="1"/>
  <c r="R13" i="93"/>
  <c r="M13" i="93"/>
  <c r="R2" i="110"/>
  <c r="G2" i="110" s="1"/>
  <c r="H2" i="110" s="1"/>
  <c r="R15" i="110"/>
  <c r="G15" i="110" s="1"/>
  <c r="H15" i="110" s="1"/>
  <c r="R19" i="112"/>
  <c r="G19" i="112" s="1"/>
  <c r="H19" i="112" s="1"/>
  <c r="R8" i="113"/>
  <c r="G8" i="113" s="1"/>
  <c r="H8" i="113" s="1"/>
  <c r="R4" i="114"/>
  <c r="G4" i="114" s="1"/>
  <c r="H4" i="114" s="1"/>
  <c r="R11" i="114"/>
  <c r="G11" i="114" s="1"/>
  <c r="H11" i="114" s="1"/>
  <c r="R18" i="114"/>
  <c r="G18" i="114" s="1"/>
  <c r="H18" i="114" s="1"/>
  <c r="R6" i="116"/>
  <c r="G6" i="116" s="1"/>
  <c r="H6" i="116" s="1"/>
  <c r="R11" i="116"/>
  <c r="G11" i="116" s="1"/>
  <c r="H11" i="116" s="1"/>
  <c r="R23" i="116"/>
  <c r="G23" i="116" s="1"/>
  <c r="H23" i="116" s="1"/>
  <c r="R8" i="117"/>
  <c r="G8" i="117" s="1"/>
  <c r="H8" i="117" s="1"/>
  <c r="R19" i="117"/>
  <c r="G19" i="117" s="1"/>
  <c r="H19" i="117" s="1"/>
  <c r="G4" i="106"/>
  <c r="H4" i="106" s="1"/>
  <c r="R12" i="107"/>
  <c r="G12" i="107" s="1"/>
  <c r="H12" i="107" s="1"/>
  <c r="G20" i="108"/>
  <c r="H20" i="108" s="1"/>
  <c r="R22" i="112"/>
  <c r="G22" i="112" s="1"/>
  <c r="H22" i="112" s="1"/>
  <c r="R9" i="115"/>
  <c r="G9" i="115" s="1"/>
  <c r="H9" i="115" s="1"/>
  <c r="R17" i="118"/>
  <c r="G17" i="118" s="1"/>
  <c r="H17" i="118" s="1"/>
  <c r="R23" i="121"/>
  <c r="G23" i="121" s="1"/>
  <c r="H23" i="121" s="1"/>
  <c r="R5" i="115"/>
  <c r="G5" i="115" s="1"/>
  <c r="H5" i="115" s="1"/>
  <c r="R7" i="115"/>
  <c r="G7" i="115" s="1"/>
  <c r="H7" i="115" s="1"/>
  <c r="R19" i="115"/>
  <c r="G19" i="115" s="1"/>
  <c r="H19" i="115" s="1"/>
  <c r="R21" i="115"/>
  <c r="G21" i="115" s="1"/>
  <c r="H21" i="115" s="1"/>
  <c r="R6" i="117"/>
  <c r="G6" i="117" s="1"/>
  <c r="H6" i="117" s="1"/>
  <c r="R11" i="117"/>
  <c r="G11" i="117" s="1"/>
  <c r="H11" i="117" s="1"/>
  <c r="R8" i="118"/>
  <c r="G8" i="118" s="1"/>
  <c r="H8" i="118" s="1"/>
  <c r="R20" i="116"/>
  <c r="G20" i="116" s="1"/>
  <c r="H20" i="116" s="1"/>
  <c r="R15" i="124"/>
  <c r="G15" i="124" s="1"/>
  <c r="H15" i="124" s="1"/>
  <c r="G25" i="111"/>
  <c r="H25" i="111" s="1"/>
  <c r="R6" i="113"/>
  <c r="G6" i="113" s="1"/>
  <c r="H6" i="113" s="1"/>
  <c r="R24" i="113"/>
  <c r="G24" i="113" s="1"/>
  <c r="H24" i="113" s="1"/>
  <c r="R14" i="114"/>
  <c r="G14" i="114" s="1"/>
  <c r="H14" i="114" s="1"/>
  <c r="R11" i="115"/>
  <c r="G11" i="115" s="1"/>
  <c r="H11" i="115" s="1"/>
  <c r="R18" i="115"/>
  <c r="G18" i="115" s="1"/>
  <c r="H18" i="115" s="1"/>
  <c r="R16" i="118"/>
  <c r="G16" i="118" s="1"/>
  <c r="H16" i="118" s="1"/>
  <c r="R4" i="119"/>
  <c r="G4" i="119" s="1"/>
  <c r="H4" i="119" s="1"/>
  <c r="R24" i="119"/>
  <c r="G24" i="119" s="1"/>
  <c r="H24" i="119" s="1"/>
  <c r="R17" i="121"/>
  <c r="G17" i="121" s="1"/>
  <c r="H17" i="121" s="1"/>
  <c r="R5" i="122"/>
  <c r="G5" i="122" s="1"/>
  <c r="H5" i="122" s="1"/>
  <c r="R16" i="113"/>
  <c r="G16" i="113" s="1"/>
  <c r="H16" i="113" s="1"/>
  <c r="G9" i="114"/>
  <c r="H9" i="114" s="1"/>
  <c r="R16" i="115"/>
  <c r="G16" i="115" s="1"/>
  <c r="H16" i="115" s="1"/>
  <c r="G9" i="116"/>
  <c r="H9" i="116" s="1"/>
  <c r="R16" i="116"/>
  <c r="G16" i="116" s="1"/>
  <c r="H16" i="116" s="1"/>
  <c r="R7" i="118"/>
  <c r="R7" i="119"/>
  <c r="G7" i="119" s="1"/>
  <c r="H7" i="119" s="1"/>
  <c r="R11" i="119"/>
  <c r="G11" i="119" s="1"/>
  <c r="H11" i="119" s="1"/>
  <c r="R20" i="123"/>
  <c r="G20" i="123" s="1"/>
  <c r="H20" i="123" s="1"/>
  <c r="R2" i="124"/>
  <c r="G2" i="124" s="1"/>
  <c r="H2" i="124" s="1"/>
  <c r="R7" i="124"/>
  <c r="G7" i="124" s="1"/>
  <c r="H7" i="124" s="1"/>
  <c r="R19" i="124"/>
  <c r="G19" i="124" s="1"/>
  <c r="H19" i="124" s="1"/>
  <c r="R9" i="117"/>
  <c r="G9" i="117" s="1"/>
  <c r="H9" i="117" s="1"/>
  <c r="R24" i="122"/>
  <c r="G24" i="122" s="1"/>
  <c r="H24" i="122" s="1"/>
  <c r="R17" i="132"/>
  <c r="G17" i="132" s="1"/>
  <c r="H17" i="132" s="1"/>
  <c r="R22" i="132"/>
  <c r="G22" i="132" s="1"/>
  <c r="H22" i="132" s="1"/>
  <c r="R5" i="117"/>
  <c r="G5" i="117" s="1"/>
  <c r="H5" i="117" s="1"/>
  <c r="R25" i="117"/>
  <c r="G25" i="117" s="1"/>
  <c r="H25" i="117" s="1"/>
  <c r="R20" i="120"/>
  <c r="G20" i="120" s="1"/>
  <c r="H20" i="120" s="1"/>
  <c r="R9" i="126"/>
  <c r="G9" i="126" s="1"/>
  <c r="H9" i="126" s="1"/>
  <c r="R21" i="126"/>
  <c r="G21" i="126" s="1"/>
  <c r="H21" i="126" s="1"/>
  <c r="R24" i="116"/>
  <c r="G24" i="116" s="1"/>
  <c r="H24" i="116" s="1"/>
  <c r="R15" i="118"/>
  <c r="G15" i="118" s="1"/>
  <c r="H15" i="118" s="1"/>
  <c r="R22" i="118"/>
  <c r="G22" i="118" s="1"/>
  <c r="H22" i="118" s="1"/>
  <c r="R22" i="114"/>
  <c r="G22" i="114" s="1"/>
  <c r="H22" i="114" s="1"/>
  <c r="R27" i="114"/>
  <c r="G27" i="114" s="1"/>
  <c r="H27" i="114" s="1"/>
  <c r="R24" i="115"/>
  <c r="G24" i="115" s="1"/>
  <c r="H24" i="115" s="1"/>
  <c r="R3" i="116"/>
  <c r="G3" i="116" s="1"/>
  <c r="H3" i="116" s="1"/>
  <c r="R5" i="116"/>
  <c r="G5" i="116" s="1"/>
  <c r="H5" i="116" s="1"/>
  <c r="R3" i="117"/>
  <c r="G3" i="117" s="1"/>
  <c r="H3" i="117" s="1"/>
  <c r="R15" i="117"/>
  <c r="G15" i="117" s="1"/>
  <c r="H15" i="117" s="1"/>
  <c r="R21" i="117"/>
  <c r="G21" i="117" s="1"/>
  <c r="H21" i="117" s="1"/>
  <c r="R7" i="120"/>
  <c r="G7" i="120" s="1"/>
  <c r="H7" i="120" s="1"/>
  <c r="R9" i="121"/>
  <c r="G9" i="121" s="1"/>
  <c r="H9" i="121" s="1"/>
  <c r="R16" i="121"/>
  <c r="G16" i="121" s="1"/>
  <c r="H16" i="121" s="1"/>
  <c r="R4" i="122"/>
  <c r="G4" i="122" s="1"/>
  <c r="H4" i="122" s="1"/>
  <c r="R23" i="122"/>
  <c r="G23" i="122" s="1"/>
  <c r="H23" i="122" s="1"/>
  <c r="R25" i="123"/>
  <c r="G25" i="123" s="1"/>
  <c r="H25" i="123" s="1"/>
  <c r="R8" i="125"/>
  <c r="G8" i="125" s="1"/>
  <c r="H8" i="125" s="1"/>
  <c r="R17" i="125"/>
  <c r="G17" i="125" s="1"/>
  <c r="H17" i="125" s="1"/>
  <c r="G16" i="117"/>
  <c r="H16" i="117" s="1"/>
  <c r="R22" i="117"/>
  <c r="G22" i="117" s="1"/>
  <c r="H22" i="117" s="1"/>
  <c r="R16" i="119"/>
  <c r="G16" i="119" s="1"/>
  <c r="H16" i="119" s="1"/>
  <c r="R18" i="119"/>
  <c r="G18" i="119" s="1"/>
  <c r="H18" i="119" s="1"/>
  <c r="R6" i="121"/>
  <c r="G6" i="121" s="1"/>
  <c r="H6" i="121" s="1"/>
  <c r="R6" i="122"/>
  <c r="G6" i="122" s="1"/>
  <c r="H6" i="122" s="1"/>
  <c r="R15" i="122"/>
  <c r="G15" i="122" s="1"/>
  <c r="H15" i="122" s="1"/>
  <c r="G27" i="122"/>
  <c r="H27" i="122" s="1"/>
  <c r="R18" i="123"/>
  <c r="G18" i="123" s="1"/>
  <c r="H18" i="123" s="1"/>
  <c r="R26" i="128"/>
  <c r="G26" i="128" s="1"/>
  <c r="H26" i="128" s="1"/>
  <c r="G8" i="116"/>
  <c r="H8" i="116" s="1"/>
  <c r="R23" i="117"/>
  <c r="G23" i="117" s="1"/>
  <c r="H23" i="117" s="1"/>
  <c r="G27" i="117"/>
  <c r="H27" i="117" s="1"/>
  <c r="R4" i="118"/>
  <c r="G4" i="118" s="1"/>
  <c r="H4" i="118" s="1"/>
  <c r="R26" i="131"/>
  <c r="G26" i="131" s="1"/>
  <c r="H26" i="131" s="1"/>
  <c r="R17" i="122"/>
  <c r="G17" i="122" s="1"/>
  <c r="H17" i="122" s="1"/>
  <c r="R3" i="125"/>
  <c r="G3" i="125" s="1"/>
  <c r="H3" i="125" s="1"/>
  <c r="M14" i="120"/>
  <c r="F14" i="120" s="1"/>
  <c r="R26" i="122"/>
  <c r="G26" i="122" s="1"/>
  <c r="H26" i="122" s="1"/>
  <c r="R3" i="123"/>
  <c r="G3" i="123" s="1"/>
  <c r="H3" i="123" s="1"/>
  <c r="R6" i="124"/>
  <c r="G6" i="124" s="1"/>
  <c r="H6" i="124" s="1"/>
  <c r="R26" i="125"/>
  <c r="G26" i="125" s="1"/>
  <c r="H26" i="125" s="1"/>
  <c r="R16" i="95"/>
  <c r="R19" i="95"/>
  <c r="G26" i="118"/>
  <c r="H26" i="118" s="1"/>
  <c r="R14" i="122"/>
  <c r="G14" i="122" s="1"/>
  <c r="R17" i="123"/>
  <c r="G17" i="123" s="1"/>
  <c r="H17" i="123" s="1"/>
  <c r="R21" i="125"/>
  <c r="G21" i="125" s="1"/>
  <c r="H21" i="125" s="1"/>
  <c r="R4" i="130"/>
  <c r="G4" i="130" s="1"/>
  <c r="H4" i="130" s="1"/>
  <c r="M13" i="123"/>
  <c r="F13" i="123" s="1"/>
  <c r="R13" i="123"/>
  <c r="G13" i="123" s="1"/>
  <c r="R22" i="123"/>
  <c r="G22" i="123" s="1"/>
  <c r="H22" i="123" s="1"/>
  <c r="R26" i="124"/>
  <c r="G26" i="124" s="1"/>
  <c r="H26" i="124" s="1"/>
  <c r="R24" i="125"/>
  <c r="G24" i="125" s="1"/>
  <c r="H24" i="125" s="1"/>
  <c r="R6" i="126"/>
  <c r="G6" i="126" s="1"/>
  <c r="H6" i="126" s="1"/>
  <c r="R16" i="126"/>
  <c r="G16" i="126" s="1"/>
  <c r="H16" i="126" s="1"/>
  <c r="R26" i="126"/>
  <c r="G26" i="126" s="1"/>
  <c r="H26" i="126" s="1"/>
  <c r="R7" i="95"/>
  <c r="R11" i="95"/>
  <c r="R17" i="129"/>
  <c r="G17" i="129" s="1"/>
  <c r="H17" i="129" s="1"/>
  <c r="R15" i="125"/>
  <c r="G15" i="125" s="1"/>
  <c r="H15" i="125" s="1"/>
  <c r="R21" i="95"/>
  <c r="R26" i="95"/>
  <c r="R6" i="128"/>
  <c r="G6" i="128" s="1"/>
  <c r="H6" i="128" s="1"/>
  <c r="R16" i="128"/>
  <c r="G16" i="128" s="1"/>
  <c r="H16" i="128" s="1"/>
  <c r="R20" i="129"/>
  <c r="G20" i="129" s="1"/>
  <c r="H20" i="129" s="1"/>
  <c r="R16" i="131"/>
  <c r="G16" i="131" s="1"/>
  <c r="H16" i="131" s="1"/>
  <c r="R2" i="95"/>
  <c r="R8" i="95"/>
  <c r="R9" i="127"/>
  <c r="G9" i="127" s="1"/>
  <c r="H9" i="127" s="1"/>
  <c r="R9" i="128"/>
  <c r="G9" i="128" s="1"/>
  <c r="H9" i="128" s="1"/>
  <c r="R4" i="131"/>
  <c r="G4" i="131" s="1"/>
  <c r="H4" i="131" s="1"/>
  <c r="R24" i="131"/>
  <c r="G24" i="131" s="1"/>
  <c r="H24" i="131" s="1"/>
  <c r="R15" i="132"/>
  <c r="G15" i="132" s="1"/>
  <c r="H15" i="132" s="1"/>
  <c r="R24" i="95"/>
  <c r="R27" i="95"/>
  <c r="R25" i="130"/>
  <c r="G25" i="130" s="1"/>
  <c r="H25" i="130" s="1"/>
  <c r="G19" i="123"/>
  <c r="H19" i="123" s="1"/>
  <c r="G11" i="126"/>
  <c r="H11" i="126" s="1"/>
  <c r="G25" i="126"/>
  <c r="H25" i="126" s="1"/>
  <c r="R9" i="95"/>
  <c r="R22" i="95"/>
  <c r="R27" i="127"/>
  <c r="G27" i="127" s="1"/>
  <c r="H27" i="127" s="1"/>
  <c r="R26" i="129"/>
  <c r="G26" i="129" s="1"/>
  <c r="H26" i="129" s="1"/>
  <c r="R20" i="130"/>
  <c r="G20" i="130" s="1"/>
  <c r="H20" i="130" s="1"/>
  <c r="R4" i="132"/>
  <c r="G4" i="132" s="1"/>
  <c r="H4" i="132" s="1"/>
  <c r="G5" i="123"/>
  <c r="H5" i="123" s="1"/>
  <c r="R18" i="95"/>
  <c r="R24" i="127"/>
  <c r="G24" i="127" s="1"/>
  <c r="H24" i="127" s="1"/>
  <c r="R23" i="130"/>
  <c r="G23" i="130" s="1"/>
  <c r="H23" i="130" s="1"/>
  <c r="G11" i="123"/>
  <c r="H11" i="123" s="1"/>
  <c r="G16" i="124"/>
  <c r="H16" i="124" s="1"/>
  <c r="G18" i="126"/>
  <c r="H18" i="126" s="1"/>
  <c r="R6" i="95"/>
  <c r="R20" i="95"/>
  <c r="R17" i="127"/>
  <c r="G17" i="127" s="1"/>
  <c r="H17" i="127" s="1"/>
  <c r="R24" i="129"/>
  <c r="G24" i="129" s="1"/>
  <c r="H24" i="129" s="1"/>
  <c r="M14" i="127"/>
  <c r="F14" i="127" s="1"/>
  <c r="G18" i="128"/>
  <c r="H18" i="128" s="1"/>
  <c r="R6" i="132"/>
  <c r="G6" i="132" s="1"/>
  <c r="H6" i="132" s="1"/>
  <c r="R20" i="132"/>
  <c r="G20" i="132" s="1"/>
  <c r="H20" i="132" s="1"/>
  <c r="R18" i="129"/>
  <c r="G18" i="129" s="1"/>
  <c r="H18" i="129" s="1"/>
  <c r="G7" i="130"/>
  <c r="H7" i="130" s="1"/>
  <c r="R11" i="132"/>
  <c r="G11" i="132" s="1"/>
  <c r="H11" i="132" s="1"/>
  <c r="G19" i="127"/>
  <c r="H19" i="127" s="1"/>
  <c r="R16" i="129"/>
  <c r="G16" i="129" s="1"/>
  <c r="H16" i="129" s="1"/>
  <c r="R25" i="129"/>
  <c r="G25" i="129" s="1"/>
  <c r="H25" i="129" s="1"/>
  <c r="G16" i="130"/>
  <c r="H16" i="130" s="1"/>
  <c r="R7" i="132"/>
  <c r="G7" i="132" s="1"/>
  <c r="H7" i="132" s="1"/>
  <c r="R9" i="132"/>
  <c r="G9" i="132" s="1"/>
  <c r="H9" i="132" s="1"/>
  <c r="R14" i="132"/>
  <c r="G14" i="132" s="1"/>
  <c r="R23" i="132"/>
  <c r="G23" i="132" s="1"/>
  <c r="H23" i="132" s="1"/>
  <c r="R27" i="132"/>
  <c r="G27" i="132" s="1"/>
  <c r="H27" i="132" s="1"/>
  <c r="G23" i="127"/>
  <c r="H23" i="127" s="1"/>
  <c r="G10" i="128"/>
  <c r="H10" i="128" s="1"/>
  <c r="R23" i="129"/>
  <c r="G23" i="129" s="1"/>
  <c r="H23" i="129" s="1"/>
  <c r="R5" i="132"/>
  <c r="G5" i="132" s="1"/>
  <c r="H5" i="132" s="1"/>
  <c r="R16" i="132"/>
  <c r="G16" i="132" s="1"/>
  <c r="H16" i="132" s="1"/>
  <c r="R21" i="132"/>
  <c r="G21" i="132" s="1"/>
  <c r="H21" i="132" s="1"/>
  <c r="R25" i="132"/>
  <c r="G25" i="132" s="1"/>
  <c r="H25" i="132" s="1"/>
  <c r="G13" i="128"/>
  <c r="R10" i="130"/>
  <c r="G10" i="130" s="1"/>
  <c r="H10" i="130" s="1"/>
  <c r="R19" i="132"/>
  <c r="G19" i="132" s="1"/>
  <c r="H19" i="132" s="1"/>
  <c r="G15" i="128"/>
  <c r="H15" i="128" s="1"/>
  <c r="R3" i="132"/>
  <c r="G3" i="132" s="1"/>
  <c r="H3" i="132" s="1"/>
  <c r="R24" i="132"/>
  <c r="G24" i="132" s="1"/>
  <c r="H24" i="132" s="1"/>
  <c r="R13" i="132"/>
  <c r="G13" i="132" s="1"/>
  <c r="H13" i="132" s="1"/>
  <c r="R2" i="132"/>
  <c r="G2" i="132" s="1"/>
  <c r="H2" i="132" s="1"/>
  <c r="M14" i="132"/>
  <c r="F14" i="132" s="1"/>
  <c r="H8" i="132"/>
  <c r="R12" i="132"/>
  <c r="G12" i="132" s="1"/>
  <c r="H12" i="132" s="1"/>
  <c r="R12" i="131"/>
  <c r="G12" i="131" s="1"/>
  <c r="H12" i="131" s="1"/>
  <c r="R2" i="131"/>
  <c r="G2" i="131" s="1"/>
  <c r="R13" i="131"/>
  <c r="G13" i="131" s="1"/>
  <c r="H13" i="131" s="1"/>
  <c r="R14" i="131"/>
  <c r="G14" i="131" s="1"/>
  <c r="H14" i="131" s="1"/>
  <c r="R2" i="130"/>
  <c r="G2" i="130" s="1"/>
  <c r="H2" i="130" s="1"/>
  <c r="R14" i="130"/>
  <c r="G14" i="130" s="1"/>
  <c r="H14" i="130" s="1"/>
  <c r="H24" i="130"/>
  <c r="R12" i="130"/>
  <c r="G12" i="130" s="1"/>
  <c r="H12" i="130" s="1"/>
  <c r="R13" i="129"/>
  <c r="G13" i="129" s="1"/>
  <c r="H13" i="129" s="1"/>
  <c r="M14" i="129"/>
  <c r="F14" i="129" s="1"/>
  <c r="G14" i="129"/>
  <c r="R2" i="129"/>
  <c r="G2" i="129" s="1"/>
  <c r="H2" i="129" s="1"/>
  <c r="G5" i="129"/>
  <c r="H5" i="129" s="1"/>
  <c r="G27" i="129"/>
  <c r="H27" i="129" s="1"/>
  <c r="R12" i="129"/>
  <c r="G12" i="129" s="1"/>
  <c r="H12" i="129" s="1"/>
  <c r="G11" i="128"/>
  <c r="H11" i="128" s="1"/>
  <c r="R2" i="128"/>
  <c r="G2" i="128" s="1"/>
  <c r="H2" i="128" s="1"/>
  <c r="M13" i="128"/>
  <c r="F13" i="128" s="1"/>
  <c r="G22" i="128"/>
  <c r="H22" i="128" s="1"/>
  <c r="R12" i="128"/>
  <c r="G12" i="128" s="1"/>
  <c r="H12" i="128" s="1"/>
  <c r="R14" i="128"/>
  <c r="G14" i="128" s="1"/>
  <c r="H14" i="128" s="1"/>
  <c r="G10" i="127"/>
  <c r="H10" i="127" s="1"/>
  <c r="R13" i="127"/>
  <c r="G13" i="127" s="1"/>
  <c r="H13" i="127" s="1"/>
  <c r="R2" i="127"/>
  <c r="G2" i="127" s="1"/>
  <c r="H2" i="127" s="1"/>
  <c r="G22" i="127"/>
  <c r="H22" i="127" s="1"/>
  <c r="G6" i="127"/>
  <c r="H6" i="127" s="1"/>
  <c r="R12" i="127"/>
  <c r="G12" i="127" s="1"/>
  <c r="H12" i="127" s="1"/>
  <c r="R13" i="126"/>
  <c r="G13" i="126" s="1"/>
  <c r="H13" i="126" s="1"/>
  <c r="M14" i="126"/>
  <c r="F14" i="126" s="1"/>
  <c r="G23" i="126"/>
  <c r="H23" i="126" s="1"/>
  <c r="G10" i="126"/>
  <c r="H10" i="126" s="1"/>
  <c r="G27" i="126"/>
  <c r="H27" i="126" s="1"/>
  <c r="R12" i="126"/>
  <c r="G12" i="126" s="1"/>
  <c r="H12" i="126" s="1"/>
  <c r="G5" i="125"/>
  <c r="H5" i="125" s="1"/>
  <c r="R2" i="125"/>
  <c r="G2" i="125" s="1"/>
  <c r="H2" i="125" s="1"/>
  <c r="G22" i="125"/>
  <c r="H22" i="125" s="1"/>
  <c r="G23" i="125"/>
  <c r="H23" i="125" s="1"/>
  <c r="R13" i="125"/>
  <c r="G13" i="125" s="1"/>
  <c r="H13" i="125" s="1"/>
  <c r="G19" i="125"/>
  <c r="H19" i="125" s="1"/>
  <c r="G11" i="125"/>
  <c r="H11" i="125" s="1"/>
  <c r="R12" i="125"/>
  <c r="G12" i="125" s="1"/>
  <c r="H12" i="125" s="1"/>
  <c r="G10" i="124"/>
  <c r="H10" i="124" s="1"/>
  <c r="R13" i="124"/>
  <c r="G13" i="124" s="1"/>
  <c r="H13" i="124" s="1"/>
  <c r="R14" i="124"/>
  <c r="G14" i="124" s="1"/>
  <c r="H14" i="124" s="1"/>
  <c r="G18" i="124"/>
  <c r="H18" i="124" s="1"/>
  <c r="R12" i="124"/>
  <c r="G12" i="124" s="1"/>
  <c r="H12" i="124" s="1"/>
  <c r="R2" i="123"/>
  <c r="G2" i="123" s="1"/>
  <c r="H2" i="123" s="1"/>
  <c r="G4" i="123"/>
  <c r="H4" i="123" s="1"/>
  <c r="R12" i="123"/>
  <c r="G12" i="123" s="1"/>
  <c r="H12" i="123" s="1"/>
  <c r="R14" i="123"/>
  <c r="G14" i="123" s="1"/>
  <c r="H14" i="123" s="1"/>
  <c r="M14" i="122"/>
  <c r="F14" i="122" s="1"/>
  <c r="R12" i="122"/>
  <c r="G12" i="122" s="1"/>
  <c r="H12" i="122" s="1"/>
  <c r="R2" i="121"/>
  <c r="G2" i="121" s="1"/>
  <c r="H2" i="121" s="1"/>
  <c r="R14" i="121"/>
  <c r="G14" i="121" s="1"/>
  <c r="H14" i="121" s="1"/>
  <c r="R12" i="121"/>
  <c r="G12" i="121" s="1"/>
  <c r="H12" i="121" s="1"/>
  <c r="R2" i="120"/>
  <c r="G2" i="120" s="1"/>
  <c r="H2" i="120" s="1"/>
  <c r="H27" i="120"/>
  <c r="G11" i="120"/>
  <c r="H11" i="120" s="1"/>
  <c r="R12" i="120"/>
  <c r="G12" i="120" s="1"/>
  <c r="H12" i="120" s="1"/>
  <c r="R2" i="119"/>
  <c r="G2" i="119" s="1"/>
  <c r="H2" i="119" s="1"/>
  <c r="R14" i="119"/>
  <c r="G14" i="119" s="1"/>
  <c r="H14" i="119" s="1"/>
  <c r="R12" i="119"/>
  <c r="G12" i="119" s="1"/>
  <c r="H12" i="119" s="1"/>
  <c r="R13" i="119"/>
  <c r="G13" i="119" s="1"/>
  <c r="H13" i="119" s="1"/>
  <c r="R2" i="118"/>
  <c r="G2" i="118" s="1"/>
  <c r="H2" i="118" s="1"/>
  <c r="H11" i="118"/>
  <c r="M14" i="118"/>
  <c r="F14" i="118" s="1"/>
  <c r="G7" i="118"/>
  <c r="H7" i="118" s="1"/>
  <c r="G14" i="118"/>
  <c r="R12" i="118"/>
  <c r="G12" i="118" s="1"/>
  <c r="H12" i="118" s="1"/>
  <c r="R13" i="118"/>
  <c r="G13" i="118" s="1"/>
  <c r="H13" i="118" s="1"/>
  <c r="R2" i="117"/>
  <c r="G2" i="117" s="1"/>
  <c r="H2" i="117" s="1"/>
  <c r="R12" i="117"/>
  <c r="G12" i="117" s="1"/>
  <c r="H12" i="117" s="1"/>
  <c r="R13" i="117"/>
  <c r="G13" i="117" s="1"/>
  <c r="H13" i="117" s="1"/>
  <c r="R2" i="116"/>
  <c r="G2" i="116" s="1"/>
  <c r="H2" i="116" s="1"/>
  <c r="M14" i="116"/>
  <c r="F14" i="116" s="1"/>
  <c r="G14" i="116"/>
  <c r="R12" i="116"/>
  <c r="G12" i="116" s="1"/>
  <c r="H12" i="116" s="1"/>
  <c r="R2" i="115"/>
  <c r="G2" i="115" s="1"/>
  <c r="H2" i="115" s="1"/>
  <c r="R13" i="115"/>
  <c r="G13" i="115" s="1"/>
  <c r="H13" i="115" s="1"/>
  <c r="G27" i="115"/>
  <c r="H27" i="115" s="1"/>
  <c r="G22" i="115"/>
  <c r="H22" i="115" s="1"/>
  <c r="R12" i="115"/>
  <c r="G12" i="115" s="1"/>
  <c r="H12" i="115" s="1"/>
  <c r="R14" i="115"/>
  <c r="G14" i="115" s="1"/>
  <c r="H14" i="115" s="1"/>
  <c r="R2" i="114"/>
  <c r="G2" i="114" s="1"/>
  <c r="H2" i="114" s="1"/>
  <c r="G19" i="114"/>
  <c r="H19" i="114" s="1"/>
  <c r="H20" i="114"/>
  <c r="R12" i="114"/>
  <c r="G12" i="114" s="1"/>
  <c r="H12" i="114" s="1"/>
  <c r="R13" i="114"/>
  <c r="G13" i="114" s="1"/>
  <c r="H13" i="114" s="1"/>
  <c r="R2" i="113"/>
  <c r="G2" i="113" s="1"/>
  <c r="H2" i="113" s="1"/>
  <c r="M14" i="113"/>
  <c r="F14" i="113" s="1"/>
  <c r="G14" i="113"/>
  <c r="G11" i="113"/>
  <c r="H11" i="113" s="1"/>
  <c r="G18" i="113"/>
  <c r="H18" i="113" s="1"/>
  <c r="R12" i="113"/>
  <c r="G12" i="113" s="1"/>
  <c r="H12" i="113" s="1"/>
  <c r="R13" i="113"/>
  <c r="G13" i="113" s="1"/>
  <c r="H13" i="113" s="1"/>
  <c r="G21" i="112"/>
  <c r="H21" i="112" s="1"/>
  <c r="G6" i="112"/>
  <c r="H6" i="112" s="1"/>
  <c r="H24" i="112"/>
  <c r="R12" i="112"/>
  <c r="G12" i="112" s="1"/>
  <c r="H12" i="112" s="1"/>
  <c r="R14" i="111"/>
  <c r="G14" i="111" s="1"/>
  <c r="H14" i="111" s="1"/>
  <c r="H9" i="111"/>
  <c r="R12" i="111"/>
  <c r="G12" i="111" s="1"/>
  <c r="H12" i="111" s="1"/>
  <c r="R13" i="111"/>
  <c r="G13" i="111" s="1"/>
  <c r="H13" i="111" s="1"/>
  <c r="R14" i="109"/>
  <c r="G14" i="109" s="1"/>
  <c r="H14" i="109" s="1"/>
  <c r="R14" i="110"/>
  <c r="G14" i="110" s="1"/>
  <c r="H14" i="110" s="1"/>
  <c r="R13" i="110"/>
  <c r="G13" i="110" s="1"/>
  <c r="H13" i="110" s="1"/>
  <c r="M12" i="110"/>
  <c r="F12" i="110" s="1"/>
  <c r="G25" i="110"/>
  <c r="H25" i="110" s="1"/>
  <c r="G18" i="110"/>
  <c r="H18" i="110" s="1"/>
  <c r="G12" i="109"/>
  <c r="G9" i="109"/>
  <c r="H9" i="109" s="1"/>
  <c r="R2" i="109"/>
  <c r="G2" i="109" s="1"/>
  <c r="H2" i="109" s="1"/>
  <c r="G26" i="108"/>
  <c r="H26" i="108" s="1"/>
  <c r="X26" i="108"/>
  <c r="Z13" i="108"/>
  <c r="R13" i="108" s="1"/>
  <c r="G13" i="108" s="1"/>
  <c r="H13" i="108" s="1"/>
  <c r="H3" i="108"/>
  <c r="Z14" i="108"/>
  <c r="R14" i="108" s="1"/>
  <c r="G14" i="108" s="1"/>
  <c r="H14" i="108" s="1"/>
  <c r="R2" i="107"/>
  <c r="G2" i="107" s="1"/>
  <c r="H2" i="107" s="1"/>
  <c r="G5" i="107"/>
  <c r="H5" i="107" s="1"/>
  <c r="G8" i="107"/>
  <c r="H8" i="107" s="1"/>
  <c r="R14" i="107"/>
  <c r="G14" i="107" s="1"/>
  <c r="H14" i="107" s="1"/>
  <c r="G23" i="106"/>
  <c r="H23" i="106" s="1"/>
  <c r="H11" i="106"/>
  <c r="R13" i="106"/>
  <c r="G13" i="106" s="1"/>
  <c r="H13" i="106" s="1"/>
  <c r="R14" i="106"/>
  <c r="G14" i="106" s="1"/>
  <c r="H14" i="106" s="1"/>
  <c r="G24" i="105"/>
  <c r="H24" i="105" s="1"/>
  <c r="G7" i="105"/>
  <c r="H7" i="105" s="1"/>
  <c r="H22" i="105"/>
  <c r="G25" i="105"/>
  <c r="H25" i="105" s="1"/>
  <c r="G21" i="105"/>
  <c r="H21" i="105" s="1"/>
  <c r="R13" i="105"/>
  <c r="G13" i="105" s="1"/>
  <c r="H13" i="105" s="1"/>
  <c r="R14" i="105"/>
  <c r="G14" i="105" s="1"/>
  <c r="H14" i="105" s="1"/>
  <c r="G9" i="104"/>
  <c r="H9" i="104" s="1"/>
  <c r="R13" i="104"/>
  <c r="G13" i="104" s="1"/>
  <c r="H13" i="104" s="1"/>
  <c r="H4" i="104"/>
  <c r="M14" i="104"/>
  <c r="F14" i="104" s="1"/>
  <c r="M27" i="103"/>
  <c r="F27" i="103" s="1"/>
  <c r="Q27" i="103"/>
  <c r="M26" i="103"/>
  <c r="F26" i="103" s="1"/>
  <c r="Q26" i="103"/>
  <c r="M25" i="103"/>
  <c r="F25" i="103" s="1"/>
  <c r="Q25" i="103"/>
  <c r="M24" i="103"/>
  <c r="F24" i="103" s="1"/>
  <c r="Q24" i="103"/>
  <c r="M23" i="103"/>
  <c r="F23" i="103" s="1"/>
  <c r="Q23" i="103"/>
  <c r="M22" i="103"/>
  <c r="F22" i="103" s="1"/>
  <c r="Q22" i="103"/>
  <c r="M21" i="103"/>
  <c r="F21" i="103" s="1"/>
  <c r="Q21" i="103"/>
  <c r="M20" i="103"/>
  <c r="F20" i="103" s="1"/>
  <c r="Q20" i="103"/>
  <c r="M19" i="103"/>
  <c r="F19" i="103" s="1"/>
  <c r="Q19" i="103"/>
  <c r="M18" i="103"/>
  <c r="F18" i="103" s="1"/>
  <c r="Q18" i="103"/>
  <c r="M17" i="103"/>
  <c r="F17" i="103" s="1"/>
  <c r="Q17" i="103"/>
  <c r="M16" i="103"/>
  <c r="F16" i="103" s="1"/>
  <c r="Q16" i="103"/>
  <c r="M15" i="103"/>
  <c r="F15" i="103" s="1"/>
  <c r="Q15" i="103"/>
  <c r="M14" i="103"/>
  <c r="F14" i="103" s="1"/>
  <c r="Q14" i="103"/>
  <c r="Q13" i="103"/>
  <c r="M12" i="103"/>
  <c r="F12" i="103" s="1"/>
  <c r="Q12" i="103"/>
  <c r="M11" i="103"/>
  <c r="F11" i="103" s="1"/>
  <c r="Q11" i="103"/>
  <c r="M10" i="103"/>
  <c r="F10" i="103" s="1"/>
  <c r="Q10" i="103"/>
  <c r="M9" i="103"/>
  <c r="F9" i="103" s="1"/>
  <c r="Q9" i="103"/>
  <c r="M8" i="103"/>
  <c r="F8" i="103" s="1"/>
  <c r="Q8" i="103"/>
  <c r="M7" i="103"/>
  <c r="F7" i="103" s="1"/>
  <c r="Q7" i="103"/>
  <c r="M6" i="103"/>
  <c r="F6" i="103" s="1"/>
  <c r="Q6" i="103"/>
  <c r="M5" i="103"/>
  <c r="F5" i="103" s="1"/>
  <c r="Q5" i="103"/>
  <c r="M4" i="103"/>
  <c r="F4" i="103" s="1"/>
  <c r="Q4" i="103"/>
  <c r="M3" i="103"/>
  <c r="F3" i="103" s="1"/>
  <c r="Q3" i="103"/>
  <c r="M2" i="103"/>
  <c r="F2" i="103" s="1"/>
  <c r="Q2" i="103"/>
  <c r="M27" i="102"/>
  <c r="F27" i="102" s="1"/>
  <c r="Q27" i="102"/>
  <c r="M26" i="102"/>
  <c r="F26" i="102" s="1"/>
  <c r="Q26" i="102"/>
  <c r="M25" i="102"/>
  <c r="F25" i="102" s="1"/>
  <c r="Q25" i="102"/>
  <c r="M24" i="102"/>
  <c r="F24" i="102" s="1"/>
  <c r="Q24" i="102"/>
  <c r="M23" i="102"/>
  <c r="F23" i="102" s="1"/>
  <c r="Q23" i="102"/>
  <c r="M22" i="102"/>
  <c r="F22" i="102" s="1"/>
  <c r="Q22" i="102"/>
  <c r="M21" i="102"/>
  <c r="F21" i="102" s="1"/>
  <c r="Q21" i="102"/>
  <c r="M20" i="102"/>
  <c r="F20" i="102" s="1"/>
  <c r="Q20" i="102"/>
  <c r="M19" i="102"/>
  <c r="F19" i="102" s="1"/>
  <c r="Q19" i="102"/>
  <c r="M18" i="102"/>
  <c r="F18" i="102" s="1"/>
  <c r="Q18" i="102"/>
  <c r="M17" i="102"/>
  <c r="F17" i="102" s="1"/>
  <c r="Q17" i="102"/>
  <c r="M16" i="102"/>
  <c r="F16" i="102" s="1"/>
  <c r="Q16" i="102"/>
  <c r="M15" i="102"/>
  <c r="F15" i="102" s="1"/>
  <c r="Q15" i="102"/>
  <c r="M14" i="102"/>
  <c r="F14" i="102" s="1"/>
  <c r="Q14" i="102"/>
  <c r="M13" i="102"/>
  <c r="F13" i="102" s="1"/>
  <c r="Q13" i="102"/>
  <c r="Q12" i="102"/>
  <c r="M11" i="102"/>
  <c r="F11" i="102" s="1"/>
  <c r="Q11" i="102"/>
  <c r="M10" i="102"/>
  <c r="F10" i="102" s="1"/>
  <c r="Q10" i="102"/>
  <c r="M9" i="102"/>
  <c r="F9" i="102" s="1"/>
  <c r="Q9" i="102"/>
  <c r="M8" i="102"/>
  <c r="F8" i="102" s="1"/>
  <c r="Q8" i="102"/>
  <c r="M7" i="102"/>
  <c r="F7" i="102" s="1"/>
  <c r="Q7" i="102"/>
  <c r="M6" i="102"/>
  <c r="F6" i="102" s="1"/>
  <c r="Q6" i="102"/>
  <c r="M5" i="102"/>
  <c r="F5" i="102" s="1"/>
  <c r="Q5" i="102"/>
  <c r="M4" i="102"/>
  <c r="F4" i="102" s="1"/>
  <c r="Q4" i="102"/>
  <c r="M3" i="102"/>
  <c r="F3" i="102" s="1"/>
  <c r="Q3" i="102"/>
  <c r="M2" i="102"/>
  <c r="F2" i="102" s="1"/>
  <c r="Q2" i="102"/>
  <c r="M27" i="101"/>
  <c r="F27" i="101" s="1"/>
  <c r="Q27" i="101"/>
  <c r="M26" i="101"/>
  <c r="F26" i="101" s="1"/>
  <c r="Q26" i="101"/>
  <c r="M25" i="101"/>
  <c r="F25" i="101" s="1"/>
  <c r="Q25" i="101"/>
  <c r="M24" i="101"/>
  <c r="F24" i="101" s="1"/>
  <c r="Q24" i="101"/>
  <c r="M23" i="101"/>
  <c r="F23" i="101" s="1"/>
  <c r="Q23" i="101"/>
  <c r="M22" i="101"/>
  <c r="F22" i="101" s="1"/>
  <c r="Q22" i="101"/>
  <c r="M21" i="101"/>
  <c r="F21" i="101" s="1"/>
  <c r="Q21" i="101"/>
  <c r="M20" i="101"/>
  <c r="F20" i="101" s="1"/>
  <c r="Q20" i="101"/>
  <c r="M19" i="101"/>
  <c r="F19" i="101" s="1"/>
  <c r="Q19" i="101"/>
  <c r="M18" i="101"/>
  <c r="F18" i="101" s="1"/>
  <c r="Q18" i="101"/>
  <c r="M17" i="101"/>
  <c r="F17" i="101" s="1"/>
  <c r="Q17" i="101"/>
  <c r="M16" i="101"/>
  <c r="F16" i="101" s="1"/>
  <c r="Q16" i="101"/>
  <c r="M15" i="101"/>
  <c r="F15" i="101" s="1"/>
  <c r="Q15" i="101"/>
  <c r="M14" i="101"/>
  <c r="F14" i="101" s="1"/>
  <c r="Q14" i="101"/>
  <c r="M13" i="101"/>
  <c r="F13" i="101" s="1"/>
  <c r="Q13" i="101"/>
  <c r="M12" i="101"/>
  <c r="F12" i="101" s="1"/>
  <c r="Q12" i="101"/>
  <c r="M11" i="101"/>
  <c r="F11" i="101" s="1"/>
  <c r="Q11" i="101"/>
  <c r="M10" i="101"/>
  <c r="F10" i="101" s="1"/>
  <c r="Q10" i="101"/>
  <c r="M9" i="101"/>
  <c r="F9" i="101" s="1"/>
  <c r="Q9" i="101"/>
  <c r="M8" i="101"/>
  <c r="F8" i="101" s="1"/>
  <c r="Q8" i="101"/>
  <c r="M7" i="101"/>
  <c r="F7" i="101" s="1"/>
  <c r="Q7" i="101"/>
  <c r="M6" i="101"/>
  <c r="F6" i="101" s="1"/>
  <c r="Q6" i="101"/>
  <c r="M5" i="101"/>
  <c r="F5" i="101" s="1"/>
  <c r="Q5" i="101"/>
  <c r="M4" i="101"/>
  <c r="F4" i="101" s="1"/>
  <c r="Q4" i="101"/>
  <c r="M3" i="101"/>
  <c r="F3" i="101" s="1"/>
  <c r="Q3" i="101"/>
  <c r="M2" i="101"/>
  <c r="F2" i="101" s="1"/>
  <c r="Q2" i="101"/>
  <c r="M27" i="100"/>
  <c r="F27" i="100" s="1"/>
  <c r="Q27" i="100"/>
  <c r="M26" i="100"/>
  <c r="F26" i="100" s="1"/>
  <c r="Q26" i="100"/>
  <c r="M25" i="100"/>
  <c r="F25" i="100" s="1"/>
  <c r="Q25" i="100"/>
  <c r="M24" i="100"/>
  <c r="F24" i="100" s="1"/>
  <c r="Q24" i="100"/>
  <c r="M23" i="100"/>
  <c r="F23" i="100" s="1"/>
  <c r="Q23" i="100"/>
  <c r="M22" i="100"/>
  <c r="F22" i="100" s="1"/>
  <c r="Q22" i="100"/>
  <c r="M21" i="100"/>
  <c r="F21" i="100" s="1"/>
  <c r="Q21" i="100"/>
  <c r="M20" i="100"/>
  <c r="F20" i="100" s="1"/>
  <c r="Q20" i="100"/>
  <c r="M19" i="100"/>
  <c r="F19" i="100" s="1"/>
  <c r="Q19" i="100"/>
  <c r="M18" i="100"/>
  <c r="F18" i="100" s="1"/>
  <c r="Q18" i="100"/>
  <c r="M17" i="100"/>
  <c r="F17" i="100" s="1"/>
  <c r="Q17" i="100"/>
  <c r="M16" i="100"/>
  <c r="F16" i="100" s="1"/>
  <c r="Q16" i="100"/>
  <c r="M15" i="100"/>
  <c r="F15" i="100" s="1"/>
  <c r="Q15" i="100"/>
  <c r="M14" i="100"/>
  <c r="F14" i="100" s="1"/>
  <c r="Q14" i="100"/>
  <c r="M13" i="100"/>
  <c r="F13" i="100" s="1"/>
  <c r="Q13" i="100"/>
  <c r="Q12" i="100"/>
  <c r="M11" i="100"/>
  <c r="F11" i="100" s="1"/>
  <c r="Q11" i="100"/>
  <c r="M10" i="100"/>
  <c r="F10" i="100" s="1"/>
  <c r="Q10" i="100"/>
  <c r="M9" i="100"/>
  <c r="F9" i="100" s="1"/>
  <c r="Q9" i="100"/>
  <c r="M8" i="100"/>
  <c r="F8" i="100" s="1"/>
  <c r="Q8" i="100"/>
  <c r="M7" i="100"/>
  <c r="F7" i="100" s="1"/>
  <c r="Q7" i="100"/>
  <c r="M6" i="100"/>
  <c r="F6" i="100" s="1"/>
  <c r="Q6" i="100"/>
  <c r="M5" i="100"/>
  <c r="F5" i="100" s="1"/>
  <c r="Q5" i="100"/>
  <c r="M4" i="100"/>
  <c r="F4" i="100" s="1"/>
  <c r="Q4" i="100"/>
  <c r="M3" i="100"/>
  <c r="F3" i="100" s="1"/>
  <c r="Q3" i="100"/>
  <c r="M2" i="100"/>
  <c r="F2" i="100" s="1"/>
  <c r="Q2" i="100"/>
  <c r="M27" i="99"/>
  <c r="F27" i="99" s="1"/>
  <c r="Q27" i="99"/>
  <c r="M26" i="99"/>
  <c r="F26" i="99" s="1"/>
  <c r="Q26" i="99"/>
  <c r="M25" i="99"/>
  <c r="F25" i="99" s="1"/>
  <c r="Q25" i="99"/>
  <c r="Q24" i="99"/>
  <c r="M24" i="99"/>
  <c r="F24" i="99" s="1"/>
  <c r="M23" i="99"/>
  <c r="F23" i="99" s="1"/>
  <c r="Q23" i="99"/>
  <c r="M22" i="99"/>
  <c r="F22" i="99" s="1"/>
  <c r="Q22" i="99"/>
  <c r="M21" i="99"/>
  <c r="F21" i="99" s="1"/>
  <c r="Q21" i="99"/>
  <c r="M20" i="99"/>
  <c r="F20" i="99" s="1"/>
  <c r="Q20" i="99"/>
  <c r="M19" i="99"/>
  <c r="F19" i="99" s="1"/>
  <c r="Q19" i="99"/>
  <c r="M18" i="99"/>
  <c r="F18" i="99" s="1"/>
  <c r="Q18" i="99"/>
  <c r="M17" i="99"/>
  <c r="F17" i="99" s="1"/>
  <c r="Q17" i="99"/>
  <c r="M16" i="99"/>
  <c r="F16" i="99" s="1"/>
  <c r="Q16" i="99"/>
  <c r="M15" i="99"/>
  <c r="F15" i="99" s="1"/>
  <c r="Q15" i="99"/>
  <c r="M14" i="99"/>
  <c r="F14" i="99" s="1"/>
  <c r="Q14" i="99"/>
  <c r="M13" i="99"/>
  <c r="F13" i="99" s="1"/>
  <c r="Q13" i="99"/>
  <c r="M12" i="99"/>
  <c r="F12" i="99" s="1"/>
  <c r="Q12" i="99"/>
  <c r="M11" i="99"/>
  <c r="F11" i="99" s="1"/>
  <c r="Q11" i="99"/>
  <c r="M10" i="99"/>
  <c r="F10" i="99" s="1"/>
  <c r="Q10" i="99"/>
  <c r="M9" i="99"/>
  <c r="F9" i="99" s="1"/>
  <c r="Q9" i="99"/>
  <c r="M8" i="99"/>
  <c r="F8" i="99" s="1"/>
  <c r="Q8" i="99"/>
  <c r="M7" i="99"/>
  <c r="F7" i="99" s="1"/>
  <c r="Q7" i="99"/>
  <c r="M6" i="99"/>
  <c r="F6" i="99" s="1"/>
  <c r="Q6" i="99"/>
  <c r="M5" i="99"/>
  <c r="F5" i="99" s="1"/>
  <c r="Q5" i="99"/>
  <c r="M4" i="99"/>
  <c r="F4" i="99" s="1"/>
  <c r="Q4" i="99"/>
  <c r="M3" i="99"/>
  <c r="F3" i="99" s="1"/>
  <c r="Q3" i="99"/>
  <c r="M2" i="99"/>
  <c r="F2" i="99" s="1"/>
  <c r="Q2" i="99"/>
  <c r="H13" i="121" l="1"/>
  <c r="H2" i="131"/>
  <c r="H12" i="109"/>
  <c r="R7" i="102"/>
  <c r="G7" i="102" s="1"/>
  <c r="H7" i="102" s="1"/>
  <c r="R20" i="102"/>
  <c r="G20" i="102" s="1"/>
  <c r="H20" i="102" s="1"/>
  <c r="R4" i="102"/>
  <c r="R15" i="102"/>
  <c r="G15" i="102" s="1"/>
  <c r="H15" i="102" s="1"/>
  <c r="R17" i="102"/>
  <c r="G17" i="102" s="1"/>
  <c r="H17" i="102" s="1"/>
  <c r="R5" i="102"/>
  <c r="G5" i="102" s="1"/>
  <c r="H5" i="102" s="1"/>
  <c r="R18" i="102"/>
  <c r="G18" i="102" s="1"/>
  <c r="H18" i="102" s="1"/>
  <c r="R26" i="102"/>
  <c r="G26" i="102" s="1"/>
  <c r="H26" i="102" s="1"/>
  <c r="R8" i="102"/>
  <c r="G8" i="102" s="1"/>
  <c r="H8" i="102" s="1"/>
  <c r="R3" i="102"/>
  <c r="G3" i="102" s="1"/>
  <c r="H3" i="102" s="1"/>
  <c r="R11" i="102"/>
  <c r="G11" i="102" s="1"/>
  <c r="H11" i="102" s="1"/>
  <c r="R24" i="102"/>
  <c r="G24" i="102" s="1"/>
  <c r="H24" i="102" s="1"/>
  <c r="R25" i="102"/>
  <c r="G25" i="102" s="1"/>
  <c r="H25" i="102" s="1"/>
  <c r="R6" i="102"/>
  <c r="G6" i="102" s="1"/>
  <c r="H6" i="102" s="1"/>
  <c r="R19" i="102"/>
  <c r="G19" i="102" s="1"/>
  <c r="H19" i="102" s="1"/>
  <c r="R9" i="102"/>
  <c r="G9" i="102" s="1"/>
  <c r="H9" i="102" s="1"/>
  <c r="R22" i="102"/>
  <c r="G22" i="102" s="1"/>
  <c r="H22" i="102" s="1"/>
  <c r="R4" i="101"/>
  <c r="G4" i="101" s="1"/>
  <c r="H4" i="101" s="1"/>
  <c r="R22" i="101"/>
  <c r="G22" i="101" s="1"/>
  <c r="H22" i="101" s="1"/>
  <c r="R7" i="101"/>
  <c r="G7" i="101" s="1"/>
  <c r="H7" i="101" s="1"/>
  <c r="R17" i="101"/>
  <c r="G17" i="101" s="1"/>
  <c r="H17" i="101" s="1"/>
  <c r="R25" i="101"/>
  <c r="G25" i="101" s="1"/>
  <c r="H25" i="101" s="1"/>
  <c r="R2" i="101"/>
  <c r="G2" i="101" s="1"/>
  <c r="H2" i="101" s="1"/>
  <c r="R10" i="101"/>
  <c r="G10" i="101" s="1"/>
  <c r="H10" i="101" s="1"/>
  <c r="R20" i="101"/>
  <c r="G20" i="101" s="1"/>
  <c r="H20" i="101" s="1"/>
  <c r="R5" i="101"/>
  <c r="G5" i="101" s="1"/>
  <c r="H5" i="101" s="1"/>
  <c r="R15" i="101"/>
  <c r="G15" i="101" s="1"/>
  <c r="H15" i="101" s="1"/>
  <c r="R23" i="101"/>
  <c r="G23" i="101" s="1"/>
  <c r="H23" i="101" s="1"/>
  <c r="R8" i="101"/>
  <c r="G8" i="101" s="1"/>
  <c r="H8" i="101" s="1"/>
  <c r="R18" i="101"/>
  <c r="G18" i="101" s="1"/>
  <c r="H18" i="101" s="1"/>
  <c r="R26" i="101"/>
  <c r="R3" i="101"/>
  <c r="G3" i="101" s="1"/>
  <c r="H3" i="101" s="1"/>
  <c r="R11" i="101"/>
  <c r="G11" i="101" s="1"/>
  <c r="H11" i="101" s="1"/>
  <c r="R19" i="101"/>
  <c r="G19" i="101" s="1"/>
  <c r="H19" i="101" s="1"/>
  <c r="R27" i="101"/>
  <c r="G27" i="101" s="1"/>
  <c r="H27" i="101" s="1"/>
  <c r="R21" i="100"/>
  <c r="G21" i="100" s="1"/>
  <c r="H21" i="100" s="1"/>
  <c r="R3" i="100"/>
  <c r="G3" i="100" s="1"/>
  <c r="H3" i="100" s="1"/>
  <c r="R11" i="100"/>
  <c r="G11" i="100" s="1"/>
  <c r="H11" i="100" s="1"/>
  <c r="R16" i="100"/>
  <c r="R24" i="100"/>
  <c r="G24" i="100" s="1"/>
  <c r="H24" i="100" s="1"/>
  <c r="R6" i="100"/>
  <c r="G6" i="100" s="1"/>
  <c r="H6" i="100" s="1"/>
  <c r="R9" i="100"/>
  <c r="R17" i="100"/>
  <c r="G17" i="100" s="1"/>
  <c r="H17" i="100" s="1"/>
  <c r="R25" i="100"/>
  <c r="G25" i="100" s="1"/>
  <c r="H25" i="100" s="1"/>
  <c r="R8" i="100"/>
  <c r="G8" i="100" s="1"/>
  <c r="H8" i="100" s="1"/>
  <c r="R20" i="100"/>
  <c r="G20" i="100" s="1"/>
  <c r="H20" i="100" s="1"/>
  <c r="R2" i="100"/>
  <c r="G2" i="100" s="1"/>
  <c r="H2" i="100" s="1"/>
  <c r="R10" i="100"/>
  <c r="G10" i="100" s="1"/>
  <c r="H10" i="100" s="1"/>
  <c r="R15" i="100"/>
  <c r="G15" i="100" s="1"/>
  <c r="H15" i="100" s="1"/>
  <c r="R23" i="100"/>
  <c r="G23" i="100" s="1"/>
  <c r="H23" i="100" s="1"/>
  <c r="R18" i="100"/>
  <c r="G18" i="100" s="1"/>
  <c r="H18" i="100" s="1"/>
  <c r="R26" i="100"/>
  <c r="G26" i="100" s="1"/>
  <c r="H26" i="100" s="1"/>
  <c r="R5" i="99"/>
  <c r="G5" i="99" s="1"/>
  <c r="H5" i="99" s="1"/>
  <c r="R26" i="99"/>
  <c r="G26" i="99" s="1"/>
  <c r="H26" i="99" s="1"/>
  <c r="R11" i="99"/>
  <c r="G11" i="99" s="1"/>
  <c r="H11" i="99" s="1"/>
  <c r="R21" i="99"/>
  <c r="G21" i="99" s="1"/>
  <c r="H21" i="99" s="1"/>
  <c r="R18" i="99"/>
  <c r="G18" i="99" s="1"/>
  <c r="H18" i="99" s="1"/>
  <c r="R6" i="99"/>
  <c r="G6" i="99" s="1"/>
  <c r="H6" i="99" s="1"/>
  <c r="R16" i="99"/>
  <c r="G16" i="99" s="1"/>
  <c r="H16" i="99" s="1"/>
  <c r="R24" i="99"/>
  <c r="G24" i="99" s="1"/>
  <c r="H24" i="99" s="1"/>
  <c r="R8" i="99"/>
  <c r="G8" i="99" s="1"/>
  <c r="H8" i="99" s="1"/>
  <c r="R9" i="99"/>
  <c r="G9" i="99" s="1"/>
  <c r="H9" i="99" s="1"/>
  <c r="R19" i="99"/>
  <c r="G19" i="99" s="1"/>
  <c r="H19" i="99" s="1"/>
  <c r="R27" i="99"/>
  <c r="G27" i="99" s="1"/>
  <c r="H27" i="99" s="1"/>
  <c r="R4" i="99"/>
  <c r="G4" i="99" s="1"/>
  <c r="H4" i="99" s="1"/>
  <c r="R7" i="99"/>
  <c r="G7" i="99" s="1"/>
  <c r="H7" i="99" s="1"/>
  <c r="R10" i="99"/>
  <c r="G10" i="99" s="1"/>
  <c r="H10" i="99" s="1"/>
  <c r="H13" i="128"/>
  <c r="H12" i="106"/>
  <c r="H14" i="127"/>
  <c r="H13" i="123"/>
  <c r="G26" i="101"/>
  <c r="H26" i="101" s="1"/>
  <c r="R10" i="102"/>
  <c r="G10" i="102" s="1"/>
  <c r="H10" i="102" s="1"/>
  <c r="R13" i="103"/>
  <c r="G13" i="103" s="1"/>
  <c r="H14" i="120"/>
  <c r="H14" i="122"/>
  <c r="R27" i="103"/>
  <c r="G27" i="103" s="1"/>
  <c r="H27" i="103" s="1"/>
  <c r="R18" i="103"/>
  <c r="G18" i="103" s="1"/>
  <c r="H18" i="103" s="1"/>
  <c r="R16" i="103"/>
  <c r="G16" i="103" s="1"/>
  <c r="H16" i="103" s="1"/>
  <c r="H14" i="129"/>
  <c r="H14" i="132"/>
  <c r="R24" i="101"/>
  <c r="G24" i="101" s="1"/>
  <c r="H24" i="101" s="1"/>
  <c r="R15" i="99"/>
  <c r="G15" i="99" s="1"/>
  <c r="H15" i="99" s="1"/>
  <c r="R5" i="100"/>
  <c r="G5" i="100" s="1"/>
  <c r="H5" i="100" s="1"/>
  <c r="R20" i="103"/>
  <c r="G20" i="103" s="1"/>
  <c r="H20" i="103" s="1"/>
  <c r="R12" i="100"/>
  <c r="G12" i="100" s="1"/>
  <c r="M12" i="100"/>
  <c r="F12" i="100" s="1"/>
  <c r="R19" i="100"/>
  <c r="G19" i="100" s="1"/>
  <c r="H19" i="100" s="1"/>
  <c r="R27" i="100"/>
  <c r="G27" i="100" s="1"/>
  <c r="H27" i="100" s="1"/>
  <c r="R21" i="102"/>
  <c r="G21" i="102" s="1"/>
  <c r="H21" i="102" s="1"/>
  <c r="R9" i="103"/>
  <c r="G9" i="103" s="1"/>
  <c r="H9" i="103" s="1"/>
  <c r="H12" i="110"/>
  <c r="R20" i="99"/>
  <c r="G20" i="99" s="1"/>
  <c r="H20" i="99" s="1"/>
  <c r="R25" i="103"/>
  <c r="G25" i="103" s="1"/>
  <c r="H25" i="103" s="1"/>
  <c r="R23" i="99"/>
  <c r="G23" i="99" s="1"/>
  <c r="H23" i="99" s="1"/>
  <c r="R23" i="102"/>
  <c r="G23" i="102" s="1"/>
  <c r="H23" i="102" s="1"/>
  <c r="R4" i="100"/>
  <c r="G4" i="100" s="1"/>
  <c r="H4" i="100" s="1"/>
  <c r="R22" i="100"/>
  <c r="G22" i="100" s="1"/>
  <c r="H22" i="100" s="1"/>
  <c r="R16" i="102"/>
  <c r="G16" i="102" s="1"/>
  <c r="H16" i="102" s="1"/>
  <c r="R3" i="103"/>
  <c r="G3" i="103" s="1"/>
  <c r="H3" i="103" s="1"/>
  <c r="H14" i="118"/>
  <c r="R3" i="99"/>
  <c r="G3" i="99" s="1"/>
  <c r="H3" i="99" s="1"/>
  <c r="R25" i="99"/>
  <c r="G25" i="99" s="1"/>
  <c r="H25" i="99" s="1"/>
  <c r="R9" i="101"/>
  <c r="G9" i="101" s="1"/>
  <c r="H9" i="101" s="1"/>
  <c r="R17" i="99"/>
  <c r="G17" i="99" s="1"/>
  <c r="H17" i="99" s="1"/>
  <c r="R22" i="99"/>
  <c r="G22" i="99" s="1"/>
  <c r="H22" i="99" s="1"/>
  <c r="R7" i="100"/>
  <c r="G7" i="100" s="1"/>
  <c r="H7" i="100" s="1"/>
  <c r="R6" i="101"/>
  <c r="G6" i="101" s="1"/>
  <c r="H6" i="101" s="1"/>
  <c r="R16" i="101"/>
  <c r="G16" i="101" s="1"/>
  <c r="H16" i="101" s="1"/>
  <c r="R21" i="101"/>
  <c r="G21" i="101" s="1"/>
  <c r="H21" i="101" s="1"/>
  <c r="M12" i="102"/>
  <c r="F12" i="102" s="1"/>
  <c r="R12" i="102"/>
  <c r="G12" i="102" s="1"/>
  <c r="R6" i="103"/>
  <c r="G6" i="103" s="1"/>
  <c r="H6" i="103" s="1"/>
  <c r="R23" i="103"/>
  <c r="G23" i="103" s="1"/>
  <c r="H23" i="103" s="1"/>
  <c r="H14" i="104"/>
  <c r="H12" i="104"/>
  <c r="R4" i="103"/>
  <c r="G4" i="103" s="1"/>
  <c r="H4" i="103" s="1"/>
  <c r="R8" i="103"/>
  <c r="G8" i="103" s="1"/>
  <c r="H8" i="103" s="1"/>
  <c r="R10" i="103"/>
  <c r="G10" i="103" s="1"/>
  <c r="H10" i="103" s="1"/>
  <c r="R17" i="103"/>
  <c r="G17" i="103" s="1"/>
  <c r="H17" i="103" s="1"/>
  <c r="R21" i="103"/>
  <c r="G21" i="103" s="1"/>
  <c r="H21" i="103" s="1"/>
  <c r="R26" i="103"/>
  <c r="G26" i="103" s="1"/>
  <c r="H26" i="103" s="1"/>
  <c r="R2" i="103"/>
  <c r="G2" i="103" s="1"/>
  <c r="H2" i="103" s="1"/>
  <c r="R15" i="103"/>
  <c r="G15" i="103" s="1"/>
  <c r="H15" i="103" s="1"/>
  <c r="R24" i="103"/>
  <c r="G24" i="103" s="1"/>
  <c r="H24" i="103" s="1"/>
  <c r="H13" i="107"/>
  <c r="R27" i="102"/>
  <c r="G27" i="102" s="1"/>
  <c r="H27" i="102" s="1"/>
  <c r="R13" i="102"/>
  <c r="G13" i="102" s="1"/>
  <c r="H13" i="102" s="1"/>
  <c r="R19" i="103"/>
  <c r="G19" i="103" s="1"/>
  <c r="H19" i="103" s="1"/>
  <c r="G4" i="102"/>
  <c r="H4" i="102" s="1"/>
  <c r="R5" i="103"/>
  <c r="G5" i="103" s="1"/>
  <c r="H5" i="103" s="1"/>
  <c r="R7" i="103"/>
  <c r="G7" i="103" s="1"/>
  <c r="H7" i="103" s="1"/>
  <c r="R11" i="103"/>
  <c r="G11" i="103" s="1"/>
  <c r="H11" i="103" s="1"/>
  <c r="R22" i="103"/>
  <c r="G22" i="103" s="1"/>
  <c r="H22" i="103" s="1"/>
  <c r="H14" i="126"/>
  <c r="H14" i="116"/>
  <c r="H14" i="113"/>
  <c r="R12" i="103"/>
  <c r="G12" i="103" s="1"/>
  <c r="H12" i="103" s="1"/>
  <c r="M13" i="103"/>
  <c r="F13" i="103" s="1"/>
  <c r="R14" i="103"/>
  <c r="G14" i="103" s="1"/>
  <c r="H14" i="103" s="1"/>
  <c r="R2" i="102"/>
  <c r="G2" i="102" s="1"/>
  <c r="H2" i="102" s="1"/>
  <c r="R14" i="102"/>
  <c r="G14" i="102" s="1"/>
  <c r="H14" i="102" s="1"/>
  <c r="R12" i="101"/>
  <c r="G12" i="101" s="1"/>
  <c r="H12" i="101" s="1"/>
  <c r="R13" i="101"/>
  <c r="G13" i="101" s="1"/>
  <c r="H13" i="101" s="1"/>
  <c r="R14" i="101"/>
  <c r="G14" i="101" s="1"/>
  <c r="H14" i="101" s="1"/>
  <c r="G16" i="100"/>
  <c r="H16" i="100" s="1"/>
  <c r="G9" i="100"/>
  <c r="H9" i="100" s="1"/>
  <c r="R13" i="100"/>
  <c r="G13" i="100" s="1"/>
  <c r="H13" i="100" s="1"/>
  <c r="R14" i="100"/>
  <c r="G14" i="100" s="1"/>
  <c r="H14" i="100" s="1"/>
  <c r="R2" i="99"/>
  <c r="G2" i="99" s="1"/>
  <c r="H2" i="99" s="1"/>
  <c r="R12" i="99"/>
  <c r="G12" i="99" s="1"/>
  <c r="H12" i="99" s="1"/>
  <c r="R13" i="99"/>
  <c r="G13" i="99" s="1"/>
  <c r="H13" i="99" s="1"/>
  <c r="R14" i="99"/>
  <c r="G14" i="99" s="1"/>
  <c r="H14" i="99" s="1"/>
  <c r="M27" i="98"/>
  <c r="F27" i="98" s="1"/>
  <c r="M26" i="98"/>
  <c r="F26" i="98" s="1"/>
  <c r="M25" i="98"/>
  <c r="F25" i="98" s="1"/>
  <c r="M24" i="98"/>
  <c r="F24" i="98" s="1"/>
  <c r="M23" i="98"/>
  <c r="F23" i="98" s="1"/>
  <c r="M22" i="98"/>
  <c r="F22" i="98" s="1"/>
  <c r="M21" i="98"/>
  <c r="F21" i="98" s="1"/>
  <c r="M20" i="98"/>
  <c r="F20" i="98" s="1"/>
  <c r="M19" i="98"/>
  <c r="F19" i="98" s="1"/>
  <c r="M18" i="98"/>
  <c r="F18" i="98" s="1"/>
  <c r="M16" i="98"/>
  <c r="F16" i="98" s="1"/>
  <c r="M15" i="98"/>
  <c r="F15" i="98" s="1"/>
  <c r="M13" i="98"/>
  <c r="F13" i="98" s="1"/>
  <c r="M11" i="98"/>
  <c r="F11" i="98" s="1"/>
  <c r="M10" i="98"/>
  <c r="F10" i="98" s="1"/>
  <c r="M9" i="98"/>
  <c r="F9" i="98" s="1"/>
  <c r="M8" i="98"/>
  <c r="F8" i="98" s="1"/>
  <c r="M7" i="98"/>
  <c r="F7" i="98" s="1"/>
  <c r="M6" i="98"/>
  <c r="F6" i="98" s="1"/>
  <c r="M5" i="98"/>
  <c r="F5" i="98" s="1"/>
  <c r="M4" i="98"/>
  <c r="F4" i="98" s="1"/>
  <c r="M3" i="98"/>
  <c r="F3" i="98" s="1"/>
  <c r="M2" i="98"/>
  <c r="F2" i="98" s="1"/>
  <c r="Q27" i="98"/>
  <c r="Q26" i="98"/>
  <c r="Q25" i="98"/>
  <c r="Q24" i="98"/>
  <c r="Q23" i="98"/>
  <c r="Q22" i="98"/>
  <c r="Q21" i="98"/>
  <c r="Q20" i="98"/>
  <c r="Q19" i="98"/>
  <c r="Q18" i="98"/>
  <c r="M17" i="98"/>
  <c r="F17" i="98" s="1"/>
  <c r="Q17" i="98"/>
  <c r="Q16" i="98"/>
  <c r="Q15" i="98"/>
  <c r="Q14" i="98"/>
  <c r="Q13" i="98"/>
  <c r="Q12" i="98"/>
  <c r="Q11" i="98"/>
  <c r="Q10" i="98"/>
  <c r="Q9" i="98"/>
  <c r="Q8" i="98"/>
  <c r="Q7" i="98"/>
  <c r="Q6" i="98"/>
  <c r="Q5" i="98"/>
  <c r="Q4" i="98"/>
  <c r="Q3" i="98"/>
  <c r="Q2" i="98"/>
  <c r="V27" i="72"/>
  <c r="M27" i="72" s="1"/>
  <c r="F27" i="72" s="1"/>
  <c r="V26" i="72"/>
  <c r="M26" i="72" s="1"/>
  <c r="F26" i="72" s="1"/>
  <c r="X25" i="72"/>
  <c r="V25" i="72"/>
  <c r="M25" i="72" s="1"/>
  <c r="F25" i="72" s="1"/>
  <c r="X24" i="72"/>
  <c r="V24" i="72"/>
  <c r="M24" i="72" s="1"/>
  <c r="F24" i="72" s="1"/>
  <c r="X23" i="72"/>
  <c r="V23" i="72"/>
  <c r="M23" i="72" s="1"/>
  <c r="F23" i="72" s="1"/>
  <c r="X22" i="72"/>
  <c r="V22" i="72"/>
  <c r="M22" i="72" s="1"/>
  <c r="F22" i="72" s="1"/>
  <c r="X21" i="72"/>
  <c r="V21" i="72"/>
  <c r="M21" i="72" s="1"/>
  <c r="F21" i="72" s="1"/>
  <c r="X20" i="72"/>
  <c r="V20" i="72"/>
  <c r="M20" i="72" s="1"/>
  <c r="F20" i="72" s="1"/>
  <c r="X19" i="72"/>
  <c r="V19" i="72"/>
  <c r="M19" i="72" s="1"/>
  <c r="F19" i="72" s="1"/>
  <c r="X18" i="72"/>
  <c r="V18" i="72"/>
  <c r="M18" i="72" s="1"/>
  <c r="F18" i="72" s="1"/>
  <c r="X17" i="72"/>
  <c r="V17" i="72"/>
  <c r="M17" i="72" s="1"/>
  <c r="F17" i="72" s="1"/>
  <c r="X16" i="72"/>
  <c r="V16" i="72"/>
  <c r="M16" i="72" s="1"/>
  <c r="F16" i="72" s="1"/>
  <c r="X15" i="72"/>
  <c r="V15" i="72"/>
  <c r="M15" i="72" s="1"/>
  <c r="F15" i="72" s="1"/>
  <c r="X14" i="72"/>
  <c r="V14" i="72"/>
  <c r="X13" i="72"/>
  <c r="V13" i="72"/>
  <c r="M13" i="72" s="1"/>
  <c r="F13" i="72" s="1"/>
  <c r="X12" i="72"/>
  <c r="V12" i="72"/>
  <c r="X11" i="72"/>
  <c r="V11" i="72"/>
  <c r="M11" i="72" s="1"/>
  <c r="F11" i="72" s="1"/>
  <c r="X10" i="72"/>
  <c r="V10" i="72"/>
  <c r="M10" i="72" s="1"/>
  <c r="F10" i="72" s="1"/>
  <c r="X9" i="72"/>
  <c r="V9" i="72"/>
  <c r="M9" i="72" s="1"/>
  <c r="F9" i="72" s="1"/>
  <c r="X8" i="72"/>
  <c r="V8" i="72"/>
  <c r="M8" i="72" s="1"/>
  <c r="F8" i="72" s="1"/>
  <c r="X7" i="72"/>
  <c r="V7" i="72"/>
  <c r="M7" i="72" s="1"/>
  <c r="F7" i="72" s="1"/>
  <c r="X6" i="72"/>
  <c r="V6" i="72"/>
  <c r="M6" i="72" s="1"/>
  <c r="F6" i="72" s="1"/>
  <c r="X5" i="72"/>
  <c r="V5" i="72"/>
  <c r="M5" i="72" s="1"/>
  <c r="F5" i="72" s="1"/>
  <c r="X4" i="72"/>
  <c r="V4" i="72"/>
  <c r="M4" i="72" s="1"/>
  <c r="F4" i="72" s="1"/>
  <c r="X3" i="72"/>
  <c r="V3" i="72"/>
  <c r="M3" i="72" s="1"/>
  <c r="F3" i="72" s="1"/>
  <c r="V2" i="72"/>
  <c r="M2" i="72" s="1"/>
  <c r="F2" i="72" s="1"/>
  <c r="Q27" i="97"/>
  <c r="G27" i="97" s="1"/>
  <c r="F27" i="97"/>
  <c r="Q26" i="97"/>
  <c r="G26" i="97" s="1"/>
  <c r="F26" i="97"/>
  <c r="Q25" i="97"/>
  <c r="G25" i="97" s="1"/>
  <c r="F25" i="97"/>
  <c r="Q24" i="97"/>
  <c r="G24" i="97" s="1"/>
  <c r="F24" i="97"/>
  <c r="Q23" i="97"/>
  <c r="G23" i="97" s="1"/>
  <c r="F23" i="97"/>
  <c r="Q22" i="97"/>
  <c r="G22" i="97" s="1"/>
  <c r="F22" i="97"/>
  <c r="Q21" i="97"/>
  <c r="G21" i="97" s="1"/>
  <c r="F21" i="97"/>
  <c r="Q20" i="97"/>
  <c r="G20" i="97" s="1"/>
  <c r="F20" i="97"/>
  <c r="Q19" i="97"/>
  <c r="G19" i="97" s="1"/>
  <c r="F19" i="97"/>
  <c r="Q18" i="97"/>
  <c r="G18" i="97" s="1"/>
  <c r="F18" i="97"/>
  <c r="Q17" i="97"/>
  <c r="G17" i="97" s="1"/>
  <c r="F17" i="97"/>
  <c r="Q16" i="97"/>
  <c r="G16" i="97" s="1"/>
  <c r="F16" i="97"/>
  <c r="Q15" i="97"/>
  <c r="G15" i="97" s="1"/>
  <c r="F15" i="97"/>
  <c r="Q14" i="97"/>
  <c r="G14" i="97" s="1"/>
  <c r="F14" i="97"/>
  <c r="Q13" i="97"/>
  <c r="G13" i="97" s="1"/>
  <c r="F13" i="97"/>
  <c r="Q12" i="97"/>
  <c r="G12" i="97" s="1"/>
  <c r="F12" i="97"/>
  <c r="Q11" i="97"/>
  <c r="G11" i="97" s="1"/>
  <c r="F11" i="97"/>
  <c r="Q10" i="97"/>
  <c r="G10" i="97" s="1"/>
  <c r="F10" i="97"/>
  <c r="Q9" i="97"/>
  <c r="G9" i="97" s="1"/>
  <c r="F9" i="97"/>
  <c r="Q8" i="97"/>
  <c r="G8" i="97" s="1"/>
  <c r="F8" i="97"/>
  <c r="Q7" i="97"/>
  <c r="G7" i="97" s="1"/>
  <c r="F7" i="97"/>
  <c r="Q6" i="97"/>
  <c r="G6" i="97" s="1"/>
  <c r="F6" i="97"/>
  <c r="Q5" i="97"/>
  <c r="G5" i="97" s="1"/>
  <c r="F5" i="97"/>
  <c r="Q4" i="97"/>
  <c r="G4" i="97" s="1"/>
  <c r="F4" i="97"/>
  <c r="Q3" i="97"/>
  <c r="G3" i="97" s="1"/>
  <c r="F3" i="97"/>
  <c r="Q2" i="97"/>
  <c r="G2" i="97" s="1"/>
  <c r="F2" i="97"/>
  <c r="Q27" i="96"/>
  <c r="G27" i="96" s="1"/>
  <c r="F27" i="96"/>
  <c r="Q26" i="96"/>
  <c r="G26" i="96" s="1"/>
  <c r="F26" i="96"/>
  <c r="Q25" i="96"/>
  <c r="G25" i="96" s="1"/>
  <c r="F25" i="96"/>
  <c r="Q24" i="96"/>
  <c r="G24" i="96" s="1"/>
  <c r="F24" i="96"/>
  <c r="Q23" i="96"/>
  <c r="G23" i="96" s="1"/>
  <c r="F23" i="96"/>
  <c r="Q22" i="96"/>
  <c r="G22" i="96" s="1"/>
  <c r="F22" i="96"/>
  <c r="Q21" i="96"/>
  <c r="G21" i="96" s="1"/>
  <c r="F21" i="96"/>
  <c r="Q20" i="96"/>
  <c r="G20" i="96" s="1"/>
  <c r="F20" i="96"/>
  <c r="Q19" i="96"/>
  <c r="G19" i="96" s="1"/>
  <c r="F19" i="96"/>
  <c r="Q18" i="96"/>
  <c r="G18" i="96" s="1"/>
  <c r="F18" i="96"/>
  <c r="Q17" i="96"/>
  <c r="G17" i="96" s="1"/>
  <c r="F17" i="96"/>
  <c r="Q16" i="96"/>
  <c r="G16" i="96" s="1"/>
  <c r="F16" i="96"/>
  <c r="Q15" i="96"/>
  <c r="G15" i="96" s="1"/>
  <c r="F15" i="96"/>
  <c r="Q14" i="96"/>
  <c r="G14" i="96" s="1"/>
  <c r="F14" i="96"/>
  <c r="Q13" i="96"/>
  <c r="G13" i="96" s="1"/>
  <c r="F13" i="96"/>
  <c r="Q12" i="96"/>
  <c r="G12" i="96" s="1"/>
  <c r="F12" i="96"/>
  <c r="Q11" i="96"/>
  <c r="G11" i="96" s="1"/>
  <c r="F11" i="96"/>
  <c r="Q10" i="96"/>
  <c r="G10" i="96" s="1"/>
  <c r="F10" i="96"/>
  <c r="Q9" i="96"/>
  <c r="G9" i="96" s="1"/>
  <c r="F9" i="96"/>
  <c r="Q8" i="96"/>
  <c r="G8" i="96" s="1"/>
  <c r="F8" i="96"/>
  <c r="Q7" i="96"/>
  <c r="G7" i="96" s="1"/>
  <c r="F7" i="96"/>
  <c r="Q6" i="96"/>
  <c r="G6" i="96" s="1"/>
  <c r="F6" i="96"/>
  <c r="Q5" i="96"/>
  <c r="G5" i="96" s="1"/>
  <c r="F5" i="96"/>
  <c r="Q4" i="96"/>
  <c r="G4" i="96" s="1"/>
  <c r="F4" i="96"/>
  <c r="Q3" i="96"/>
  <c r="G3" i="96" s="1"/>
  <c r="F3" i="96"/>
  <c r="Q2" i="96"/>
  <c r="G2" i="96" s="1"/>
  <c r="F2" i="96"/>
  <c r="Q27" i="95"/>
  <c r="G27" i="95" s="1"/>
  <c r="F27" i="95"/>
  <c r="Q26" i="95"/>
  <c r="G26" i="95" s="1"/>
  <c r="F26" i="95"/>
  <c r="Q25" i="95"/>
  <c r="G25" i="95" s="1"/>
  <c r="F25" i="95"/>
  <c r="Q24" i="95"/>
  <c r="G24" i="95" s="1"/>
  <c r="F24" i="95"/>
  <c r="Q23" i="95"/>
  <c r="G23" i="95" s="1"/>
  <c r="F23" i="95"/>
  <c r="Q22" i="95"/>
  <c r="G22" i="95" s="1"/>
  <c r="F22" i="95"/>
  <c r="Q21" i="95"/>
  <c r="G21" i="95" s="1"/>
  <c r="F21" i="95"/>
  <c r="Q20" i="95"/>
  <c r="G20" i="95" s="1"/>
  <c r="F20" i="95"/>
  <c r="Q19" i="95"/>
  <c r="G19" i="95" s="1"/>
  <c r="F19" i="95"/>
  <c r="Q18" i="95"/>
  <c r="G18" i="95" s="1"/>
  <c r="F18" i="95"/>
  <c r="Q17" i="95"/>
  <c r="G17" i="95" s="1"/>
  <c r="F17" i="95"/>
  <c r="Q16" i="95"/>
  <c r="G16" i="95" s="1"/>
  <c r="F16" i="95"/>
  <c r="Q15" i="95"/>
  <c r="G15" i="95" s="1"/>
  <c r="F15" i="95"/>
  <c r="G14" i="95"/>
  <c r="F14" i="95"/>
  <c r="G13" i="95"/>
  <c r="F13" i="95"/>
  <c r="G12" i="95"/>
  <c r="F12" i="95"/>
  <c r="Q11" i="95"/>
  <c r="G11" i="95" s="1"/>
  <c r="F11" i="95"/>
  <c r="Q10" i="95"/>
  <c r="G10" i="95" s="1"/>
  <c r="F10" i="95"/>
  <c r="Q9" i="95"/>
  <c r="G9" i="95" s="1"/>
  <c r="F9" i="95"/>
  <c r="Q8" i="95"/>
  <c r="G8" i="95" s="1"/>
  <c r="F8" i="95"/>
  <c r="Q7" i="95"/>
  <c r="G7" i="95" s="1"/>
  <c r="F7" i="95"/>
  <c r="Q6" i="95"/>
  <c r="G6" i="95" s="1"/>
  <c r="F6" i="95"/>
  <c r="Q5" i="95"/>
  <c r="G5" i="95" s="1"/>
  <c r="F5" i="95"/>
  <c r="Q4" i="95"/>
  <c r="G4" i="95" s="1"/>
  <c r="F4" i="95"/>
  <c r="Q3" i="95"/>
  <c r="G3" i="95" s="1"/>
  <c r="F3" i="95"/>
  <c r="Q2" i="95"/>
  <c r="G2" i="95" s="1"/>
  <c r="F2" i="95"/>
  <c r="Q27" i="94"/>
  <c r="G27" i="94" s="1"/>
  <c r="F27" i="94"/>
  <c r="Q26" i="94"/>
  <c r="G26" i="94" s="1"/>
  <c r="F26" i="94"/>
  <c r="Q25" i="94"/>
  <c r="G25" i="94" s="1"/>
  <c r="F25" i="94"/>
  <c r="Q24" i="94"/>
  <c r="G24" i="94" s="1"/>
  <c r="F24" i="94"/>
  <c r="Q23" i="94"/>
  <c r="G23" i="94" s="1"/>
  <c r="F23" i="94"/>
  <c r="Q22" i="94"/>
  <c r="G22" i="94" s="1"/>
  <c r="F22" i="94"/>
  <c r="Q21" i="94"/>
  <c r="G21" i="94" s="1"/>
  <c r="F21" i="94"/>
  <c r="Q20" i="94"/>
  <c r="G20" i="94" s="1"/>
  <c r="F20" i="94"/>
  <c r="Q19" i="94"/>
  <c r="G19" i="94" s="1"/>
  <c r="F19" i="94"/>
  <c r="Q18" i="94"/>
  <c r="G18" i="94" s="1"/>
  <c r="F18" i="94"/>
  <c r="Q17" i="94"/>
  <c r="G17" i="94" s="1"/>
  <c r="F17" i="94"/>
  <c r="Q16" i="94"/>
  <c r="G16" i="94" s="1"/>
  <c r="F16" i="94"/>
  <c r="Q15" i="94"/>
  <c r="G15" i="94" s="1"/>
  <c r="F15" i="94"/>
  <c r="Q14" i="94"/>
  <c r="G14" i="94" s="1"/>
  <c r="F14" i="94"/>
  <c r="Q13" i="94"/>
  <c r="G13" i="94" s="1"/>
  <c r="F13" i="94"/>
  <c r="Q12" i="94"/>
  <c r="G12" i="94" s="1"/>
  <c r="F12" i="94"/>
  <c r="Q11" i="94"/>
  <c r="G11" i="94" s="1"/>
  <c r="F11" i="94"/>
  <c r="Q10" i="94"/>
  <c r="G10" i="94" s="1"/>
  <c r="F10" i="94"/>
  <c r="Q9" i="94"/>
  <c r="G9" i="94" s="1"/>
  <c r="F9" i="94"/>
  <c r="Q8" i="94"/>
  <c r="G8" i="94" s="1"/>
  <c r="F8" i="94"/>
  <c r="Q7" i="94"/>
  <c r="G7" i="94" s="1"/>
  <c r="F7" i="94"/>
  <c r="Q6" i="94"/>
  <c r="G6" i="94" s="1"/>
  <c r="F6" i="94"/>
  <c r="Q5" i="94"/>
  <c r="G5" i="94" s="1"/>
  <c r="F5" i="94"/>
  <c r="Q4" i="94"/>
  <c r="G4" i="94" s="1"/>
  <c r="F4" i="94"/>
  <c r="Q3" i="94"/>
  <c r="G3" i="94" s="1"/>
  <c r="F3" i="94"/>
  <c r="Q2" i="94"/>
  <c r="G2" i="94" s="1"/>
  <c r="F2" i="94"/>
  <c r="Q27" i="93"/>
  <c r="G27" i="93" s="1"/>
  <c r="F27" i="93"/>
  <c r="Q26" i="93"/>
  <c r="G26" i="93" s="1"/>
  <c r="F26" i="93"/>
  <c r="Q25" i="93"/>
  <c r="G25" i="93" s="1"/>
  <c r="F25" i="93"/>
  <c r="Q24" i="93"/>
  <c r="G24" i="93" s="1"/>
  <c r="F24" i="93"/>
  <c r="Q23" i="93"/>
  <c r="G23" i="93" s="1"/>
  <c r="F23" i="93"/>
  <c r="Q22" i="93"/>
  <c r="G22" i="93" s="1"/>
  <c r="F22" i="93"/>
  <c r="Q21" i="93"/>
  <c r="G21" i="93" s="1"/>
  <c r="F21" i="93"/>
  <c r="Q20" i="93"/>
  <c r="G20" i="93" s="1"/>
  <c r="F20" i="93"/>
  <c r="Q19" i="93"/>
  <c r="G19" i="93" s="1"/>
  <c r="F19" i="93"/>
  <c r="Q18" i="93"/>
  <c r="G18" i="93" s="1"/>
  <c r="F18" i="93"/>
  <c r="Q17" i="93"/>
  <c r="G17" i="93" s="1"/>
  <c r="F17" i="93"/>
  <c r="Q16" i="93"/>
  <c r="G16" i="93" s="1"/>
  <c r="F16" i="93"/>
  <c r="Q15" i="93"/>
  <c r="G15" i="93" s="1"/>
  <c r="F15" i="93"/>
  <c r="Q14" i="93"/>
  <c r="G14" i="93" s="1"/>
  <c r="F14" i="93"/>
  <c r="Q13" i="93"/>
  <c r="G13" i="93" s="1"/>
  <c r="F13" i="93"/>
  <c r="Q12" i="93"/>
  <c r="G12" i="93" s="1"/>
  <c r="F12" i="93"/>
  <c r="Q11" i="93"/>
  <c r="G11" i="93" s="1"/>
  <c r="F11" i="93"/>
  <c r="Q10" i="93"/>
  <c r="G10" i="93" s="1"/>
  <c r="F10" i="93"/>
  <c r="Q9" i="93"/>
  <c r="G9" i="93" s="1"/>
  <c r="F9" i="93"/>
  <c r="Q8" i="93"/>
  <c r="G8" i="93" s="1"/>
  <c r="F8" i="93"/>
  <c r="Q7" i="93"/>
  <c r="G7" i="93" s="1"/>
  <c r="F7" i="93"/>
  <c r="Q6" i="93"/>
  <c r="G6" i="93" s="1"/>
  <c r="F6" i="93"/>
  <c r="Q5" i="93"/>
  <c r="G5" i="93" s="1"/>
  <c r="F5" i="93"/>
  <c r="Q4" i="93"/>
  <c r="G4" i="93" s="1"/>
  <c r="F4" i="93"/>
  <c r="Q3" i="93"/>
  <c r="G3" i="93" s="1"/>
  <c r="F3" i="93"/>
  <c r="Q2" i="93"/>
  <c r="G2" i="93" s="1"/>
  <c r="F2" i="93"/>
  <c r="Q27" i="92"/>
  <c r="G27" i="92" s="1"/>
  <c r="F27" i="92"/>
  <c r="Q26" i="92"/>
  <c r="G26" i="92" s="1"/>
  <c r="F26" i="92"/>
  <c r="Q25" i="92"/>
  <c r="G25" i="92" s="1"/>
  <c r="F25" i="92"/>
  <c r="Q24" i="92"/>
  <c r="G24" i="92" s="1"/>
  <c r="F24" i="92"/>
  <c r="Q23" i="92"/>
  <c r="G23" i="92" s="1"/>
  <c r="F23" i="92"/>
  <c r="Q22" i="92"/>
  <c r="G22" i="92" s="1"/>
  <c r="F22" i="92"/>
  <c r="Q21" i="92"/>
  <c r="G21" i="92" s="1"/>
  <c r="F21" i="92"/>
  <c r="Q20" i="92"/>
  <c r="G20" i="92" s="1"/>
  <c r="F20" i="92"/>
  <c r="Q19" i="92"/>
  <c r="G19" i="92" s="1"/>
  <c r="F19" i="92"/>
  <c r="Q18" i="92"/>
  <c r="G18" i="92" s="1"/>
  <c r="F18" i="92"/>
  <c r="Q17" i="92"/>
  <c r="G17" i="92" s="1"/>
  <c r="F17" i="92"/>
  <c r="Q16" i="92"/>
  <c r="G16" i="92" s="1"/>
  <c r="F16" i="92"/>
  <c r="Q15" i="92"/>
  <c r="G15" i="92" s="1"/>
  <c r="F15" i="92"/>
  <c r="Q14" i="92"/>
  <c r="G14" i="92" s="1"/>
  <c r="F14" i="92"/>
  <c r="Q13" i="92"/>
  <c r="G13" i="92" s="1"/>
  <c r="F13" i="92"/>
  <c r="Q12" i="92"/>
  <c r="G12" i="92" s="1"/>
  <c r="F12" i="92"/>
  <c r="Q11" i="92"/>
  <c r="G11" i="92" s="1"/>
  <c r="F11" i="92"/>
  <c r="Q10" i="92"/>
  <c r="G10" i="92" s="1"/>
  <c r="F10" i="92"/>
  <c r="Q9" i="92"/>
  <c r="G9" i="92" s="1"/>
  <c r="F9" i="92"/>
  <c r="Q8" i="92"/>
  <c r="G8" i="92" s="1"/>
  <c r="F8" i="92"/>
  <c r="Q7" i="92"/>
  <c r="G7" i="92" s="1"/>
  <c r="F7" i="92"/>
  <c r="Q6" i="92"/>
  <c r="G6" i="92" s="1"/>
  <c r="F6" i="92"/>
  <c r="Q5" i="92"/>
  <c r="G5" i="92" s="1"/>
  <c r="F5" i="92"/>
  <c r="Q4" i="92"/>
  <c r="G4" i="92" s="1"/>
  <c r="F4" i="92"/>
  <c r="Q3" i="92"/>
  <c r="G3" i="92" s="1"/>
  <c r="F3" i="92"/>
  <c r="Q2" i="92"/>
  <c r="G2" i="92" s="1"/>
  <c r="F2" i="92"/>
  <c r="Q27" i="91"/>
  <c r="G27" i="91" s="1"/>
  <c r="F27" i="91"/>
  <c r="Q26" i="91"/>
  <c r="G26" i="91" s="1"/>
  <c r="F26" i="91"/>
  <c r="Q25" i="91"/>
  <c r="G25" i="91" s="1"/>
  <c r="F25" i="91"/>
  <c r="Q24" i="91"/>
  <c r="G24" i="91" s="1"/>
  <c r="F24" i="91"/>
  <c r="Q23" i="91"/>
  <c r="G23" i="91" s="1"/>
  <c r="F23" i="91"/>
  <c r="Q22" i="91"/>
  <c r="G22" i="91" s="1"/>
  <c r="F22" i="91"/>
  <c r="Q21" i="91"/>
  <c r="G21" i="91" s="1"/>
  <c r="F21" i="91"/>
  <c r="Q20" i="91"/>
  <c r="G20" i="91" s="1"/>
  <c r="F20" i="91"/>
  <c r="Q19" i="91"/>
  <c r="G19" i="91" s="1"/>
  <c r="F19" i="91"/>
  <c r="Q18" i="91"/>
  <c r="G18" i="91" s="1"/>
  <c r="F18" i="91"/>
  <c r="Q17" i="91"/>
  <c r="G17" i="91" s="1"/>
  <c r="F17" i="91"/>
  <c r="Q16" i="91"/>
  <c r="G16" i="91" s="1"/>
  <c r="F16" i="91"/>
  <c r="Q15" i="91"/>
  <c r="G15" i="91" s="1"/>
  <c r="F15" i="91"/>
  <c r="Q14" i="91"/>
  <c r="G14" i="91" s="1"/>
  <c r="F14" i="91"/>
  <c r="Q13" i="91"/>
  <c r="G13" i="91" s="1"/>
  <c r="F13" i="91"/>
  <c r="Q12" i="91"/>
  <c r="G12" i="91" s="1"/>
  <c r="F12" i="91"/>
  <c r="Q11" i="91"/>
  <c r="G11" i="91" s="1"/>
  <c r="F11" i="91"/>
  <c r="Q10" i="91"/>
  <c r="G10" i="91" s="1"/>
  <c r="F10" i="91"/>
  <c r="Q9" i="91"/>
  <c r="G9" i="91" s="1"/>
  <c r="F9" i="91"/>
  <c r="Q8" i="91"/>
  <c r="G8" i="91" s="1"/>
  <c r="F8" i="91"/>
  <c r="Q7" i="91"/>
  <c r="G7" i="91" s="1"/>
  <c r="F7" i="91"/>
  <c r="Q6" i="91"/>
  <c r="G6" i="91" s="1"/>
  <c r="F6" i="91"/>
  <c r="Q5" i="91"/>
  <c r="G5" i="91" s="1"/>
  <c r="F5" i="91"/>
  <c r="Q4" i="91"/>
  <c r="G4" i="91" s="1"/>
  <c r="F4" i="91"/>
  <c r="Q3" i="91"/>
  <c r="G3" i="91" s="1"/>
  <c r="F3" i="91"/>
  <c r="Q2" i="91"/>
  <c r="G2" i="91" s="1"/>
  <c r="F2" i="91"/>
  <c r="Q27" i="90"/>
  <c r="G27" i="90" s="1"/>
  <c r="F27" i="90"/>
  <c r="Q26" i="90"/>
  <c r="G26" i="90" s="1"/>
  <c r="F26" i="90"/>
  <c r="Q25" i="90"/>
  <c r="G25" i="90" s="1"/>
  <c r="F25" i="90"/>
  <c r="Q24" i="90"/>
  <c r="G24" i="90" s="1"/>
  <c r="F24" i="90"/>
  <c r="Q23" i="90"/>
  <c r="G23" i="90" s="1"/>
  <c r="F23" i="90"/>
  <c r="Q22" i="90"/>
  <c r="G22" i="90" s="1"/>
  <c r="F22" i="90"/>
  <c r="Q21" i="90"/>
  <c r="G21" i="90" s="1"/>
  <c r="F21" i="90"/>
  <c r="Q20" i="90"/>
  <c r="G20" i="90" s="1"/>
  <c r="F20" i="90"/>
  <c r="Q19" i="90"/>
  <c r="G19" i="90" s="1"/>
  <c r="F19" i="90"/>
  <c r="Q18" i="90"/>
  <c r="G18" i="90" s="1"/>
  <c r="F18" i="90"/>
  <c r="Q17" i="90"/>
  <c r="G17" i="90" s="1"/>
  <c r="F17" i="90"/>
  <c r="Q16" i="90"/>
  <c r="G16" i="90" s="1"/>
  <c r="F16" i="90"/>
  <c r="Q15" i="90"/>
  <c r="G15" i="90" s="1"/>
  <c r="F15" i="90"/>
  <c r="Q14" i="90"/>
  <c r="G14" i="90" s="1"/>
  <c r="F14" i="90"/>
  <c r="Q13" i="90"/>
  <c r="G13" i="90" s="1"/>
  <c r="F13" i="90"/>
  <c r="Q12" i="90"/>
  <c r="G12" i="90" s="1"/>
  <c r="F12" i="90"/>
  <c r="Q11" i="90"/>
  <c r="G11" i="90" s="1"/>
  <c r="F11" i="90"/>
  <c r="Q10" i="90"/>
  <c r="G10" i="90" s="1"/>
  <c r="F10" i="90"/>
  <c r="Q9" i="90"/>
  <c r="G9" i="90" s="1"/>
  <c r="F9" i="90"/>
  <c r="Q8" i="90"/>
  <c r="G8" i="90" s="1"/>
  <c r="F8" i="90"/>
  <c r="Q7" i="90"/>
  <c r="G7" i="90" s="1"/>
  <c r="F7" i="90"/>
  <c r="Q6" i="90"/>
  <c r="G6" i="90" s="1"/>
  <c r="F6" i="90"/>
  <c r="Q5" i="90"/>
  <c r="G5" i="90" s="1"/>
  <c r="F5" i="90"/>
  <c r="Q4" i="90"/>
  <c r="G4" i="90" s="1"/>
  <c r="F4" i="90"/>
  <c r="Q3" i="90"/>
  <c r="G3" i="90" s="1"/>
  <c r="F3" i="90"/>
  <c r="Q2" i="90"/>
  <c r="G2" i="90" s="1"/>
  <c r="F2" i="90"/>
  <c r="Q27" i="89"/>
  <c r="G27" i="89" s="1"/>
  <c r="F27" i="89"/>
  <c r="Q26" i="89"/>
  <c r="G26" i="89" s="1"/>
  <c r="F26" i="89"/>
  <c r="Q25" i="89"/>
  <c r="G25" i="89" s="1"/>
  <c r="F25" i="89"/>
  <c r="Q24" i="89"/>
  <c r="G24" i="89" s="1"/>
  <c r="F24" i="89"/>
  <c r="Q23" i="89"/>
  <c r="G23" i="89" s="1"/>
  <c r="F23" i="89"/>
  <c r="Q22" i="89"/>
  <c r="G22" i="89" s="1"/>
  <c r="F22" i="89"/>
  <c r="Q21" i="89"/>
  <c r="G21" i="89" s="1"/>
  <c r="F21" i="89"/>
  <c r="Q20" i="89"/>
  <c r="G20" i="89" s="1"/>
  <c r="F20" i="89"/>
  <c r="Q19" i="89"/>
  <c r="G19" i="89" s="1"/>
  <c r="F19" i="89"/>
  <c r="Q18" i="89"/>
  <c r="G18" i="89" s="1"/>
  <c r="F18" i="89"/>
  <c r="Q17" i="89"/>
  <c r="G17" i="89" s="1"/>
  <c r="F17" i="89"/>
  <c r="Q16" i="89"/>
  <c r="G16" i="89" s="1"/>
  <c r="F16" i="89"/>
  <c r="Q15" i="89"/>
  <c r="G15" i="89" s="1"/>
  <c r="F15" i="89"/>
  <c r="Q14" i="89"/>
  <c r="G14" i="89" s="1"/>
  <c r="F14" i="89"/>
  <c r="Q13" i="89"/>
  <c r="G13" i="89" s="1"/>
  <c r="F13" i="89"/>
  <c r="Q12" i="89"/>
  <c r="G12" i="89" s="1"/>
  <c r="F12" i="89"/>
  <c r="Q11" i="89"/>
  <c r="G11" i="89" s="1"/>
  <c r="F11" i="89"/>
  <c r="Q10" i="89"/>
  <c r="G10" i="89" s="1"/>
  <c r="F10" i="89"/>
  <c r="Q9" i="89"/>
  <c r="G9" i="89" s="1"/>
  <c r="F9" i="89"/>
  <c r="Q8" i="89"/>
  <c r="G8" i="89" s="1"/>
  <c r="F8" i="89"/>
  <c r="Q7" i="89"/>
  <c r="G7" i="89" s="1"/>
  <c r="F7" i="89"/>
  <c r="Q6" i="89"/>
  <c r="G6" i="89" s="1"/>
  <c r="F6" i="89"/>
  <c r="Q5" i="89"/>
  <c r="G5" i="89" s="1"/>
  <c r="F5" i="89"/>
  <c r="Q4" i="89"/>
  <c r="G4" i="89" s="1"/>
  <c r="F4" i="89"/>
  <c r="Q3" i="89"/>
  <c r="G3" i="89" s="1"/>
  <c r="F3" i="89"/>
  <c r="Q2" i="89"/>
  <c r="G2" i="89" s="1"/>
  <c r="F2" i="89"/>
  <c r="Q27" i="88"/>
  <c r="G27" i="88" s="1"/>
  <c r="F27" i="88"/>
  <c r="Q26" i="88"/>
  <c r="G26" i="88" s="1"/>
  <c r="F26" i="88"/>
  <c r="Q25" i="88"/>
  <c r="G25" i="88" s="1"/>
  <c r="F25" i="88"/>
  <c r="Q24" i="88"/>
  <c r="G24" i="88" s="1"/>
  <c r="F24" i="88"/>
  <c r="Q23" i="88"/>
  <c r="G23" i="88" s="1"/>
  <c r="F23" i="88"/>
  <c r="Q22" i="88"/>
  <c r="G22" i="88" s="1"/>
  <c r="F22" i="88"/>
  <c r="Q21" i="88"/>
  <c r="G21" i="88" s="1"/>
  <c r="F21" i="88"/>
  <c r="Q20" i="88"/>
  <c r="G20" i="88" s="1"/>
  <c r="F20" i="88"/>
  <c r="Q19" i="88"/>
  <c r="G19" i="88" s="1"/>
  <c r="F19" i="88"/>
  <c r="Q18" i="88"/>
  <c r="G18" i="88" s="1"/>
  <c r="F18" i="88"/>
  <c r="Q17" i="88"/>
  <c r="G17" i="88" s="1"/>
  <c r="F17" i="88"/>
  <c r="Q16" i="88"/>
  <c r="G16" i="88" s="1"/>
  <c r="F16" i="88"/>
  <c r="Q15" i="88"/>
  <c r="G15" i="88" s="1"/>
  <c r="F15" i="88"/>
  <c r="Q14" i="88"/>
  <c r="G14" i="88" s="1"/>
  <c r="F14" i="88"/>
  <c r="Q13" i="88"/>
  <c r="G13" i="88" s="1"/>
  <c r="F13" i="88"/>
  <c r="Q12" i="88"/>
  <c r="G12" i="88" s="1"/>
  <c r="F12" i="88"/>
  <c r="Q11" i="88"/>
  <c r="G11" i="88" s="1"/>
  <c r="F11" i="88"/>
  <c r="Q10" i="88"/>
  <c r="G10" i="88" s="1"/>
  <c r="F10" i="88"/>
  <c r="Q9" i="88"/>
  <c r="G9" i="88" s="1"/>
  <c r="F9" i="88"/>
  <c r="Q8" i="88"/>
  <c r="G8" i="88" s="1"/>
  <c r="F8" i="88"/>
  <c r="Q7" i="88"/>
  <c r="G7" i="88" s="1"/>
  <c r="F7" i="88"/>
  <c r="Q6" i="88"/>
  <c r="G6" i="88" s="1"/>
  <c r="F6" i="88"/>
  <c r="Q5" i="88"/>
  <c r="G5" i="88" s="1"/>
  <c r="F5" i="88"/>
  <c r="Q4" i="88"/>
  <c r="G4" i="88" s="1"/>
  <c r="F4" i="88"/>
  <c r="Q3" i="88"/>
  <c r="G3" i="88" s="1"/>
  <c r="F3" i="88"/>
  <c r="Q2" i="88"/>
  <c r="G2" i="88" s="1"/>
  <c r="Q27" i="87"/>
  <c r="G27" i="87" s="1"/>
  <c r="F27" i="87"/>
  <c r="Q26" i="87"/>
  <c r="G26" i="87" s="1"/>
  <c r="F26" i="87"/>
  <c r="Q25" i="87"/>
  <c r="G25" i="87" s="1"/>
  <c r="F25" i="87"/>
  <c r="Q24" i="87"/>
  <c r="G24" i="87" s="1"/>
  <c r="F24" i="87"/>
  <c r="Q23" i="87"/>
  <c r="G23" i="87" s="1"/>
  <c r="F23" i="87"/>
  <c r="Q22" i="87"/>
  <c r="G22" i="87" s="1"/>
  <c r="F22" i="87"/>
  <c r="Q21" i="87"/>
  <c r="G21" i="87" s="1"/>
  <c r="F21" i="87"/>
  <c r="Q20" i="87"/>
  <c r="G20" i="87" s="1"/>
  <c r="F20" i="87"/>
  <c r="Q19" i="87"/>
  <c r="G19" i="87" s="1"/>
  <c r="F19" i="87"/>
  <c r="Q18" i="87"/>
  <c r="G18" i="87" s="1"/>
  <c r="F18" i="87"/>
  <c r="Q17" i="87"/>
  <c r="G17" i="87" s="1"/>
  <c r="F17" i="87"/>
  <c r="Q16" i="87"/>
  <c r="G16" i="87" s="1"/>
  <c r="F16" i="87"/>
  <c r="Q15" i="87"/>
  <c r="G15" i="87" s="1"/>
  <c r="F15" i="87"/>
  <c r="Q14" i="87"/>
  <c r="G14" i="87" s="1"/>
  <c r="F14" i="87"/>
  <c r="Q13" i="87"/>
  <c r="G13" i="87" s="1"/>
  <c r="F13" i="87"/>
  <c r="Q12" i="87"/>
  <c r="G12" i="87" s="1"/>
  <c r="F12" i="87"/>
  <c r="Q11" i="87"/>
  <c r="G11" i="87" s="1"/>
  <c r="F11" i="87"/>
  <c r="Q10" i="87"/>
  <c r="G10" i="87" s="1"/>
  <c r="F10" i="87"/>
  <c r="Q9" i="87"/>
  <c r="G9" i="87" s="1"/>
  <c r="F9" i="87"/>
  <c r="Q8" i="87"/>
  <c r="G8" i="87" s="1"/>
  <c r="F8" i="87"/>
  <c r="Q7" i="87"/>
  <c r="G7" i="87" s="1"/>
  <c r="F7" i="87"/>
  <c r="Q6" i="87"/>
  <c r="G6" i="87" s="1"/>
  <c r="F6" i="87"/>
  <c r="Q5" i="87"/>
  <c r="G5" i="87" s="1"/>
  <c r="F5" i="87"/>
  <c r="Q4" i="87"/>
  <c r="G4" i="87" s="1"/>
  <c r="F4" i="87"/>
  <c r="Q3" i="87"/>
  <c r="G3" i="87" s="1"/>
  <c r="F3" i="87"/>
  <c r="Q2" i="87"/>
  <c r="G2" i="87" s="1"/>
  <c r="F2" i="87"/>
  <c r="Q27" i="86"/>
  <c r="G27" i="86" s="1"/>
  <c r="F27" i="86"/>
  <c r="Q26" i="86"/>
  <c r="G26" i="86" s="1"/>
  <c r="F26" i="86"/>
  <c r="Q25" i="86"/>
  <c r="G25" i="86" s="1"/>
  <c r="F25" i="86"/>
  <c r="Q24" i="86"/>
  <c r="G24" i="86" s="1"/>
  <c r="F24" i="86"/>
  <c r="Q23" i="86"/>
  <c r="G23" i="86" s="1"/>
  <c r="F23" i="86"/>
  <c r="Q22" i="86"/>
  <c r="G22" i="86" s="1"/>
  <c r="F22" i="86"/>
  <c r="Q21" i="86"/>
  <c r="G21" i="86" s="1"/>
  <c r="F21" i="86"/>
  <c r="Q20" i="86"/>
  <c r="G20" i="86" s="1"/>
  <c r="F20" i="86"/>
  <c r="Q19" i="86"/>
  <c r="G19" i="86" s="1"/>
  <c r="F19" i="86"/>
  <c r="Q18" i="86"/>
  <c r="G18" i="86" s="1"/>
  <c r="F18" i="86"/>
  <c r="Q17" i="86"/>
  <c r="G17" i="86" s="1"/>
  <c r="F17" i="86"/>
  <c r="Q16" i="86"/>
  <c r="G16" i="86" s="1"/>
  <c r="F16" i="86"/>
  <c r="Q15" i="86"/>
  <c r="G15" i="86" s="1"/>
  <c r="F15" i="86"/>
  <c r="Q14" i="86"/>
  <c r="G14" i="86" s="1"/>
  <c r="F14" i="86"/>
  <c r="Q13" i="86"/>
  <c r="G13" i="86" s="1"/>
  <c r="F13" i="86"/>
  <c r="Q12" i="86"/>
  <c r="G12" i="86" s="1"/>
  <c r="F12" i="86"/>
  <c r="Q11" i="86"/>
  <c r="G11" i="86" s="1"/>
  <c r="F11" i="86"/>
  <c r="Q10" i="86"/>
  <c r="G10" i="86" s="1"/>
  <c r="F10" i="86"/>
  <c r="Q9" i="86"/>
  <c r="G9" i="86" s="1"/>
  <c r="F9" i="86"/>
  <c r="Q8" i="86"/>
  <c r="G8" i="86" s="1"/>
  <c r="F8" i="86"/>
  <c r="Q7" i="86"/>
  <c r="G7" i="86" s="1"/>
  <c r="F7" i="86"/>
  <c r="Q6" i="86"/>
  <c r="G6" i="86" s="1"/>
  <c r="F6" i="86"/>
  <c r="Q5" i="86"/>
  <c r="G5" i="86" s="1"/>
  <c r="F5" i="86"/>
  <c r="Q4" i="86"/>
  <c r="G4" i="86" s="1"/>
  <c r="F4" i="86"/>
  <c r="Q3" i="86"/>
  <c r="G3" i="86" s="1"/>
  <c r="Q2" i="86"/>
  <c r="G2" i="86" s="1"/>
  <c r="F2" i="86"/>
  <c r="Q27" i="85"/>
  <c r="G27" i="85" s="1"/>
  <c r="F27" i="85"/>
  <c r="Q26" i="85"/>
  <c r="G26" i="85" s="1"/>
  <c r="F26" i="85"/>
  <c r="Q25" i="85"/>
  <c r="G25" i="85" s="1"/>
  <c r="F25" i="85"/>
  <c r="Q24" i="85"/>
  <c r="G24" i="85" s="1"/>
  <c r="F24" i="85"/>
  <c r="Q23" i="85"/>
  <c r="G23" i="85" s="1"/>
  <c r="F23" i="85"/>
  <c r="Q22" i="85"/>
  <c r="G22" i="85" s="1"/>
  <c r="F22" i="85"/>
  <c r="Q21" i="85"/>
  <c r="G21" i="85" s="1"/>
  <c r="F21" i="85"/>
  <c r="Q20" i="85"/>
  <c r="G20" i="85" s="1"/>
  <c r="F20" i="85"/>
  <c r="Q19" i="85"/>
  <c r="G19" i="85" s="1"/>
  <c r="F19" i="85"/>
  <c r="Q18" i="85"/>
  <c r="G18" i="85" s="1"/>
  <c r="F18" i="85"/>
  <c r="Q17" i="85"/>
  <c r="G17" i="85" s="1"/>
  <c r="F17" i="85"/>
  <c r="Q16" i="85"/>
  <c r="G16" i="85" s="1"/>
  <c r="F16" i="85"/>
  <c r="Q15" i="85"/>
  <c r="G15" i="85" s="1"/>
  <c r="F15" i="85"/>
  <c r="Q14" i="85"/>
  <c r="G14" i="85" s="1"/>
  <c r="F14" i="85"/>
  <c r="Q13" i="85"/>
  <c r="G13" i="85" s="1"/>
  <c r="F13" i="85"/>
  <c r="Q12" i="85"/>
  <c r="G12" i="85" s="1"/>
  <c r="F12" i="85"/>
  <c r="Q11" i="85"/>
  <c r="G11" i="85" s="1"/>
  <c r="F11" i="85"/>
  <c r="Q10" i="85"/>
  <c r="G10" i="85" s="1"/>
  <c r="F10" i="85"/>
  <c r="Q9" i="85"/>
  <c r="G9" i="85" s="1"/>
  <c r="F9" i="85"/>
  <c r="Q8" i="85"/>
  <c r="G8" i="85" s="1"/>
  <c r="F8" i="85"/>
  <c r="Q7" i="85"/>
  <c r="G7" i="85" s="1"/>
  <c r="F7" i="85"/>
  <c r="Q6" i="85"/>
  <c r="G6" i="85" s="1"/>
  <c r="F6" i="85"/>
  <c r="Q5" i="85"/>
  <c r="G5" i="85" s="1"/>
  <c r="F5" i="85"/>
  <c r="Q4" i="85"/>
  <c r="G4" i="85" s="1"/>
  <c r="F4" i="85"/>
  <c r="Q3" i="85"/>
  <c r="G3" i="85" s="1"/>
  <c r="F3" i="85"/>
  <c r="Q2" i="85"/>
  <c r="G2" i="85" s="1"/>
  <c r="F2" i="85"/>
  <c r="Q27" i="84"/>
  <c r="G27" i="84" s="1"/>
  <c r="F27" i="84"/>
  <c r="Q26" i="84"/>
  <c r="G26" i="84" s="1"/>
  <c r="F26" i="84"/>
  <c r="Q25" i="84"/>
  <c r="G25" i="84" s="1"/>
  <c r="F25" i="84"/>
  <c r="Q24" i="84"/>
  <c r="G24" i="84" s="1"/>
  <c r="F24" i="84"/>
  <c r="Q23" i="84"/>
  <c r="G23" i="84" s="1"/>
  <c r="F23" i="84"/>
  <c r="Q22" i="84"/>
  <c r="G22" i="84" s="1"/>
  <c r="F22" i="84"/>
  <c r="Q21" i="84"/>
  <c r="G21" i="84" s="1"/>
  <c r="F21" i="84"/>
  <c r="Q20" i="84"/>
  <c r="G20" i="84" s="1"/>
  <c r="F20" i="84"/>
  <c r="Q19" i="84"/>
  <c r="G19" i="84" s="1"/>
  <c r="F19" i="84"/>
  <c r="Q18" i="84"/>
  <c r="G18" i="84" s="1"/>
  <c r="F18" i="84"/>
  <c r="Q17" i="84"/>
  <c r="G17" i="84" s="1"/>
  <c r="F17" i="84"/>
  <c r="Q16" i="84"/>
  <c r="G16" i="84" s="1"/>
  <c r="F16" i="84"/>
  <c r="Q15" i="84"/>
  <c r="G15" i="84" s="1"/>
  <c r="F15" i="84"/>
  <c r="Q14" i="84"/>
  <c r="G14" i="84" s="1"/>
  <c r="F14" i="84"/>
  <c r="Q13" i="84"/>
  <c r="G13" i="84" s="1"/>
  <c r="F13" i="84"/>
  <c r="Q12" i="84"/>
  <c r="G12" i="84" s="1"/>
  <c r="F12" i="84"/>
  <c r="Q11" i="84"/>
  <c r="G11" i="84" s="1"/>
  <c r="F11" i="84"/>
  <c r="Q10" i="84"/>
  <c r="G10" i="84" s="1"/>
  <c r="F10" i="84"/>
  <c r="Q9" i="84"/>
  <c r="G9" i="84" s="1"/>
  <c r="F9" i="84"/>
  <c r="Q8" i="84"/>
  <c r="G8" i="84" s="1"/>
  <c r="F8" i="84"/>
  <c r="Q7" i="84"/>
  <c r="G7" i="84" s="1"/>
  <c r="F7" i="84"/>
  <c r="Q6" i="84"/>
  <c r="G6" i="84" s="1"/>
  <c r="F6" i="84"/>
  <c r="Q5" i="84"/>
  <c r="G5" i="84" s="1"/>
  <c r="F5" i="84"/>
  <c r="Q4" i="84"/>
  <c r="G4" i="84" s="1"/>
  <c r="F4" i="84"/>
  <c r="Q3" i="84"/>
  <c r="G3" i="84" s="1"/>
  <c r="F3" i="84"/>
  <c r="Q2" i="84"/>
  <c r="G2" i="84" s="1"/>
  <c r="F2" i="84"/>
  <c r="Q27" i="83"/>
  <c r="G27" i="83" s="1"/>
  <c r="F27" i="83"/>
  <c r="Q26" i="83"/>
  <c r="G26" i="83" s="1"/>
  <c r="F26" i="83"/>
  <c r="Q25" i="83"/>
  <c r="G25" i="83" s="1"/>
  <c r="F25" i="83"/>
  <c r="Q24" i="83"/>
  <c r="G24" i="83" s="1"/>
  <c r="F24" i="83"/>
  <c r="Q23" i="83"/>
  <c r="G23" i="83" s="1"/>
  <c r="F23" i="83"/>
  <c r="Q22" i="83"/>
  <c r="G22" i="83" s="1"/>
  <c r="F22" i="83"/>
  <c r="Q21" i="83"/>
  <c r="G21" i="83" s="1"/>
  <c r="F21" i="83"/>
  <c r="Q20" i="83"/>
  <c r="G20" i="83" s="1"/>
  <c r="F20" i="83"/>
  <c r="Q19" i="83"/>
  <c r="G19" i="83" s="1"/>
  <c r="F19" i="83"/>
  <c r="Q18" i="83"/>
  <c r="G18" i="83" s="1"/>
  <c r="F18" i="83"/>
  <c r="Q17" i="83"/>
  <c r="G17" i="83" s="1"/>
  <c r="F17" i="83"/>
  <c r="Q16" i="83"/>
  <c r="G16" i="83" s="1"/>
  <c r="F16" i="83"/>
  <c r="Q15" i="83"/>
  <c r="G15" i="83" s="1"/>
  <c r="F15" i="83"/>
  <c r="Q14" i="83"/>
  <c r="G14" i="83" s="1"/>
  <c r="F14" i="83"/>
  <c r="Q13" i="83"/>
  <c r="G13" i="83" s="1"/>
  <c r="F13" i="83"/>
  <c r="Q12" i="83"/>
  <c r="G12" i="83" s="1"/>
  <c r="F12" i="83"/>
  <c r="Q11" i="83"/>
  <c r="G11" i="83" s="1"/>
  <c r="F11" i="83"/>
  <c r="Q10" i="83"/>
  <c r="G10" i="83" s="1"/>
  <c r="F10" i="83"/>
  <c r="Q9" i="83"/>
  <c r="G9" i="83" s="1"/>
  <c r="F9" i="83"/>
  <c r="Q8" i="83"/>
  <c r="G8" i="83" s="1"/>
  <c r="F8" i="83"/>
  <c r="Q7" i="83"/>
  <c r="G7" i="83" s="1"/>
  <c r="F7" i="83"/>
  <c r="Q6" i="83"/>
  <c r="G6" i="83" s="1"/>
  <c r="F6" i="83"/>
  <c r="Q5" i="83"/>
  <c r="G5" i="83" s="1"/>
  <c r="F5" i="83"/>
  <c r="Q4" i="83"/>
  <c r="G4" i="83" s="1"/>
  <c r="F4" i="83"/>
  <c r="Q3" i="83"/>
  <c r="G3" i="83" s="1"/>
  <c r="F3" i="83"/>
  <c r="Q2" i="83"/>
  <c r="G2" i="83" s="1"/>
  <c r="F2" i="83"/>
  <c r="Q27" i="82"/>
  <c r="G27" i="82" s="1"/>
  <c r="F27" i="82"/>
  <c r="Q26" i="82"/>
  <c r="G26" i="82" s="1"/>
  <c r="F26" i="82"/>
  <c r="Q25" i="82"/>
  <c r="G25" i="82" s="1"/>
  <c r="F25" i="82"/>
  <c r="Q24" i="82"/>
  <c r="G24" i="82" s="1"/>
  <c r="F24" i="82"/>
  <c r="Q23" i="82"/>
  <c r="G23" i="82" s="1"/>
  <c r="F23" i="82"/>
  <c r="Q22" i="82"/>
  <c r="G22" i="82" s="1"/>
  <c r="F22" i="82"/>
  <c r="Q21" i="82"/>
  <c r="G21" i="82" s="1"/>
  <c r="F21" i="82"/>
  <c r="Q20" i="82"/>
  <c r="G20" i="82" s="1"/>
  <c r="F20" i="82"/>
  <c r="Q19" i="82"/>
  <c r="G19" i="82" s="1"/>
  <c r="F19" i="82"/>
  <c r="Q18" i="82"/>
  <c r="G18" i="82" s="1"/>
  <c r="F18" i="82"/>
  <c r="Q17" i="82"/>
  <c r="G17" i="82" s="1"/>
  <c r="F17" i="82"/>
  <c r="Q16" i="82"/>
  <c r="G16" i="82" s="1"/>
  <c r="F16" i="82"/>
  <c r="Q15" i="82"/>
  <c r="G15" i="82" s="1"/>
  <c r="F15" i="82"/>
  <c r="Q14" i="82"/>
  <c r="G14" i="82" s="1"/>
  <c r="F14" i="82"/>
  <c r="Q13" i="82"/>
  <c r="G13" i="82" s="1"/>
  <c r="F13" i="82"/>
  <c r="Q12" i="82"/>
  <c r="G12" i="82" s="1"/>
  <c r="F12" i="82"/>
  <c r="Q11" i="82"/>
  <c r="G11" i="82" s="1"/>
  <c r="F11" i="82"/>
  <c r="Q10" i="82"/>
  <c r="G10" i="82" s="1"/>
  <c r="F10" i="82"/>
  <c r="Q9" i="82"/>
  <c r="G9" i="82" s="1"/>
  <c r="F9" i="82"/>
  <c r="Q8" i="82"/>
  <c r="G8" i="82" s="1"/>
  <c r="F8" i="82"/>
  <c r="Q7" i="82"/>
  <c r="G7" i="82" s="1"/>
  <c r="F7" i="82"/>
  <c r="Q6" i="82"/>
  <c r="G6" i="82" s="1"/>
  <c r="F6" i="82"/>
  <c r="Q5" i="82"/>
  <c r="G5" i="82" s="1"/>
  <c r="F5" i="82"/>
  <c r="Q4" i="82"/>
  <c r="G4" i="82" s="1"/>
  <c r="F4" i="82"/>
  <c r="Q3" i="82"/>
  <c r="G3" i="82" s="1"/>
  <c r="F3" i="82"/>
  <c r="Q2" i="82"/>
  <c r="G2" i="82" s="1"/>
  <c r="F2" i="82"/>
  <c r="Q27" i="81"/>
  <c r="G27" i="81" s="1"/>
  <c r="F27" i="81"/>
  <c r="Q26" i="81"/>
  <c r="G26" i="81" s="1"/>
  <c r="F26" i="81"/>
  <c r="Q25" i="81"/>
  <c r="G25" i="81" s="1"/>
  <c r="F25" i="81"/>
  <c r="Q24" i="81"/>
  <c r="G24" i="81" s="1"/>
  <c r="F24" i="81"/>
  <c r="Q23" i="81"/>
  <c r="G23" i="81" s="1"/>
  <c r="F23" i="81"/>
  <c r="Q22" i="81"/>
  <c r="G22" i="81" s="1"/>
  <c r="F22" i="81"/>
  <c r="Q21" i="81"/>
  <c r="G21" i="81" s="1"/>
  <c r="F21" i="81"/>
  <c r="Q20" i="81"/>
  <c r="G20" i="81" s="1"/>
  <c r="F20" i="81"/>
  <c r="Q19" i="81"/>
  <c r="G19" i="81" s="1"/>
  <c r="F19" i="81"/>
  <c r="Q18" i="81"/>
  <c r="G18" i="81" s="1"/>
  <c r="F18" i="81"/>
  <c r="Q17" i="81"/>
  <c r="G17" i="81" s="1"/>
  <c r="F17" i="81"/>
  <c r="Q16" i="81"/>
  <c r="G16" i="81" s="1"/>
  <c r="F16" i="81"/>
  <c r="Q15" i="81"/>
  <c r="G15" i="81" s="1"/>
  <c r="F15" i="81"/>
  <c r="Q14" i="81"/>
  <c r="G14" i="81" s="1"/>
  <c r="F14" i="81"/>
  <c r="Q13" i="81"/>
  <c r="G13" i="81" s="1"/>
  <c r="F13" i="81"/>
  <c r="Q12" i="81"/>
  <c r="G12" i="81" s="1"/>
  <c r="F12" i="81"/>
  <c r="Q11" i="81"/>
  <c r="G11" i="81" s="1"/>
  <c r="F11" i="81"/>
  <c r="Q10" i="81"/>
  <c r="G10" i="81" s="1"/>
  <c r="F10" i="81"/>
  <c r="Q9" i="81"/>
  <c r="G9" i="81" s="1"/>
  <c r="F9" i="81"/>
  <c r="Q8" i="81"/>
  <c r="G8" i="81" s="1"/>
  <c r="H8" i="81" s="1"/>
  <c r="Q7" i="81"/>
  <c r="G7" i="81" s="1"/>
  <c r="F7" i="81"/>
  <c r="Q6" i="81"/>
  <c r="G6" i="81" s="1"/>
  <c r="F6" i="81"/>
  <c r="Q5" i="81"/>
  <c r="G5" i="81" s="1"/>
  <c r="F5" i="81"/>
  <c r="Q4" i="81"/>
  <c r="G4" i="81" s="1"/>
  <c r="F4" i="81"/>
  <c r="Q3" i="81"/>
  <c r="G3" i="81" s="1"/>
  <c r="F3" i="81"/>
  <c r="Q2" i="81"/>
  <c r="G2" i="81" s="1"/>
  <c r="F2" i="81"/>
  <c r="Q27" i="80"/>
  <c r="G27" i="80" s="1"/>
  <c r="F27" i="80"/>
  <c r="Q26" i="80"/>
  <c r="G26" i="80" s="1"/>
  <c r="F26" i="80"/>
  <c r="Q25" i="80"/>
  <c r="G25" i="80" s="1"/>
  <c r="F25" i="80"/>
  <c r="Q24" i="80"/>
  <c r="G24" i="80" s="1"/>
  <c r="F24" i="80"/>
  <c r="Q23" i="80"/>
  <c r="G23" i="80" s="1"/>
  <c r="F23" i="80"/>
  <c r="Q22" i="80"/>
  <c r="G22" i="80" s="1"/>
  <c r="F22" i="80"/>
  <c r="Q21" i="80"/>
  <c r="G21" i="80" s="1"/>
  <c r="F21" i="80"/>
  <c r="Q20" i="80"/>
  <c r="G20" i="80" s="1"/>
  <c r="F20" i="80"/>
  <c r="Q19" i="80"/>
  <c r="G19" i="80" s="1"/>
  <c r="F19" i="80"/>
  <c r="Q18" i="80"/>
  <c r="G18" i="80" s="1"/>
  <c r="F18" i="80"/>
  <c r="Q17" i="80"/>
  <c r="G17" i="80" s="1"/>
  <c r="F17" i="80"/>
  <c r="Q16" i="80"/>
  <c r="G16" i="80" s="1"/>
  <c r="F16" i="80"/>
  <c r="Q15" i="80"/>
  <c r="G15" i="80" s="1"/>
  <c r="F15" i="80"/>
  <c r="Q14" i="80"/>
  <c r="G14" i="80" s="1"/>
  <c r="F14" i="80"/>
  <c r="Q13" i="80"/>
  <c r="G13" i="80" s="1"/>
  <c r="F13" i="80"/>
  <c r="Q12" i="80"/>
  <c r="G12" i="80" s="1"/>
  <c r="F12" i="80"/>
  <c r="Q11" i="80"/>
  <c r="G11" i="80" s="1"/>
  <c r="F11" i="80"/>
  <c r="Q10" i="80"/>
  <c r="G10" i="80" s="1"/>
  <c r="F10" i="80"/>
  <c r="Q9" i="80"/>
  <c r="G9" i="80" s="1"/>
  <c r="F9" i="80"/>
  <c r="Q8" i="80"/>
  <c r="G8" i="80" s="1"/>
  <c r="F8" i="80"/>
  <c r="Q7" i="80"/>
  <c r="G7" i="80" s="1"/>
  <c r="F7" i="80"/>
  <c r="Q6" i="80"/>
  <c r="G6" i="80" s="1"/>
  <c r="F6" i="80"/>
  <c r="Q5" i="80"/>
  <c r="G5" i="80" s="1"/>
  <c r="F5" i="80"/>
  <c r="Q4" i="80"/>
  <c r="G4" i="80" s="1"/>
  <c r="F4" i="80"/>
  <c r="Q3" i="80"/>
  <c r="G3" i="80" s="1"/>
  <c r="F3" i="80"/>
  <c r="Q2" i="80"/>
  <c r="G2" i="80" s="1"/>
  <c r="F2" i="80"/>
  <c r="Q27" i="79"/>
  <c r="G27" i="79" s="1"/>
  <c r="F27" i="79"/>
  <c r="Q26" i="79"/>
  <c r="G26" i="79" s="1"/>
  <c r="F26" i="79"/>
  <c r="Q25" i="79"/>
  <c r="G25" i="79" s="1"/>
  <c r="F25" i="79"/>
  <c r="Q24" i="79"/>
  <c r="G24" i="79" s="1"/>
  <c r="F24" i="79"/>
  <c r="Q23" i="79"/>
  <c r="G23" i="79" s="1"/>
  <c r="F23" i="79"/>
  <c r="Q22" i="79"/>
  <c r="G22" i="79" s="1"/>
  <c r="F22" i="79"/>
  <c r="Q21" i="79"/>
  <c r="G21" i="79" s="1"/>
  <c r="F21" i="79"/>
  <c r="Q20" i="79"/>
  <c r="G20" i="79" s="1"/>
  <c r="F20" i="79"/>
  <c r="Q19" i="79"/>
  <c r="G19" i="79" s="1"/>
  <c r="F19" i="79"/>
  <c r="Q18" i="79"/>
  <c r="G18" i="79" s="1"/>
  <c r="F18" i="79"/>
  <c r="Q17" i="79"/>
  <c r="G17" i="79" s="1"/>
  <c r="F17" i="79"/>
  <c r="Q16" i="79"/>
  <c r="G16" i="79" s="1"/>
  <c r="F16" i="79"/>
  <c r="Q15" i="79"/>
  <c r="G15" i="79" s="1"/>
  <c r="F15" i="79"/>
  <c r="Q14" i="79"/>
  <c r="G14" i="79" s="1"/>
  <c r="F14" i="79"/>
  <c r="Q13" i="79"/>
  <c r="G13" i="79" s="1"/>
  <c r="F13" i="79"/>
  <c r="Q12" i="79"/>
  <c r="G12" i="79" s="1"/>
  <c r="F12" i="79"/>
  <c r="Q11" i="79"/>
  <c r="G11" i="79" s="1"/>
  <c r="F11" i="79"/>
  <c r="Q10" i="79"/>
  <c r="G10" i="79" s="1"/>
  <c r="F10" i="79"/>
  <c r="Q9" i="79"/>
  <c r="G9" i="79" s="1"/>
  <c r="F9" i="79"/>
  <c r="Q8" i="79"/>
  <c r="G8" i="79" s="1"/>
  <c r="F8" i="79"/>
  <c r="Q7" i="79"/>
  <c r="G7" i="79" s="1"/>
  <c r="F7" i="79"/>
  <c r="Q6" i="79"/>
  <c r="G6" i="79" s="1"/>
  <c r="F6" i="79"/>
  <c r="Q5" i="79"/>
  <c r="G5" i="79" s="1"/>
  <c r="F5" i="79"/>
  <c r="Q4" i="79"/>
  <c r="G4" i="79" s="1"/>
  <c r="F4" i="79"/>
  <c r="Q3" i="79"/>
  <c r="G3" i="79" s="1"/>
  <c r="F3" i="79"/>
  <c r="Q2" i="79"/>
  <c r="G2" i="79" s="1"/>
  <c r="F2" i="79"/>
  <c r="Q27" i="78"/>
  <c r="G27" i="78" s="1"/>
  <c r="F27" i="78"/>
  <c r="Q26" i="78"/>
  <c r="G26" i="78" s="1"/>
  <c r="F26" i="78"/>
  <c r="Q25" i="78"/>
  <c r="G25" i="78" s="1"/>
  <c r="F25" i="78"/>
  <c r="Q24" i="78"/>
  <c r="G24" i="78" s="1"/>
  <c r="F24" i="78"/>
  <c r="Q23" i="78"/>
  <c r="G23" i="78" s="1"/>
  <c r="F23" i="78"/>
  <c r="Q22" i="78"/>
  <c r="G22" i="78" s="1"/>
  <c r="F22" i="78"/>
  <c r="Q21" i="78"/>
  <c r="G21" i="78" s="1"/>
  <c r="F21" i="78"/>
  <c r="Q20" i="78"/>
  <c r="G20" i="78" s="1"/>
  <c r="F20" i="78"/>
  <c r="Q19" i="78"/>
  <c r="G19" i="78" s="1"/>
  <c r="F19" i="78"/>
  <c r="Q18" i="78"/>
  <c r="G18" i="78" s="1"/>
  <c r="F18" i="78"/>
  <c r="Q17" i="78"/>
  <c r="G17" i="78" s="1"/>
  <c r="F17" i="78"/>
  <c r="Q16" i="78"/>
  <c r="G16" i="78" s="1"/>
  <c r="F16" i="78"/>
  <c r="Q15" i="78"/>
  <c r="G15" i="78" s="1"/>
  <c r="F15" i="78"/>
  <c r="Q14" i="78"/>
  <c r="G14" i="78" s="1"/>
  <c r="F14" i="78"/>
  <c r="Q13" i="78"/>
  <c r="G13" i="78" s="1"/>
  <c r="F13" i="78"/>
  <c r="Q12" i="78"/>
  <c r="G12" i="78" s="1"/>
  <c r="F12" i="78"/>
  <c r="Q11" i="78"/>
  <c r="G11" i="78" s="1"/>
  <c r="F11" i="78"/>
  <c r="Q10" i="78"/>
  <c r="G10" i="78" s="1"/>
  <c r="F10" i="78"/>
  <c r="Q9" i="78"/>
  <c r="G9" i="78" s="1"/>
  <c r="F9" i="78"/>
  <c r="Q8" i="78"/>
  <c r="G8" i="78" s="1"/>
  <c r="F8" i="78"/>
  <c r="Q7" i="78"/>
  <c r="G7" i="78" s="1"/>
  <c r="F7" i="78"/>
  <c r="Q6" i="78"/>
  <c r="G6" i="78" s="1"/>
  <c r="F6" i="78"/>
  <c r="Q5" i="78"/>
  <c r="G5" i="78" s="1"/>
  <c r="F5" i="78"/>
  <c r="Q4" i="78"/>
  <c r="G4" i="78" s="1"/>
  <c r="F4" i="78"/>
  <c r="Q3" i="78"/>
  <c r="G3" i="78" s="1"/>
  <c r="F3" i="78"/>
  <c r="Q2" i="78"/>
  <c r="G2" i="78" s="1"/>
  <c r="F2" i="78"/>
  <c r="Q27" i="77"/>
  <c r="G27" i="77" s="1"/>
  <c r="F27" i="77"/>
  <c r="Q26" i="77"/>
  <c r="G26" i="77" s="1"/>
  <c r="F26" i="77"/>
  <c r="Q25" i="77"/>
  <c r="G25" i="77" s="1"/>
  <c r="F25" i="77"/>
  <c r="Q24" i="77"/>
  <c r="G24" i="77" s="1"/>
  <c r="F24" i="77"/>
  <c r="Q23" i="77"/>
  <c r="G23" i="77" s="1"/>
  <c r="F23" i="77"/>
  <c r="Q22" i="77"/>
  <c r="G22" i="77" s="1"/>
  <c r="F22" i="77"/>
  <c r="Q21" i="77"/>
  <c r="G21" i="77" s="1"/>
  <c r="F21" i="77"/>
  <c r="Q20" i="77"/>
  <c r="G20" i="77" s="1"/>
  <c r="F20" i="77"/>
  <c r="Q19" i="77"/>
  <c r="G19" i="77" s="1"/>
  <c r="F19" i="77"/>
  <c r="Q18" i="77"/>
  <c r="G18" i="77" s="1"/>
  <c r="F18" i="77"/>
  <c r="Q17" i="77"/>
  <c r="G17" i="77" s="1"/>
  <c r="F17" i="77"/>
  <c r="Q16" i="77"/>
  <c r="G16" i="77" s="1"/>
  <c r="F16" i="77"/>
  <c r="Q15" i="77"/>
  <c r="G15" i="77" s="1"/>
  <c r="F15" i="77"/>
  <c r="Q14" i="77"/>
  <c r="G14" i="77" s="1"/>
  <c r="F14" i="77"/>
  <c r="Q13" i="77"/>
  <c r="G13" i="77" s="1"/>
  <c r="F13" i="77"/>
  <c r="Q12" i="77"/>
  <c r="G12" i="77" s="1"/>
  <c r="F12" i="77"/>
  <c r="Q11" i="77"/>
  <c r="G11" i="77" s="1"/>
  <c r="F11" i="77"/>
  <c r="Q10" i="77"/>
  <c r="G10" i="77" s="1"/>
  <c r="F10" i="77"/>
  <c r="Q9" i="77"/>
  <c r="G9" i="77" s="1"/>
  <c r="F9" i="77"/>
  <c r="Q8" i="77"/>
  <c r="G8" i="77" s="1"/>
  <c r="F8" i="77"/>
  <c r="Q7" i="77"/>
  <c r="G7" i="77" s="1"/>
  <c r="F7" i="77"/>
  <c r="Q6" i="77"/>
  <c r="G6" i="77" s="1"/>
  <c r="F6" i="77"/>
  <c r="Q5" i="77"/>
  <c r="G5" i="77" s="1"/>
  <c r="F5" i="77"/>
  <c r="Q4" i="77"/>
  <c r="G4" i="77" s="1"/>
  <c r="F4" i="77"/>
  <c r="Q3" i="77"/>
  <c r="G3" i="77" s="1"/>
  <c r="F3" i="77"/>
  <c r="Q2" i="77"/>
  <c r="G2" i="77" s="1"/>
  <c r="F2" i="77"/>
  <c r="Q27" i="76"/>
  <c r="G27" i="76" s="1"/>
  <c r="F27" i="76"/>
  <c r="Q26" i="76"/>
  <c r="G26" i="76" s="1"/>
  <c r="F26" i="76"/>
  <c r="Q25" i="76"/>
  <c r="G25" i="76" s="1"/>
  <c r="F25" i="76"/>
  <c r="Q24" i="76"/>
  <c r="G24" i="76" s="1"/>
  <c r="F24" i="76"/>
  <c r="Q23" i="76"/>
  <c r="G23" i="76" s="1"/>
  <c r="F23" i="76"/>
  <c r="Q22" i="76"/>
  <c r="G22" i="76" s="1"/>
  <c r="F22" i="76"/>
  <c r="Q21" i="76"/>
  <c r="G21" i="76" s="1"/>
  <c r="F21" i="76"/>
  <c r="Q20" i="76"/>
  <c r="G20" i="76" s="1"/>
  <c r="F20" i="76"/>
  <c r="Q19" i="76"/>
  <c r="G19" i="76" s="1"/>
  <c r="F19" i="76"/>
  <c r="Q18" i="76"/>
  <c r="G18" i="76" s="1"/>
  <c r="F18" i="76"/>
  <c r="Q17" i="76"/>
  <c r="G17" i="76" s="1"/>
  <c r="F17" i="76"/>
  <c r="Q16" i="76"/>
  <c r="G16" i="76" s="1"/>
  <c r="F16" i="76"/>
  <c r="Q15" i="76"/>
  <c r="G15" i="76" s="1"/>
  <c r="F15" i="76"/>
  <c r="Q14" i="76"/>
  <c r="G14" i="76" s="1"/>
  <c r="F14" i="76"/>
  <c r="Q13" i="76"/>
  <c r="G13" i="76" s="1"/>
  <c r="F13" i="76"/>
  <c r="Q12" i="76"/>
  <c r="G12" i="76" s="1"/>
  <c r="F12" i="76"/>
  <c r="Q11" i="76"/>
  <c r="G11" i="76" s="1"/>
  <c r="F11" i="76"/>
  <c r="Q10" i="76"/>
  <c r="G10" i="76" s="1"/>
  <c r="F10" i="76"/>
  <c r="Q9" i="76"/>
  <c r="G9" i="76" s="1"/>
  <c r="F9" i="76"/>
  <c r="Q8" i="76"/>
  <c r="G8" i="76" s="1"/>
  <c r="F8" i="76"/>
  <c r="Q7" i="76"/>
  <c r="G7" i="76" s="1"/>
  <c r="F7" i="76"/>
  <c r="Q6" i="76"/>
  <c r="G6" i="76" s="1"/>
  <c r="F6" i="76"/>
  <c r="Q5" i="76"/>
  <c r="G5" i="76" s="1"/>
  <c r="F5" i="76"/>
  <c r="Q4" i="76"/>
  <c r="G4" i="76" s="1"/>
  <c r="F4" i="76"/>
  <c r="Q3" i="76"/>
  <c r="G3" i="76" s="1"/>
  <c r="F3" i="76"/>
  <c r="Q2" i="76"/>
  <c r="G2" i="76" s="1"/>
  <c r="F2" i="76"/>
  <c r="Q27" i="75"/>
  <c r="G27" i="75" s="1"/>
  <c r="F27" i="75"/>
  <c r="Q26" i="75"/>
  <c r="G26" i="75" s="1"/>
  <c r="F26" i="75"/>
  <c r="Q25" i="75"/>
  <c r="G25" i="75" s="1"/>
  <c r="F25" i="75"/>
  <c r="Q24" i="75"/>
  <c r="G24" i="75" s="1"/>
  <c r="F24" i="75"/>
  <c r="Q23" i="75"/>
  <c r="G23" i="75" s="1"/>
  <c r="F23" i="75"/>
  <c r="Q22" i="75"/>
  <c r="G22" i="75" s="1"/>
  <c r="F22" i="75"/>
  <c r="Q21" i="75"/>
  <c r="G21" i="75" s="1"/>
  <c r="F21" i="75"/>
  <c r="Q20" i="75"/>
  <c r="G20" i="75" s="1"/>
  <c r="F20" i="75"/>
  <c r="Q19" i="75"/>
  <c r="G19" i="75" s="1"/>
  <c r="F19" i="75"/>
  <c r="Q18" i="75"/>
  <c r="G18" i="75" s="1"/>
  <c r="F18" i="75"/>
  <c r="Q17" i="75"/>
  <c r="G17" i="75" s="1"/>
  <c r="F17" i="75"/>
  <c r="Q16" i="75"/>
  <c r="G16" i="75" s="1"/>
  <c r="F16" i="75"/>
  <c r="Q15" i="75"/>
  <c r="G15" i="75" s="1"/>
  <c r="F15" i="75"/>
  <c r="Q14" i="75"/>
  <c r="G14" i="75" s="1"/>
  <c r="F14" i="75"/>
  <c r="Q13" i="75"/>
  <c r="G13" i="75" s="1"/>
  <c r="F13" i="75"/>
  <c r="Q12" i="75"/>
  <c r="G12" i="75" s="1"/>
  <c r="F12" i="75"/>
  <c r="Q11" i="75"/>
  <c r="G11" i="75" s="1"/>
  <c r="F11" i="75"/>
  <c r="Q10" i="75"/>
  <c r="G10" i="75" s="1"/>
  <c r="F10" i="75"/>
  <c r="Q9" i="75"/>
  <c r="G9" i="75" s="1"/>
  <c r="F9" i="75"/>
  <c r="Q8" i="75"/>
  <c r="G8" i="75" s="1"/>
  <c r="F8" i="75"/>
  <c r="Q7" i="75"/>
  <c r="G7" i="75" s="1"/>
  <c r="F7" i="75"/>
  <c r="Q6" i="75"/>
  <c r="G6" i="75" s="1"/>
  <c r="F6" i="75"/>
  <c r="Q5" i="75"/>
  <c r="G5" i="75" s="1"/>
  <c r="F5" i="75"/>
  <c r="Q4" i="75"/>
  <c r="G4" i="75" s="1"/>
  <c r="F4" i="75"/>
  <c r="Q3" i="75"/>
  <c r="G3" i="75" s="1"/>
  <c r="F3" i="75"/>
  <c r="Q2" i="75"/>
  <c r="G2" i="75" s="1"/>
  <c r="F2" i="75"/>
  <c r="Q27" i="74"/>
  <c r="G27" i="74" s="1"/>
  <c r="F27" i="74"/>
  <c r="Q26" i="74"/>
  <c r="G26" i="74" s="1"/>
  <c r="F26" i="74"/>
  <c r="Q25" i="74"/>
  <c r="G25" i="74" s="1"/>
  <c r="F25" i="74"/>
  <c r="Q24" i="74"/>
  <c r="G24" i="74" s="1"/>
  <c r="F24" i="74"/>
  <c r="Q23" i="74"/>
  <c r="G23" i="74" s="1"/>
  <c r="F23" i="74"/>
  <c r="Q22" i="74"/>
  <c r="G22" i="74" s="1"/>
  <c r="F22" i="74"/>
  <c r="Q21" i="74"/>
  <c r="G21" i="74" s="1"/>
  <c r="F21" i="74"/>
  <c r="Q20" i="74"/>
  <c r="G20" i="74" s="1"/>
  <c r="F20" i="74"/>
  <c r="Q19" i="74"/>
  <c r="G19" i="74" s="1"/>
  <c r="F19" i="74"/>
  <c r="Q18" i="74"/>
  <c r="G18" i="74" s="1"/>
  <c r="F18" i="74"/>
  <c r="Q17" i="74"/>
  <c r="G17" i="74" s="1"/>
  <c r="F17" i="74"/>
  <c r="Q16" i="74"/>
  <c r="G16" i="74" s="1"/>
  <c r="F16" i="74"/>
  <c r="Q15" i="74"/>
  <c r="G15" i="74" s="1"/>
  <c r="F15" i="74"/>
  <c r="Q14" i="74"/>
  <c r="G14" i="74" s="1"/>
  <c r="F14" i="74"/>
  <c r="Q13" i="74"/>
  <c r="G13" i="74" s="1"/>
  <c r="F13" i="74"/>
  <c r="Q12" i="74"/>
  <c r="G12" i="74" s="1"/>
  <c r="F12" i="74"/>
  <c r="Q11" i="74"/>
  <c r="G11" i="74" s="1"/>
  <c r="F11" i="74"/>
  <c r="Q10" i="74"/>
  <c r="G10" i="74" s="1"/>
  <c r="F10" i="74"/>
  <c r="Q9" i="74"/>
  <c r="G9" i="74" s="1"/>
  <c r="F9" i="74"/>
  <c r="Q8" i="74"/>
  <c r="G8" i="74" s="1"/>
  <c r="F8" i="74"/>
  <c r="Q7" i="74"/>
  <c r="G7" i="74" s="1"/>
  <c r="F7" i="74"/>
  <c r="Q6" i="74"/>
  <c r="G6" i="74" s="1"/>
  <c r="F6" i="74"/>
  <c r="Q5" i="74"/>
  <c r="G5" i="74" s="1"/>
  <c r="F5" i="74"/>
  <c r="Q4" i="74"/>
  <c r="G4" i="74" s="1"/>
  <c r="F4" i="74"/>
  <c r="Q3" i="74"/>
  <c r="G3" i="74" s="1"/>
  <c r="F3" i="74"/>
  <c r="Q2" i="74"/>
  <c r="G2" i="74" s="1"/>
  <c r="F2" i="74"/>
  <c r="Q27" i="73"/>
  <c r="G27" i="73" s="1"/>
  <c r="F27" i="73"/>
  <c r="Q26" i="73"/>
  <c r="G26" i="73" s="1"/>
  <c r="F26" i="73"/>
  <c r="Q25" i="73"/>
  <c r="G25" i="73" s="1"/>
  <c r="F25" i="73"/>
  <c r="Q24" i="73"/>
  <c r="G24" i="73" s="1"/>
  <c r="F24" i="73"/>
  <c r="Q23" i="73"/>
  <c r="G23" i="73" s="1"/>
  <c r="F23" i="73"/>
  <c r="Q22" i="73"/>
  <c r="G22" i="73" s="1"/>
  <c r="F22" i="73"/>
  <c r="Q21" i="73"/>
  <c r="G21" i="73" s="1"/>
  <c r="F21" i="73"/>
  <c r="Q20" i="73"/>
  <c r="G20" i="73" s="1"/>
  <c r="F20" i="73"/>
  <c r="Q19" i="73"/>
  <c r="G19" i="73" s="1"/>
  <c r="F19" i="73"/>
  <c r="Q18" i="73"/>
  <c r="G18" i="73" s="1"/>
  <c r="F18" i="73"/>
  <c r="Q17" i="73"/>
  <c r="G17" i="73" s="1"/>
  <c r="F17" i="73"/>
  <c r="Q16" i="73"/>
  <c r="G16" i="73" s="1"/>
  <c r="F16" i="73"/>
  <c r="Q15" i="73"/>
  <c r="G15" i="73" s="1"/>
  <c r="F15" i="73"/>
  <c r="Q14" i="73"/>
  <c r="G14" i="73" s="1"/>
  <c r="F14" i="73"/>
  <c r="Q13" i="73"/>
  <c r="G13" i="73" s="1"/>
  <c r="F13" i="73"/>
  <c r="Q12" i="73"/>
  <c r="G12" i="73" s="1"/>
  <c r="F12" i="73"/>
  <c r="Q11" i="73"/>
  <c r="G11" i="73" s="1"/>
  <c r="F11" i="73"/>
  <c r="Q10" i="73"/>
  <c r="G10" i="73" s="1"/>
  <c r="F10" i="73"/>
  <c r="Q9" i="73"/>
  <c r="G9" i="73" s="1"/>
  <c r="F9" i="73"/>
  <c r="Q8" i="73"/>
  <c r="G8" i="73" s="1"/>
  <c r="F8" i="73"/>
  <c r="Q7" i="73"/>
  <c r="G7" i="73" s="1"/>
  <c r="F7" i="73"/>
  <c r="Q6" i="73"/>
  <c r="G6" i="73" s="1"/>
  <c r="F6" i="73"/>
  <c r="Q5" i="73"/>
  <c r="G5" i="73" s="1"/>
  <c r="F5" i="73"/>
  <c r="Q4" i="73"/>
  <c r="G4" i="73" s="1"/>
  <c r="F4" i="73"/>
  <c r="Q3" i="73"/>
  <c r="G3" i="73" s="1"/>
  <c r="F3" i="73"/>
  <c r="Q2" i="73"/>
  <c r="G2" i="73" s="1"/>
  <c r="F2" i="73"/>
  <c r="Q27" i="72"/>
  <c r="Q26" i="72"/>
  <c r="Q25" i="72"/>
  <c r="Q24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Q7" i="72"/>
  <c r="Q6" i="72"/>
  <c r="Q5" i="72"/>
  <c r="Q4" i="72"/>
  <c r="Q3" i="72"/>
  <c r="Q2" i="72"/>
  <c r="H2" i="76" l="1"/>
  <c r="H9" i="84"/>
  <c r="H5" i="90"/>
  <c r="H13" i="90"/>
  <c r="H5" i="84"/>
  <c r="H7" i="93"/>
  <c r="H11" i="93"/>
  <c r="H15" i="93"/>
  <c r="H21" i="90"/>
  <c r="H23" i="90"/>
  <c r="H27" i="90"/>
  <c r="H4" i="90"/>
  <c r="H3" i="87"/>
  <c r="H5" i="85"/>
  <c r="H23" i="84"/>
  <c r="H4" i="80"/>
  <c r="H17" i="80"/>
  <c r="R2" i="98"/>
  <c r="G2" i="98" s="1"/>
  <c r="H2" i="98" s="1"/>
  <c r="R4" i="98"/>
  <c r="G4" i="98" s="1"/>
  <c r="H4" i="98" s="1"/>
  <c r="R5" i="98"/>
  <c r="G5" i="98" s="1"/>
  <c r="H5" i="98" s="1"/>
  <c r="R17" i="98"/>
  <c r="G17" i="98" s="1"/>
  <c r="H17" i="98" s="1"/>
  <c r="R25" i="98"/>
  <c r="G25" i="98" s="1"/>
  <c r="H25" i="98" s="1"/>
  <c r="H27" i="75"/>
  <c r="Z3" i="72"/>
  <c r="R3" i="72" s="1"/>
  <c r="G3" i="72" s="1"/>
  <c r="H3" i="72" s="1"/>
  <c r="Z7" i="72"/>
  <c r="R7" i="72" s="1"/>
  <c r="G7" i="72" s="1"/>
  <c r="H7" i="72" s="1"/>
  <c r="Z11" i="72"/>
  <c r="R11" i="72" s="1"/>
  <c r="Z17" i="72"/>
  <c r="R17" i="72" s="1"/>
  <c r="G17" i="72" s="1"/>
  <c r="H17" i="72" s="1"/>
  <c r="Z21" i="72"/>
  <c r="R21" i="72" s="1"/>
  <c r="G21" i="72" s="1"/>
  <c r="H21" i="72" s="1"/>
  <c r="Z25" i="72"/>
  <c r="R25" i="72" s="1"/>
  <c r="G25" i="72" s="1"/>
  <c r="H25" i="72" s="1"/>
  <c r="Z16" i="72"/>
  <c r="R16" i="72" s="1"/>
  <c r="G16" i="72" s="1"/>
  <c r="H16" i="72" s="1"/>
  <c r="Z10" i="72"/>
  <c r="R10" i="72" s="1"/>
  <c r="G10" i="72" s="1"/>
  <c r="H10" i="72" s="1"/>
  <c r="Z8" i="72"/>
  <c r="R8" i="72" s="1"/>
  <c r="G8" i="72" s="1"/>
  <c r="H8" i="72" s="1"/>
  <c r="Z18" i="72"/>
  <c r="R18" i="72" s="1"/>
  <c r="Z22" i="72"/>
  <c r="R22" i="72" s="1"/>
  <c r="G22" i="72" s="1"/>
  <c r="H22" i="72" s="1"/>
  <c r="Z26" i="72"/>
  <c r="R26" i="72" s="1"/>
  <c r="G26" i="72" s="1"/>
  <c r="H26" i="72" s="1"/>
  <c r="Z2" i="72"/>
  <c r="R2" i="72" s="1"/>
  <c r="G2" i="72" s="1"/>
  <c r="H2" i="72" s="1"/>
  <c r="Z6" i="72"/>
  <c r="R6" i="72" s="1"/>
  <c r="G6" i="72" s="1"/>
  <c r="H6" i="72" s="1"/>
  <c r="Z5" i="72"/>
  <c r="R5" i="72" s="1"/>
  <c r="G5" i="72" s="1"/>
  <c r="H5" i="72" s="1"/>
  <c r="Z9" i="72"/>
  <c r="R9" i="72" s="1"/>
  <c r="G9" i="72" s="1"/>
  <c r="H9" i="72" s="1"/>
  <c r="Z19" i="72"/>
  <c r="R19" i="72" s="1"/>
  <c r="G19" i="72" s="1"/>
  <c r="H19" i="72" s="1"/>
  <c r="Z23" i="72"/>
  <c r="R23" i="72" s="1"/>
  <c r="G23" i="72" s="1"/>
  <c r="H23" i="72" s="1"/>
  <c r="Z27" i="72"/>
  <c r="R27" i="72" s="1"/>
  <c r="G27" i="72" s="1"/>
  <c r="H27" i="72" s="1"/>
  <c r="Z20" i="72"/>
  <c r="R20" i="72" s="1"/>
  <c r="G20" i="72" s="1"/>
  <c r="H20" i="72" s="1"/>
  <c r="H24" i="87"/>
  <c r="H4" i="89"/>
  <c r="H8" i="89"/>
  <c r="H12" i="89"/>
  <c r="H16" i="89"/>
  <c r="H20" i="89"/>
  <c r="H24" i="89"/>
  <c r="H7" i="75"/>
  <c r="H13" i="85"/>
  <c r="H5" i="96"/>
  <c r="H21" i="96"/>
  <c r="H7" i="90"/>
  <c r="H15" i="90"/>
  <c r="R10" i="98"/>
  <c r="G10" i="98" s="1"/>
  <c r="H10" i="98" s="1"/>
  <c r="H3" i="77"/>
  <c r="H7" i="77"/>
  <c r="H11" i="77"/>
  <c r="H15" i="77"/>
  <c r="H19" i="77"/>
  <c r="H23" i="77"/>
  <c r="H27" i="77"/>
  <c r="H14" i="76"/>
  <c r="H23" i="85"/>
  <c r="H17" i="95"/>
  <c r="H3" i="96"/>
  <c r="H19" i="96"/>
  <c r="R14" i="98"/>
  <c r="G14" i="98" s="1"/>
  <c r="H20" i="80"/>
  <c r="H19" i="81"/>
  <c r="H8" i="87"/>
  <c r="H3" i="89"/>
  <c r="H7" i="89"/>
  <c r="H11" i="89"/>
  <c r="H15" i="89"/>
  <c r="H19" i="89"/>
  <c r="H23" i="89"/>
  <c r="H27" i="89"/>
  <c r="H22" i="76"/>
  <c r="H16" i="75"/>
  <c r="H18" i="80"/>
  <c r="H5" i="89"/>
  <c r="H9" i="89"/>
  <c r="H13" i="89"/>
  <c r="H17" i="89"/>
  <c r="H21" i="89"/>
  <c r="H25" i="89"/>
  <c r="H11" i="91"/>
  <c r="H26" i="80"/>
  <c r="H7" i="84"/>
  <c r="H19" i="87"/>
  <c r="H20" i="90"/>
  <c r="H4" i="93"/>
  <c r="H12" i="93"/>
  <c r="H5" i="97"/>
  <c r="H9" i="97"/>
  <c r="H13" i="97"/>
  <c r="H12" i="102"/>
  <c r="H6" i="84"/>
  <c r="H13" i="84"/>
  <c r="H23" i="75"/>
  <c r="H19" i="93"/>
  <c r="H12" i="76"/>
  <c r="H10" i="73"/>
  <c r="H13" i="73"/>
  <c r="H9" i="75"/>
  <c r="H18" i="84"/>
  <c r="H27" i="85"/>
  <c r="H26" i="81"/>
  <c r="H19" i="76"/>
  <c r="R23" i="98"/>
  <c r="G23" i="98" s="1"/>
  <c r="H23" i="98" s="1"/>
  <c r="R15" i="98"/>
  <c r="G15" i="98" s="1"/>
  <c r="H15" i="98" s="1"/>
  <c r="H4" i="75"/>
  <c r="H15" i="87"/>
  <c r="H10" i="80"/>
  <c r="H17" i="85"/>
  <c r="H5" i="88"/>
  <c r="H9" i="88"/>
  <c r="H13" i="88"/>
  <c r="H17" i="88"/>
  <c r="H21" i="88"/>
  <c r="H25" i="88"/>
  <c r="H11" i="90"/>
  <c r="H12" i="100"/>
  <c r="H25" i="75"/>
  <c r="H5" i="76"/>
  <c r="H9" i="76"/>
  <c r="H21" i="84"/>
  <c r="H27" i="84"/>
  <c r="H13" i="76"/>
  <c r="H20" i="76"/>
  <c r="H5" i="83"/>
  <c r="H9" i="83"/>
  <c r="H13" i="83"/>
  <c r="H17" i="83"/>
  <c r="H21" i="83"/>
  <c r="H25" i="83"/>
  <c r="H14" i="84"/>
  <c r="H17" i="84"/>
  <c r="H8" i="85"/>
  <c r="H11" i="85"/>
  <c r="H21" i="85"/>
  <c r="H12" i="90"/>
  <c r="H20" i="93"/>
  <c r="H27" i="93"/>
  <c r="H5" i="94"/>
  <c r="H9" i="94"/>
  <c r="H13" i="94"/>
  <c r="H17" i="94"/>
  <c r="H21" i="94"/>
  <c r="H25" i="94"/>
  <c r="H3" i="95"/>
  <c r="H7" i="95"/>
  <c r="H11" i="95"/>
  <c r="H3" i="76"/>
  <c r="H15" i="80"/>
  <c r="H16" i="81"/>
  <c r="H8" i="84"/>
  <c r="H15" i="84"/>
  <c r="H25" i="84"/>
  <c r="H15" i="85"/>
  <c r="H25" i="85"/>
  <c r="H14" i="87"/>
  <c r="H19" i="90"/>
  <c r="H27" i="91"/>
  <c r="H5" i="92"/>
  <c r="H9" i="92"/>
  <c r="H13" i="92"/>
  <c r="H17" i="92"/>
  <c r="H21" i="92"/>
  <c r="H25" i="92"/>
  <c r="H3" i="93"/>
  <c r="Z4" i="72"/>
  <c r="R4" i="72" s="1"/>
  <c r="G4" i="72" s="1"/>
  <c r="H4" i="72" s="1"/>
  <c r="R6" i="98"/>
  <c r="G6" i="98" s="1"/>
  <c r="H6" i="98" s="1"/>
  <c r="H6" i="73"/>
  <c r="H13" i="75"/>
  <c r="H17" i="75"/>
  <c r="H11" i="76"/>
  <c r="H2" i="80"/>
  <c r="H16" i="80"/>
  <c r="H19" i="80"/>
  <c r="H3" i="81"/>
  <c r="H10" i="81"/>
  <c r="H24" i="81"/>
  <c r="H19" i="84"/>
  <c r="H26" i="84"/>
  <c r="H9" i="85"/>
  <c r="H3" i="90"/>
  <c r="H21" i="97"/>
  <c r="R9" i="98"/>
  <c r="G9" i="98" s="1"/>
  <c r="H9" i="98" s="1"/>
  <c r="H13" i="103"/>
  <c r="H5" i="86"/>
  <c r="H13" i="86"/>
  <c r="H21" i="86"/>
  <c r="H11" i="86"/>
  <c r="H3" i="86"/>
  <c r="H14" i="86"/>
  <c r="H19" i="86"/>
  <c r="H23" i="86"/>
  <c r="H6" i="86"/>
  <c r="H27" i="86"/>
  <c r="H18" i="73"/>
  <c r="H16" i="74"/>
  <c r="H5" i="73"/>
  <c r="H12" i="73"/>
  <c r="H15" i="73"/>
  <c r="H22" i="73"/>
  <c r="H4" i="76"/>
  <c r="H7" i="76"/>
  <c r="H23" i="76"/>
  <c r="H21" i="79"/>
  <c r="H27" i="79"/>
  <c r="H22" i="81"/>
  <c r="H25" i="81"/>
  <c r="H25" i="86"/>
  <c r="H2" i="94"/>
  <c r="H6" i="94"/>
  <c r="H10" i="94"/>
  <c r="H14" i="94"/>
  <c r="H18" i="94"/>
  <c r="H22" i="94"/>
  <c r="H26" i="94"/>
  <c r="H24" i="76"/>
  <c r="H16" i="79"/>
  <c r="H24" i="85"/>
  <c r="H15" i="86"/>
  <c r="H17" i="90"/>
  <c r="H24" i="91"/>
  <c r="H24" i="79"/>
  <c r="H3" i="74"/>
  <c r="H27" i="74"/>
  <c r="H8" i="76"/>
  <c r="H13" i="79"/>
  <c r="H19" i="79"/>
  <c r="H6" i="81"/>
  <c r="H9" i="81"/>
  <c r="H3" i="84"/>
  <c r="H9" i="86"/>
  <c r="H22" i="86"/>
  <c r="H20" i="96"/>
  <c r="H20" i="75"/>
  <c r="H26" i="73"/>
  <c r="H14" i="74"/>
  <c r="H24" i="74"/>
  <c r="H11" i="75"/>
  <c r="H18" i="76"/>
  <c r="H8" i="79"/>
  <c r="H21" i="75"/>
  <c r="H24" i="73"/>
  <c r="H11" i="74"/>
  <c r="H18" i="74"/>
  <c r="H5" i="75"/>
  <c r="H15" i="75"/>
  <c r="H15" i="76"/>
  <c r="H5" i="78"/>
  <c r="H5" i="79"/>
  <c r="H11" i="79"/>
  <c r="H3" i="85"/>
  <c r="H17" i="96"/>
  <c r="H19" i="74"/>
  <c r="H8" i="74"/>
  <c r="H15" i="74"/>
  <c r="H16" i="76"/>
  <c r="H26" i="76"/>
  <c r="H9" i="78"/>
  <c r="H13" i="78"/>
  <c r="H17" i="78"/>
  <c r="H21" i="78"/>
  <c r="H25" i="78"/>
  <c r="H12" i="84"/>
  <c r="H16" i="85"/>
  <c r="H19" i="85"/>
  <c r="H17" i="86"/>
  <c r="H9" i="90"/>
  <c r="H25" i="90"/>
  <c r="H25" i="97"/>
  <c r="H2" i="73"/>
  <c r="H8" i="73"/>
  <c r="H21" i="73"/>
  <c r="H2" i="74"/>
  <c r="H12" i="74"/>
  <c r="H10" i="76"/>
  <c r="H4" i="77"/>
  <c r="H8" i="77"/>
  <c r="H12" i="77"/>
  <c r="H16" i="77"/>
  <c r="H20" i="77"/>
  <c r="H24" i="77"/>
  <c r="H2" i="78"/>
  <c r="H3" i="79"/>
  <c r="H3" i="80"/>
  <c r="H7" i="86"/>
  <c r="H4" i="96"/>
  <c r="H3" i="82"/>
  <c r="H7" i="82"/>
  <c r="H11" i="82"/>
  <c r="H15" i="82"/>
  <c r="H19" i="82"/>
  <c r="H23" i="82"/>
  <c r="H27" i="82"/>
  <c r="H6" i="85"/>
  <c r="H14" i="85"/>
  <c r="H22" i="85"/>
  <c r="H4" i="86"/>
  <c r="H12" i="86"/>
  <c r="H20" i="86"/>
  <c r="H2" i="87"/>
  <c r="H18" i="87"/>
  <c r="H16" i="97"/>
  <c r="R13" i="98"/>
  <c r="G13" i="98" s="1"/>
  <c r="H13" i="98" s="1"/>
  <c r="R21" i="98"/>
  <c r="G21" i="98" s="1"/>
  <c r="H21" i="98" s="1"/>
  <c r="H3" i="78"/>
  <c r="H6" i="79"/>
  <c r="H14" i="79"/>
  <c r="H14" i="80"/>
  <c r="H4" i="81"/>
  <c r="M12" i="72"/>
  <c r="F12" i="72" s="1"/>
  <c r="R22" i="98"/>
  <c r="G22" i="98" s="1"/>
  <c r="H22" i="98" s="1"/>
  <c r="H21" i="76"/>
  <c r="H22" i="79"/>
  <c r="H20" i="81"/>
  <c r="H12" i="87"/>
  <c r="H2" i="90"/>
  <c r="H10" i="90"/>
  <c r="H18" i="90"/>
  <c r="H26" i="90"/>
  <c r="H13" i="93"/>
  <c r="G11" i="72"/>
  <c r="H11" i="72" s="1"/>
  <c r="G18" i="72"/>
  <c r="H18" i="72" s="1"/>
  <c r="H3" i="73"/>
  <c r="H16" i="73"/>
  <c r="H19" i="73"/>
  <c r="H6" i="74"/>
  <c r="H9" i="74"/>
  <c r="H22" i="74"/>
  <c r="H25" i="74"/>
  <c r="H12" i="75"/>
  <c r="H27" i="76"/>
  <c r="H5" i="77"/>
  <c r="H9" i="77"/>
  <c r="H13" i="77"/>
  <c r="H17" i="77"/>
  <c r="H21" i="77"/>
  <c r="H25" i="77"/>
  <c r="H9" i="79"/>
  <c r="H17" i="79"/>
  <c r="H25" i="79"/>
  <c r="H8" i="80"/>
  <c r="H11" i="80"/>
  <c r="H24" i="80"/>
  <c r="H27" i="80"/>
  <c r="H14" i="81"/>
  <c r="H17" i="81"/>
  <c r="H4" i="84"/>
  <c r="H4" i="85"/>
  <c r="H12" i="85"/>
  <c r="H20" i="85"/>
  <c r="H2" i="86"/>
  <c r="H10" i="86"/>
  <c r="H18" i="86"/>
  <c r="H26" i="86"/>
  <c r="H6" i="87"/>
  <c r="H22" i="87"/>
  <c r="H7" i="91"/>
  <c r="H3" i="94"/>
  <c r="H7" i="94"/>
  <c r="H11" i="94"/>
  <c r="H15" i="94"/>
  <c r="H19" i="94"/>
  <c r="H23" i="94"/>
  <c r="H27" i="94"/>
  <c r="H5" i="95"/>
  <c r="H9" i="95"/>
  <c r="Z15" i="72"/>
  <c r="R15" i="72" s="1"/>
  <c r="G15" i="72" s="1"/>
  <c r="H15" i="72" s="1"/>
  <c r="Z24" i="72"/>
  <c r="R24" i="72" s="1"/>
  <c r="G24" i="72" s="1"/>
  <c r="H24" i="72" s="1"/>
  <c r="R7" i="98"/>
  <c r="G7" i="98" s="1"/>
  <c r="H7" i="98" s="1"/>
  <c r="Z13" i="72"/>
  <c r="R13" i="72" s="1"/>
  <c r="G13" i="72" s="1"/>
  <c r="H13" i="72" s="1"/>
  <c r="R16" i="98"/>
  <c r="G16" i="98" s="1"/>
  <c r="H16" i="98" s="1"/>
  <c r="R24" i="98"/>
  <c r="G24" i="98" s="1"/>
  <c r="H24" i="98" s="1"/>
  <c r="H4" i="79"/>
  <c r="H8" i="90"/>
  <c r="H8" i="94"/>
  <c r="H12" i="94"/>
  <c r="H16" i="94"/>
  <c r="H20" i="94"/>
  <c r="H24" i="94"/>
  <c r="H4" i="73"/>
  <c r="H20" i="73"/>
  <c r="H10" i="74"/>
  <c r="H26" i="74"/>
  <c r="H3" i="75"/>
  <c r="H19" i="75"/>
  <c r="H6" i="76"/>
  <c r="H7" i="79"/>
  <c r="H15" i="79"/>
  <c r="H23" i="79"/>
  <c r="H12" i="80"/>
  <c r="H2" i="81"/>
  <c r="H18" i="81"/>
  <c r="H5" i="82"/>
  <c r="H9" i="82"/>
  <c r="H13" i="82"/>
  <c r="H17" i="82"/>
  <c r="H21" i="82"/>
  <c r="H25" i="82"/>
  <c r="H11" i="84"/>
  <c r="H2" i="85"/>
  <c r="H7" i="85"/>
  <c r="H10" i="85"/>
  <c r="H18" i="85"/>
  <c r="H26" i="85"/>
  <c r="H8" i="86"/>
  <c r="H16" i="86"/>
  <c r="H24" i="86"/>
  <c r="H10" i="87"/>
  <c r="H26" i="87"/>
  <c r="H15" i="91"/>
  <c r="H14" i="93"/>
  <c r="H16" i="96"/>
  <c r="H14" i="97"/>
  <c r="H12" i="79"/>
  <c r="H20" i="79"/>
  <c r="H16" i="87"/>
  <c r="H16" i="90"/>
  <c r="H24" i="90"/>
  <c r="H17" i="93"/>
  <c r="H4" i="94"/>
  <c r="H14" i="73"/>
  <c r="H17" i="73"/>
  <c r="H4" i="74"/>
  <c r="H7" i="74"/>
  <c r="H20" i="74"/>
  <c r="H23" i="74"/>
  <c r="H17" i="76"/>
  <c r="H25" i="76"/>
  <c r="H8" i="78"/>
  <c r="H12" i="78"/>
  <c r="H16" i="78"/>
  <c r="H20" i="78"/>
  <c r="H24" i="78"/>
  <c r="H2" i="79"/>
  <c r="H10" i="79"/>
  <c r="H18" i="79"/>
  <c r="H26" i="79"/>
  <c r="H6" i="80"/>
  <c r="H9" i="80"/>
  <c r="H22" i="80"/>
  <c r="H25" i="80"/>
  <c r="H12" i="81"/>
  <c r="H15" i="81"/>
  <c r="H4" i="83"/>
  <c r="H8" i="83"/>
  <c r="H12" i="83"/>
  <c r="H16" i="83"/>
  <c r="H20" i="83"/>
  <c r="H24" i="83"/>
  <c r="H4" i="87"/>
  <c r="H7" i="87"/>
  <c r="H20" i="87"/>
  <c r="H23" i="87"/>
  <c r="H4" i="88"/>
  <c r="H8" i="88"/>
  <c r="H12" i="88"/>
  <c r="H16" i="88"/>
  <c r="H20" i="88"/>
  <c r="H24" i="88"/>
  <c r="H6" i="90"/>
  <c r="H14" i="90"/>
  <c r="H22" i="90"/>
  <c r="H23" i="91"/>
  <c r="H4" i="92"/>
  <c r="H8" i="92"/>
  <c r="H12" i="92"/>
  <c r="H16" i="92"/>
  <c r="H20" i="92"/>
  <c r="H24" i="92"/>
  <c r="H8" i="93"/>
  <c r="H22" i="95"/>
  <c r="R8" i="98"/>
  <c r="G8" i="98" s="1"/>
  <c r="H8" i="98" s="1"/>
  <c r="R18" i="98"/>
  <c r="G18" i="98" s="1"/>
  <c r="H18" i="98" s="1"/>
  <c r="R26" i="98"/>
  <c r="G26" i="98" s="1"/>
  <c r="H26" i="98" s="1"/>
  <c r="R3" i="98"/>
  <c r="G3" i="98" s="1"/>
  <c r="H3" i="98" s="1"/>
  <c r="R11" i="98"/>
  <c r="G11" i="98" s="1"/>
  <c r="H11" i="98" s="1"/>
  <c r="R19" i="98"/>
  <c r="G19" i="98" s="1"/>
  <c r="H19" i="98" s="1"/>
  <c r="R27" i="98"/>
  <c r="G27" i="98" s="1"/>
  <c r="H27" i="98" s="1"/>
  <c r="Z14" i="72"/>
  <c r="R14" i="72" s="1"/>
  <c r="G14" i="72" s="1"/>
  <c r="M14" i="72"/>
  <c r="F14" i="72" s="1"/>
  <c r="R20" i="98"/>
  <c r="G20" i="98" s="1"/>
  <c r="H20" i="98" s="1"/>
  <c r="H10" i="91"/>
  <c r="H26" i="91"/>
  <c r="H4" i="91"/>
  <c r="H20" i="91"/>
  <c r="H14" i="91"/>
  <c r="H17" i="91"/>
  <c r="H2" i="91"/>
  <c r="H5" i="91"/>
  <c r="H18" i="91"/>
  <c r="H12" i="91"/>
  <c r="H8" i="91"/>
  <c r="H6" i="91"/>
  <c r="H9" i="91"/>
  <c r="H22" i="91"/>
  <c r="H3" i="91"/>
  <c r="H16" i="91"/>
  <c r="H19" i="91"/>
  <c r="H6" i="97"/>
  <c r="H22" i="97"/>
  <c r="H3" i="97"/>
  <c r="H19" i="97"/>
  <c r="H7" i="97"/>
  <c r="H23" i="97"/>
  <c r="H17" i="97"/>
  <c r="H11" i="97"/>
  <c r="H27" i="97"/>
  <c r="H15" i="97"/>
  <c r="H10" i="97"/>
  <c r="H8" i="97"/>
  <c r="H12" i="97"/>
  <c r="H12" i="96"/>
  <c r="H8" i="96"/>
  <c r="H24" i="96"/>
  <c r="H22" i="96"/>
  <c r="H13" i="96"/>
  <c r="H7" i="96"/>
  <c r="H23" i="96"/>
  <c r="H11" i="96"/>
  <c r="H27" i="96"/>
  <c r="H15" i="96"/>
  <c r="H9" i="96"/>
  <c r="H25" i="96"/>
  <c r="H12" i="95"/>
  <c r="H14" i="95"/>
  <c r="H15" i="95"/>
  <c r="H19" i="95"/>
  <c r="H23" i="95"/>
  <c r="H27" i="95"/>
  <c r="H13" i="95"/>
  <c r="H21" i="95"/>
  <c r="H25" i="95"/>
  <c r="H2" i="95"/>
  <c r="H6" i="95"/>
  <c r="H16" i="93"/>
  <c r="H5" i="93"/>
  <c r="H6" i="93"/>
  <c r="H9" i="93"/>
  <c r="H23" i="93"/>
  <c r="H21" i="93"/>
  <c r="H25" i="93"/>
  <c r="R12" i="98"/>
  <c r="G12" i="98" s="1"/>
  <c r="M12" i="98"/>
  <c r="F12" i="98" s="1"/>
  <c r="M14" i="98"/>
  <c r="F14" i="98" s="1"/>
  <c r="Z12" i="72"/>
  <c r="R12" i="72" s="1"/>
  <c r="G12" i="72" s="1"/>
  <c r="X26" i="72"/>
  <c r="H26" i="97"/>
  <c r="H4" i="97"/>
  <c r="H20" i="97"/>
  <c r="H24" i="97"/>
  <c r="H2" i="97"/>
  <c r="H18" i="97"/>
  <c r="H6" i="96"/>
  <c r="H10" i="96"/>
  <c r="H26" i="96"/>
  <c r="H14" i="96"/>
  <c r="H2" i="96"/>
  <c r="H18" i="96"/>
  <c r="BB2" i="95"/>
  <c r="BC2" i="95" s="1"/>
  <c r="H16" i="95"/>
  <c r="H4" i="95"/>
  <c r="H20" i="95"/>
  <c r="H8" i="95"/>
  <c r="H10" i="95"/>
  <c r="H26" i="95"/>
  <c r="H24" i="95"/>
  <c r="H18" i="95"/>
  <c r="H22" i="93"/>
  <c r="H26" i="93"/>
  <c r="H2" i="93"/>
  <c r="H10" i="93"/>
  <c r="H18" i="93"/>
  <c r="H24" i="93"/>
  <c r="H2" i="92"/>
  <c r="H6" i="92"/>
  <c r="H10" i="92"/>
  <c r="H14" i="92"/>
  <c r="H18" i="92"/>
  <c r="H22" i="92"/>
  <c r="H26" i="92"/>
  <c r="H3" i="92"/>
  <c r="H7" i="92"/>
  <c r="H11" i="92"/>
  <c r="H15" i="92"/>
  <c r="H19" i="92"/>
  <c r="H23" i="92"/>
  <c r="H27" i="92"/>
  <c r="H25" i="91"/>
  <c r="H13" i="91"/>
  <c r="H21" i="91"/>
  <c r="H2" i="89"/>
  <c r="H6" i="89"/>
  <c r="H10" i="89"/>
  <c r="H14" i="89"/>
  <c r="H18" i="89"/>
  <c r="H22" i="89"/>
  <c r="H26" i="89"/>
  <c r="H2" i="88"/>
  <c r="H6" i="88"/>
  <c r="H10" i="88"/>
  <c r="H14" i="88"/>
  <c r="H18" i="88"/>
  <c r="H22" i="88"/>
  <c r="H26" i="88"/>
  <c r="H3" i="88"/>
  <c r="H7" i="88"/>
  <c r="H11" i="88"/>
  <c r="H15" i="88"/>
  <c r="H19" i="88"/>
  <c r="H23" i="88"/>
  <c r="H27" i="88"/>
  <c r="H9" i="87"/>
  <c r="H25" i="87"/>
  <c r="H13" i="87"/>
  <c r="H17" i="87"/>
  <c r="H11" i="87"/>
  <c r="H27" i="87"/>
  <c r="H5" i="87"/>
  <c r="H21" i="87"/>
  <c r="H2" i="84"/>
  <c r="H20" i="84"/>
  <c r="H10" i="84"/>
  <c r="H24" i="84"/>
  <c r="H16" i="84"/>
  <c r="H22" i="84"/>
  <c r="H2" i="83"/>
  <c r="H6" i="83"/>
  <c r="H10" i="83"/>
  <c r="H14" i="83"/>
  <c r="H18" i="83"/>
  <c r="H22" i="83"/>
  <c r="H26" i="83"/>
  <c r="H3" i="83"/>
  <c r="H7" i="83"/>
  <c r="H11" i="83"/>
  <c r="H15" i="83"/>
  <c r="H19" i="83"/>
  <c r="H23" i="83"/>
  <c r="H27" i="83"/>
  <c r="H4" i="82"/>
  <c r="H8" i="82"/>
  <c r="H12" i="82"/>
  <c r="H16" i="82"/>
  <c r="H20" i="82"/>
  <c r="H24" i="82"/>
  <c r="H2" i="82"/>
  <c r="H6" i="82"/>
  <c r="H10" i="82"/>
  <c r="H14" i="82"/>
  <c r="H18" i="82"/>
  <c r="H22" i="82"/>
  <c r="H26" i="82"/>
  <c r="H13" i="81"/>
  <c r="H7" i="81"/>
  <c r="H23" i="81"/>
  <c r="H11" i="81"/>
  <c r="H27" i="81"/>
  <c r="H5" i="81"/>
  <c r="H21" i="81"/>
  <c r="H13" i="80"/>
  <c r="H7" i="80"/>
  <c r="H23" i="80"/>
  <c r="H5" i="80"/>
  <c r="H21" i="80"/>
  <c r="H6" i="78"/>
  <c r="H10" i="78"/>
  <c r="H14" i="78"/>
  <c r="H18" i="78"/>
  <c r="H22" i="78"/>
  <c r="H26" i="78"/>
  <c r="H7" i="78"/>
  <c r="H11" i="78"/>
  <c r="H15" i="78"/>
  <c r="H19" i="78"/>
  <c r="H23" i="78"/>
  <c r="H27" i="78"/>
  <c r="H4" i="78"/>
  <c r="H2" i="77"/>
  <c r="H6" i="77"/>
  <c r="H10" i="77"/>
  <c r="H14" i="77"/>
  <c r="H18" i="77"/>
  <c r="H22" i="77"/>
  <c r="H26" i="77"/>
  <c r="H6" i="75"/>
  <c r="H22" i="75"/>
  <c r="H10" i="75"/>
  <c r="H26" i="75"/>
  <c r="H14" i="75"/>
  <c r="H8" i="75"/>
  <c r="H24" i="75"/>
  <c r="H2" i="75"/>
  <c r="H18" i="75"/>
  <c r="H13" i="74"/>
  <c r="H17" i="74"/>
  <c r="H5" i="74"/>
  <c r="H21" i="74"/>
  <c r="H9" i="73"/>
  <c r="H25" i="73"/>
  <c r="H7" i="73"/>
  <c r="H23" i="73"/>
  <c r="H11" i="73"/>
  <c r="H27" i="73"/>
  <c r="H14" i="72" l="1"/>
  <c r="H12" i="72"/>
  <c r="H14" i="98"/>
  <c r="H12" i="9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87535F-D150-4ED4-A205-F526EFF4A271}" keepAlive="1" name="Abfrage - Price+Dewey_1997_dur_neu" description="Verbindung mit der Abfrage 'Price+Dewey_1997_dur_neu' in der Arbeitsmappe." type="5" refreshedVersion="6" background="1">
    <dbPr connection="Provider=Microsoft.Mashup.OleDb.1;Data Source=$Workbook$;Location=Price+Dewey_1997_dur_neu;Extended Properties=&quot;&quot;" command="SELECT * FROM [Price+Dewey_1997_dur_neu]"/>
  </connection>
  <connection id="2" xr16:uid="{00000000-0015-0000-FFFF-FFFF00000000}" keepAlive="1" name="Abfrage - Schäfer+Schneider_2003_1_tpo" description="Verbindung mit der Abfrage 'Schäfer+Schneider_2003_1_tpo' in der Arbeitsmappe." type="5" refreshedVersion="6" background="1">
    <dbPr connection="Provider=Microsoft.Mashup.OleDb.1;Data Source=$Workbook$;Location=Schäfer+Schneider_2003_1_tpo;Extended Properties=&quot;&quot;" command="SELECT * FROM [Schäfer+Schneider_2003_1_tpo]"/>
  </connection>
  <connection id="3" xr16:uid="{00000000-0015-0000-FFFF-FFFF01000000}" name="Anders+Raucheisen_1945_dur" type="6" refreshedVersion="6" background="1" saveData="1">
    <textPr prompt="0" codePage="850" sourceFile="D:\Dropbox (PETAL)\PETAL\Audio\Schubert_Winterreise\_data_durations\Anders+Raucheisen_1945_dur.csv" comma="1">
      <textFields count="2">
        <textField/>
        <textField type="skip"/>
      </textFields>
    </textPr>
  </connection>
  <connection id="4" xr16:uid="{00000000-0015-0000-FFFF-FFFF02000000}" name="Araiza+Lemaire_1993_dur" type="6" refreshedVersion="6" background="1" saveData="1">
    <textPr prompt="0" codePage="850" sourceFile="D:\Dropbox (PETAL)\PETAL\Audio\Schubert_Winterreise\_data_durations\Araiza+Lemaire_1993_dur.csv" comma="1">
      <textFields count="2">
        <textField/>
        <textField type="skip"/>
      </textFields>
    </textPr>
  </connection>
  <connection id="5" xr16:uid="{00000000-0015-0000-FFFF-FFFF03000000}" name="BA2004_01" type="6" refreshedVersion="6" deleted="1" background="1" saveData="1">
    <textPr codePage="850" sourceFile="D:\Dropbox (PETAL)\Team-Ordner „PETAL“\Audio\Schubert_Winterreise\Bostridge+Andsnes_2004\_data\BA2004_01.txt" decimal="," thousands=" ">
      <textFields count="3">
        <textField type="skip"/>
        <textField type="text"/>
        <textField type="skip"/>
      </textFields>
    </textPr>
  </connection>
  <connection id="6" xr16:uid="{00000000-0015-0000-FFFF-FFFF04000000}" name="BA2004_01b" type="6" refreshedVersion="6" deleted="1" background="1" saveData="1">
    <textPr codePage="850" sourceFile="D:\Dropbox (PETAL)\Team-Ordner „PETAL“\Audio\Schubert_Winterreise\Bostridge+Andsnes_2004\_data\BA2004_01b.txt" decimal="," thousands=" ">
      <textFields count="3">
        <textField/>
        <textField type="text"/>
        <textField/>
      </textFields>
    </textPr>
  </connection>
  <connection id="7" xr16:uid="{00000000-0015-0000-FFFF-FFFF05000000}" name="BA2004_03b" type="6" refreshedVersion="6" deleted="1" background="1" saveData="1">
    <textPr codePage="850" sourceFile="D:\Dropbox (PETAL)\Team-Ordner „PETAL“\Audio\Schubert_Winterreise\Bostridge+Andsnes_2004\_data\BA2004_03b.txt" decimal="," thousands=" ">
      <textFields count="3">
        <textField type="skip"/>
        <textField type="text"/>
        <textField type="skip"/>
      </textFields>
    </textPr>
  </connection>
  <connection id="8" xr16:uid="{00000000-0015-0000-FFFF-FFFF06000000}" name="BA2004_03b1113" type="6" refreshedVersion="6" deleted="1" background="1" saveData="1">
    <textPr codePage="850" sourceFile="D:\Dropbox (PETAL)\Team-Ordner „PETAL“\Audio\Schubert_Winterreise\Bostridge+Andsnes_2004\_data\BA2004_03b.txt" decimal="," thousands=" ">
      <textFields count="3">
        <textField type="skip"/>
        <textField type="text"/>
        <textField type="skip"/>
      </textFields>
    </textPr>
  </connection>
  <connection id="9" xr16:uid="{00000000-0015-0000-FFFF-FFFF07000000}" name="BA2004_03b11131" type="6" refreshedVersion="6" deleted="1" background="1" saveData="1">
    <textPr codePage="850" sourceFile="D:\Dropbox (PETAL)\Team-Ordner „PETAL“\Audio\Schubert_Winterreise\Bostridge+Andsnes_2004\_data\BA2004_03b.txt" decimal="," thousands=" ">
      <textFields count="3">
        <textField type="skip"/>
        <textField type="text"/>
        <textField type="skip"/>
      </textFields>
    </textPr>
  </connection>
  <connection id="10" xr16:uid="{00000000-0015-0000-FFFF-FFFF08000000}" name="BA2004_04b" type="6" refreshedVersion="6" deleted="1" background="1" saveData="1">
    <textPr codePage="850" sourceFile="D:\Dropbox (PETAL)\Team-Ordner „PETAL“\Audio\Schubert_Winterreise\Bostridge+Andsnes_2004\_data\BA2004_04b.txt" decimal="," thousands=" ">
      <textFields count="3">
        <textField type="skip"/>
        <textField type="text"/>
        <textField type="skip"/>
      </textFields>
    </textPr>
  </connection>
  <connection id="11" xr16:uid="{00000000-0015-0000-FFFF-FFFF09000000}" name="BA2004_04b1113" type="6" refreshedVersion="6" deleted="1" background="1" saveData="1">
    <textPr codePage="850" sourceFile="D:\Dropbox (PETAL)\Team-Ordner „PETAL“\Audio\Schubert_Winterreise\Bostridge+Andsnes_2004\_data\BA2004_04b.txt" decimal="," thousands=" ">
      <textFields count="3">
        <textField type="skip"/>
        <textField type="text"/>
        <textField type="skip"/>
      </textFields>
    </textPr>
  </connection>
  <connection id="12" xr16:uid="{00000000-0015-0000-FFFF-FFFF0A000000}" name="BA2004_04b11131" type="6" refreshedVersion="6" deleted="1" background="1" saveData="1">
    <textPr codePage="850" sourceFile="D:\Dropbox (PETAL)\Team-Ordner „PETAL“\Audio\Schubert_Winterreise\Bostridge+Andsnes_2004\_data\BA2004_04b.txt" decimal="," thousands=" ">
      <textFields count="3">
        <textField type="skip"/>
        <textField type="text"/>
        <textField type="skip"/>
      </textFields>
    </textPr>
  </connection>
  <connection id="13" xr16:uid="{00000000-0015-0000-FFFF-FFFF0B000000}" name="BA2004_05b" type="6" refreshedVersion="6" deleted="1" background="1" saveData="1">
    <textPr codePage="850" sourceFile="D:\Dropbox (PETAL)\Team-Ordner „PETAL“\Audio\Schubert_Winterreise\Bostridge+Andsnes_2004\_data\BA2004_05b.txt" decimal="," thousands=" ">
      <textFields count="3">
        <textField type="skip"/>
        <textField/>
        <textField type="skip"/>
      </textFields>
    </textPr>
  </connection>
  <connection id="14" xr16:uid="{00000000-0015-0000-FFFF-FFFF0C000000}" name="BA2004_05b1113" type="6" refreshedVersion="6" deleted="1" background="1" saveData="1">
    <textPr codePage="850" sourceFile="D:\Dropbox (PETAL)\Team-Ordner „PETAL“\Audio\Schubert_Winterreise\Bostridge+Andsnes_2004\_data\BA2004_05b.txt" decimal="," thousands=" ">
      <textFields count="3">
        <textField type="skip"/>
        <textField/>
        <textField type="skip"/>
      </textFields>
    </textPr>
  </connection>
  <connection id="15" xr16:uid="{00000000-0015-0000-FFFF-FFFF0D000000}" name="BA2004_05b11131" type="6" refreshedVersion="6" deleted="1" background="1" saveData="1">
    <textPr codePage="850" sourceFile="D:\Dropbox (PETAL)\Team-Ordner „PETAL“\Audio\Schubert_Winterreise\Bostridge+Andsnes_2004\_data\BA2004_05b.txt" decimal="," thousands=" ">
      <textFields count="3">
        <textField type="skip"/>
        <textField/>
        <textField type="skip"/>
      </textFields>
    </textPr>
  </connection>
  <connection id="16" xr16:uid="{00000000-0015-0000-FFFF-FFFF0E000000}" name="BA2004_06b" type="6" refreshedVersion="6" deleted="1" background="1" saveData="1">
    <textPr codePage="850" sourceFile="D:\Dropbox (PETAL)\Team-Ordner „PETAL“\Audio\Schubert_Winterreise\Bostridge+Andsnes_2004\_data\BA2004_06b.txt" thousands=" ">
      <textFields count="3">
        <textField type="skip"/>
        <textField/>
        <textField type="skip"/>
      </textFields>
    </textPr>
  </connection>
  <connection id="17" xr16:uid="{00000000-0015-0000-FFFF-FFFF0F000000}" name="BA2004_06b1113" type="6" refreshedVersion="6" deleted="1" background="1" saveData="1">
    <textPr codePage="850" sourceFile="D:\Dropbox (PETAL)\Team-Ordner „PETAL“\Audio\Schubert_Winterreise\Bostridge+Andsnes_2004\_data\BA2004_06b.txt" thousands=" ">
      <textFields count="3">
        <textField type="skip"/>
        <textField/>
        <textField type="skip"/>
      </textFields>
    </textPr>
  </connection>
  <connection id="18" xr16:uid="{00000000-0015-0000-FFFF-FFFF10000000}" name="BA2004_06b11131" type="6" refreshedVersion="6" deleted="1" background="1" saveData="1">
    <textPr codePage="850" sourceFile="D:\Dropbox (PETAL)\Team-Ordner „PETAL“\Audio\Schubert_Winterreise\Bostridge+Andsnes_2004\_data\BA2004_06b.txt" thousands=" ">
      <textFields count="3">
        <textField type="skip"/>
        <textField/>
        <textField type="skip"/>
      </textFields>
    </textPr>
  </connection>
  <connection id="19" xr16:uid="{00000000-0015-0000-FFFF-FFFF11000000}" name="BA2004_07b" type="6" refreshedVersion="6" deleted="1" background="1" saveData="1">
    <textPr codePage="850" sourceFile="D:\Dropbox (PETAL)\Team-Ordner „PETAL“\Audio\Schubert_Winterreise\Bostridge+Andsnes_2004\_data\BA2004_07b.txt" thousands=" ">
      <textFields count="3">
        <textField type="skip"/>
        <textField/>
        <textField type="skip"/>
      </textFields>
    </textPr>
  </connection>
  <connection id="20" xr16:uid="{00000000-0015-0000-FFFF-FFFF12000000}" name="BA2004_07b1113" type="6" refreshedVersion="6" deleted="1" background="1" saveData="1">
    <textPr codePage="850" sourceFile="D:\Dropbox (PETAL)\Team-Ordner „PETAL“\Audio\Schubert_Winterreise\Bostridge+Andsnes_2004\_data\BA2004_07b.txt" thousands=" ">
      <textFields count="3">
        <textField type="skip"/>
        <textField/>
        <textField type="skip"/>
      </textFields>
    </textPr>
  </connection>
  <connection id="21" xr16:uid="{00000000-0015-0000-FFFF-FFFF13000000}" name="BA2004_07b11131" type="6" refreshedVersion="6" deleted="1" background="1" saveData="1">
    <textPr codePage="850" sourceFile="D:\Dropbox (PETAL)\Team-Ordner „PETAL“\Audio\Schubert_Winterreise\Bostridge+Andsnes_2004\_data\BA2004_07b.txt" thousands=" ">
      <textFields count="3">
        <textField type="skip"/>
        <textField/>
        <textField type="skip"/>
      </textFields>
    </textPr>
  </connection>
  <connection id="22" xr16:uid="{00000000-0015-0000-FFFF-FFFF14000000}" name="BA2004_08b" type="6" refreshedVersion="6" deleted="1" background="1" saveData="1">
    <textPr codePage="850" sourceFile="D:\Dropbox (PETAL)\Team-Ordner „PETAL“\Audio\Schubert_Winterreise\Bostridge+Andsnes_2004\_data\BA2004_08b.txt" thousands=" ">
      <textFields count="3">
        <textField type="skip"/>
        <textField type="text"/>
        <textField type="skip"/>
      </textFields>
    </textPr>
  </connection>
  <connection id="23" xr16:uid="{00000000-0015-0000-FFFF-FFFF15000000}" name="BA2004_08b1113" type="6" refreshedVersion="6" deleted="1" background="1" saveData="1">
    <textPr codePage="850" sourceFile="D:\Dropbox (PETAL)\Team-Ordner „PETAL“\Audio\Schubert_Winterreise\Bostridge+Andsnes_2004\_data\BA2004_08b.txt" thousands=" ">
      <textFields count="3">
        <textField type="skip"/>
        <textField type="text"/>
        <textField type="skip"/>
      </textFields>
    </textPr>
  </connection>
  <connection id="24" xr16:uid="{00000000-0015-0000-FFFF-FFFF16000000}" name="BA2004_08b11131" type="6" refreshedVersion="6" deleted="1" background="1" saveData="1">
    <textPr codePage="850" sourceFile="D:\Dropbox (PETAL)\Team-Ordner „PETAL“\Audio\Schubert_Winterreise\Bostridge+Andsnes_2004\_data\BA2004_08b.txt" thousands=" ">
      <textFields count="3">
        <textField type="skip"/>
        <textField type="text"/>
        <textField type="skip"/>
      </textFields>
    </textPr>
  </connection>
  <connection id="25" xr16:uid="{00000000-0015-0000-FFFF-FFFF17000000}" name="BA2004_09b" type="6" refreshedVersion="6" deleted="1" background="1" saveData="1">
    <textPr codePage="850" sourceFile="D:\Dropbox (PETAL)\Team-Ordner „PETAL“\Audio\Schubert_Winterreise\Bostridge+Andsnes_2004\_data\BA2004_09b.txt" thousands=" ">
      <textFields count="3">
        <textField type="skip"/>
        <textField/>
        <textField type="skip"/>
      </textFields>
    </textPr>
  </connection>
  <connection id="26" xr16:uid="{00000000-0015-0000-FFFF-FFFF18000000}" name="BA2004_09b1113" type="6" refreshedVersion="6" deleted="1" background="1" saveData="1">
    <textPr codePage="850" sourceFile="D:\Dropbox (PETAL)\Team-Ordner „PETAL“\Audio\Schubert_Winterreise\Bostridge+Andsnes_2004\_data\BA2004_09b.txt" thousands=" ">
      <textFields count="3">
        <textField type="skip"/>
        <textField/>
        <textField type="skip"/>
      </textFields>
    </textPr>
  </connection>
  <connection id="27" xr16:uid="{00000000-0015-0000-FFFF-FFFF19000000}" name="BA2004_09b11131" type="6" refreshedVersion="6" deleted="1" background="1" saveData="1">
    <textPr codePage="850" sourceFile="D:\Dropbox (PETAL)\Team-Ordner „PETAL“\Audio\Schubert_Winterreise\Bostridge+Andsnes_2004\_data\BA2004_09b.txt" thousands=" ">
      <textFields count="3">
        <textField type="skip"/>
        <textField/>
        <textField type="skip"/>
      </textFields>
    </textPr>
  </connection>
  <connection id="28" xr16:uid="{00000000-0015-0000-FFFF-FFFF1A000000}" name="BA2004_10b" type="6" refreshedVersion="6" deleted="1" background="1" saveData="1">
    <textPr codePage="850" sourceFile="D:\Dropbox (PETAL)\Team-Ordner „PETAL“\Audio\Schubert_Winterreise\Bostridge+Andsnes_2004\_data\BA2004_10b.txt" thousands=" ">
      <textFields count="3">
        <textField type="skip"/>
        <textField type="text"/>
        <textField type="skip"/>
      </textFields>
    </textPr>
  </connection>
  <connection id="29" xr16:uid="{00000000-0015-0000-FFFF-FFFF1B000000}" name="BA2004_10b1113" type="6" refreshedVersion="6" deleted="1" background="1" saveData="1">
    <textPr codePage="850" sourceFile="D:\Dropbox (PETAL)\Team-Ordner „PETAL“\Audio\Schubert_Winterreise\Bostridge+Andsnes_2004\_data\BA2004_10b.txt" thousands=" ">
      <textFields count="3">
        <textField type="skip"/>
        <textField type="text"/>
        <textField type="skip"/>
      </textFields>
    </textPr>
  </connection>
  <connection id="30" xr16:uid="{00000000-0015-0000-FFFF-FFFF1C000000}" name="BA2004_10b11131" type="6" refreshedVersion="6" deleted="1" background="1" saveData="1">
    <textPr codePage="850" sourceFile="D:\Dropbox (PETAL)\Team-Ordner „PETAL“\Audio\Schubert_Winterreise\Bostridge+Andsnes_2004\_data\BA2004_10b.txt" thousands=" ">
      <textFields count="3">
        <textField type="skip"/>
        <textField type="text"/>
        <textField type="skip"/>
      </textFields>
    </textPr>
  </connection>
  <connection id="31" xr16:uid="{00000000-0015-0000-FFFF-FFFF1D000000}" name="BA2004_11b" type="6" refreshedVersion="6" deleted="1" background="1" saveData="1">
    <textPr codePage="850" sourceFile="D:\Dropbox (PETAL)\Team-Ordner „PETAL“\Audio\Schubert_Winterreise\Bostridge+Andsnes_2004\_data\BA2004_11b.txt" thousands=" ">
      <textFields count="3">
        <textField type="skip"/>
        <textField/>
        <textField type="skip"/>
      </textFields>
    </textPr>
  </connection>
  <connection id="32" xr16:uid="{00000000-0015-0000-FFFF-FFFF1E000000}" name="BA2004_11b1113" type="6" refreshedVersion="6" deleted="1" background="1" saveData="1">
    <textPr codePage="850" sourceFile="D:\Dropbox (PETAL)\Team-Ordner „PETAL“\Audio\Schubert_Winterreise\Bostridge+Andsnes_2004\_data\BA2004_11b.txt" thousands=" ">
      <textFields count="3">
        <textField type="skip"/>
        <textField/>
        <textField type="skip"/>
      </textFields>
    </textPr>
  </connection>
  <connection id="33" xr16:uid="{00000000-0015-0000-FFFF-FFFF1F000000}" name="Bankl+Krumpöck_2016_dur" type="6" refreshedVersion="6" background="1" saveData="1">
    <textPr prompt="0" codePage="850" sourceFile="D:\Dropbox (PETAL)\PETAL\Audio\Schubert_Winterreise\_data_durations\Bankl+Krumpöck_2016_dur.csv" comma="1">
      <textFields count="2">
        <textField/>
        <textField type="skip"/>
      </textFields>
    </textPr>
  </connection>
  <connection id="34" xr16:uid="{00000000-0015-0000-FFFF-FFFF20000000}" name="Bär+Parsons_1988_dur" type="6" refreshedVersion="6" background="1" saveData="1">
    <textPr prompt="0" codePage="850" sourceFile="D:\Dropbox (PETAL)\PETAL\Audio\Schubert_Winterreise\_data_durations\Bär+Parsons_1988_dur.csv" comma="1">
      <textFields count="2">
        <textField/>
        <textField type="skip"/>
      </textFields>
    </textPr>
  </connection>
  <connection id="35" xr16:uid="{00000000-0015-0000-FFFF-FFFF21000000}" name="Bästlein+Laux_1994_dur" type="6" refreshedVersion="6" background="1" saveData="1">
    <textPr prompt="0" codePage="850" sourceFile="D:\Dropbox (PETAL)\PETAL\Audio\Schubert_Winterreise\_data_durations\Bästlein+Laux_1994_dur.csv" comma="1">
      <textFields count="2">
        <textField/>
        <textField type="skip"/>
      </textFields>
    </textPr>
  </connection>
  <connection id="36" xr16:uid="{00000000-0015-0000-FFFF-FFFF22000000}" name="Bauer+Immerseel_2009_dur" type="6" refreshedVersion="6" background="1" saveData="1">
    <textPr prompt="0" codePage="850" sourceFile="D:\Dropbox (PETAL)\PETAL\Audio\Schubert_Winterreise\_data_durations\Bauer+Immerseel_2009_dur.csv" comma="1">
      <textFields count="2">
        <textField/>
        <textField type="skip"/>
      </textFields>
    </textPr>
  </connection>
  <connection id="37" xr16:uid="{00000000-0015-0000-FFFF-FFFF23000000}" name="Boesch+Martineau_2011_dur" type="6" refreshedVersion="6" background="1" saveData="1">
    <textPr prompt="0" codePage="850" sourceFile="D:\Dropbox (PETAL)\PETAL\Audio\Schubert_Winterreise\_data_durations\Boesch+Martineau_2011_dur.csv" comma="1">
      <textFields count="2">
        <textField/>
        <textField type="skip"/>
      </textFields>
    </textPr>
  </connection>
  <connection id="38" xr16:uid="{00000000-0015-0000-FFFF-FFFF24000000}" name="Boesch+Vignoloes_2016_dur" type="6" refreshedVersion="6" background="1" saveData="1">
    <textPr prompt="0" codePage="850" sourceFile="D:\Dropbox (PETAL)\PETAL\Audio\Schubert_Winterreise\_data_durations\Boesch+Vignoloes_2016_dur.csv" comma="1">
      <textFields count="2">
        <textField/>
        <textField type="skip"/>
      </textFields>
    </textPr>
  </connection>
  <connection id="39" xr16:uid="{00000000-0015-0000-FFFF-FFFF25000000}" name="Bogtman+Nobel_1954_dur" type="6" refreshedVersion="6" background="1" saveData="1">
    <textPr prompt="0" codePage="850" sourceFile="D:\Dropbox (PETAL)\PETAL\Audio\Schubert_Winterreise\_data_durations\Bogtman+Nobel_1954_dur.csv" comma="1">
      <textFields count="2">
        <textField/>
        <textField type="skip"/>
      </textFields>
    </textPr>
  </connection>
  <connection id="40" xr16:uid="{00000000-0015-0000-FFFF-FFFF26000000}" name="Bostridge+Ades_2018_dur" type="6" refreshedVersion="6" background="1" saveData="1">
    <textPr prompt="0" codePage="850" sourceFile="D:\Dropbox (PETAL)\PETAL\Audio\Schubert_Winterreise\_data_durations\Bostridge+Ades_2018_dur.csv" comma="1">
      <textFields count="2">
        <textField/>
        <textField type="skip"/>
      </textFields>
    </textPr>
  </connection>
  <connection id="41" xr16:uid="{00000000-0015-0000-FFFF-FFFF27000000}" name="Bostridge+Andsnes_2004_dur" type="6" refreshedVersion="6" background="1" saveData="1">
    <textPr prompt="0" codePage="850" sourceFile="D:\Dropbox (PETAL)\PETAL\Audio\Schubert_Winterreise\_data_durations\Bostridge+Andsnes_2004_dur.csv" comma="1">
      <textFields count="2">
        <textField/>
        <textField type="skip"/>
      </textFields>
    </textPr>
  </connection>
  <connection id="42" xr16:uid="{00000000-0015-0000-FFFF-FFFF28000000}" name="Bostridge+Drake_1997_dur" type="6" refreshedVersion="6" background="1" saveData="1">
    <textPr prompt="0" codePage="850" sourceFile="D:\Dropbox (PETAL)\PETAL\Audio\Schubert_Winterreise\_data_durations\Bostridge+Drake_1997_dur.csv" comma="1">
      <textFields count="2">
        <textField/>
        <textField type="skip"/>
      </textFields>
    </textPr>
  </connection>
  <connection id="43" xr16:uid="{00000000-0015-0000-FFFF-FFFF29000000}" name="Boyce+Germain_1955_dur" type="6" refreshedVersion="6" background="1" saveData="1">
    <textPr prompt="0" codePage="850" sourceFile="D:\Dropbox (PETAL)\PETAL\Audio\Schubert_Winterreise\_data_durations\Boyce+Germain_1955_dur.csv" comma="1">
      <textFields count="2">
        <textField/>
        <textField type="skip"/>
      </textFields>
    </textPr>
  </connection>
  <connection id="44" xr16:uid="{00000000-0015-0000-FFFF-FFFF2A000000}" name="Büchner+Shetler_1988_dur" type="6" refreshedVersion="6" background="1" saveData="1">
    <textPr prompt="0" codePage="850" sourceFile="D:\Dropbox (PETAL)\PETAL\Audio\Schubert_Winterreise\_data_durations\Büchner+Shetler_1988_dur.csv" comma="1">
      <textFields count="2">
        <textField/>
        <textField type="skip"/>
      </textFields>
    </textPr>
  </connection>
  <connection id="45" xr16:uid="{00000000-0015-0000-FFFF-FFFF2B000000}" name="Czerwenka+Schneider_1981_dur" type="6" refreshedVersion="6" background="1" saveData="1">
    <textPr prompt="0" codePage="850" sourceFile="D:\Dropbox (PETAL)\PETAL\Audio\Schubert_Winterreise\_data_durations\Czerwenka+Schneider_1981_dur.csv" comma="1">
      <textFields count="2">
        <textField/>
        <textField type="skip"/>
      </textFields>
    </textPr>
  </connection>
  <connection id="46" xr16:uid="{00000000-0015-0000-FFFF-FFFF2C000000}" name="Dermota+Dermota_1976_dur" type="6" refreshedVersion="6" background="1" saveData="1">
    <textPr prompt="0" codePage="850" sourceFile="D:\Dropbox (PETAL)\PETAL\Audio\Schubert_Winterreise\_data_durations\Dermota+Dermota_1976_dur.csv" comma="1">
      <textFields count="2">
        <textField/>
        <textField type="skip"/>
      </textFields>
    </textPr>
  </connection>
  <connection id="47" xr16:uid="{00000000-0015-0000-FFFF-FFFF2D000000}" name="DiDonato+Nézet-Séguin_2019" type="6" refreshedVersion="6" background="1" saveData="1">
    <textPr prompt="0" codePage="850" sourceFile="D:\Dropbox (PETAL)\PETAL\Audio\Schubert_Winterreise\_data_durations\DiDonato+Nézet-Séguin_2019.csv" comma="1">
      <textFields count="2">
        <textField/>
        <textField type="skip"/>
      </textFields>
    </textPr>
  </connection>
  <connection id="48" xr16:uid="{00000000-0015-0000-FFFF-FFFF2E000000}" name="Duhan+Foll_1928_dur" type="6" refreshedVersion="6" deleted="1" background="1" saveData="1">
    <textPr prompt="0" codePage="850" sourceFile="D:\Dropbox (PETAL)\PETAL\Audio\Schubert_Winterreise\_data_durations\Duhan+Foll_1928_dur.csv" comma="1">
      <textFields count="2">
        <textField/>
        <textField type="skip"/>
      </textFields>
    </textPr>
  </connection>
  <connection id="49" xr16:uid="{00000000-0015-0000-FFFF-FFFF2F000000}" name="Egmond+Immerseel_1990_dur" type="6" refreshedVersion="6" background="1" saveData="1">
    <textPr prompt="0" codePage="850" sourceFile="D:\Dropbox (PETAL)\PETAL\Audio\Schubert_Winterreise\_data_durations\Egmond+Immerseel_1990_dur.csv" comma="1">
      <textFields count="2">
        <textField/>
        <textField type="skip"/>
      </textFields>
    </textPr>
  </connection>
  <connection id="50" xr16:uid="{00000000-0015-0000-FFFF-FFFF30000000}" name="Equiluz+Fussi_1988_dur" type="6" refreshedVersion="6" background="1" saveData="1">
    <textPr prompt="0" codePage="850" sourceFile="D:\Dropbox (PETAL)\PETAL\Audio\Schubert_Winterreise\_data_durations\Equiluz+Fussi_1988_dur.csv" comma="1">
      <textFields count="2">
        <textField/>
        <textField type="skip"/>
      </textFields>
    </textPr>
  </connection>
  <connection id="51" xr16:uid="{00000000-0015-0000-FFFF-FFFF31000000}" name="Eröd+Kutrowatz_2010_dur" type="6" refreshedVersion="6" background="1" saveData="1">
    <textPr prompt="0" codePage="850" sourceFile="D:\Dropbox (PETAL)\PETAL\Audio\Schubert_Winterreise\_data_durations\Eröd+Kutrowatz_2010_dur.csv" comma="1">
      <textFields count="2">
        <textField/>
        <textField type="skip"/>
      </textFields>
    </textPr>
  </connection>
  <connection id="52" xr16:uid="{00000000-0015-0000-FFFF-FFFF32000000}" name="Fassbaender+Reimann_1988_dur" type="6" refreshedVersion="6" background="1" saveData="1">
    <textPr prompt="0" codePage="850" sourceFile="D:\Dropbox (PETAL)\PETAL\Audio\Schubert_Winterreise\_data_durations\Fassbaender+Reimann_1988_dur.csv" comma="1">
      <textFields count="2">
        <textField/>
        <textField type="skip"/>
      </textFields>
    </textPr>
  </connection>
  <connection id="53" xr16:uid="{00000000-0015-0000-FFFF-FFFF33000000}" name="Fassbaender+Rieger_1995_dur" type="6" refreshedVersion="6" background="1" saveData="1">
    <textPr prompt="0" codePage="850" sourceFile="D:\Dropbox (PETAL)\PETAL\Audio\Schubert_Winterreise\_data_durations\Fassbaender+Rieger_1995_dur.csv" comma="1">
      <textFields count="2">
        <textField/>
        <textField type="skip"/>
      </textFields>
    </textPr>
  </connection>
  <connection id="54" xr16:uid="{00000000-0015-0000-FFFF-FFFF34000000}" name="Finley+Drake_2013_dur" type="6" refreshedVersion="6" background="1" saveData="1">
    <textPr prompt="0" codePage="850" sourceFile="D:\Dropbox (PETAL)\PETAL\Audio\Schubert_Winterreise\_data_durations\Finley+Drake_2013_dur.csv" comma="1">
      <textFields count="2">
        <textField/>
        <textField type="skip"/>
      </textFields>
    </textPr>
  </connection>
  <connection id="55" xr16:uid="{00000000-0015-0000-FFFF-FFFF35000000}" name="Fischer-Dieskau+Barenboim_1979_dur" type="6" refreshedVersion="6" background="1" saveData="1">
    <textPr prompt="0" codePage="850" sourceFile="D:\Dropbox (PETAL)\PETAL\Audio\Schubert_Winterreise\_data_durations\Fischer-Dieskau+Barenboim_1979_dur.csv" comma="1">
      <textFields count="2">
        <textField/>
        <textField type="skip"/>
      </textFields>
    </textPr>
  </connection>
  <connection id="56" xr16:uid="{00000000-0015-0000-FFFF-FFFF36000000}" name="Fischer-Dieskau+Billing_1948_dur" type="6" refreshedVersion="6" background="1" saveData="1">
    <textPr prompt="0" codePage="850" sourceFile="D:\Dropbox (PETAL)\PETAL\Audio\Schubert_Winterreise\_data_durations\Fischer-Dieskau+Billing_1948_dur.csv" comma="1">
      <textFields count="2">
        <textField/>
        <textField type="skip"/>
      </textFields>
    </textPr>
  </connection>
  <connection id="57" xr16:uid="{00000000-0015-0000-FFFF-FFFF37000000}" name="Fischer-Dieskau+Brendel_1979_dur" type="6" refreshedVersion="6" background="1" saveData="1">
    <textPr prompt="0" codePage="850" sourceFile="D:\Dropbox (PETAL)\PETAL\Audio\Schubert_Winterreise\_data_durations\Fischer-Dieskau+Brendel_1979_dur.csv" comma="1">
      <textFields count="2">
        <textField/>
        <textField type="skip"/>
      </textFields>
    </textPr>
  </connection>
  <connection id="58" xr16:uid="{00000000-0015-0000-FFFF-FFFF38000000}" name="Fischer-Dieskau+Brendel_1984_dur" type="6" refreshedVersion="6" background="1" saveData="1">
    <textPr prompt="0" codePage="850" sourceFile="D:\Dropbox (PETAL)\PETAL\Audio\Schubert_Winterreise\_data_durations\Fischer-Dieskau+Brendel_1984_dur.csv" comma="1">
      <textFields count="2">
        <textField/>
        <textField type="skip"/>
      </textFields>
    </textPr>
  </connection>
  <connection id="59" xr16:uid="{00000000-0015-0000-FFFF-FFFF39000000}" name="Fischer-Dieskau+Brendel_1985_dur" type="6" refreshedVersion="6" background="1" saveData="1">
    <textPr prompt="0" codePage="850" sourceFile="D:\Dropbox (PETAL)\PETAL\Audio\Schubert_Winterreise\_data_durations\Fischer-Dieskau+Brendel_1985_dur.csv" comma="1">
      <textFields count="2">
        <textField/>
        <textField type="skip"/>
      </textFields>
    </textPr>
  </connection>
  <connection id="60" xr16:uid="{00000000-0015-0000-FFFF-FFFF3A000000}" name="Fischer-Dieskau+Demus_1966_dur" type="6" refreshedVersion="6" background="1" saveData="1">
    <textPr prompt="0" codePage="850" sourceFile="D:\Dropbox (PETAL)\PETAL\Audio\Schubert_Winterreise\_data_durations\Fischer-Dieskau+Demus_1966_dur.csv" comma="1">
      <textFields count="2">
        <textField/>
        <textField type="skip"/>
      </textFields>
    </textPr>
  </connection>
  <connection id="61" xr16:uid="{00000000-0015-0000-FFFF-FFFF3B000000}" name="Fischer-Dieskau+Moore_1955_dur" type="6" refreshedVersion="6" background="1" saveData="1">
    <textPr prompt="0" codePage="850" sourceFile="D:\Dropbox (PETAL)\PETAL\Audio\Schubert_Winterreise\_data_durations\Fischer-Dieskau+Moore_1955_dur.csv" comma="1">
      <textFields count="2">
        <textField/>
        <textField type="skip"/>
      </textFields>
    </textPr>
  </connection>
  <connection id="62" xr16:uid="{00000000-0015-0000-FFFF-FFFF3C000000}" name="Fischer-Dieskau+Moore_1971_dur" type="6" refreshedVersion="6" background="1" saveData="1">
    <textPr prompt="0" codePage="850" sourceFile="D:\Dropbox (PETAL)\PETAL\Audio\Schubert_Winterreise\_data_durations\Fischer-Dieskau+Moore_1971_dur.csv" comma="1">
      <textFields count="2">
        <textField/>
        <textField type="skip"/>
      </textFields>
    </textPr>
  </connection>
  <connection id="63" xr16:uid="{00000000-0015-0000-FFFF-FFFF3D000000}" name="Fischer-Dieskau+Peraiha_1990_dur" type="6" refreshedVersion="6" background="1" saveData="1">
    <textPr prompt="0" codePage="850" sourceFile="D:\Dropbox (PETAL)\PETAL\Audio\Schubert_Winterreise\_data_durations\Fischer-Dieskau+Peraiha_1990_dur.csv" comma="1">
      <textFields count="2">
        <textField/>
        <textField type="skip"/>
      </textFields>
    </textPr>
  </connection>
  <connection id="64" xr16:uid="{00000000-0015-0000-FFFF-FFFF3E000000}" name="Fischer-Dieskau+Pollini_1978_dur" type="6" refreshedVersion="6" background="1" saveData="1">
    <textPr prompt="0" codePage="850" sourceFile="D:\Dropbox (PETAL)\PETAL\Audio\Schubert_Winterreise\_data_durations\Fischer-Dieskau+Pollini_1978_dur.csv" comma="1">
      <textFields count="2">
        <textField/>
        <textField type="skip"/>
      </textFields>
    </textPr>
  </connection>
  <connection id="65" xr16:uid="{00000000-0015-0000-FFFF-FFFF3F000000}" name="Fischer-Dieskau+Reutter_1952_dur" type="6" refreshedVersion="6" background="1" saveData="1">
    <textPr prompt="0" codePage="850" sourceFile="D:\Dropbox (PETAL)\PETAL\Audio\Schubert_Winterreise\_data_durations\Fischer-Dieskau+Reutter_1952_dur.csv" comma="1">
      <textFields count="2">
        <textField/>
        <textField type="skip"/>
      </textFields>
    </textPr>
  </connection>
  <connection id="66" xr16:uid="{00000000-0015-0000-FFFF-FFFF40000000}" name="Furlanetto+Tchetuev_2011_dur" type="6" refreshedVersion="6" background="1" saveData="1">
    <textPr prompt="0" codePage="850" sourceFile="D:\Dropbox (PETAL)\PETAL\Audio\Schubert_Winterreise\_data_durations\Furlanetto+Tchetuev_2011_dur.csv" comma="1">
      <textFields count="2">
        <textField/>
        <textField type="skip"/>
      </textFields>
    </textPr>
  </connection>
  <connection id="67" xr16:uid="{00000000-0015-0000-FFFF-FFFF41000000}" name="Gerharer+Huber_2001_dur" type="6" refreshedVersion="6" background="1" saveData="1">
    <textPr prompt="0" codePage="850" sourceFile="D:\Dropbox (PETAL)\PETAL\Audio\Schubert_Winterreise\_data_durations\Gerharer+Huber_2001_dur.csv" comma="1">
      <textFields count="2">
        <textField/>
        <textField type="skip"/>
      </textFields>
    </textPr>
  </connection>
  <connection id="68" xr16:uid="{00000000-0015-0000-FFFF-FFFF42000000}" name="Goerne+Brendel_2003_dur" type="6" refreshedVersion="6" background="1" saveData="1">
    <textPr prompt="0" codePage="850" sourceFile="D:\Dropbox (PETAL)\PETAL\Audio\Schubert_Winterreise\_data_durations\Goerne+Brendel_2003_dur.csv" comma="1">
      <textFields count="2">
        <textField/>
        <textField type="skip"/>
      </textFields>
    </textPr>
  </connection>
  <connection id="69" xr16:uid="{00000000-0015-0000-FFFF-FFFF43000000}" name="Goerne+Hinterhäuser_2015_dur" type="6" refreshedVersion="6" background="1" saveData="1">
    <textPr prompt="0" codePage="850" sourceFile="D:\Dropbox (PETAL)\PETAL\Audio\Schubert_Winterreise\_data_durations\Goerne+Hinterhäuser_2015_dur.csv" comma="1">
      <textFields count="2">
        <textField/>
        <textField type="skip"/>
      </textFields>
    </textPr>
  </connection>
  <connection id="70" xr16:uid="{00000000-0015-0000-FFFF-FFFF44000000}" name="Goerne+Johnson_1996_dur" type="6" refreshedVersion="6" background="1" saveData="1">
    <textPr prompt="0" codePage="850" sourceFile="D:\Dropbox (PETAL)\PETAL\Audio\Schubert_Winterreise\_data_durations\Goerne+Johnson_1996_dur.csv" comma="1">
      <textFields count="2">
        <textField/>
        <textField type="skip"/>
      </textFields>
    </textPr>
  </connection>
  <connection id="71" xr16:uid="{00000000-0015-0000-FFFF-FFFF45000000}" name="Golser+Delaney_2004_dur" type="6" refreshedVersion="6" background="1" saveData="1">
    <textPr prompt="0" codePage="850" sourceFile="D:\Dropbox (PETAL)\PETAL\Audio\Schubert_Winterreise\_data_durations\Golser+Delaney_2004_dur.csv" comma="1">
      <textFields count="2">
        <textField/>
        <textField type="skip"/>
      </textFields>
    </textPr>
  </connection>
  <connection id="72" xr16:uid="{00000000-0015-0000-FFFF-FFFF46000000}" name="Greindl+Klust_1957_dur" type="6" refreshedVersion="6" background="1" saveData="1">
    <textPr prompt="0" codePage="850" sourceFile="D:\Dropbox (PETAL)\PETAL\Audio\Schubert_Winterreise\_data_durations\Greindl+Klust_1957_dur.csv" comma="1">
      <textFields count="2">
        <textField/>
        <textField type="skip"/>
      </textFields>
    </textPr>
  </connection>
  <connection id="73" xr16:uid="{00000000-0015-0000-FFFF-FFFF47000000}" name="Haefliger+Dähler_1980_dur" type="6" refreshedVersion="6" background="1" saveData="1">
    <textPr prompt="0" codePage="850" sourceFile="D:\Dropbox (PETAL)\PETAL\Audio\Schubert_Winterreise\_data_durations\Haefliger+Dähler_1980_dur.csv" comma="1">
      <textFields count="2">
        <textField/>
        <textField type="skip"/>
      </textFields>
    </textPr>
  </connection>
  <connection id="74" xr16:uid="{00000000-0015-0000-FFFF-FFFF48000000}" name="Hampson+Sawallisch_1997_dur" type="6" refreshedVersion="6" background="1" saveData="1">
    <textPr prompt="0" codePage="850" sourceFile="D:\Dropbox (PETAL)\PETAL\Audio\Schubert_Winterreise\_data_durations\Hampson+Sawallisch_1997_dur.csv" comma="1">
      <textFields count="2">
        <textField/>
        <textField type="skip"/>
      </textFields>
    </textPr>
  </connection>
  <connection id="75" xr16:uid="{00000000-0015-0000-FFFF-FFFF49000000}" name="Hatano+Takahashi_2017_dur" type="6" refreshedVersion="6" background="1" saveData="1">
    <textPr prompt="0" codePage="850" sourceFile="D:\Dropbox (PETAL)\PETAL\Audio\Schubert_Winterreise\_data_durations\Hatano+Takahashi_2017_dur.csv">
      <textFields count="2">
        <textField/>
        <textField type="skip"/>
      </textFields>
    </textPr>
  </connection>
  <connection id="76" xr16:uid="{00000000-0015-0000-FFFF-FFFF4A000000}" name="Holl+Grubert_1995_dur" type="6" refreshedVersion="6" background="1" saveData="1">
    <textPr prompt="0" codePage="850" sourceFile="D:\Dropbox (PETAL)\PETAL\Audio\Schubert_Winterreise\_data_durations\Holl+Grubert_1995_dur.csv" comma="1">
      <textFields count="2">
        <textField/>
        <textField type="skip"/>
      </textFields>
    </textPr>
  </connection>
  <connection id="77" xr16:uid="{00000000-0015-0000-FFFF-FFFF4B000000}" name="Holl+Lutz_2001_dur" type="6" refreshedVersion="6" background="1" saveData="1">
    <textPr prompt="0" codePage="850" sourceFile="D:\Dropbox (PETAL)\PETAL\Audio\Schubert_Winterreise\_data_durations\Holl+Lutz_2001_dur.csv" comma="1">
      <textFields count="2">
        <textField/>
        <textField type="skip"/>
      </textFields>
    </textPr>
  </connection>
  <connection id="78" xr16:uid="{00000000-0015-0000-FFFF-FFFF4C000000}" name="Holl+Meisenberg_1987_dur" type="6" refreshedVersion="6" background="1" saveData="1">
    <textPr prompt="0" codePage="850" sourceFile="D:\Dropbox (PETAL)\PETAL\Audio\Schubert_Winterreise\_data_durations\Holl+Meisenberg_1987_dur.csv" comma="1">
      <textFields count="2">
        <textField/>
        <textField type="skip"/>
      </textFields>
    </textPr>
  </connection>
  <connection id="79" xr16:uid="{00000000-0015-0000-FFFF-FFFF4D000000}" name="Holl+Meisenberg_1995_dur" type="6" refreshedVersion="6" background="1" saveData="1">
    <textPr prompt="0" codePage="850" sourceFile="D:\Dropbox (PETAL)\PETAL\Audio\Schubert_Winterreise\_data_durations\Holl+Meisenberg_1995_dur.csv" comma="1">
      <textFields count="2">
        <textField/>
        <textField type="skip"/>
      </textFields>
    </textPr>
  </connection>
  <connection id="80" xr16:uid="{00000000-0015-0000-FFFF-FFFF4E000000}" name="Holl+Richter_1980_dur" type="6" refreshedVersion="6" background="1" saveData="1">
    <textPr prompt="0" codePage="850" sourceFile="D:\Dropbox (PETAL)\PETAL\Audio\Schubert_Winterreise\_data_durations\Holl+Richter_1980_dur.csv" comma="1">
      <textFields count="2">
        <textField/>
        <textField type="skip"/>
      </textFields>
    </textPr>
  </connection>
  <connection id="81" xr16:uid="{00000000-0015-0000-FFFF-FFFF4F000000}" name="Holzmair+Cooper_1994_dur" type="6" refreshedVersion="6" background="1" saveData="1">
    <textPr prompt="0" codePage="850" sourceFile="D:\Dropbox (PETAL)\PETAL\Audio\Schubert_Winterreise\_data_durations\Holzmair+Cooper_1994_dur.csv" comma="1">
      <textFields count="2">
        <textField/>
        <textField type="skip"/>
      </textFields>
    </textPr>
  </connection>
  <connection id="82" xr16:uid="{00000000-0015-0000-FFFF-FFFF50000000}" name="Holzmair+Haefliger_2009_dur" type="6" refreshedVersion="6" background="1" saveData="1">
    <textPr prompt="0" codePage="850" sourceFile="D:\Dropbox (PETAL)\PETAL\Audio\Schubert_Winterreise\_data_durations\Holzmair+Haefliger_2009_dur.csv" comma="1">
      <textFields count="2">
        <textField/>
        <textField type="skip"/>
      </textFields>
    </textPr>
  </connection>
  <connection id="83" xr16:uid="{00000000-0015-0000-FFFF-FFFF51000000}" name="Hoogklimmer+Walliser_2002_dur" type="6" refreshedVersion="6" background="1" saveData="1">
    <textPr prompt="0" codePage="850" sourceFile="D:\Dropbox (PETAL)\PETAL\Audio\Schubert_Winterreise\_data_durations\Hoogklimmer+Walliser_2002_dur.csv" comma="1">
      <textFields count="2">
        <textField/>
        <textField type="skip"/>
      </textFields>
    </textPr>
  </connection>
  <connection id="84" xr16:uid="{00000000-0015-0000-FFFF-FFFF52000000}" name="Hotter+Moore_1954_dur" type="6" refreshedVersion="6" background="1" saveData="1">
    <textPr prompt="0" codePage="850" sourceFile="D:\Dropbox (PETAL)\PETAL\Audio\Schubert_Winterreise\_data_durations\Hotter+Moore_1954_dur.csv" comma="1">
      <textFields count="2">
        <textField/>
        <textField type="skip"/>
      </textFields>
    </textPr>
  </connection>
  <connection id="85" xr16:uid="{00000000-0015-0000-FFFF-FFFF53000000}" name="Hotter+Parsons_1976_dur" type="6" refreshedVersion="6" background="1" saveData="1">
    <textPr prompt="0" codePage="850" sourceFile="D:\Dropbox (PETAL)\PETAL\Audio\Schubert_Winterreise\_data_durations\Hotter+Parsons_1976_dur.csv" comma="1">
      <textFields count="2">
        <textField/>
        <textField type="skip"/>
      </textFields>
    </textPr>
  </connection>
  <connection id="86" xr16:uid="{00000000-0015-0000-FFFF-FFFF54000000}" name="Hotter+Raucheisen_1942_dur" type="6" refreshedVersion="6" background="1" saveData="1">
    <textPr prompt="0" codePage="850" sourceFile="D:\Dropbox (PETAL)\PETAL\Audio\Schubert_Winterreise\_data_durations\Hotter+Raucheisen_1942_dur.csv" comma="1">
      <textFields count="2">
        <textField/>
        <textField type="skip"/>
      </textFields>
    </textPr>
  </connection>
  <connection id="87" xr16:uid="{00000000-0015-0000-FFFF-FFFF55000000}" name="Hotter+Schörter_1947_dur" type="6" refreshedVersion="6" background="1" saveData="1">
    <textPr prompt="0" codePage="850" sourceFile="D:\Dropbox (PETAL)\PETAL\Audio\Schubert_Winterreise\_data_durations\Hotter+Schörter_1947_dur.csv" comma="1">
      <textFields count="2">
        <textField/>
        <textField type="skip"/>
      </textFields>
    </textPr>
  </connection>
  <connection id="88" xr16:uid="{00000000-0015-0000-FFFF-FFFF56000000}" name="Hüsch+Müller_1933_dur" type="6" refreshedVersion="6" background="1" saveData="1">
    <textPr prompt="0" codePage="850" sourceFile="D:\Dropbox (PETAL)\PETAL\Audio\Schubert_Winterreise\_data_durations\Hüsch+Müller_1933_dur.csv" comma="1">
      <textFields count="2">
        <textField/>
        <textField type="skip"/>
      </textFields>
    </textPr>
  </connection>
  <connection id="89" xr16:uid="{00000000-0015-0000-FFFF-FFFF57000000}" name="Hynninen+Gothóni_1988_dur" type="6" refreshedVersion="6" background="1" saveData="1">
    <textPr prompt="0" codePage="850" sourceFile="D:\Dropbox (PETAL)\PETAL\Audio\Schubert_Winterreise\_data_durations\Hynninen+Gothóni_1988_dur.csv" comma="1">
      <textFields count="2">
        <textField/>
        <textField type="skip"/>
      </textFields>
    </textPr>
  </connection>
  <connection id="90" xr16:uid="{00000000-0015-0000-FFFF-FFFF58000000}" name="Kaufmann+Deutsch_2013_dur" type="6" refreshedVersion="6" background="1" saveData="1">
    <textPr prompt="0" codePage="850" sourceFile="D:\Dropbox (PETAL)\PETAL\Audio\Schubert_Winterreise\_data_durations\Kaufmann+Deutsch_2013_dur.csv" comma="1">
      <textFields count="2">
        <textField/>
        <textField type="skip"/>
      </textFields>
    </textPr>
  </connection>
  <connection id="91" xr16:uid="{00000000-0015-0000-FFFF-FFFF59000000}" name="Kollo+Pohl_2003_dur" type="6" refreshedVersion="6" background="1" saveData="1">
    <textPr prompt="0" codePage="850" sourceFile="D:\Dropbox (PETAL)\PETAL\Audio\Schubert_Winterreise\_data_durations\Kollo+Pohl_2003_dur.csv" comma="1">
      <textFields count="2">
        <textField/>
        <textField type="skip"/>
      </textFields>
    </textPr>
  </connection>
  <connection id="92" xr16:uid="{00000000-0015-0000-FFFF-FFFF5A000000}" name="Kruysen+Blerk_1997_dur" type="6" refreshedVersion="6" background="1" saveData="1">
    <textPr prompt="0" codePage="850" sourceFile="D:\Dropbox (PETAL)\PETAL\Audio\Schubert_Winterreise\_data_durations\Kruysen+Blerk_1997_dur.csv" comma="1">
      <textFields count="2">
        <textField/>
        <textField type="skip"/>
      </textFields>
    </textPr>
  </connection>
  <connection id="93" xr16:uid="{00000000-0015-0000-FFFF-FFFF5B000000}" name="Lay+Chapman_2019_1_dur" type="6" refreshedVersion="6" background="1" saveData="1">
    <textPr prompt="0" codePage="850" sourceFile="D:\Dropbox (PETAL)\PETAL\Audio\Schubert_Winterreise\_data_durations\Lay+Chapman_2019_1_dur.csv" comma="1">
      <textFields count="2">
        <textField/>
        <textField type="skip"/>
      </textFields>
    </textPr>
  </connection>
  <connection id="94" xr16:uid="{00000000-0015-0000-FFFF-FFFF5C000000}" name="Lay+Chapman_2019_2_dur" type="6" refreshedVersion="6" background="1" saveData="1">
    <textPr prompt="0" codePage="850" sourceFile="D:\Dropbox (PETAL)\PETAL\Audio\Schubert_Winterreise\_data_durations\Lay+Chapman_2019_2_dur.csv" comma="1">
      <textFields count="2">
        <textField/>
        <textField type="skip"/>
      </textFields>
    </textPr>
  </connection>
  <connection id="95" xr16:uid="{00000000-0015-0000-FFFF-FFFF5D000000}" name="Lehmann+Ulanowsky_1940-41_dur" type="6" refreshedVersion="6" background="1" saveData="1">
    <textPr prompt="0" codePage="850" sourceFile="D:\Dropbox (PETAL)\PETAL\Audio\Schubert_Winterreise\_data_durations\Lehmann+Ulanowsky_1940-41_dur.csv" comma="1">
      <textFields count="2">
        <textField/>
        <textField type="skip"/>
      </textFields>
    </textPr>
  </connection>
  <connection id="96" xr16:uid="{00000000-0015-0000-FFFF-FFFF5E000000}" name="Lorenz+Shetler_1986_dur" type="6" refreshedVersion="6" background="1" saveData="1">
    <textPr prompt="0" codePage="850" sourceFile="D:\Dropbox (PETAL)\PETAL\Audio\Schubert_Winterreise\_data_durations\Lorenz+Shetler_1986_dur.csv" comma="1">
      <textFields count="2">
        <textField/>
        <textField type="skip"/>
      </textFields>
    </textPr>
  </connection>
  <connection id="97" xr16:uid="{00000000-0015-0000-FFFF-FFFF5F000000}" name="Ludwig+Levine_1986_dur" type="6" refreshedVersion="6" background="1" saveData="1">
    <textPr prompt="0" codePage="850" sourceFile="D:\Dropbox (PETAL)\PETAL\Audio\Schubert_Winterreise\_data_durations\Ludwig+Levine_1986_dur.csv" comma="1">
      <textFields count="2">
        <textField/>
        <textField type="skip"/>
      </textFields>
    </textPr>
  </connection>
  <connection id="98" xr16:uid="{00000000-0015-0000-FFFF-FFFF60000000}" name="Mattei+Nilsson_2018_dur" type="6" refreshedVersion="6" background="1" saveData="1">
    <textPr prompt="0" codePage="850" sourceFile="D:\Dropbox (PETAL)\PETAL\Audio\Schubert_Winterreise\_data_durations\Mattei+Nilsson_2018_dur.csv" comma="1">
      <textFields count="2">
        <textField/>
        <textField type="skip"/>
      </textFields>
    </textPr>
  </connection>
  <connection id="99" xr16:uid="{00000000-0015-0000-FFFF-FFFF61000000}" name="Mattei+Nilsson_2019_dur" type="6" refreshedVersion="6" background="1" saveData="1">
    <textPr prompt="0" codePage="850" sourceFile="D:\Dropbox (PETAL)\PETAL\Audio\Schubert_Winterreise\_data_durations\Mattei+Nilsson_2019_dur.csv" comma="1">
      <textFields count="2">
        <textField/>
        <textField type="skip"/>
      </textFields>
    </textPr>
  </connection>
  <connection id="100" xr16:uid="{00000000-0015-0000-FFFF-FFFF62000000}" name="Moll+Garben_1982_dur" type="6" refreshedVersion="6" background="1" saveData="1">
    <textPr prompt="0" codePage="850" sourceFile="D:\Dropbox (PETAL)\PETAL\Audio\Schubert_Winterreise\_data_durations\Moll+Garben_1982_dur.csv" comma="1">
      <textFields count="2">
        <textField/>
        <textField type="skip"/>
      </textFields>
    </textPr>
  </connection>
  <connection id="101" xr16:uid="{00000000-0015-0000-FFFF-FFFF63000000}" name="Padmore+Bezuidenhout_2017_dur" type="6" refreshedVersion="6" background="1" saveData="1">
    <textPr prompt="0" codePage="850" sourceFile="D:\Dropbox (PETAL)\PETAL\Audio\Schubert_Winterreise\_data_durations\Padmore+Bezuidenhout_2017_dur.csv" comma="1">
      <textFields count="2">
        <textField/>
        <textField type="skip"/>
      </textFields>
    </textPr>
  </connection>
  <connection id="102" xr16:uid="{00000000-0015-0000-FFFF-FFFF64000000}" name="Padmore+Lewis_2008_dur" type="6" refreshedVersion="6" background="1" saveData="1">
    <textPr prompt="0" codePage="850" sourceFile="D:\Dropbox (PETAL)\PETAL\Audio\Schubert_Winterreise\_data_durations\Padmore+Lewis_2008_dur.csv" comma="1">
      <textFields count="2">
        <textField/>
        <textField type="skip"/>
      </textFields>
    </textPr>
  </connection>
  <connection id="103" xr16:uid="{00000000-0015-0000-FFFF-FFFF65000000}" name="Patzak+Demus_1964_dur" type="6" refreshedVersion="6" background="1" saveData="1">
    <textPr prompt="0" codePage="850" sourceFile="D:\Dropbox (PETAL)\PETAL\Audio\Schubert_Winterreise\_data_durations\Patzak+Demus_1964_dur.csv" comma="1">
      <textFields count="2">
        <textField/>
        <textField type="skip"/>
      </textFields>
    </textPr>
  </connection>
  <connection id="104" xr16:uid="{00000000-0015-0000-FFFF-FFFF66000000}" name="Pears+Britten_1963_dur" type="6" refreshedVersion="6" background="1" saveData="1">
    <textPr prompt="0" codePage="850" sourceFile="D:\Dropbox (PETAL)\PETAL\Audio\Schubert_Winterreise\_data_durations\Pears+Britten_1963_dur.csv" comma="1">
      <textFields count="2">
        <textField/>
        <textField type="skip"/>
      </textFields>
    </textPr>
  </connection>
  <connection id="105" xr16:uid="{00000000-0015-0000-FFFF-FFFF67000000}" name="Pears+Britten_1970_dur" type="6" refreshedVersion="6" background="1" saveData="1">
    <textPr prompt="0" codePage="850" sourceFile="D:\Dropbox (PETAL)\PETAL\Audio\Schubert_Winterreise\_data_durations\Pears+Britten_1970_dur.csv" comma="1">
      <textFields count="2">
        <textField/>
        <textField type="skip"/>
      </textFields>
    </textPr>
  </connection>
  <connection id="106" xr16:uid="{00000000-0015-0000-FFFF-FFFF68000000}" name="Pregardien+Gees_2015_dur" type="6" refreshedVersion="6" background="1" saveData="1">
    <textPr prompt="0" codePage="850" sourceFile="D:\Dropbox (PETAL)\PETAL\Audio\Schubert_Winterreise\_data_durations\Pregardien+Gees_2015_dur.csv" comma="1">
      <textFields count="2">
        <textField/>
        <textField type="skip"/>
      </textFields>
    </textPr>
  </connection>
  <connection id="107" xr16:uid="{00000000-0015-0000-FFFF-FFFF69000000}" name="Pregardien+Staier_1996_dur" type="6" refreshedVersion="6" background="1" saveData="1">
    <textPr prompt="0" codePage="850" sourceFile="D:\Dropbox (PETAL)\PETAL\Audio\Schubert_Winterreise\_data_durations\Pregardien+Staier_1996_dur.csv" comma="1">
      <textFields count="2">
        <textField/>
        <textField type="skip"/>
      </textFields>
    </textPr>
  </connection>
  <connection id="108" xr16:uid="{00000000-0015-0000-FFFF-FFFF6A000000}" name="Prey+Deutsch_1987_dur" type="6" refreshedVersion="6" background="1" saveData="1">
    <textPr prompt="0" codePage="850" sourceFile="D:\Dropbox (PETAL)\PETAL\Audio\Schubert_Winterreise\_data_durations\Prey+Deutsch_1987_dur.csv" comma="1">
      <textFields count="2">
        <textField/>
        <textField type="skip"/>
      </textFields>
    </textPr>
  </connection>
  <connection id="109" xr16:uid="{00000000-0015-0000-FFFF-FFFF6B000000}" name="Prey+Moore_1959_dur" type="6" refreshedVersion="6" background="1" saveData="1">
    <textPr prompt="0" codePage="850" sourceFile="D:\Dropbox (PETAL)\PETAL\Audio\Schubert_Winterreise\_data_durations\Prey+Moore_1959_dur.csv" comma="1">
      <textFields count="2">
        <textField/>
        <textField type="skip"/>
      </textFields>
    </textPr>
  </connection>
  <connection id="110" xr16:uid="{00000000-0015-0000-FFFF-FFFF6C000000}" name="Prey+Sawallisch_1973_dur" type="6" refreshedVersion="6" background="1" saveData="1">
    <textPr prompt="0" codePage="850" sourceFile="D:\Dropbox (PETAL)\PETAL\Audio\Schubert_Winterreise\_data_durations\Prey+Sawallisch_1973_dur.csv" comma="1">
      <textFields count="2">
        <textField/>
        <textField type="skip"/>
      </textFields>
    </textPr>
  </connection>
  <connection id="111" xr16:uid="{00000000-0015-0000-FFFF-FFFF6D000000}" name="Price+Dewey_1997_dur" type="6" refreshedVersion="6" background="1" saveData="1">
    <textPr prompt="0" codePage="850" sourceFile="D:\Dropbox (PETAL)\PETAL\Audio\Schubert_Winterreise\_data_durations\Price+Dewey_1997_dur.csv" comma="1">
      <textFields count="2">
        <textField/>
        <textField type="skip"/>
      </textFields>
    </textPr>
  </connection>
  <connection id="112" xr16:uid="{00000000-0015-0000-FFFF-FFFF6E000000}" name="Quasthoff+Barenboim_2005_dur" type="6" refreshedVersion="6" background="1" saveData="1">
    <textPr prompt="0" codePage="850" sourceFile="D:\Dropbox (PETAL)\PETAL\Audio\Schubert_Winterreise\_data_durations\Quasthoff+Barenboim_2005_dur.csv" comma="1">
      <textFields count="2">
        <textField/>
        <textField type="skip"/>
      </textFields>
    </textPr>
  </connection>
  <connection id="113" xr16:uid="{00000000-0015-0000-FFFF-FFFF6F000000}" name="Quasthoff+Spencer_1998_dur" type="6" refreshedVersion="6" background="1" saveData="1">
    <textPr prompt="0" codePage="850" sourceFile="D:\Dropbox (PETAL)\PETAL\Audio\Schubert_Winterreise\_data_durations\Quasthoff+Spencer_1998_dur.csv" comma="1">
      <textFields count="2">
        <textField/>
        <textField type="skip"/>
      </textFields>
    </textPr>
  </connection>
  <connection id="114" xr16:uid="{00000000-0015-0000-FFFF-FFFF70000000}" name="Rehfuss+Werba_1956_dur" type="6" refreshedVersion="6" background="1" saveData="1">
    <textPr prompt="0" codePage="850" sourceFile="D:\Dropbox (PETAL)\PETAL\Audio\Schubert_Winterreise\_data_durations\Rehfuss+Werba_1956_dur.csv" comma="1">
      <textFields count="2">
        <textField/>
        <textField type="skip"/>
      </textFields>
    </textPr>
  </connection>
  <connection id="115" xr16:uid="{00000000-0015-0000-FFFF-FFFF71000000}" name="Rothmüller+Gyr_1944_dur" type="6" refreshedVersion="6" background="1" saveData="1">
    <textPr prompt="0" codePage="850" sourceFile="D:\Dropbox (PETAL)\PETAL\Audio\Schubert_Winterreise\_data_durations\Rothmüller+Gyr_1944_dur.csv" comma="1">
      <textFields count="2">
        <textField/>
        <textField type="skip"/>
      </textFields>
    </textPr>
  </connection>
  <connection id="116" xr16:uid="{00000000-0015-0000-FFFF-FFFF72000000}" name="Sabata+Poyato_2019_dur" type="6" refreshedVersion="6" background="1" saveData="1">
    <textPr prompt="0" codePage="850" sourceFile="D:\Dropbox (PETAL)\PETAL\Audio\Schubert_Winterreise\_data_durations\Sabata+Poyato_2019_dur.csv" comma="1">
      <textFields count="2">
        <textField/>
        <textField type="skip"/>
      </textFields>
    </textPr>
  </connection>
  <connection id="117" xr16:uid="{00000000-0015-0000-FFFF-FFFF73000000}" name="Schäfer+Schneider_2003_dur" type="6" refreshedVersion="6" background="1" saveData="1">
    <textPr prompt="0" codePage="850" sourceFile="D:\Dropbox (PETAL)\PETAL\Audio\Schubert_Winterreise\_data_durations\Schäfer+Schneider_2003_dur.csv" comma="1">
      <textFields count="2">
        <textField/>
        <textField type="skip"/>
      </textFields>
    </textPr>
  </connection>
  <connection id="118" xr16:uid="{00000000-0015-0000-FFFF-FFFF74000000}" name="Schey+Nobel_1966" type="6" refreshedVersion="6" background="1" saveData="1">
    <textPr prompt="0" codePage="850" sourceFile="D:\Dropbox (PETAL)\PETAL\Audio\Schubert_Winterreise\_data_durations\Schey+Nobel_1966.csv" comma="1">
      <textFields count="2">
        <textField/>
        <textField type="skip"/>
      </textFields>
    </textPr>
  </connection>
  <connection id="119" xr16:uid="{00000000-0015-0000-FFFF-FFFF75000000}" name="Schmidt+Jansen_1990_dur" type="6" refreshedVersion="6" background="1" saveData="1">
    <textPr prompt="0" codePage="850" sourceFile="D:\Dropbox (PETAL)\PETAL\Audio\Schubert_Winterreise\_data_durations\Schmidt+Jansen_1990_dur.csv" comma="1">
      <textFields count="2">
        <textField/>
        <textField type="skip"/>
      </textFields>
    </textPr>
  </connection>
  <connection id="120" xr16:uid="{00000000-0015-0000-FFFF-FFFF76000000}" name="Schmidt+Jansen_2000_dur" type="6" refreshedVersion="6" background="1" saveData="1">
    <textPr prompt="0" codePage="850" sourceFile="D:\Dropbox (PETAL)\PETAL\Audio\Schubert_Winterreise\_data_durations\Schmidt+Jansen_2000_dur.csv" comma="1">
      <textFields count="2">
        <textField/>
        <textField type="skip"/>
      </textFields>
    </textPr>
  </connection>
  <connection id="121" xr16:uid="{00000000-0015-0000-FFFF-FFFF77000000}" name="Schmitt-Walter+Leitner_1941_dur" type="6" refreshedVersion="6" background="1" saveData="1">
    <textPr prompt="0" codePage="850" sourceFile="D:\Dropbox (PETAL)\PETAL\Audio\Schubert_Winterreise\_data_durations\Schmitt-Walter+Leitner_1941_dur.csv" comma="1">
      <textFields count="2">
        <textField/>
        <textField type="skip"/>
      </textFields>
    </textPr>
  </connection>
  <connection id="122" xr16:uid="{00000000-0015-0000-FFFF-FFFF78000000}" name="Schock+Eröd_1970_dur" type="6" refreshedVersion="6" background="1" saveData="1">
    <textPr prompt="0" codePage="850" sourceFile="D:\Dropbox (PETAL)\PETAL\Audio\Schubert_Winterreise\_data_durations\Schock+Eröd_1970_dur.csv" comma="1">
      <textFields count="2">
        <textField/>
        <textField type="skip"/>
      </textFields>
    </textPr>
  </connection>
  <connection id="123" xr16:uid="{00000000-0015-0000-FFFF-FFFF79000000}" name="Schollum+Johnson_1994_dur" type="6" refreshedVersion="6" background="1" saveData="1">
    <textPr prompt="0" codePage="850" sourceFile="D:\Dropbox (PETAL)\PETAL\Audio\Schubert_Winterreise\_data_durations\Schollum+Johnson_1994_dur.csv" comma="1">
      <textFields count="2">
        <textField/>
        <textField type="skip"/>
      </textFields>
    </textPr>
  </connection>
  <connection id="124" xr16:uid="{00000000-0015-0000-FFFF-FFFF7A000000}" name="Schreier+Richter_1985_dur" type="6" refreshedVersion="6" background="1" saveData="1">
    <textPr prompt="0" codePage="850" sourceFile="D:\Dropbox (PETAL)\PETAL\Audio\Schubert_Winterreise\_data_durations\Schreier+Richter_1985_dur.csv" comma="1">
      <textFields count="2">
        <textField/>
        <textField type="skip"/>
      </textFields>
    </textPr>
  </connection>
  <connection id="125" xr16:uid="{00000000-0015-0000-FFFF-FFFF7B000000}" name="Schreier+Schiff_1991_dur" type="6" refreshedVersion="6" background="1" saveData="1">
    <textPr prompt="0" codePage="850" sourceFile="D:\Dropbox (PETAL)\PETAL\Audio\Schubert_Winterreise\_data_durations\Schreier+Schiff_1991_dur.csv" comma="1">
      <textFields count="2">
        <textField/>
        <textField type="skip"/>
      </textFields>
    </textPr>
  </connection>
  <connection id="126" xr16:uid="{00000000-0015-0000-FFFF-FFFF7C000000}" name="Schwarz+Schornsheim_2018_dur" type="6" refreshedVersion="6" background="1" saveData="1">
    <textPr prompt="0" codePage="850" sourceFile="D:\Dropbox (PETAL)\PETAL\Audio\Schubert_Winterreise\_data_durations\Schwarz+Schornsheim_2018_dur.csv" comma="1">
      <textFields count="2">
        <textField/>
        <textField type="skip"/>
      </textFields>
    </textPr>
  </connection>
  <connection id="127" xr16:uid="{00000000-0015-0000-FFFF-FFFF7D000000}" name="Shirai+Höll_1990_dur" type="6" refreshedVersion="6" background="1" saveData="1">
    <textPr prompt="0" codePage="850" sourceFile="D:\Dropbox (PETAL)\PETAL\Audio\Schubert_Winterreise\_data_durations\Shirai+Höll_1990_dur.csv" comma="1">
      <textFields count="2">
        <textField/>
        <textField type="skip"/>
      </textFields>
    </textPr>
  </connection>
  <connection id="128" xr16:uid="{00000000-0015-0000-FFFF-FFFF7E000000}" name="Skovhus+Vladar_2016_dur" type="6" refreshedVersion="6" background="1" saveData="1">
    <textPr prompt="0" codePage="850" sourceFile="D:\Dropbox (PETAL)\PETAL\Audio\Schubert_Winterreise\_data_durations\Skovhus+Vladar_2016_dur.csv" comma="1">
      <textFields count="2">
        <textField/>
        <textField type="skip"/>
      </textFields>
    </textPr>
  </connection>
  <connection id="129" xr16:uid="{00000000-0015-0000-FFFF-FFFF7F000000}" name="Skovhus+Vladar_2016_dur1" type="6" refreshedVersion="6" background="1" saveData="1">
    <textPr prompt="0" codePage="850" sourceFile="D:\Dropbox (PETAL)\PETAL\Audio\Schubert_Winterreise\_data_durations\Skovhus+Vladar_2016_dur.csv" comma="1">
      <textFields count="2">
        <textField/>
        <textField type="text"/>
      </textFields>
    </textPr>
  </connection>
  <connection id="130" xr16:uid="{00000000-0015-0000-FFFF-FFFF80000000}" name="Souzay+Baldwin_1962_dur" type="6" refreshedVersion="6" background="1" saveData="1">
    <textPr prompt="0" codePage="850" sourceFile="D:\Dropbox (PETAL)\PETAL\Audio\Schubert_Winterreise\_data_durations\Souzay+Baldwin_1962_dur.csv" comma="1">
      <textFields count="2">
        <textField/>
        <textField type="skip"/>
      </textFields>
    </textPr>
  </connection>
  <connection id="131" xr16:uid="{00000000-0015-0000-FFFF-FFFF81000000}" name="Souzay+Bladwin_1976_dur" type="6" refreshedVersion="6" background="1" saveData="1">
    <textPr prompt="0" codePage="850" sourceFile="D:\Dropbox (PETAL)\PETAL\Audio\Schubert_Winterreise\_data_durations\Souzay+Bladwin_1976_dur.csv" comma="1">
      <textFields count="2">
        <textField/>
        <textField type="skip"/>
      </textFields>
    </textPr>
  </connection>
  <connection id="132" xr16:uid="{00000000-0015-0000-FFFF-FFFF82000000}" name="Stutzmann+Södergren_2003_dur" type="6" refreshedVersion="6" background="1" saveData="1">
    <textPr prompt="0" codePage="850" sourceFile="D:\Dropbox (PETAL)\PETAL\Audio\Schubert_Winterreise\_data_durations\Stutzmann+Södergren_2003_dur.csv" comma="1">
      <textFields count="2">
        <textField/>
        <textField type="skip"/>
      </textFields>
    </textPr>
  </connection>
  <connection id="133" xr16:uid="{00000000-0015-0000-FFFF-FFFF83000000}" name="Vickers+Parsons_1983_dur" type="6" refreshedVersion="6" background="1" saveData="1">
    <textPr prompt="0" codePage="850" sourceFile="D:\Dropbox (PETAL)\PETAL\Audio\Schubert_Winterreise\_data_durations\Vickers+Parsons_1983_dur.csv" comma="1">
      <textFields count="2">
        <textField/>
        <textField type="skip"/>
      </textFields>
    </textPr>
  </connection>
  <connection id="134" xr16:uid="{00000000-0015-0000-FFFF-FFFF84000000}" name="Vickers+Schaf_1983_dur" type="6" refreshedVersion="6" background="1" saveData="1">
    <textPr prompt="0" codePage="850" sourceFile="D:\Dropbox (PETAL)\PETAL\Audio\Schubert_Winterreise\_data_durations\Vickers+Schaf_1983_dur.csv" comma="1">
      <textFields count="2">
        <textField/>
        <textField type="skip"/>
      </textFields>
    </textPr>
  </connection>
  <connection id="135" xr16:uid="{00000000-0015-0000-FFFF-FFFF85000000}" name="Wilson-Johnson+Norris_1984_dur1" type="6" refreshedVersion="6" background="1" saveData="1">
    <textPr prompt="0" codePage="850" sourceFile="D:\Dropbox (PETAL)\PETAL\Audio\Schubert_Winterreise\_data_durations\Wilson-Johnson+Norris_1984_dur.csv" comma="1">
      <textFields count="2">
        <textField/>
        <textField type="text"/>
      </textFields>
    </textPr>
  </connection>
  <connection id="136" xr16:uid="{00000000-0015-0000-FFFF-FFFF87000000}" name="Zednik+Vorzellner_2015_dur" type="6" refreshedVersion="6" background="1" saveData="1">
    <textPr prompt="0" codePage="850" sourceFile="D:\Dropbox (PETAL)\PETAL\Audio\Schubert_Winterreise\_data_durations\Zednik+Vorzellner_2015_dur.csv" comma="1">
      <textFields count="2">
        <textField/>
        <textField type="skip"/>
      </textFields>
    </textPr>
  </connection>
  <connection id="137" xr16:uid="{00000000-0015-0000-FFFF-FFFF88000000}" name="Zenkl+Breinl_2020_dur" type="6" refreshedVersion="6" background="1" saveData="1">
    <textPr prompt="0" codePage="850" sourceFile="D:\Dropbox (PETAL)\PETAL\Audio\Schubert_Winterreise\_data_durations\Zenkl+Breinl_2020_dur.csv" comma="1">
      <textFields count="2">
        <textField/>
        <textField type="skip"/>
      </textFields>
    </textPr>
  </connection>
</connections>
</file>

<file path=xl/sharedStrings.xml><?xml version="1.0" encoding="utf-8"?>
<sst xmlns="http://schemas.openxmlformats.org/spreadsheetml/2006/main" count="28363" uniqueCount="395">
  <si>
    <t xml:space="preserve">1. Gute Nacht </t>
  </si>
  <si>
    <t xml:space="preserve">2. Die Wetterfahne </t>
  </si>
  <si>
    <t xml:space="preserve">3. Gefror'ne Tränen </t>
  </si>
  <si>
    <t xml:space="preserve">4. Erstarrung </t>
  </si>
  <si>
    <t>5. Der Lindenbaum</t>
  </si>
  <si>
    <t xml:space="preserve">6. Wasserflut </t>
  </si>
  <si>
    <t xml:space="preserve">7. Auf dem Fluße </t>
  </si>
  <si>
    <t xml:space="preserve">8. Rückblick </t>
  </si>
  <si>
    <t xml:space="preserve">9. Irrlicht </t>
  </si>
  <si>
    <t xml:space="preserve">10. Rast </t>
  </si>
  <si>
    <t xml:space="preserve">11 Frühlingstraum </t>
  </si>
  <si>
    <t xml:space="preserve">12. Einsamkeit </t>
  </si>
  <si>
    <t xml:space="preserve">13. Die Post </t>
  </si>
  <si>
    <t xml:space="preserve">14. Der greise Kopf </t>
  </si>
  <si>
    <t xml:space="preserve">15. Die Krähe </t>
  </si>
  <si>
    <t xml:space="preserve">16. Letzte Hoffnung </t>
  </si>
  <si>
    <t xml:space="preserve">17. Im Dorfe </t>
  </si>
  <si>
    <t xml:space="preserve">19. Täuschung </t>
  </si>
  <si>
    <t xml:space="preserve">20. Der Wegweiser </t>
  </si>
  <si>
    <t xml:space="preserve">21. Das Wirtshaus </t>
  </si>
  <si>
    <t xml:space="preserve">22. Mut </t>
  </si>
  <si>
    <t xml:space="preserve">24. Der Leiermann </t>
  </si>
  <si>
    <t>Bostridge+Andsnes 2004</t>
  </si>
  <si>
    <t>Fischer-Dieskau+Brendel 1979</t>
  </si>
  <si>
    <t xml:space="preserve">18. Der stürmische Morgen </t>
  </si>
  <si>
    <t xml:space="preserve">23. Die Nebensonnen </t>
  </si>
  <si>
    <t>std dev</t>
  </si>
  <si>
    <t>alla breve</t>
  </si>
  <si>
    <t>4/4 (C)</t>
  </si>
  <si>
    <t>2/4</t>
  </si>
  <si>
    <t>6/8</t>
  </si>
  <si>
    <t>3/4</t>
  </si>
  <si>
    <t>3/8</t>
  </si>
  <si>
    <t>12/8</t>
  </si>
  <si>
    <t>mean bars</t>
  </si>
  <si>
    <t>gemessene Takte</t>
  </si>
  <si>
    <t>Puls</t>
  </si>
  <si>
    <t>1/4</t>
  </si>
  <si>
    <t>Teiler</t>
  </si>
  <si>
    <t>1/2</t>
  </si>
  <si>
    <t>1-26.1</t>
  </si>
  <si>
    <t>1/8</t>
  </si>
  <si>
    <t>11b</t>
  </si>
  <si>
    <t>11c</t>
  </si>
  <si>
    <t xml:space="preserve">11. Frühlingstraum </t>
  </si>
  <si>
    <t>Nicht zu langsam</t>
  </si>
  <si>
    <t>Langsam</t>
  </si>
  <si>
    <t>Nicht zu geschwind</t>
  </si>
  <si>
    <t>Mäßig</t>
  </si>
  <si>
    <t>Etwas geschwind</t>
  </si>
  <si>
    <t>Etwas langsam</t>
  </si>
  <si>
    <t>Ziemlich geschwind, doch kräftig</t>
  </si>
  <si>
    <t>Sehr langsam</t>
  </si>
  <si>
    <t>Ziemlich geschwind, kräftig</t>
  </si>
  <si>
    <t>Schnell</t>
  </si>
  <si>
    <t>Etwas bewegt</t>
  </si>
  <si>
    <t>Ziemlich geschwind</t>
  </si>
  <si>
    <t>Ziemlich schnell</t>
  </si>
  <si>
    <t>1-13.1</t>
  </si>
  <si>
    <t>1-14</t>
  </si>
  <si>
    <t>1-9.2</t>
  </si>
  <si>
    <t>1mA-19</t>
  </si>
  <si>
    <t>1mA-18</t>
  </si>
  <si>
    <t>1-18.1</t>
  </si>
  <si>
    <t>1mA-13.1</t>
  </si>
  <si>
    <t>1-30</t>
  </si>
  <si>
    <t>Pears+Britten 1963</t>
  </si>
  <si>
    <t>Anders+Raucheisen 1945</t>
  </si>
  <si>
    <t>11a</t>
  </si>
  <si>
    <t>11a2</t>
  </si>
  <si>
    <t>11b2</t>
  </si>
  <si>
    <t>11c2</t>
  </si>
  <si>
    <t>Bostridge+Adès 2019</t>
  </si>
  <si>
    <t>MW gesamt</t>
  </si>
  <si>
    <t>Dauer gesamt</t>
  </si>
  <si>
    <t>Takte gesamt</t>
  </si>
  <si>
    <t>0.4-22.3</t>
  </si>
  <si>
    <t>MW Eröffnung</t>
  </si>
  <si>
    <t>d</t>
  </si>
  <si>
    <t>a</t>
  </si>
  <si>
    <t>f</t>
  </si>
  <si>
    <t>c</t>
  </si>
  <si>
    <t>g</t>
  </si>
  <si>
    <t>h</t>
  </si>
  <si>
    <t>A</t>
  </si>
  <si>
    <t>Es</t>
  </si>
  <si>
    <t>D</t>
  </si>
  <si>
    <t>F</t>
  </si>
  <si>
    <t>E</t>
  </si>
  <si>
    <t>e</t>
  </si>
  <si>
    <t>Differenz (%)</t>
  </si>
  <si>
    <t>Duhan+Foll_1928</t>
  </si>
  <si>
    <t>1.1</t>
  </si>
  <si>
    <t>1.2</t>
  </si>
  <si>
    <t>1.3</t>
  </si>
  <si>
    <t>2.1</t>
  </si>
  <si>
    <t>2.2</t>
  </si>
  <si>
    <t>2.3</t>
  </si>
  <si>
    <t>3.1</t>
  </si>
  <si>
    <t>3.2</t>
  </si>
  <si>
    <t>3.3</t>
  </si>
  <si>
    <t>4.1</t>
  </si>
  <si>
    <t>4.2</t>
  </si>
  <si>
    <t>4.3</t>
  </si>
  <si>
    <t>5.1</t>
  </si>
  <si>
    <t>5.2</t>
  </si>
  <si>
    <t>5.3</t>
  </si>
  <si>
    <t>6.1</t>
  </si>
  <si>
    <t>6.2</t>
  </si>
  <si>
    <t>6.3</t>
  </si>
  <si>
    <t>7.1</t>
  </si>
  <si>
    <t>7.2</t>
  </si>
  <si>
    <t>7.3</t>
  </si>
  <si>
    <t>8.1</t>
  </si>
  <si>
    <t>8.2</t>
  </si>
  <si>
    <t>8.3</t>
  </si>
  <si>
    <t>9.1</t>
  </si>
  <si>
    <t>9.2</t>
  </si>
  <si>
    <t>9.3</t>
  </si>
  <si>
    <t>10.1</t>
  </si>
  <si>
    <t>10.2</t>
  </si>
  <si>
    <t>10.3</t>
  </si>
  <si>
    <t>11.1</t>
  </si>
  <si>
    <t>11.2</t>
  </si>
  <si>
    <t>11.3</t>
  </si>
  <si>
    <t>11.4</t>
  </si>
  <si>
    <t>11.5</t>
  </si>
  <si>
    <t>11.6</t>
  </si>
  <si>
    <t>11.7</t>
  </si>
  <si>
    <t>12.1</t>
  </si>
  <si>
    <t>12.2</t>
  </si>
  <si>
    <t>12.3</t>
  </si>
  <si>
    <t>13.1</t>
  </si>
  <si>
    <t>13.2</t>
  </si>
  <si>
    <t>13.3</t>
  </si>
  <si>
    <t>14.1</t>
  </si>
  <si>
    <t>14.2</t>
  </si>
  <si>
    <t>14.3</t>
  </si>
  <si>
    <t>15.1</t>
  </si>
  <si>
    <t>15.2</t>
  </si>
  <si>
    <t>15.3</t>
  </si>
  <si>
    <t>16.1</t>
  </si>
  <si>
    <t>16.2</t>
  </si>
  <si>
    <t>16.3</t>
  </si>
  <si>
    <t>17.1</t>
  </si>
  <si>
    <t>17.2</t>
  </si>
  <si>
    <t>17.3</t>
  </si>
  <si>
    <t>18.1</t>
  </si>
  <si>
    <t>18.2</t>
  </si>
  <si>
    <t>18.3</t>
  </si>
  <si>
    <t>19.1</t>
  </si>
  <si>
    <t>19.2</t>
  </si>
  <si>
    <t>19.3</t>
  </si>
  <si>
    <t>20.1</t>
  </si>
  <si>
    <t>20.2</t>
  </si>
  <si>
    <t>20.3</t>
  </si>
  <si>
    <t>21.1</t>
  </si>
  <si>
    <t>21.2</t>
  </si>
  <si>
    <t>21.3</t>
  </si>
  <si>
    <t>22.1</t>
  </si>
  <si>
    <t>22.2</t>
  </si>
  <si>
    <t>22.3</t>
  </si>
  <si>
    <t>23.1</t>
  </si>
  <si>
    <t>23.2</t>
  </si>
  <si>
    <t>23.3</t>
  </si>
  <si>
    <t>24.1</t>
  </si>
  <si>
    <t>24.2</t>
  </si>
  <si>
    <t>24.3</t>
  </si>
  <si>
    <t>dur begin</t>
  </si>
  <si>
    <t>dur full</t>
  </si>
  <si>
    <t>dur total</t>
  </si>
  <si>
    <t>Dauer Eröffnung</t>
  </si>
  <si>
    <t>0.6-14.5</t>
  </si>
  <si>
    <t xml:space="preserve"> 27-43</t>
  </si>
  <si>
    <t>14.6-26</t>
  </si>
  <si>
    <t>fis</t>
  </si>
  <si>
    <t>As</t>
  </si>
  <si>
    <t>Des</t>
  </si>
  <si>
    <t>G</t>
  </si>
  <si>
    <t>Anders+Raucheisen_1945</t>
  </si>
  <si>
    <t>Pears+Britten_1963</t>
  </si>
  <si>
    <t>Bostridge+Andsnes_2004</t>
  </si>
  <si>
    <t>Fischer-D+Brendel_1979</t>
  </si>
  <si>
    <t>Dur</t>
  </si>
  <si>
    <t>Moll</t>
  </si>
  <si>
    <t>E/e/E</t>
  </si>
  <si>
    <t>e/E/e</t>
  </si>
  <si>
    <t>Es/es/Es</t>
  </si>
  <si>
    <t>g/G/g</t>
  </si>
  <si>
    <t>alt.</t>
  </si>
  <si>
    <t>key</t>
  </si>
  <si>
    <t>A/a/A-a</t>
  </si>
  <si>
    <t>a [g/g/g]</t>
  </si>
  <si>
    <t>Hüsch+Müller_1933</t>
  </si>
  <si>
    <t>Lehmann+Ulanowsky_1941</t>
  </si>
  <si>
    <t>Duhan+Foll 1928</t>
  </si>
  <si>
    <t>Schmitt-Walter+Leitner 1941</t>
  </si>
  <si>
    <t>Bästlein+Laux 1994</t>
  </si>
  <si>
    <t>Hotter+Raucheisen_1942</t>
  </si>
  <si>
    <t>Bär+Parsons_1988</t>
  </si>
  <si>
    <t>Rothmüller+Gyr_1944</t>
  </si>
  <si>
    <t>Fischer-D+Billing_1948</t>
  </si>
  <si>
    <t>Greindl+Klust_1957</t>
  </si>
  <si>
    <t>Patzak+Demus_1964</t>
  </si>
  <si>
    <t>Souzay+Baldwin_1962</t>
  </si>
  <si>
    <t>Fischer-D+Moore_1971</t>
  </si>
  <si>
    <t>Fischer-D+Demus_1966</t>
  </si>
  <si>
    <t>DiDonato+N-S_2019</t>
  </si>
  <si>
    <t>Bauer+Immerseel 2009</t>
  </si>
  <si>
    <t>Prey+Sawallisch_1973</t>
  </si>
  <si>
    <t>Dermota+Dermota_1976</t>
  </si>
  <si>
    <t>Hotter+Moore_1954</t>
  </si>
  <si>
    <t>Fischer-D+Reutter_1952</t>
  </si>
  <si>
    <t>Schmitt-Walter+Leitner_1941</t>
  </si>
  <si>
    <t>Souzay+Baldwin_1976</t>
  </si>
  <si>
    <t>Fischer-D+Pollini_1978</t>
  </si>
  <si>
    <t>Fischer-D+Barenboim_1979</t>
  </si>
  <si>
    <t>Holl+Richter_1980</t>
  </si>
  <si>
    <t>Czerwenka+Schneider_1981</t>
  </si>
  <si>
    <t>Moll+Garben_1982</t>
  </si>
  <si>
    <t>Fischer-D+Brendel_1985</t>
  </si>
  <si>
    <t>Schreier+Richter_1985</t>
  </si>
  <si>
    <t>Ludwig+Levine_1986</t>
  </si>
  <si>
    <t>Prey+Deutsch_1987</t>
  </si>
  <si>
    <t>Fassbaender+Reimann_1988</t>
  </si>
  <si>
    <t>Egmond+Immerseel_1989</t>
  </si>
  <si>
    <t>Fischer-D+Perahia_1990</t>
  </si>
  <si>
    <t>Schreier+Schiff_1991</t>
  </si>
  <si>
    <t>Shirai+Höll_1990</t>
  </si>
  <si>
    <t>Fassbaender+Rieger_1995</t>
  </si>
  <si>
    <t>Holl+Grubert_1995</t>
  </si>
  <si>
    <t>Prégardien+Staier_1996</t>
  </si>
  <si>
    <t>Bostridge+Drake_1997</t>
  </si>
  <si>
    <t>Hampson+Sawallisch_1997</t>
  </si>
  <si>
    <t>Price+Dewey_1997</t>
  </si>
  <si>
    <t>Quasthoff+Spencer_1998</t>
  </si>
  <si>
    <t>Goerne+Brendel_2003</t>
  </si>
  <si>
    <t>Kollo+Pohl_2003</t>
  </si>
  <si>
    <t>Schäfer+Schneider_2003</t>
  </si>
  <si>
    <t>Stutzmann+Södergren_2003</t>
  </si>
  <si>
    <t>Quasthoff+Barenboim_2005</t>
  </si>
  <si>
    <t>Boesch+Martineau_2011</t>
  </si>
  <si>
    <t>Kaufmann+Deutsch_2013</t>
  </si>
  <si>
    <t>Goerne+Hinterhäuser_2015</t>
  </si>
  <si>
    <t>Skovhus+Vladar_2016</t>
  </si>
  <si>
    <t>Prégardien+Gees_2015</t>
  </si>
  <si>
    <t>Padmore+Bezuidenhout_2017</t>
  </si>
  <si>
    <t>Vickers+Parsons_1983</t>
  </si>
  <si>
    <t>Gerhaher+Huber_2001</t>
  </si>
  <si>
    <t>Zenkl+Breinl_2020</t>
  </si>
  <si>
    <t>Araiza+Lemaire_1993</t>
  </si>
  <si>
    <t>Boyce+Germain_1955</t>
  </si>
  <si>
    <t>Rehfuss+Werba_1956</t>
  </si>
  <si>
    <t>Pears+Britten_1970</t>
  </si>
  <si>
    <t>Schock+Eröd_1970</t>
  </si>
  <si>
    <t>Hotter+Parsons_1976</t>
  </si>
  <si>
    <t>Haefliger+Dähler_1980</t>
  </si>
  <si>
    <t>Fischer-Dieskau+Brendel_1984</t>
  </si>
  <si>
    <t>Lorenz+Shetler_1986</t>
  </si>
  <si>
    <t>Holl+Maisenberg_1987</t>
  </si>
  <si>
    <t>Equiluz+Fussi_1988</t>
  </si>
  <si>
    <t>Hynninen+Gothóni_1988</t>
  </si>
  <si>
    <t>Schmidt+Jansen_1990</t>
  </si>
  <si>
    <t>Holzmair+Cooper_1994</t>
  </si>
  <si>
    <t>Schollum+Johnson_1994</t>
  </si>
  <si>
    <t>Goerne+Johnson_1996</t>
  </si>
  <si>
    <t>Kruysen+Blerk_1997</t>
  </si>
  <si>
    <t>Schmidt+Jansen_2000</t>
  </si>
  <si>
    <t>Holl+Lutz_2001</t>
  </si>
  <si>
    <t>Hoogklimmer+Walliser_2002</t>
  </si>
  <si>
    <t>Padmore+Lewis_2008</t>
  </si>
  <si>
    <t>Holzmair+Haefliger_2009</t>
  </si>
  <si>
    <t>Eröd+Kutrowatz_2010</t>
  </si>
  <si>
    <t>Furlanetto+Tchetuev_2011</t>
  </si>
  <si>
    <t>Finley+Drake_2013</t>
  </si>
  <si>
    <t>Zednik+Vorzellner_2015</t>
  </si>
  <si>
    <t>Bankl+Krumpöck_2016</t>
  </si>
  <si>
    <t>Boesch+Vignoles_2016</t>
  </si>
  <si>
    <t>Hatano+Takahashi_2017</t>
  </si>
  <si>
    <t>Bostridge+Ades_2018</t>
  </si>
  <si>
    <t>Mattei+Nilsson_2018</t>
  </si>
  <si>
    <t>Mattei+Nilsson_2019</t>
  </si>
  <si>
    <t>Lay+Chapman_2019a</t>
  </si>
  <si>
    <t>Lay+Chapman_2019b</t>
  </si>
  <si>
    <t>Sabata+Poyato_2019</t>
  </si>
  <si>
    <t>Schey+Nobel_1966b</t>
  </si>
  <si>
    <r>
      <t xml:space="preserve">Nr. 3: erste 2 Viertel abgeschnitten: </t>
    </r>
    <r>
      <rPr>
        <u/>
        <sz val="11"/>
        <color theme="1"/>
        <rFont val="Calibri"/>
        <family val="2"/>
        <scheme val="minor"/>
      </rPr>
      <t>1.188 hinzurechnen</t>
    </r>
  </si>
  <si>
    <r>
      <t xml:space="preserve">Nr. 16: Klaviereinleitung T. 1–3 fehlen!: </t>
    </r>
    <r>
      <rPr>
        <u/>
        <sz val="11"/>
        <color theme="1"/>
        <rFont val="Calibri"/>
        <family val="2"/>
        <scheme val="minor"/>
      </rPr>
      <t>7.572 hinzurechnen</t>
    </r>
  </si>
  <si>
    <r>
      <t xml:space="preserve">Nr. 23: Auftakt zu spät eingeblendet [de facto abgeschnitten]; </t>
    </r>
    <r>
      <rPr>
        <u/>
        <sz val="11"/>
        <color theme="1"/>
        <rFont val="Calibri"/>
        <family val="2"/>
        <scheme val="minor"/>
      </rPr>
      <t>0.722 hinzurechnen</t>
    </r>
  </si>
  <si>
    <t>Golser+Delaney_2004</t>
  </si>
  <si>
    <t>Fischer-D+Moore_1955</t>
  </si>
  <si>
    <t>Vickers+Schaaf_1983</t>
  </si>
  <si>
    <t>Prey+Moore_1959</t>
  </si>
  <si>
    <t>Schwarz+Schornsheim_2018</t>
  </si>
  <si>
    <t>Bogtman+Nobel 1954</t>
  </si>
  <si>
    <t>Wilson-Johnson+Norris 1984</t>
  </si>
  <si>
    <t>Büchner+Shetler_1985</t>
  </si>
  <si>
    <t>Holl+Maisenberg_1995</t>
  </si>
  <si>
    <t>ausgelassene 2. Strophe (64 Viertel)</t>
  </si>
  <si>
    <t>14,202448980</t>
  </si>
  <si>
    <t>67,137959184</t>
  </si>
  <si>
    <t>76,685714286</t>
  </si>
  <si>
    <t>130,193197279</t>
  </si>
  <si>
    <t>139,756916100</t>
  </si>
  <si>
    <t>194,907936508</t>
  </si>
  <si>
    <t>205,239365079</t>
  </si>
  <si>
    <t>Viertel</t>
  </si>
  <si>
    <t>271,499319728</t>
  </si>
  <si>
    <t>Tempo</t>
  </si>
  <si>
    <t xml:space="preserve">3. Gefror’ne Tränen </t>
  </si>
  <si>
    <t xml:space="preserve">7. Auf dem Flusse </t>
  </si>
  <si>
    <t>reale Dauer Nr. 1</t>
  </si>
  <si>
    <t>Hotter+Schröter_1947</t>
  </si>
  <si>
    <t>6,449795918</t>
  </si>
  <si>
    <t>38,975578231</t>
  </si>
  <si>
    <t>334,774149660</t>
  </si>
  <si>
    <t>343,353469388</t>
  </si>
  <si>
    <t>383,175691610</t>
  </si>
  <si>
    <t>444,447346939</t>
  </si>
  <si>
    <t>452,423401361</t>
  </si>
  <si>
    <t>495,490612245</t>
  </si>
  <si>
    <t>597,953015873</t>
  </si>
  <si>
    <t>604,657959184</t>
  </si>
  <si>
    <t>638,625306122</t>
  </si>
  <si>
    <t>781,276009070</t>
  </si>
  <si>
    <t>788,509024943</t>
  </si>
  <si>
    <t>875,413333333</t>
  </si>
  <si>
    <t>1087,146666667</t>
  </si>
  <si>
    <t>1096,291700680</t>
  </si>
  <si>
    <t>1151,712653061</t>
  </si>
  <si>
    <t>1360,043537415</t>
  </si>
  <si>
    <t>1367,603083900</t>
  </si>
  <si>
    <t>1424,248163265</t>
  </si>
  <si>
    <t>1575,686530612</t>
  </si>
  <si>
    <t>1582,632380952</t>
  </si>
  <si>
    <t>1624,041360544</t>
  </si>
  <si>
    <t>1713,593469388</t>
  </si>
  <si>
    <t>1720,979591837</t>
  </si>
  <si>
    <t>1766,103945578</t>
  </si>
  <si>
    <t>1879,002267574</t>
  </si>
  <si>
    <t>1886,759183673</t>
  </si>
  <si>
    <t>1930,292244898</t>
  </si>
  <si>
    <t>2093,126530612</t>
  </si>
  <si>
    <t>2160,021768707</t>
  </si>
  <si>
    <t>2222,358639456</t>
  </si>
  <si>
    <t>2259,943038549</t>
  </si>
  <si>
    <t>2285,348571429</t>
  </si>
  <si>
    <t>2364,395102041</t>
  </si>
  <si>
    <t>2409,813333333</t>
  </si>
  <si>
    <t>2542,724353741</t>
  </si>
  <si>
    <t>2552,177777778</t>
  </si>
  <si>
    <t>2581,011156463</t>
  </si>
  <si>
    <t>2686,406530612</t>
  </si>
  <si>
    <t>2693,799183673</t>
  </si>
  <si>
    <t>2749,411337868</t>
  </si>
  <si>
    <t>2879,436916100</t>
  </si>
  <si>
    <t>2885,665668934</t>
  </si>
  <si>
    <t>2917,564081633</t>
  </si>
  <si>
    <t>3004,212244898</t>
  </si>
  <si>
    <t>3010,674285714</t>
  </si>
  <si>
    <t>3038,418140590</t>
  </si>
  <si>
    <t>3141,450884354</t>
  </si>
  <si>
    <t>3149,368163265</t>
  </si>
  <si>
    <t>3207,546485261</t>
  </si>
  <si>
    <t>3354,180498866</t>
  </si>
  <si>
    <t>3359,996734694</t>
  </si>
  <si>
    <t>3382,331428571</t>
  </si>
  <si>
    <t>3411,069387755</t>
  </si>
  <si>
    <t>3417,081904762</t>
  </si>
  <si>
    <t>3449,559365079</t>
  </si>
  <si>
    <t>3493,860136054</t>
  </si>
  <si>
    <t>3500,688253968</t>
  </si>
  <si>
    <t>3553,672562358</t>
  </si>
  <si>
    <t>3752,901950113</t>
  </si>
  <si>
    <t>3761,092789116</t>
  </si>
  <si>
    <t>3829,815147392</t>
  </si>
  <si>
    <t>4017,188571429</t>
  </si>
  <si>
    <t>4023,312108844</t>
  </si>
  <si>
    <t>4046,019047619</t>
  </si>
  <si>
    <t>4109,191836735</t>
  </si>
  <si>
    <t>4116,271020408</t>
  </si>
  <si>
    <t>4184,780045351</t>
  </si>
  <si>
    <t>4293,276734694</t>
  </si>
  <si>
    <t>4300,316734694</t>
  </si>
  <si>
    <t>4407,111111111</t>
  </si>
  <si>
    <t>4526,915918367</t>
  </si>
  <si>
    <t>1-22</t>
  </si>
  <si>
    <t>1-23</t>
  </si>
  <si>
    <t>1-13</t>
  </si>
  <si>
    <t>1-20</t>
  </si>
  <si>
    <t>1mA-13</t>
  </si>
  <si>
    <t>1mA-12</t>
  </si>
  <si>
    <t>1mA-16</t>
  </si>
  <si>
    <r>
      <t xml:space="preserve">Nr. 7: erste Achtel abgeschnitten: </t>
    </r>
    <r>
      <rPr>
        <u/>
        <sz val="11"/>
        <color theme="1"/>
        <rFont val="Calibri"/>
        <family val="2"/>
        <scheme val="minor"/>
      </rPr>
      <t>0.696 hinzurechnen</t>
    </r>
    <r>
      <rPr>
        <sz val="11"/>
        <color theme="1"/>
        <rFont val="Calibri"/>
        <family val="2"/>
        <scheme val="minor"/>
      </rPr>
      <t>; Ausklang ausgeblendet</t>
    </r>
  </si>
  <si>
    <r>
      <t xml:space="preserve">Nr. 9: </t>
    </r>
    <r>
      <rPr>
        <u/>
        <sz val="11"/>
        <color theme="1"/>
        <rFont val="Calibri"/>
        <family val="2"/>
        <scheme val="minor"/>
      </rPr>
      <t>1.972 Sek. Lücke à abziehen</t>
    </r>
    <r>
      <rPr>
        <sz val="11"/>
        <color theme="1"/>
        <rFont val="Calibri"/>
        <family val="2"/>
        <scheme val="minor"/>
      </rPr>
      <t>; Ausklang ausgeblendet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</si>
</sst>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000"/>
    <numFmt numFmtId="166" formatCode="0.0000"/>
    <numFmt numFmtId="167" formatCode="#,##0.0000"/>
    <numFmt numFmtId="168" formatCode="0.00000"/>
    <numFmt numFmtId="169" formatCode="0.0000000"/>
    <numFmt numFmtId="170" formatCode="0.000"/>
    <numFmt numFmtId="171" formatCode="0.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79">
    <xf numFmtId="0" fontId="0" fillId="0" borderId="0" xfId="0"/>
    <xf numFmtId="46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6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/>
    <xf numFmtId="46" fontId="0" fillId="0" borderId="0" xfId="0" applyNumberFormat="1"/>
    <xf numFmtId="0" fontId="0" fillId="0" borderId="0" xfId="0" applyFont="1"/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167" fontId="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164" fontId="2" fillId="2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3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Alignment="1">
      <alignment horizontal="center"/>
    </xf>
    <xf numFmtId="49" fontId="0" fillId="3" borderId="0" xfId="0" applyNumberFormat="1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center" vertical="center"/>
    </xf>
    <xf numFmtId="2" fontId="0" fillId="0" borderId="0" xfId="0" applyNumberFormat="1" applyFont="1"/>
    <xf numFmtId="2" fontId="0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Fill="1" applyAlignment="1">
      <alignment horizontal="center" vertical="center"/>
    </xf>
    <xf numFmtId="45" fontId="1" fillId="0" borderId="0" xfId="0" applyNumberFormat="1" applyFont="1" applyAlignment="1">
      <alignment horizontal="center" vertical="center"/>
    </xf>
    <xf numFmtId="49" fontId="0" fillId="0" borderId="0" xfId="0" applyNumberFormat="1" applyFont="1"/>
    <xf numFmtId="0" fontId="0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/>
    </xf>
    <xf numFmtId="2" fontId="1" fillId="0" borderId="0" xfId="0" applyNumberFormat="1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/>
    </xf>
    <xf numFmtId="164" fontId="0" fillId="0" borderId="0" xfId="0" applyNumberFormat="1" applyFont="1"/>
    <xf numFmtId="0" fontId="0" fillId="0" borderId="0" xfId="0" applyFont="1" applyFill="1"/>
    <xf numFmtId="17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Alignment="1" applyProtection="1">
      <alignment horizontal="center" vertical="center"/>
      <protection locked="0"/>
    </xf>
    <xf numFmtId="49" fontId="2" fillId="0" borderId="0" xfId="0" quotePrefix="1" applyNumberFormat="1" applyFont="1" applyAlignment="1" applyProtection="1">
      <alignment horizontal="center" vertical="center"/>
      <protection locked="0"/>
    </xf>
    <xf numFmtId="0" fontId="0" fillId="0" borderId="0" xfId="0" applyNumberFormat="1" applyFont="1"/>
    <xf numFmtId="0" fontId="0" fillId="0" borderId="0" xfId="0" applyFont="1" applyFill="1" applyAlignment="1">
      <alignment horizontal="center" vertical="center"/>
    </xf>
    <xf numFmtId="49" fontId="0" fillId="0" borderId="0" xfId="0" applyNumberFormat="1" applyFont="1" applyFill="1"/>
    <xf numFmtId="0" fontId="0" fillId="0" borderId="0" xfId="0" applyFont="1" applyFill="1" applyAlignment="1">
      <alignment horizontal="center"/>
    </xf>
    <xf numFmtId="49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Alignment="1">
      <alignment horizontal="left" vertical="center"/>
    </xf>
    <xf numFmtId="165" fontId="0" fillId="0" borderId="0" xfId="0" applyNumberFormat="1" applyFont="1"/>
    <xf numFmtId="2" fontId="0" fillId="4" borderId="0" xfId="0" applyNumberFormat="1" applyFont="1" applyFill="1" applyAlignment="1">
      <alignment horizontal="center" vertical="center"/>
    </xf>
    <xf numFmtId="171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168" fontId="0" fillId="0" borderId="0" xfId="0" applyNumberFormat="1" applyFont="1"/>
    <xf numFmtId="168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0" fillId="0" borderId="0" xfId="0" applyFont="1" applyAlignment="1">
      <alignment vertical="center"/>
    </xf>
    <xf numFmtId="169" fontId="0" fillId="0" borderId="0" xfId="0" applyNumberFormat="1" applyFont="1" applyAlignment="1">
      <alignment horizontal="center" vertical="center"/>
    </xf>
  </cellXfs>
  <cellStyles count="5">
    <cellStyle name="Standard" xfId="0" builtinId="0"/>
    <cellStyle name="style1583172674193" xfId="1" xr:uid="{00000000-0005-0000-0000-000001000000}"/>
    <cellStyle name="style1583172674352" xfId="2" xr:uid="{00000000-0005-0000-0000-000002000000}"/>
    <cellStyle name="style1583172674514" xfId="3" xr:uid="{00000000-0005-0000-0000-000003000000}"/>
    <cellStyle name="style1583172674671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4.xml"/><Relationship Id="rId117" Type="http://schemas.openxmlformats.org/officeDocument/2006/relationships/customXml" Target="../customXml/item1.xml"/><Relationship Id="rId21" Type="http://schemas.openxmlformats.org/officeDocument/2006/relationships/worksheet" Target="worksheets/sheet19.xml"/><Relationship Id="rId42" Type="http://schemas.openxmlformats.org/officeDocument/2006/relationships/worksheet" Target="worksheets/sheet40.xml"/><Relationship Id="rId47" Type="http://schemas.openxmlformats.org/officeDocument/2006/relationships/worksheet" Target="worksheets/sheet45.xml"/><Relationship Id="rId63" Type="http://schemas.openxmlformats.org/officeDocument/2006/relationships/worksheet" Target="worksheets/sheet61.xml"/><Relationship Id="rId68" Type="http://schemas.openxmlformats.org/officeDocument/2006/relationships/worksheet" Target="worksheets/sheet66.xml"/><Relationship Id="rId84" Type="http://schemas.openxmlformats.org/officeDocument/2006/relationships/worksheet" Target="worksheets/sheet82.xml"/><Relationship Id="rId89" Type="http://schemas.openxmlformats.org/officeDocument/2006/relationships/worksheet" Target="worksheets/sheet87.xml"/><Relationship Id="rId112" Type="http://schemas.openxmlformats.org/officeDocument/2006/relationships/theme" Target="theme/theme1.xml"/><Relationship Id="rId16" Type="http://schemas.openxmlformats.org/officeDocument/2006/relationships/worksheet" Target="worksheets/sheet14.xml"/><Relationship Id="rId107" Type="http://schemas.openxmlformats.org/officeDocument/2006/relationships/worksheet" Target="worksheets/sheet105.xml"/><Relationship Id="rId11" Type="http://schemas.openxmlformats.org/officeDocument/2006/relationships/worksheet" Target="worksheets/sheet9.xml"/><Relationship Id="rId32" Type="http://schemas.openxmlformats.org/officeDocument/2006/relationships/worksheet" Target="worksheets/sheet30.xml"/><Relationship Id="rId37" Type="http://schemas.openxmlformats.org/officeDocument/2006/relationships/worksheet" Target="worksheets/sheet35.xml"/><Relationship Id="rId53" Type="http://schemas.openxmlformats.org/officeDocument/2006/relationships/worksheet" Target="worksheets/sheet51.xml"/><Relationship Id="rId58" Type="http://schemas.openxmlformats.org/officeDocument/2006/relationships/worksheet" Target="worksheets/sheet56.xml"/><Relationship Id="rId74" Type="http://schemas.openxmlformats.org/officeDocument/2006/relationships/worksheet" Target="worksheets/sheet72.xml"/><Relationship Id="rId79" Type="http://schemas.openxmlformats.org/officeDocument/2006/relationships/worksheet" Target="worksheets/sheet77.xml"/><Relationship Id="rId102" Type="http://schemas.openxmlformats.org/officeDocument/2006/relationships/worksheet" Target="worksheets/sheet100.xml"/><Relationship Id="rId5" Type="http://schemas.openxmlformats.org/officeDocument/2006/relationships/worksheet" Target="worksheets/sheet3.xml"/><Relationship Id="rId90" Type="http://schemas.openxmlformats.org/officeDocument/2006/relationships/worksheet" Target="worksheets/sheet88.xml"/><Relationship Id="rId95" Type="http://schemas.openxmlformats.org/officeDocument/2006/relationships/worksheet" Target="worksheets/sheet93.xml"/><Relationship Id="rId22" Type="http://schemas.openxmlformats.org/officeDocument/2006/relationships/worksheet" Target="worksheets/sheet20.xml"/><Relationship Id="rId27" Type="http://schemas.openxmlformats.org/officeDocument/2006/relationships/worksheet" Target="worksheets/sheet25.xml"/><Relationship Id="rId43" Type="http://schemas.openxmlformats.org/officeDocument/2006/relationships/worksheet" Target="worksheets/sheet41.xml"/><Relationship Id="rId48" Type="http://schemas.openxmlformats.org/officeDocument/2006/relationships/worksheet" Target="worksheets/sheet46.xml"/><Relationship Id="rId64" Type="http://schemas.openxmlformats.org/officeDocument/2006/relationships/worksheet" Target="worksheets/sheet62.xml"/><Relationship Id="rId69" Type="http://schemas.openxmlformats.org/officeDocument/2006/relationships/worksheet" Target="worksheets/sheet67.xml"/><Relationship Id="rId113" Type="http://schemas.openxmlformats.org/officeDocument/2006/relationships/connections" Target="connections.xml"/><Relationship Id="rId80" Type="http://schemas.openxmlformats.org/officeDocument/2006/relationships/worksheet" Target="worksheets/sheet78.xml"/><Relationship Id="rId85" Type="http://schemas.openxmlformats.org/officeDocument/2006/relationships/worksheet" Target="worksheets/sheet83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33" Type="http://schemas.openxmlformats.org/officeDocument/2006/relationships/worksheet" Target="worksheets/sheet31.xml"/><Relationship Id="rId38" Type="http://schemas.openxmlformats.org/officeDocument/2006/relationships/worksheet" Target="worksheets/sheet36.xml"/><Relationship Id="rId59" Type="http://schemas.openxmlformats.org/officeDocument/2006/relationships/worksheet" Target="worksheets/sheet57.xml"/><Relationship Id="rId103" Type="http://schemas.openxmlformats.org/officeDocument/2006/relationships/worksheet" Target="worksheets/sheet101.xml"/><Relationship Id="rId108" Type="http://schemas.openxmlformats.org/officeDocument/2006/relationships/worksheet" Target="worksheets/sheet106.xml"/><Relationship Id="rId54" Type="http://schemas.openxmlformats.org/officeDocument/2006/relationships/worksheet" Target="worksheets/sheet52.xml"/><Relationship Id="rId70" Type="http://schemas.openxmlformats.org/officeDocument/2006/relationships/worksheet" Target="worksheets/sheet68.xml"/><Relationship Id="rId75" Type="http://schemas.openxmlformats.org/officeDocument/2006/relationships/worksheet" Target="worksheets/sheet73.xml"/><Relationship Id="rId91" Type="http://schemas.openxmlformats.org/officeDocument/2006/relationships/worksheet" Target="worksheets/sheet89.xml"/><Relationship Id="rId96" Type="http://schemas.openxmlformats.org/officeDocument/2006/relationships/worksheet" Target="worksheets/sheet9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23" Type="http://schemas.openxmlformats.org/officeDocument/2006/relationships/worksheet" Target="worksheets/sheet21.xml"/><Relationship Id="rId28" Type="http://schemas.openxmlformats.org/officeDocument/2006/relationships/worksheet" Target="worksheets/sheet26.xml"/><Relationship Id="rId49" Type="http://schemas.openxmlformats.org/officeDocument/2006/relationships/worksheet" Target="worksheets/sheet47.xml"/><Relationship Id="rId114" Type="http://schemas.openxmlformats.org/officeDocument/2006/relationships/styles" Target="styles.xml"/><Relationship Id="rId10" Type="http://schemas.openxmlformats.org/officeDocument/2006/relationships/worksheet" Target="worksheets/sheet8.xml"/><Relationship Id="rId31" Type="http://schemas.openxmlformats.org/officeDocument/2006/relationships/worksheet" Target="worksheets/sheet29.xml"/><Relationship Id="rId44" Type="http://schemas.openxmlformats.org/officeDocument/2006/relationships/worksheet" Target="worksheets/sheet42.xml"/><Relationship Id="rId52" Type="http://schemas.openxmlformats.org/officeDocument/2006/relationships/worksheet" Target="worksheets/sheet50.xml"/><Relationship Id="rId60" Type="http://schemas.openxmlformats.org/officeDocument/2006/relationships/worksheet" Target="worksheets/sheet58.xml"/><Relationship Id="rId65" Type="http://schemas.openxmlformats.org/officeDocument/2006/relationships/worksheet" Target="worksheets/sheet63.xml"/><Relationship Id="rId73" Type="http://schemas.openxmlformats.org/officeDocument/2006/relationships/worksheet" Target="worksheets/sheet71.xml"/><Relationship Id="rId78" Type="http://schemas.openxmlformats.org/officeDocument/2006/relationships/worksheet" Target="worksheets/sheet76.xml"/><Relationship Id="rId81" Type="http://schemas.openxmlformats.org/officeDocument/2006/relationships/worksheet" Target="worksheets/sheet79.xml"/><Relationship Id="rId86" Type="http://schemas.openxmlformats.org/officeDocument/2006/relationships/worksheet" Target="worksheets/sheet84.xml"/><Relationship Id="rId94" Type="http://schemas.openxmlformats.org/officeDocument/2006/relationships/worksheet" Target="worksheets/sheet92.xml"/><Relationship Id="rId99" Type="http://schemas.openxmlformats.org/officeDocument/2006/relationships/worksheet" Target="worksheets/sheet97.xml"/><Relationship Id="rId101" Type="http://schemas.openxmlformats.org/officeDocument/2006/relationships/worksheet" Target="worksheets/sheet99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39" Type="http://schemas.openxmlformats.org/officeDocument/2006/relationships/worksheet" Target="worksheets/sheet37.xml"/><Relationship Id="rId109" Type="http://schemas.openxmlformats.org/officeDocument/2006/relationships/worksheet" Target="worksheets/sheet107.xml"/><Relationship Id="rId34" Type="http://schemas.openxmlformats.org/officeDocument/2006/relationships/worksheet" Target="worksheets/sheet32.xml"/><Relationship Id="rId50" Type="http://schemas.openxmlformats.org/officeDocument/2006/relationships/worksheet" Target="worksheets/sheet48.xml"/><Relationship Id="rId55" Type="http://schemas.openxmlformats.org/officeDocument/2006/relationships/worksheet" Target="worksheets/sheet53.xml"/><Relationship Id="rId76" Type="http://schemas.openxmlformats.org/officeDocument/2006/relationships/worksheet" Target="worksheets/sheet74.xml"/><Relationship Id="rId97" Type="http://schemas.openxmlformats.org/officeDocument/2006/relationships/worksheet" Target="worksheets/sheet95.xml"/><Relationship Id="rId104" Type="http://schemas.openxmlformats.org/officeDocument/2006/relationships/worksheet" Target="worksheets/sheet102.xml"/><Relationship Id="rId7" Type="http://schemas.openxmlformats.org/officeDocument/2006/relationships/worksheet" Target="worksheets/sheet5.xml"/><Relationship Id="rId71" Type="http://schemas.openxmlformats.org/officeDocument/2006/relationships/worksheet" Target="worksheets/sheet69.xml"/><Relationship Id="rId92" Type="http://schemas.openxmlformats.org/officeDocument/2006/relationships/worksheet" Target="worksheets/sheet90.xml"/><Relationship Id="rId2" Type="http://schemas.openxmlformats.org/officeDocument/2006/relationships/chartsheet" Target="chartsheets/sheet1.xml"/><Relationship Id="rId29" Type="http://schemas.openxmlformats.org/officeDocument/2006/relationships/worksheet" Target="worksheets/sheet27.xml"/><Relationship Id="rId24" Type="http://schemas.openxmlformats.org/officeDocument/2006/relationships/worksheet" Target="worksheets/sheet22.xml"/><Relationship Id="rId40" Type="http://schemas.openxmlformats.org/officeDocument/2006/relationships/worksheet" Target="worksheets/sheet38.xml"/><Relationship Id="rId45" Type="http://schemas.openxmlformats.org/officeDocument/2006/relationships/worksheet" Target="worksheets/sheet43.xml"/><Relationship Id="rId66" Type="http://schemas.openxmlformats.org/officeDocument/2006/relationships/worksheet" Target="worksheets/sheet64.xml"/><Relationship Id="rId87" Type="http://schemas.openxmlformats.org/officeDocument/2006/relationships/worksheet" Target="worksheets/sheet85.xml"/><Relationship Id="rId110" Type="http://schemas.openxmlformats.org/officeDocument/2006/relationships/worksheet" Target="worksheets/sheet108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59.xml"/><Relationship Id="rId82" Type="http://schemas.openxmlformats.org/officeDocument/2006/relationships/worksheet" Target="worksheets/sheet80.xml"/><Relationship Id="rId19" Type="http://schemas.openxmlformats.org/officeDocument/2006/relationships/worksheet" Target="worksheets/sheet17.xml"/><Relationship Id="rId14" Type="http://schemas.openxmlformats.org/officeDocument/2006/relationships/worksheet" Target="worksheets/sheet12.xml"/><Relationship Id="rId30" Type="http://schemas.openxmlformats.org/officeDocument/2006/relationships/worksheet" Target="worksheets/sheet28.xml"/><Relationship Id="rId35" Type="http://schemas.openxmlformats.org/officeDocument/2006/relationships/worksheet" Target="worksheets/sheet33.xml"/><Relationship Id="rId56" Type="http://schemas.openxmlformats.org/officeDocument/2006/relationships/worksheet" Target="worksheets/sheet54.xml"/><Relationship Id="rId77" Type="http://schemas.openxmlformats.org/officeDocument/2006/relationships/worksheet" Target="worksheets/sheet75.xml"/><Relationship Id="rId100" Type="http://schemas.openxmlformats.org/officeDocument/2006/relationships/worksheet" Target="worksheets/sheet98.xml"/><Relationship Id="rId105" Type="http://schemas.openxmlformats.org/officeDocument/2006/relationships/worksheet" Target="worksheets/sheet103.xml"/><Relationship Id="rId8" Type="http://schemas.openxmlformats.org/officeDocument/2006/relationships/worksheet" Target="worksheets/sheet6.xml"/><Relationship Id="rId51" Type="http://schemas.openxmlformats.org/officeDocument/2006/relationships/worksheet" Target="worksheets/sheet49.xml"/><Relationship Id="rId72" Type="http://schemas.openxmlformats.org/officeDocument/2006/relationships/worksheet" Target="worksheets/sheet70.xml"/><Relationship Id="rId93" Type="http://schemas.openxmlformats.org/officeDocument/2006/relationships/worksheet" Target="worksheets/sheet91.xml"/><Relationship Id="rId98" Type="http://schemas.openxmlformats.org/officeDocument/2006/relationships/worksheet" Target="worksheets/sheet96.xml"/><Relationship Id="rId3" Type="http://schemas.openxmlformats.org/officeDocument/2006/relationships/worksheet" Target="worksheets/sheet2.xml"/><Relationship Id="rId25" Type="http://schemas.openxmlformats.org/officeDocument/2006/relationships/worksheet" Target="worksheets/sheet23.xml"/><Relationship Id="rId46" Type="http://schemas.openxmlformats.org/officeDocument/2006/relationships/worksheet" Target="worksheets/sheet44.xml"/><Relationship Id="rId67" Type="http://schemas.openxmlformats.org/officeDocument/2006/relationships/worksheet" Target="worksheets/sheet65.xml"/><Relationship Id="rId116" Type="http://schemas.openxmlformats.org/officeDocument/2006/relationships/calcChain" Target="calcChain.xml"/><Relationship Id="rId20" Type="http://schemas.openxmlformats.org/officeDocument/2006/relationships/worksheet" Target="worksheets/sheet18.xml"/><Relationship Id="rId41" Type="http://schemas.openxmlformats.org/officeDocument/2006/relationships/worksheet" Target="worksheets/sheet39.xml"/><Relationship Id="rId62" Type="http://schemas.openxmlformats.org/officeDocument/2006/relationships/worksheet" Target="worksheets/sheet60.xml"/><Relationship Id="rId83" Type="http://schemas.openxmlformats.org/officeDocument/2006/relationships/worksheet" Target="worksheets/sheet81.xml"/><Relationship Id="rId88" Type="http://schemas.openxmlformats.org/officeDocument/2006/relationships/worksheet" Target="worksheets/sheet86.xml"/><Relationship Id="rId111" Type="http://schemas.openxmlformats.org/officeDocument/2006/relationships/worksheet" Target="worksheets/sheet109.xml"/><Relationship Id="rId15" Type="http://schemas.openxmlformats.org/officeDocument/2006/relationships/worksheet" Target="worksheets/sheet13.xml"/><Relationship Id="rId36" Type="http://schemas.openxmlformats.org/officeDocument/2006/relationships/worksheet" Target="worksheets/sheet34.xml"/><Relationship Id="rId57" Type="http://schemas.openxmlformats.org/officeDocument/2006/relationships/worksheet" Target="worksheets/sheet55.xml"/><Relationship Id="rId106" Type="http://schemas.openxmlformats.org/officeDocument/2006/relationships/worksheet" Target="worksheets/sheet10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keys!$E$1</c:f>
              <c:strCache>
                <c:ptCount val="1"/>
                <c:pt idx="0">
                  <c:v>Duhan+Foll_1928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keys!$B$2:$B$25</c:f>
              <c:strCache>
                <c:ptCount val="24"/>
                <c:pt idx="0">
                  <c:v>1. Gute Nacht </c:v>
                </c:pt>
                <c:pt idx="1">
                  <c:v>2. Die Wetterfahne </c:v>
                </c:pt>
                <c:pt idx="2">
                  <c:v>3. Gefror'ne Tränen </c:v>
                </c:pt>
                <c:pt idx="3">
                  <c:v>4. Erstarrung </c:v>
                </c:pt>
                <c:pt idx="4">
                  <c:v>5. Der Lindenbaum</c:v>
                </c:pt>
                <c:pt idx="5">
                  <c:v>6. Wasserflut </c:v>
                </c:pt>
                <c:pt idx="6">
                  <c:v>7. Auf dem Fluße </c:v>
                </c:pt>
                <c:pt idx="7">
                  <c:v>8. Rückblick </c:v>
                </c:pt>
                <c:pt idx="8">
                  <c:v>9. Irrlicht </c:v>
                </c:pt>
                <c:pt idx="9">
                  <c:v>10. Rast </c:v>
                </c:pt>
                <c:pt idx="10">
                  <c:v>11 Frühlingstraum </c:v>
                </c:pt>
                <c:pt idx="11">
                  <c:v>12. Einsamkeit </c:v>
                </c:pt>
                <c:pt idx="12">
                  <c:v>13. Die Post </c:v>
                </c:pt>
                <c:pt idx="13">
                  <c:v>14. Der greise Kopf </c:v>
                </c:pt>
                <c:pt idx="14">
                  <c:v>15. Die Krähe </c:v>
                </c:pt>
                <c:pt idx="15">
                  <c:v>16. Letzte Hoffnung </c:v>
                </c:pt>
                <c:pt idx="16">
                  <c:v>17. Im Dorfe </c:v>
                </c:pt>
                <c:pt idx="17">
                  <c:v>18. Der stürmische Morgen </c:v>
                </c:pt>
                <c:pt idx="18">
                  <c:v>19. Täuschung </c:v>
                </c:pt>
                <c:pt idx="19">
                  <c:v>20. Der Wegweiser </c:v>
                </c:pt>
                <c:pt idx="20">
                  <c:v>21. Das Wirtshaus </c:v>
                </c:pt>
                <c:pt idx="21">
                  <c:v>22. Mut </c:v>
                </c:pt>
                <c:pt idx="22">
                  <c:v>23. Die Nebensonnen </c:v>
                </c:pt>
                <c:pt idx="23">
                  <c:v>24. Der Leiermann </c:v>
                </c:pt>
              </c:strCache>
            </c:strRef>
          </c:cat>
          <c:val>
            <c:numRef>
              <c:f>keys!$E$2:$E$25</c:f>
              <c:numCache>
                <c:formatCode>0</c:formatCode>
                <c:ptCount val="24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0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-1</c:v>
                </c:pt>
                <c:pt idx="10">
                  <c:v>-1</c:v>
                </c:pt>
                <c:pt idx="11">
                  <c:v>0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-1</c:v>
                </c:pt>
                <c:pt idx="22">
                  <c:v>-2</c:v>
                </c:pt>
                <c:pt idx="2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7-4B0F-9A4B-9E503587A760}"/>
            </c:ext>
          </c:extLst>
        </c:ser>
        <c:ser>
          <c:idx val="1"/>
          <c:order val="1"/>
          <c:tx>
            <c:strRef>
              <c:f>keys!$G$1</c:f>
              <c:strCache>
                <c:ptCount val="1"/>
                <c:pt idx="0">
                  <c:v>Anders+Raucheisen 1945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keys!$B$2:$B$25</c:f>
              <c:strCache>
                <c:ptCount val="24"/>
                <c:pt idx="0">
                  <c:v>1. Gute Nacht </c:v>
                </c:pt>
                <c:pt idx="1">
                  <c:v>2. Die Wetterfahne </c:v>
                </c:pt>
                <c:pt idx="2">
                  <c:v>3. Gefror'ne Tränen </c:v>
                </c:pt>
                <c:pt idx="3">
                  <c:v>4. Erstarrung </c:v>
                </c:pt>
                <c:pt idx="4">
                  <c:v>5. Der Lindenbaum</c:v>
                </c:pt>
                <c:pt idx="5">
                  <c:v>6. Wasserflut </c:v>
                </c:pt>
                <c:pt idx="6">
                  <c:v>7. Auf dem Fluße </c:v>
                </c:pt>
                <c:pt idx="7">
                  <c:v>8. Rückblick </c:v>
                </c:pt>
                <c:pt idx="8">
                  <c:v>9. Irrlicht </c:v>
                </c:pt>
                <c:pt idx="9">
                  <c:v>10. Rast </c:v>
                </c:pt>
                <c:pt idx="10">
                  <c:v>11 Frühlingstraum </c:v>
                </c:pt>
                <c:pt idx="11">
                  <c:v>12. Einsamkeit </c:v>
                </c:pt>
                <c:pt idx="12">
                  <c:v>13. Die Post </c:v>
                </c:pt>
                <c:pt idx="13">
                  <c:v>14. Der greise Kopf </c:v>
                </c:pt>
                <c:pt idx="14">
                  <c:v>15. Die Krähe </c:v>
                </c:pt>
                <c:pt idx="15">
                  <c:v>16. Letzte Hoffnung </c:v>
                </c:pt>
                <c:pt idx="16">
                  <c:v>17. Im Dorfe </c:v>
                </c:pt>
                <c:pt idx="17">
                  <c:v>18. Der stürmische Morgen </c:v>
                </c:pt>
                <c:pt idx="18">
                  <c:v>19. Täuschung </c:v>
                </c:pt>
                <c:pt idx="19">
                  <c:v>20. Der Wegweiser </c:v>
                </c:pt>
                <c:pt idx="20">
                  <c:v>21. Das Wirtshaus </c:v>
                </c:pt>
                <c:pt idx="21">
                  <c:v>22. Mut </c:v>
                </c:pt>
                <c:pt idx="22">
                  <c:v>23. Die Nebensonnen </c:v>
                </c:pt>
                <c:pt idx="23">
                  <c:v>24. Der Leiermann </c:v>
                </c:pt>
              </c:strCache>
            </c:strRef>
          </c:cat>
          <c:val>
            <c:numRef>
              <c:f>keys!$G$2:$G$25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7-4B0F-9A4B-9E503587A760}"/>
            </c:ext>
          </c:extLst>
        </c:ser>
        <c:ser>
          <c:idx val="2"/>
          <c:order val="2"/>
          <c:tx>
            <c:strRef>
              <c:f>keys!$H$1</c:f>
              <c:strCache>
                <c:ptCount val="1"/>
                <c:pt idx="0">
                  <c:v>Pears+Britten 1963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keys!$B$2:$B$25</c:f>
              <c:strCache>
                <c:ptCount val="24"/>
                <c:pt idx="0">
                  <c:v>1. Gute Nacht </c:v>
                </c:pt>
                <c:pt idx="1">
                  <c:v>2. Die Wetterfahne </c:v>
                </c:pt>
                <c:pt idx="2">
                  <c:v>3. Gefror'ne Tränen </c:v>
                </c:pt>
                <c:pt idx="3">
                  <c:v>4. Erstarrung </c:v>
                </c:pt>
                <c:pt idx="4">
                  <c:v>5. Der Lindenbaum</c:v>
                </c:pt>
                <c:pt idx="5">
                  <c:v>6. Wasserflut </c:v>
                </c:pt>
                <c:pt idx="6">
                  <c:v>7. Auf dem Fluße </c:v>
                </c:pt>
                <c:pt idx="7">
                  <c:v>8. Rückblick </c:v>
                </c:pt>
                <c:pt idx="8">
                  <c:v>9. Irrlicht </c:v>
                </c:pt>
                <c:pt idx="9">
                  <c:v>10. Rast </c:v>
                </c:pt>
                <c:pt idx="10">
                  <c:v>11 Frühlingstraum </c:v>
                </c:pt>
                <c:pt idx="11">
                  <c:v>12. Einsamkeit </c:v>
                </c:pt>
                <c:pt idx="12">
                  <c:v>13. Die Post </c:v>
                </c:pt>
                <c:pt idx="13">
                  <c:v>14. Der greise Kopf </c:v>
                </c:pt>
                <c:pt idx="14">
                  <c:v>15. Die Krähe </c:v>
                </c:pt>
                <c:pt idx="15">
                  <c:v>16. Letzte Hoffnung </c:v>
                </c:pt>
                <c:pt idx="16">
                  <c:v>17. Im Dorfe </c:v>
                </c:pt>
                <c:pt idx="17">
                  <c:v>18. Der stürmische Morgen </c:v>
                </c:pt>
                <c:pt idx="18">
                  <c:v>19. Täuschung </c:v>
                </c:pt>
                <c:pt idx="19">
                  <c:v>20. Der Wegweiser </c:v>
                </c:pt>
                <c:pt idx="20">
                  <c:v>21. Das Wirtshaus </c:v>
                </c:pt>
                <c:pt idx="21">
                  <c:v>22. Mut </c:v>
                </c:pt>
                <c:pt idx="22">
                  <c:v>23. Die Nebensonnen </c:v>
                </c:pt>
                <c:pt idx="23">
                  <c:v>24. Der Leiermann </c:v>
                </c:pt>
              </c:strCache>
            </c:strRef>
          </c:cat>
          <c:val>
            <c:numRef>
              <c:f>keys!$H$2:$H$25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6-45FE-98CA-55666B55573C}"/>
            </c:ext>
          </c:extLst>
        </c:ser>
        <c:ser>
          <c:idx val="3"/>
          <c:order val="3"/>
          <c:tx>
            <c:strRef>
              <c:f>keys!$I$1</c:f>
              <c:strCache>
                <c:ptCount val="1"/>
                <c:pt idx="0">
                  <c:v>Fischer-Dieskau+Brendel 1979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keys!$B$2:$B$25</c:f>
              <c:strCache>
                <c:ptCount val="24"/>
                <c:pt idx="0">
                  <c:v>1. Gute Nacht </c:v>
                </c:pt>
                <c:pt idx="1">
                  <c:v>2. Die Wetterfahne </c:v>
                </c:pt>
                <c:pt idx="2">
                  <c:v>3. Gefror'ne Tränen </c:v>
                </c:pt>
                <c:pt idx="3">
                  <c:v>4. Erstarrung </c:v>
                </c:pt>
                <c:pt idx="4">
                  <c:v>5. Der Lindenbaum</c:v>
                </c:pt>
                <c:pt idx="5">
                  <c:v>6. Wasserflut </c:v>
                </c:pt>
                <c:pt idx="6">
                  <c:v>7. Auf dem Fluße </c:v>
                </c:pt>
                <c:pt idx="7">
                  <c:v>8. Rückblick </c:v>
                </c:pt>
                <c:pt idx="8">
                  <c:v>9. Irrlicht </c:v>
                </c:pt>
                <c:pt idx="9">
                  <c:v>10. Rast </c:v>
                </c:pt>
                <c:pt idx="10">
                  <c:v>11 Frühlingstraum </c:v>
                </c:pt>
                <c:pt idx="11">
                  <c:v>12. Einsamkeit </c:v>
                </c:pt>
                <c:pt idx="12">
                  <c:v>13. Die Post </c:v>
                </c:pt>
                <c:pt idx="13">
                  <c:v>14. Der greise Kopf </c:v>
                </c:pt>
                <c:pt idx="14">
                  <c:v>15. Die Krähe </c:v>
                </c:pt>
                <c:pt idx="15">
                  <c:v>16. Letzte Hoffnung </c:v>
                </c:pt>
                <c:pt idx="16">
                  <c:v>17. Im Dorfe </c:v>
                </c:pt>
                <c:pt idx="17">
                  <c:v>18. Der stürmische Morgen </c:v>
                </c:pt>
                <c:pt idx="18">
                  <c:v>19. Täuschung </c:v>
                </c:pt>
                <c:pt idx="19">
                  <c:v>20. Der Wegweiser </c:v>
                </c:pt>
                <c:pt idx="20">
                  <c:v>21. Das Wirtshaus </c:v>
                </c:pt>
                <c:pt idx="21">
                  <c:v>22. Mut </c:v>
                </c:pt>
                <c:pt idx="22">
                  <c:v>23. Die Nebensonnen </c:v>
                </c:pt>
                <c:pt idx="23">
                  <c:v>24. Der Leiermann </c:v>
                </c:pt>
              </c:strCache>
            </c:strRef>
          </c:cat>
          <c:val>
            <c:numRef>
              <c:f>keys!$I$2:$I$25</c:f>
              <c:numCache>
                <c:formatCode>0</c:formatCode>
                <c:ptCount val="24"/>
                <c:pt idx="0">
                  <c:v>-2</c:v>
                </c:pt>
                <c:pt idx="1">
                  <c:v>-2</c:v>
                </c:pt>
                <c:pt idx="2">
                  <c:v>-3</c:v>
                </c:pt>
                <c:pt idx="3">
                  <c:v>-3</c:v>
                </c:pt>
                <c:pt idx="4">
                  <c:v>0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0</c:v>
                </c:pt>
                <c:pt idx="12">
                  <c:v>-3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-2</c:v>
                </c:pt>
                <c:pt idx="20">
                  <c:v>0</c:v>
                </c:pt>
                <c:pt idx="21">
                  <c:v>0</c:v>
                </c:pt>
                <c:pt idx="22">
                  <c:v>-2</c:v>
                </c:pt>
                <c:pt idx="2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6-45FE-98CA-55666B555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38752"/>
        <c:axId val="140161024"/>
      </c:lineChart>
      <c:catAx>
        <c:axId val="1401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1024"/>
        <c:crosses val="autoZero"/>
        <c:auto val="1"/>
        <c:lblAlgn val="ctr"/>
        <c:lblOffset val="100"/>
        <c:noMultiLvlLbl val="0"/>
      </c:catAx>
      <c:valAx>
        <c:axId val="1401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keys2!$D$1</c:f>
              <c:strCache>
                <c:ptCount val="1"/>
                <c:pt idx="0">
                  <c:v>Dur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0"/>
            <c:marker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29C-44AF-9D36-23038905BBD9}"/>
              </c:ext>
            </c:extLst>
          </c:dPt>
          <c:xVal>
            <c:numRef>
              <c:f>keys2!$A$2:$A$25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keys2!$D$2:$D$25</c:f>
              <c:numCache>
                <c:formatCode>General</c:formatCode>
                <c:ptCount val="24"/>
                <c:pt idx="4" formatCode="0">
                  <c:v>4</c:v>
                </c:pt>
                <c:pt idx="10" formatCode="0">
                  <c:v>3</c:v>
                </c:pt>
                <c:pt idx="12" formatCode="0">
                  <c:v>-3</c:v>
                </c:pt>
                <c:pt idx="15" formatCode="0">
                  <c:v>-3</c:v>
                </c:pt>
                <c:pt idx="16" formatCode="0">
                  <c:v>2</c:v>
                </c:pt>
                <c:pt idx="18" formatCode="0">
                  <c:v>3</c:v>
                </c:pt>
                <c:pt idx="20" formatCode="0">
                  <c:v>-1</c:v>
                </c:pt>
                <c:pt idx="22" formatCode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9C-44AF-9D36-23038905BBD9}"/>
            </c:ext>
          </c:extLst>
        </c:ser>
        <c:ser>
          <c:idx val="1"/>
          <c:order val="1"/>
          <c:tx>
            <c:strRef>
              <c:f>keys2!$E$1</c:f>
              <c:strCache>
                <c:ptCount val="1"/>
                <c:pt idx="0">
                  <c:v>Moll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keys2!$A$2:$A$25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keys2!$E$2:$E$25</c:f>
              <c:numCache>
                <c:formatCode>0</c:formatCode>
                <c:ptCount val="24"/>
                <c:pt idx="0">
                  <c:v>-1</c:v>
                </c:pt>
                <c:pt idx="1">
                  <c:v>0</c:v>
                </c:pt>
                <c:pt idx="2">
                  <c:v>-4</c:v>
                </c:pt>
                <c:pt idx="3">
                  <c:v>-3</c:v>
                </c:pt>
                <c:pt idx="5">
                  <c:v>1</c:v>
                </c:pt>
                <c:pt idx="6">
                  <c:v>1</c:v>
                </c:pt>
                <c:pt idx="7">
                  <c:v>-2</c:v>
                </c:pt>
                <c:pt idx="8">
                  <c:v>2</c:v>
                </c:pt>
                <c:pt idx="9">
                  <c:v>-3</c:v>
                </c:pt>
                <c:pt idx="11">
                  <c:v>2</c:v>
                </c:pt>
                <c:pt idx="13">
                  <c:v>-3</c:v>
                </c:pt>
                <c:pt idx="14">
                  <c:v>-3</c:v>
                </c:pt>
                <c:pt idx="17">
                  <c:v>-1</c:v>
                </c:pt>
                <c:pt idx="19">
                  <c:v>-2</c:v>
                </c:pt>
                <c:pt idx="21">
                  <c:v>-2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9C-44AF-9D36-23038905BBD9}"/>
            </c:ext>
          </c:extLst>
        </c:ser>
        <c:ser>
          <c:idx val="2"/>
          <c:order val="2"/>
          <c:tx>
            <c:strRef>
              <c:f>keys2!$F$1</c:f>
              <c:strCache>
                <c:ptCount val="1"/>
                <c:pt idx="0">
                  <c:v>Duhan+Foll_1928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keys2!$A$2:$A$25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keys2!$F$2:$F$25</c:f>
              <c:numCache>
                <c:formatCode>0</c:formatCode>
                <c:ptCount val="24"/>
                <c:pt idx="4">
                  <c:v>4</c:v>
                </c:pt>
                <c:pt idx="10">
                  <c:v>-4</c:v>
                </c:pt>
                <c:pt idx="12">
                  <c:v>-5</c:v>
                </c:pt>
                <c:pt idx="15">
                  <c:v>2</c:v>
                </c:pt>
                <c:pt idx="16">
                  <c:v>2</c:v>
                </c:pt>
                <c:pt idx="18">
                  <c:v>3</c:v>
                </c:pt>
                <c:pt idx="20">
                  <c:v>1</c:v>
                </c:pt>
                <c:pt idx="2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9C-44AF-9D36-23038905BBD9}"/>
            </c:ext>
          </c:extLst>
        </c:ser>
        <c:ser>
          <c:idx val="3"/>
          <c:order val="3"/>
          <c:tx>
            <c:strRef>
              <c:f>keys2!$G$1</c:f>
              <c:strCache>
                <c:ptCount val="1"/>
                <c:pt idx="0">
                  <c:v>Duhan+Foll_1928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keys2!$A$2:$A$25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keys2!$G$2:$G$25</c:f>
              <c:numCache>
                <c:formatCode>0</c:formatCode>
                <c:ptCount val="24"/>
                <c:pt idx="0">
                  <c:v>2</c:v>
                </c:pt>
                <c:pt idx="1">
                  <c:v>3</c:v>
                </c:pt>
                <c:pt idx="2">
                  <c:v>-1</c:v>
                </c:pt>
                <c:pt idx="3">
                  <c:v>0</c:v>
                </c:pt>
                <c:pt idx="5">
                  <c:v>-1</c:v>
                </c:pt>
                <c:pt idx="6">
                  <c:v>-1</c:v>
                </c:pt>
                <c:pt idx="7">
                  <c:v>-4</c:v>
                </c:pt>
                <c:pt idx="8">
                  <c:v>0</c:v>
                </c:pt>
                <c:pt idx="9">
                  <c:v>2</c:v>
                </c:pt>
                <c:pt idx="11">
                  <c:v>2</c:v>
                </c:pt>
                <c:pt idx="13">
                  <c:v>2</c:v>
                </c:pt>
                <c:pt idx="14">
                  <c:v>2</c:v>
                </c:pt>
                <c:pt idx="17">
                  <c:v>-1</c:v>
                </c:pt>
                <c:pt idx="19">
                  <c:v>-2</c:v>
                </c:pt>
                <c:pt idx="21">
                  <c:v>3</c:v>
                </c:pt>
                <c:pt idx="2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9C-44AF-9D36-23038905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55552"/>
        <c:axId val="236057728"/>
      </c:scatterChart>
      <c:valAx>
        <c:axId val="23605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57728"/>
        <c:crosses val="autoZero"/>
        <c:crossBetween val="midCat"/>
        <c:majorUnit val="1"/>
      </c:valAx>
      <c:valAx>
        <c:axId val="236057728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Diagramm8"/>
  <sheetViews>
    <sheetView zoomScale="90" workbookViewId="0" zoomToFit="1"/>
  </sheetViews>
  <pageMargins left="0.7" right="0.7" top="0.78740157499999996" bottom="0.78740157499999996" header="0.3" footer="0.3"/>
  <pageSetup paperSize="9" orientation="landscape" horizontalDpi="1200" verticalDpi="12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 codeName="Diagramm10"/>
  <sheetViews>
    <sheetView zoomScale="85" workbookViewId="0" zoomToFit="1"/>
  </sheetViews>
  <pageMargins left="0.7" right="0.7" top="0.78740157499999996" bottom="0.78740157499999996" header="0.3" footer="0.3"/>
  <pageSetup paperSize="9"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599440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38A0D08-02FE-4126-A4F3-FAF0D0DD92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598842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0975E7E-2E24-41D2-A4E8-AF06C98623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0C00-000005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0C00-000009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0C00-000004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uhan+Foll_1928_dur_1" growShrinkType="overwriteClear" preserveFormatting="0" adjustColumnWidth="0" connectionId="48" xr16:uid="{00000000-0016-0000-0C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0C00-000002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0C00-000006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0C00-00000A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0C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0C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0D00-000013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0D00-00000C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0D00-00000B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0D00-000012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0D00-00000D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üsch+Müller_1933_dur" growShrinkType="overwriteClear" adjustColumnWidth="0" connectionId="88" xr16:uid="{00000000-0016-0000-0D00-000011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0D00-00000E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0D00-000010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0D00-00000F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0E00-000018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0E00-00001C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0E00-000016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0E00-000014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hmann+Ulanowsky_1940-41_dur" growShrinkType="overwriteClear" preserveFormatting="0" adjustColumnWidth="0" connectionId="95" xr16:uid="{00000000-0016-0000-0E00-00001A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0E00-000015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0E00-00001B000000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0E00-000017000000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0E00-000019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0F00-00002200000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0F00-000025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0F00-000023000000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0F00-000020000000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0F00-000021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0F00-000024000000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mitt-Walter+Leitner_1941_dur" growShrinkType="overwriteClear" preserveFormatting="0" adjustColumnWidth="0" connectionId="121" xr16:uid="{00000000-0016-0000-0F00-00001E000000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0F00-00001F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0F00-00001D000000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1000-000027000000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1000-000029000000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tter+Raucheisen_1942_dur" growShrinkType="overwriteClear" preserveFormatting="0" adjustColumnWidth="0" connectionId="86" xr16:uid="{00000000-0016-0000-1000-000026000000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1000-00002C000000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1000-00002B000000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1000-00002A000000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1000-00002E000000}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1000-00002D000000}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1000-000028000000}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1100-000033000000}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1100-000035000000}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1100-000034000000}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1100-00002F000000}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othmüller+Gyr_1944_dur" growShrinkType="overwriteClear" preserveFormatting="0" adjustColumnWidth="0" connectionId="115" xr16:uid="{00000000-0016-0000-1100-000031000000}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1100-000030000000}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1100-000036000000}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1100-000032000000}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200-00003F000000}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ers+Raucheisen_1945_dur" growShrinkType="overwriteClear" preserveFormatting="0" adjustColumnWidth="0" connectionId="3" xr16:uid="{00000000-0016-0000-1200-000038000000}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200-000037000000}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200-00003E000000}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200-000039000000}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200-00003D000000}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200-00003A000000}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200-00003C000000}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200-00003B000000}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300-000044000000}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300-000048000000}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300-000042000000}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300-000040000000}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300-000046000000}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300-000041000000}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tter+Schörter_1947_dur" growShrinkType="overwriteClear" preserveFormatting="0" adjustColumnWidth="0" connectionId="87" xr16:uid="{00000000-0016-0000-1300-000047000000}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300-000043000000}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300-000045000000}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400-00004E000000}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400-000051000000}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400-00004F000000}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400-00004C000000}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Billing_1948_dur" growShrinkType="overwriteClear" preserveFormatting="0" adjustColumnWidth="0" connectionId="56" xr16:uid="{00000000-0016-0000-1400-00004D000000}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400-000050000000}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400-00004A000000}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400-00004B000000}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400-000049000000}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Reutter_1952_dur" growShrinkType="overwriteClear" preserveFormatting="0" adjustColumnWidth="0" connectionId="65" xr16:uid="{00000000-0016-0000-1500-000053000000}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500-000055000000}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500-000052000000}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500-000058000000}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500-000057000000}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500-000056000000}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500-00005A000000}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500-000059000000}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500-000054000000}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600-00005E000000}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600-000062000000}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600-00005D000000}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600-00005C000000}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gtman+Nobel_1954_dur" growShrinkType="overwriteClear" preserveFormatting="0" adjustColumnWidth="0" connectionId="39" xr16:uid="{00000000-0016-0000-1600-00005B000000}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600-00005F000000}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600-000063000000}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600-000060000000}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600-000061000000}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700-00006C000000}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700-000065000000}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700-000064000000}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700-00006B000000}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700-000066000000}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700-00006A000000}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700-000067000000}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tter+Moore_1954_dur" growShrinkType="overwriteClear" preserveFormatting="0" adjustColumnWidth="0" connectionId="84" xr16:uid="{00000000-0016-0000-1700-000069000000}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700-000068000000}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800-000071000000}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800-000075000000}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800-00006F000000}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800-00006D000000}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800-000073000000}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800-00006E000000}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800-000074000000}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800-000070000000}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yce+Germain_1955_dur" growShrinkType="overwriteClear" preserveFormatting="0" adjustColumnWidth="0" connectionId="43" xr16:uid="{00000000-0016-0000-1800-000072000000}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900-00007B000000}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900-00007E000000}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900-00007C000000}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Moore_1955_dur" growShrinkType="overwriteClear" preserveFormatting="0" adjustColumnWidth="0" connectionId="61" xr16:uid="{00000000-0016-0000-1900-000079000000}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900-00007A000000}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900-00007D000000}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900-000077000000}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900-000078000000}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900-000076000000}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A00-000080000000}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A00-000082000000}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A00-00007F000000}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A00-000085000000}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A00-000084000000}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A00-000083000000}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A00-000087000000}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hfuss+Werba_1956_dur" growShrinkType="overwriteClear" preserveFormatting="0" adjustColumnWidth="0" connectionId="114" xr16:uid="{00000000-0016-0000-1A00-000086000000}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A00-000081000000}" autoFormatId="16" applyNumberFormats="0" applyBorderFormats="0" applyFontFormats="0" applyPatternFormats="0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B00-00008B000000}" autoFormatId="16" applyNumberFormats="0" applyBorderFormats="0" applyFontFormats="0" applyPatternFormats="0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B00-00008F000000}" autoFormatId="16" applyNumberFormats="0" applyBorderFormats="0" applyFontFormats="0" applyPatternFormats="0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eindl+Klust_1957_dur" growShrinkType="overwriteClear" preserveFormatting="0" adjustColumnWidth="0" connectionId="72" xr16:uid="{00000000-0016-0000-1B00-00008A000000}" autoFormatId="16" applyNumberFormats="0" applyBorderFormats="0" applyFontFormats="0" applyPatternFormats="0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B00-000089000000}" autoFormatId="16" applyNumberFormats="0" applyBorderFormats="0" applyFontFormats="0" applyPatternFormats="0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B00-000088000000}" autoFormatId="16" applyNumberFormats="0" applyBorderFormats="0" applyFontFormats="0" applyPatternFormats="0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B00-00008C000000}" autoFormatId="16" applyNumberFormats="0" applyBorderFormats="0" applyFontFormats="0" applyPatternFormats="0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B00-000090000000}" autoFormatId="16" applyNumberFormats="0" applyBorderFormats="0" applyFontFormats="0" applyPatternFormats="0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B00-00008D000000}" autoFormatId="16" applyNumberFormats="0" applyBorderFormats="0" applyFontFormats="0" applyPatternFormats="0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B00-00008E000000}" autoFormatId="16" applyNumberFormats="0" applyBorderFormats="0" applyFontFormats="0" applyPatternFormats="0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C00-000099000000}" autoFormatId="16" applyNumberFormats="0" applyBorderFormats="0" applyFontFormats="0" applyPatternFormats="0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C00-000092000000}" autoFormatId="16" applyNumberFormats="0" applyBorderFormats="0" applyFontFormats="0" applyPatternFormats="0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C00-000091000000}" autoFormatId="16" applyNumberFormats="0" applyBorderFormats="0" applyFontFormats="0" applyPatternFormats="0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C00-000098000000}" autoFormatId="16" applyNumberFormats="0" applyBorderFormats="0" applyFontFormats="0" applyPatternFormats="0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y+Moore_1959_dur" growShrinkType="overwriteClear" preserveFormatting="0" adjustColumnWidth="0" connectionId="109" xr16:uid="{00000000-0016-0000-1C00-000093000000}" autoFormatId="16" applyNumberFormats="0" applyBorderFormats="0" applyFontFormats="0" applyPatternFormats="0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C00-000097000000}" autoFormatId="16" applyNumberFormats="0" applyBorderFormats="0" applyFontFormats="0" applyPatternFormats="0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C00-000094000000}" autoFormatId="16" applyNumberFormats="0" applyBorderFormats="0" applyFontFormats="0" applyPatternFormats="0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C00-000096000000}" autoFormatId="16" applyNumberFormats="0" applyBorderFormats="0" applyFontFormats="0" applyPatternFormats="0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C00-000095000000}" autoFormatId="16" applyNumberFormats="0" applyBorderFormats="0" applyFontFormats="0" applyPatternFormats="0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D00-00009E000000}" autoFormatId="16" applyNumberFormats="0" applyBorderFormats="0" applyFontFormats="0" applyPatternFormats="0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D00-0000A2000000}" autoFormatId="16" applyNumberFormats="0" applyBorderFormats="0" applyFontFormats="0" applyPatternFormats="0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D00-00009C000000}" autoFormatId="16" applyNumberFormats="0" applyBorderFormats="0" applyFontFormats="0" applyPatternFormats="0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D00-00009A000000}" autoFormatId="16" applyNumberFormats="0" applyBorderFormats="0" applyFontFormats="0" applyPatternFormats="0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D00-0000A0000000}" autoFormatId="16" applyNumberFormats="0" applyBorderFormats="0" applyFontFormats="0" applyPatternFormats="0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D00-00009B000000}" autoFormatId="16" applyNumberFormats="0" applyBorderFormats="0" applyFontFormats="0" applyPatternFormats="0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D00-0000A1000000}" autoFormatId="16" applyNumberFormats="0" applyBorderFormats="0" applyFontFormats="0" applyPatternFormats="0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D00-00009D000000}" autoFormatId="16" applyNumberFormats="0" applyBorderFormats="0" applyFontFormats="0" applyPatternFormats="0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uzay+Baldwin_1962_dur" growShrinkType="overwriteClear" preserveFormatting="0" adjustColumnWidth="0" connectionId="130" xr16:uid="{00000000-0016-0000-1D00-00009F000000}" autoFormatId="16" applyNumberFormats="0" applyBorderFormats="0" applyFontFormats="0" applyPatternFormats="0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1E00-0000A8000000}" autoFormatId="16" applyNumberFormats="0" applyBorderFormats="0" applyFontFormats="0" applyPatternFormats="0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1E00-0000AB000000}" autoFormatId="16" applyNumberFormats="0" applyBorderFormats="0" applyFontFormats="0" applyPatternFormats="0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ars+Britten_1963_dur" growShrinkType="overwriteClear" preserveFormatting="0" adjustColumnWidth="0" connectionId="104" xr16:uid="{00000000-0016-0000-1E00-0000A9000000}" autoFormatId="16" applyNumberFormats="0" applyBorderFormats="0" applyFontFormats="0" applyPatternFormats="0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1E00-0000A6000000}" autoFormatId="16" applyNumberFormats="0" applyBorderFormats="0" applyFontFormats="0" applyPatternFormats="0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1E00-0000A7000000}" autoFormatId="16" applyNumberFormats="0" applyBorderFormats="0" applyFontFormats="0" applyPatternFormats="0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1E00-0000AA000000}" autoFormatId="16" applyNumberFormats="0" applyBorderFormats="0" applyFontFormats="0" applyPatternFormats="0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1E00-0000A4000000}" autoFormatId="16" applyNumberFormats="0" applyBorderFormats="0" applyFontFormats="0" applyPatternFormats="0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1E00-0000A5000000}" autoFormatId="16" applyNumberFormats="0" applyBorderFormats="0" applyFontFormats="0" applyPatternFormats="0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1E00-0000A3000000}" autoFormatId="16" applyNumberFormats="0" applyBorderFormats="0" applyFontFormats="0" applyPatternFormats="0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1F00-0000AD000000}" autoFormatId="16" applyNumberFormats="0" applyBorderFormats="0" applyFontFormats="0" applyPatternFormats="0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1F00-0000AF000000}" autoFormatId="16" applyNumberFormats="0" applyBorderFormats="0" applyFontFormats="0" applyPatternFormats="0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1F00-0000AC000000}" autoFormatId="16" applyNumberFormats="0" applyBorderFormats="0" applyFontFormats="0" applyPatternFormats="0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tzak+Demus_1964_dur" growShrinkType="overwriteClear" preserveFormatting="0" adjustColumnWidth="0" connectionId="103" xr16:uid="{00000000-0016-0000-1F00-0000B2000000}" autoFormatId="16" applyNumberFormats="0" applyBorderFormats="0" applyFontFormats="0" applyPatternFormats="0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1F00-0000B1000000}" autoFormatId="16" applyNumberFormats="0" applyBorderFormats="0" applyFontFormats="0" applyPatternFormats="0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1F00-0000B0000000}" autoFormatId="16" applyNumberFormats="0" applyBorderFormats="0" applyFontFormats="0" applyPatternFormats="0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1F00-0000B4000000}" autoFormatId="16" applyNumberFormats="0" applyBorderFormats="0" applyFontFormats="0" applyPatternFormats="0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1F00-0000B3000000}" autoFormatId="16" applyNumberFormats="0" applyBorderFormats="0" applyFontFormats="0" applyPatternFormats="0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1F00-0000AE000000}" autoFormatId="16" applyNumberFormats="0" applyBorderFormats="0" applyFontFormats="0" applyPatternFormats="0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000-0000B8000000}" autoFormatId="16" applyNumberFormats="0" applyBorderFormats="0" applyFontFormats="0" applyPatternFormats="0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000-0000BC000000}" autoFormatId="16" applyNumberFormats="0" applyBorderFormats="0" applyFontFormats="0" applyPatternFormats="0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000-0000B7000000}" autoFormatId="16" applyNumberFormats="0" applyBorderFormats="0" applyFontFormats="0" applyPatternFormats="0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000-0000B6000000}" autoFormatId="16" applyNumberFormats="0" applyBorderFormats="0" applyFontFormats="0" applyPatternFormats="0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000-0000B5000000}" autoFormatId="16" applyNumberFormats="0" applyBorderFormats="0" applyFontFormats="0" applyPatternFormats="0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000-0000B9000000}" autoFormatId="16" applyNumberFormats="0" applyBorderFormats="0" applyFontFormats="0" applyPatternFormats="0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Demus_1966_dur" growShrinkType="overwriteClear" preserveFormatting="0" adjustColumnWidth="0" connectionId="60" xr16:uid="{00000000-0016-0000-2000-0000BD000000}" autoFormatId="16" applyNumberFormats="0" applyBorderFormats="0" applyFontFormats="0" applyPatternFormats="0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000-0000BA000000}" autoFormatId="16" applyNumberFormats="0" applyBorderFormats="0" applyFontFormats="0" applyPatternFormats="0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000-0000BB000000}" autoFormatId="16" applyNumberFormats="0" applyBorderFormats="0" applyFontFormats="0" applyPatternFormats="0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100-0000C6000000}" autoFormatId="16" applyNumberFormats="0" applyBorderFormats="0" applyFontFormats="0" applyPatternFormats="0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100-0000BF000000}" autoFormatId="16" applyNumberFormats="0" applyBorderFormats="0" applyFontFormats="0" applyPatternFormats="0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100-0000BE000000}" autoFormatId="16" applyNumberFormats="0" applyBorderFormats="0" applyFontFormats="0" applyPatternFormats="0" applyAlignmentFormats="0" applyWidthHeightFormats="0"/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100-0000C5000000}" autoFormatId="16" applyNumberFormats="0" applyBorderFormats="0" applyFontFormats="0" applyPatternFormats="0" applyAlignmentFormats="0" applyWidthHeightFormats="0"/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100-0000C0000000}" autoFormatId="16" applyNumberFormats="0" applyBorderFormats="0" applyFontFormats="0" applyPatternFormats="0" applyAlignmentFormats="0" applyWidthHeightFormats="0"/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100-0000C4000000}" autoFormatId="16" applyNumberFormats="0" applyBorderFormats="0" applyFontFormats="0" applyPatternFormats="0" applyAlignmentFormats="0" applyWidthHeightFormats="0"/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ey+Nobel_1966" growShrinkType="overwriteClear" preserveFormatting="0" adjustColumnWidth="0" connectionId="118" xr16:uid="{00000000-0016-0000-2100-0000C1000000}" autoFormatId="16" applyNumberFormats="0" applyBorderFormats="0" applyFontFormats="0" applyPatternFormats="0" applyAlignmentFormats="0" applyWidthHeightFormats="0"/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100-0000C3000000}" autoFormatId="16" applyNumberFormats="0" applyBorderFormats="0" applyFontFormats="0" applyPatternFormats="0" applyAlignmentFormats="0" applyWidthHeightFormats="0"/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100-0000C2000000}" autoFormatId="16" applyNumberFormats="0" applyBorderFormats="0" applyFontFormats="0" applyPatternFormats="0" applyAlignmentFormats="0" applyWidthHeightFormats="0"/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200-0000CB000000}" autoFormatId="16" applyNumberFormats="0" applyBorderFormats="0" applyFontFormats="0" applyPatternFormats="0" applyAlignmentFormats="0" applyWidthHeightFormats="0"/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200-0000CF000000}" autoFormatId="16" applyNumberFormats="0" applyBorderFormats="0" applyFontFormats="0" applyPatternFormats="0" applyAlignmentFormats="0" applyWidthHeightFormats="0"/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200-0000C9000000}" autoFormatId="16" applyNumberFormats="0" applyBorderFormats="0" applyFontFormats="0" applyPatternFormats="0" applyAlignmentFormats="0" applyWidthHeightFormats="0"/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200-0000C7000000}" autoFormatId="16" applyNumberFormats="0" applyBorderFormats="0" applyFontFormats="0" applyPatternFormats="0" applyAlignmentFormats="0" applyWidthHeightFormats="0"/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200-0000CD000000}" autoFormatId="16" applyNumberFormats="0" applyBorderFormats="0" applyFontFormats="0" applyPatternFormats="0" applyAlignmentFormats="0" applyWidthHeightFormats="0"/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ars+Britten_1970_dur" growShrinkType="overwriteClear" preserveFormatting="0" adjustColumnWidth="0" connectionId="105" xr16:uid="{00000000-0016-0000-2200-0000C8000000}" autoFormatId="16" applyNumberFormats="0" applyBorderFormats="0" applyFontFormats="0" applyPatternFormats="0" applyAlignmentFormats="0" applyWidthHeightFormats="0"/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200-0000CE000000}" autoFormatId="16" applyNumberFormats="0" applyBorderFormats="0" applyFontFormats="0" applyPatternFormats="0" applyAlignmentFormats="0" applyWidthHeightFormats="0"/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200-0000CA000000}" autoFormatId="16" applyNumberFormats="0" applyBorderFormats="0" applyFontFormats="0" applyPatternFormats="0" applyAlignmentFormats="0" applyWidthHeightFormats="0"/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200-0000CC000000}" autoFormatId="16" applyNumberFormats="0" applyBorderFormats="0" applyFontFormats="0" applyPatternFormats="0" applyAlignmentFormats="0" applyWidthHeightFormats="0"/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300-0000D5000000}" autoFormatId="16" applyNumberFormats="0" applyBorderFormats="0" applyFontFormats="0" applyPatternFormats="0" applyAlignmentFormats="0" applyWidthHeightFormats="0"/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300-0000D8000000}" autoFormatId="16" applyNumberFormats="0" applyBorderFormats="0" applyFontFormats="0" applyPatternFormats="0" applyAlignmentFormats="0" applyWidthHeightFormats="0"/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300-0000D6000000}" autoFormatId="16" applyNumberFormats="0" applyBorderFormats="0" applyFontFormats="0" applyPatternFormats="0" applyAlignmentFormats="0" applyWidthHeightFormats="0"/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300-0000D3000000}" autoFormatId="16" applyNumberFormats="0" applyBorderFormats="0" applyFontFormats="0" applyPatternFormats="0" applyAlignmentFormats="0" applyWidthHeightFormats="0"/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300-0000D4000000}" autoFormatId="16" applyNumberFormats="0" applyBorderFormats="0" applyFontFormats="0" applyPatternFormats="0" applyAlignmentFormats="0" applyWidthHeightFormats="0"/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300-0000D7000000}" autoFormatId="16" applyNumberFormats="0" applyBorderFormats="0" applyFontFormats="0" applyPatternFormats="0" applyAlignmentFormats="0" applyWidthHeightFormats="0"/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ock+Eröd_1970_dur" growShrinkType="overwriteClear" preserveFormatting="0" adjustColumnWidth="0" connectionId="122" xr16:uid="{00000000-0016-0000-2300-0000D1000000}" autoFormatId="16" applyNumberFormats="0" applyBorderFormats="0" applyFontFormats="0" applyPatternFormats="0" applyAlignmentFormats="0" applyWidthHeightFormats="0"/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300-0000D2000000}" autoFormatId="16" applyNumberFormats="0" applyBorderFormats="0" applyFontFormats="0" applyPatternFormats="0" applyAlignmentFormats="0" applyWidthHeightFormats="0"/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300-0000D0000000}" autoFormatId="16" applyNumberFormats="0" applyBorderFormats="0" applyFontFormats="0" applyPatternFormats="0" applyAlignmentFormats="0" applyWidthHeightFormats="0"/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400-0000DA000000}" autoFormatId="16" applyNumberFormats="0" applyBorderFormats="0" applyFontFormats="0" applyPatternFormats="0" applyAlignmentFormats="0" applyWidthHeightFormats="0"/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400-0000DC000000}" autoFormatId="16" applyNumberFormats="0" applyBorderFormats="0" applyFontFormats="0" applyPatternFormats="0" applyAlignmentFormats="0" applyWidthHeightFormats="0"/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400-0000D9000000}" autoFormatId="16" applyNumberFormats="0" applyBorderFormats="0" applyFontFormats="0" applyPatternFormats="0" applyAlignmentFormats="0" applyWidthHeightFormats="0"/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400-0000DF000000}" autoFormatId="16" applyNumberFormats="0" applyBorderFormats="0" applyFontFormats="0" applyPatternFormats="0" applyAlignmentFormats="0" applyWidthHeightFormats="0"/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400-0000DE000000}" autoFormatId="16" applyNumberFormats="0" applyBorderFormats="0" applyFontFormats="0" applyPatternFormats="0" applyAlignmentFormats="0" applyWidthHeightFormats="0"/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400-0000DD000000}" autoFormatId="16" applyNumberFormats="0" applyBorderFormats="0" applyFontFormats="0" applyPatternFormats="0" applyAlignmentFormats="0" applyWidthHeightFormats="0"/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Moore_1971_dur" growShrinkType="overwriteClear" preserveFormatting="0" adjustColumnWidth="0" connectionId="62" xr16:uid="{00000000-0016-0000-2400-0000E1000000}" autoFormatId="16" applyNumberFormats="0" applyBorderFormats="0" applyFontFormats="0" applyPatternFormats="0" applyAlignmentFormats="0" applyWidthHeightFormats="0"/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400-0000E0000000}" autoFormatId="16" applyNumberFormats="0" applyBorderFormats="0" applyFontFormats="0" applyPatternFormats="0" applyAlignmentFormats="0" applyWidthHeightFormats="0"/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400-0000DB000000}" autoFormatId="16" applyNumberFormats="0" applyBorderFormats="0" applyFontFormats="0" applyPatternFormats="0" applyAlignmentFormats="0" applyWidthHeightFormats="0"/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500-0000E5000000}" autoFormatId="16" applyNumberFormats="0" applyBorderFormats="0" applyFontFormats="0" applyPatternFormats="0" applyAlignmentFormats="0" applyWidthHeightFormats="0"/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500-0000E9000000}" autoFormatId="16" applyNumberFormats="0" applyBorderFormats="0" applyFontFormats="0" applyPatternFormats="0" applyAlignmentFormats="0" applyWidthHeightFormats="0"/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500-0000E4000000}" autoFormatId="16" applyNumberFormats="0" applyBorderFormats="0" applyFontFormats="0" applyPatternFormats="0" applyAlignmentFormats="0" applyWidthHeightFormats="0"/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500-0000E3000000}" autoFormatId="16" applyNumberFormats="0" applyBorderFormats="0" applyFontFormats="0" applyPatternFormats="0" applyAlignmentFormats="0" applyWidthHeightFormats="0"/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500-0000E2000000}" autoFormatId="16" applyNumberFormats="0" applyBorderFormats="0" applyFontFormats="0" applyPatternFormats="0" applyAlignmentFormats="0" applyWidthHeightFormats="0"/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y+Sawallisch_1973_dur" growShrinkType="overwriteClear" preserveFormatting="0" adjustColumnWidth="0" connectionId="110" xr16:uid="{00000000-0016-0000-2500-0000E6000000}" autoFormatId="16" applyNumberFormats="0" applyBorderFormats="0" applyFontFormats="0" applyPatternFormats="0" applyAlignmentFormats="0" applyWidthHeightFormats="0"/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500-0000EA000000}" autoFormatId="16" applyNumberFormats="0" applyBorderFormats="0" applyFontFormats="0" applyPatternFormats="0" applyAlignmentFormats="0" applyWidthHeightFormats="0"/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500-0000E7000000}" autoFormatId="16" applyNumberFormats="0" applyBorderFormats="0" applyFontFormats="0" applyPatternFormats="0" applyAlignmentFormats="0" applyWidthHeightFormats="0"/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500-0000E8000000}" autoFormatId="16" applyNumberFormats="0" applyBorderFormats="0" applyFontFormats="0" applyPatternFormats="0" applyAlignmentFormats="0" applyWidthHeightFormats="0"/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600-0000F3000000}" autoFormatId="16" applyNumberFormats="0" applyBorderFormats="0" applyFontFormats="0" applyPatternFormats="0" applyAlignmentFormats="0" applyWidthHeightFormats="0"/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600-0000EC000000}" autoFormatId="16" applyNumberFormats="0" applyBorderFormats="0" applyFontFormats="0" applyPatternFormats="0" applyAlignmentFormats="0" applyWidthHeightFormats="0"/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600-0000EB000000}" autoFormatId="16" applyNumberFormats="0" applyBorderFormats="0" applyFontFormats="0" applyPatternFormats="0" applyAlignmentFormats="0" applyWidthHeightFormats="0"/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600-0000F2000000}" autoFormatId="16" applyNumberFormats="0" applyBorderFormats="0" applyFontFormats="0" applyPatternFormats="0" applyAlignmentFormats="0" applyWidthHeightFormats="0"/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600-0000ED000000}" autoFormatId="16" applyNumberFormats="0" applyBorderFormats="0" applyFontFormats="0" applyPatternFormats="0" applyAlignmentFormats="0" applyWidthHeightFormats="0"/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600-0000F1000000}" autoFormatId="16" applyNumberFormats="0" applyBorderFormats="0" applyFontFormats="0" applyPatternFormats="0" applyAlignmentFormats="0" applyWidthHeightFormats="0"/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rmota+Dermota_1976_dur" growShrinkType="overwriteClear" preserveFormatting="0" adjustColumnWidth="0" connectionId="46" xr16:uid="{00000000-0016-0000-2600-0000EE000000}" autoFormatId="16" applyNumberFormats="0" applyBorderFormats="0" applyFontFormats="0" applyPatternFormats="0" applyAlignmentFormats="0" applyWidthHeightFormats="0"/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600-0000F0000000}" autoFormatId="16" applyNumberFormats="0" applyBorderFormats="0" applyFontFormats="0" applyPatternFormats="0" applyAlignmentFormats="0" applyWidthHeightFormats="0"/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600-0000EF000000}" autoFormatId="16" applyNumberFormats="0" applyBorderFormats="0" applyFontFormats="0" applyPatternFormats="0" applyAlignmentFormats="0" applyWidthHeightFormats="0"/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9" xr16:uid="{00000000-0016-0000-2700-0000F8000000}" autoFormatId="16" applyNumberFormats="0" applyBorderFormats="0" applyFontFormats="0" applyPatternFormats="0" applyAlignmentFormats="0" applyWidthHeightFormats="0"/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4" xr16:uid="{00000000-0016-0000-2700-0000FC000000}" autoFormatId="16" applyNumberFormats="0" applyBorderFormats="0" applyFontFormats="0" applyPatternFormats="0" applyAlignmentFormats="0" applyWidthHeightFormats="0"/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8" xr16:uid="{00000000-0016-0000-2700-0000F6000000}" autoFormatId="16" applyNumberFormats="0" applyBorderFormats="0" applyFontFormats="0" applyPatternFormats="0" applyAlignmentFormats="0" applyWidthHeightFormats="0"/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1" xr16:uid="{00000000-0016-0000-2700-0000F4000000}" autoFormatId="16" applyNumberFormats="0" applyBorderFormats="0" applyFontFormats="0" applyPatternFormats="0" applyAlignmentFormats="0" applyWidthHeightFormats="0"/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7" xr16:uid="{00000000-0016-0000-2700-0000FA000000}" autoFormatId="16" applyNumberFormats="0" applyBorderFormats="0" applyFontFormats="0" applyPatternFormats="0" applyAlignmentFormats="0" applyWidthHeightFormats="0"/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30" xr16:uid="{00000000-0016-0000-2700-0000F5000000}" autoFormatId="16" applyNumberFormats="0" applyBorderFormats="0" applyFontFormats="0" applyPatternFormats="0" applyAlignmentFormats="0" applyWidthHeightFormats="0"/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5" xr16:uid="{00000000-0016-0000-2700-0000FB000000}" autoFormatId="16" applyNumberFormats="0" applyBorderFormats="0" applyFontFormats="0" applyPatternFormats="0" applyAlignmentFormats="0" applyWidthHeightFormats="0"/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tter+Parsons_1976_dur" growShrinkType="overwriteClear" preserveFormatting="0" adjustColumnWidth="0" connectionId="85" xr16:uid="{00000000-0016-0000-2700-0000F7000000}" autoFormatId="16" applyNumberFormats="0" applyBorderFormats="0" applyFontFormats="0" applyPatternFormats="0" applyAlignmentFormats="0" applyWidthHeightFormats="0"/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2" xr16:uid="{00000000-0016-0000-2700-0000F9000000}" autoFormatId="16" applyNumberFormats="0" applyBorderFormats="0" applyFontFormats="0" applyPatternFormats="0" applyAlignmentFormats="0" applyWidthHeightFormats="0"/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800-000002010000}" autoFormatId="16" applyNumberFormats="0" applyBorderFormats="0" applyFontFormats="0" applyPatternFormats="0" applyAlignmentFormats="0" applyWidthHeightFormats="0"/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800-000005010000}" autoFormatId="16" applyNumberFormats="0" applyBorderFormats="0" applyFontFormats="0" applyPatternFormats="0" applyAlignmentFormats="0" applyWidthHeightFormats="0"/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800-000003010000}" autoFormatId="16" applyNumberFormats="0" applyBorderFormats="0" applyFontFormats="0" applyPatternFormats="0" applyAlignmentFormats="0" applyWidthHeightFormats="0"/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800-000000010000}" autoFormatId="16" applyNumberFormats="0" applyBorderFormats="0" applyFontFormats="0" applyPatternFormats="0" applyAlignmentFormats="0" applyWidthHeightFormats="0"/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800-000001010000}" autoFormatId="16" applyNumberFormats="0" applyBorderFormats="0" applyFontFormats="0" applyPatternFormats="0" applyAlignmentFormats="0" applyWidthHeightFormats="0"/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uzay+Bladwin_1976_dur_1" growShrinkType="overwriteClear" preserveFormatting="0" adjustColumnWidth="0" connectionId="131" xr16:uid="{00000000-0016-0000-2800-000004010000}" autoFormatId="16" applyNumberFormats="0" applyBorderFormats="0" applyFontFormats="0" applyPatternFormats="0" applyAlignmentFormats="0" applyWidthHeightFormats="0"/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800-0000FE000000}" autoFormatId="16" applyNumberFormats="0" applyBorderFormats="0" applyFontFormats="0" applyPatternFormats="0" applyAlignmentFormats="0" applyWidthHeightFormats="0"/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800-0000FF000000}" autoFormatId="16" applyNumberFormats="0" applyBorderFormats="0" applyFontFormats="0" applyPatternFormats="0" applyAlignmentFormats="0" applyWidthHeightFormats="0"/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800-0000FD000000}" autoFormatId="16" applyNumberFormats="0" applyBorderFormats="0" applyFontFormats="0" applyPatternFormats="0" applyAlignmentFormats="0" applyWidthHeightFormats="0"/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900-000007010000}" autoFormatId="16" applyNumberFormats="0" applyBorderFormats="0" applyFontFormats="0" applyPatternFormats="0" applyAlignmentFormats="0" applyWidthHeightFormats="0"/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900-000009010000}" autoFormatId="16" applyNumberFormats="0" applyBorderFormats="0" applyFontFormats="0" applyPatternFormats="0" applyAlignmentFormats="0" applyWidthHeightFormats="0"/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900-000006010000}" autoFormatId="16" applyNumberFormats="0" applyBorderFormats="0" applyFontFormats="0" applyPatternFormats="0" applyAlignmentFormats="0" applyWidthHeightFormats="0"/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900-00000C010000}" autoFormatId="16" applyNumberFormats="0" applyBorderFormats="0" applyFontFormats="0" applyPatternFormats="0" applyAlignmentFormats="0" applyWidthHeightFormats="0"/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900-00000B010000}" autoFormatId="16" applyNumberFormats="0" applyBorderFormats="0" applyFontFormats="0" applyPatternFormats="0" applyAlignmentFormats="0" applyWidthHeightFormats="0"/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900-00000A010000}" autoFormatId="16" applyNumberFormats="0" applyBorderFormats="0" applyFontFormats="0" applyPatternFormats="0" applyAlignmentFormats="0" applyWidthHeightFormats="0"/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900-00000E010000}" autoFormatId="16" applyNumberFormats="0" applyBorderFormats="0" applyFontFormats="0" applyPatternFormats="0" applyAlignmentFormats="0" applyWidthHeightFormats="0"/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900-00000D010000}" autoFormatId="16" applyNumberFormats="0" applyBorderFormats="0" applyFontFormats="0" applyPatternFormats="0" applyAlignmentFormats="0" applyWidthHeightFormats="0"/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Pollini_1978_dur" growShrinkType="overwriteClear" preserveFormatting="0" adjustColumnWidth="0" connectionId="64" xr16:uid="{00000000-0016-0000-2900-000008010000}" autoFormatId="16" applyNumberFormats="0" applyBorderFormats="0" applyFontFormats="0" applyPatternFormats="0" applyAlignmentFormats="0" applyWidthHeightFormats="0"/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A00-000012010000}" autoFormatId="16" applyNumberFormats="0" applyBorderFormats="0" applyFontFormats="0" applyPatternFormats="0" applyAlignmentFormats="0" applyWidthHeightFormats="0"/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A00-000016010000}" autoFormatId="16" applyNumberFormats="0" applyBorderFormats="0" applyFontFormats="0" applyPatternFormats="0" applyAlignmentFormats="0" applyWidthHeightFormats="0"/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A00-000011010000}" autoFormatId="16" applyNumberFormats="0" applyBorderFormats="0" applyFontFormats="0" applyPatternFormats="0" applyAlignmentFormats="0" applyWidthHeightFormats="0"/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A00-000010010000}" autoFormatId="16" applyNumberFormats="0" applyBorderFormats="0" applyFontFormats="0" applyPatternFormats="0" applyAlignmentFormats="0" applyWidthHeightFormats="0"/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Barenboim_1979_dur" growShrinkType="overwriteClear" preserveFormatting="0" adjustColumnWidth="0" connectionId="55" xr16:uid="{00000000-0016-0000-2A00-00000F010000}" autoFormatId="16" applyNumberFormats="0" applyBorderFormats="0" applyFontFormats="0" applyPatternFormats="0" applyAlignmentFormats="0" applyWidthHeightFormats="0"/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A00-000013010000}" autoFormatId="16" applyNumberFormats="0" applyBorderFormats="0" applyFontFormats="0" applyPatternFormats="0" applyAlignmentFormats="0" applyWidthHeightFormats="0"/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A00-000017010000}" autoFormatId="16" applyNumberFormats="0" applyBorderFormats="0" applyFontFormats="0" applyPatternFormats="0" applyAlignmentFormats="0" applyWidthHeightFormats="0"/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A00-000014010000}" autoFormatId="16" applyNumberFormats="0" applyBorderFormats="0" applyFontFormats="0" applyPatternFormats="0" applyAlignmentFormats="0" applyWidthHeightFormats="0"/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A00-000015010000}" autoFormatId="16" applyNumberFormats="0" applyBorderFormats="0" applyFontFormats="0" applyPatternFormats="0" applyAlignmentFormats="0" applyWidthHeightFormats="0"/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B00-000020010000}" autoFormatId="16" applyNumberFormats="0" applyBorderFormats="0" applyFontFormats="0" applyPatternFormats="0" applyAlignmentFormats="0" applyWidthHeightFormats="0"/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B00-000019010000}" autoFormatId="16" applyNumberFormats="0" applyBorderFormats="0" applyFontFormats="0" applyPatternFormats="0" applyAlignmentFormats="0" applyWidthHeightFormats="0"/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B00-000018010000}" autoFormatId="16" applyNumberFormats="0" applyBorderFormats="0" applyFontFormats="0" applyPatternFormats="0" applyAlignmentFormats="0" applyWidthHeightFormats="0"/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B00-00001F010000}" autoFormatId="16" applyNumberFormats="0" applyBorderFormats="0" applyFontFormats="0" applyPatternFormats="0" applyAlignmentFormats="0" applyWidthHeightFormats="0"/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B00-00001A010000}" autoFormatId="16" applyNumberFormats="0" applyBorderFormats="0" applyFontFormats="0" applyPatternFormats="0" applyAlignmentFormats="0" applyWidthHeightFormats="0"/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B00-00001E010000}" autoFormatId="16" applyNumberFormats="0" applyBorderFormats="0" applyFontFormats="0" applyPatternFormats="0" applyAlignmentFormats="0" applyWidthHeightFormats="0"/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B00-00001B010000}" autoFormatId="16" applyNumberFormats="0" applyBorderFormats="0" applyFontFormats="0" applyPatternFormats="0" applyAlignmentFormats="0" applyWidthHeightFormats="0"/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Brendel_1979_dur" growShrinkType="overwriteClear" preserveFormatting="0" adjustColumnWidth="0" connectionId="57" xr16:uid="{00000000-0016-0000-2B00-00001D010000}" autoFormatId="16" applyNumberFormats="0" applyBorderFormats="0" applyFontFormats="0" applyPatternFormats="0" applyAlignmentFormats="0" applyWidthHeightFormats="0"/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B00-00001C010000}" autoFormatId="16" applyNumberFormats="0" applyBorderFormats="0" applyFontFormats="0" applyPatternFormats="0" applyAlignmentFormats="0" applyWidthHeightFormats="0"/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C00-000025010000}" autoFormatId="16" applyNumberFormats="0" applyBorderFormats="0" applyFontFormats="0" applyPatternFormats="0" applyAlignmentFormats="0" applyWidthHeightFormats="0"/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C00-000029010000}" autoFormatId="16" applyNumberFormats="0" applyBorderFormats="0" applyFontFormats="0" applyPatternFormats="0" applyAlignmentFormats="0" applyWidthHeightFormats="0"/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C00-000023010000}" autoFormatId="16" applyNumberFormats="0" applyBorderFormats="0" applyFontFormats="0" applyPatternFormats="0" applyAlignmentFormats="0" applyWidthHeightFormats="0"/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C00-000021010000}" autoFormatId="16" applyNumberFormats="0" applyBorderFormats="0" applyFontFormats="0" applyPatternFormats="0" applyAlignmentFormats="0" applyWidthHeightFormats="0"/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C00-000027010000}" autoFormatId="16" applyNumberFormats="0" applyBorderFormats="0" applyFontFormats="0" applyPatternFormats="0" applyAlignmentFormats="0" applyWidthHeightFormats="0"/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C00-000022010000}" autoFormatId="16" applyNumberFormats="0" applyBorderFormats="0" applyFontFormats="0" applyPatternFormats="0" applyAlignmentFormats="0" applyWidthHeightFormats="0"/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C00-000028010000}" autoFormatId="16" applyNumberFormats="0" applyBorderFormats="0" applyFontFormats="0" applyPatternFormats="0" applyAlignmentFormats="0" applyWidthHeightFormats="0"/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efliger+Dähler_1980_dur" growShrinkType="overwriteClear" preserveFormatting="0" adjustColumnWidth="0" connectionId="73" xr16:uid="{00000000-0016-0000-2C00-000024010000}" autoFormatId="16" applyNumberFormats="0" applyBorderFormats="0" applyFontFormats="0" applyPatternFormats="0" applyAlignmentFormats="0" applyWidthHeightFormats="0"/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C00-000026010000}" autoFormatId="16" applyNumberFormats="0" applyBorderFormats="0" applyFontFormats="0" applyPatternFormats="0" applyAlignmentFormats="0" applyWidthHeightFormats="0"/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D00-00002F010000}" autoFormatId="16" applyNumberFormats="0" applyBorderFormats="0" applyFontFormats="0" applyPatternFormats="0" applyAlignmentFormats="0" applyWidthHeightFormats="0"/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D00-000032010000}" autoFormatId="16" applyNumberFormats="0" applyBorderFormats="0" applyFontFormats="0" applyPatternFormats="0" applyAlignmentFormats="0" applyWidthHeightFormats="0"/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D00-000030010000}" autoFormatId="16" applyNumberFormats="0" applyBorderFormats="0" applyFontFormats="0" applyPatternFormats="0" applyAlignmentFormats="0" applyWidthHeightFormats="0"/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l+Richter_1980_dur" growShrinkType="overwriteClear" preserveFormatting="0" adjustColumnWidth="0" connectionId="80" xr16:uid="{00000000-0016-0000-2D00-00002D010000}" autoFormatId="16" applyNumberFormats="0" applyBorderFormats="0" applyFontFormats="0" applyPatternFormats="0" applyAlignmentFormats="0" applyWidthHeightFormats="0"/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D00-00002E010000}" autoFormatId="16" applyNumberFormats="0" applyBorderFormats="0" applyFontFormats="0" applyPatternFormats="0" applyAlignmentFormats="0" applyWidthHeightFormats="0"/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D00-000031010000}" autoFormatId="16" applyNumberFormats="0" applyBorderFormats="0" applyFontFormats="0" applyPatternFormats="0" applyAlignmentFormats="0" applyWidthHeightFormats="0"/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D00-00002B010000}" autoFormatId="16" applyNumberFormats="0" applyBorderFormats="0" applyFontFormats="0" applyPatternFormats="0" applyAlignmentFormats="0" applyWidthHeightFormats="0"/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D00-00002C010000}" autoFormatId="16" applyNumberFormats="0" applyBorderFormats="0" applyFontFormats="0" applyPatternFormats="0" applyAlignmentFormats="0" applyWidthHeightFormats="0"/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D00-00002A010000}" autoFormatId="16" applyNumberFormats="0" applyBorderFormats="0" applyFontFormats="0" applyPatternFormats="0" applyAlignmentFormats="0" applyWidthHeightFormats="0"/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E00-000034010000}" autoFormatId="16" applyNumberFormats="0" applyBorderFormats="0" applyFontFormats="0" applyPatternFormats="0" applyAlignmentFormats="0" applyWidthHeightFormats="0"/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E00-000036010000}" autoFormatId="16" applyNumberFormats="0" applyBorderFormats="0" applyFontFormats="0" applyPatternFormats="0" applyAlignmentFormats="0" applyWidthHeightFormats="0"/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E00-000033010000}" autoFormatId="16" applyNumberFormats="0" applyBorderFormats="0" applyFontFormats="0" applyPatternFormats="0" applyAlignmentFormats="0" applyWidthHeightFormats="0"/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zerwenka+Schneider_1981_dur" growShrinkType="overwriteClear" preserveFormatting="0" adjustColumnWidth="0" connectionId="45" xr16:uid="{00000000-0016-0000-2E00-000039010000}" autoFormatId="16" applyNumberFormats="0" applyBorderFormats="0" applyFontFormats="0" applyPatternFormats="0" applyAlignmentFormats="0" applyWidthHeightFormats="0"/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E00-000038010000}" autoFormatId="16" applyNumberFormats="0" applyBorderFormats="0" applyFontFormats="0" applyPatternFormats="0" applyAlignmentFormats="0" applyWidthHeightFormats="0"/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E00-000037010000}" autoFormatId="16" applyNumberFormats="0" applyBorderFormats="0" applyFontFormats="0" applyPatternFormats="0" applyAlignmentFormats="0" applyWidthHeightFormats="0"/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E00-00003B010000}" autoFormatId="16" applyNumberFormats="0" applyBorderFormats="0" applyFontFormats="0" applyPatternFormats="0" applyAlignmentFormats="0" applyWidthHeightFormats="0"/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E00-00003A010000}" autoFormatId="16" applyNumberFormats="0" applyBorderFormats="0" applyFontFormats="0" applyPatternFormats="0" applyAlignmentFormats="0" applyWidthHeightFormats="0"/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E00-000035010000}" autoFormatId="16" applyNumberFormats="0" applyBorderFormats="0" applyFontFormats="0" applyPatternFormats="0" applyAlignmentFormats="0" applyWidthHeightFormats="0"/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2F00-00003F010000}" autoFormatId="16" applyNumberFormats="0" applyBorderFormats="0" applyFontFormats="0" applyPatternFormats="0" applyAlignmentFormats="0" applyWidthHeightFormats="0"/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2F00-000043010000}" autoFormatId="16" applyNumberFormats="0" applyBorderFormats="0" applyFontFormats="0" applyPatternFormats="0" applyAlignmentFormats="0" applyWidthHeightFormats="0"/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2F00-00003E010000}" autoFormatId="16" applyNumberFormats="0" applyBorderFormats="0" applyFontFormats="0" applyPatternFormats="0" applyAlignmentFormats="0" applyWidthHeightFormats="0"/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2F00-00003D010000}" autoFormatId="16" applyNumberFormats="0" applyBorderFormats="0" applyFontFormats="0" applyPatternFormats="0" applyAlignmentFormats="0" applyWidthHeightFormats="0"/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2F00-00003C010000}" autoFormatId="16" applyNumberFormats="0" applyBorderFormats="0" applyFontFormats="0" applyPatternFormats="0" applyAlignmentFormats="0" applyWidthHeightFormats="0"/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2F00-000040010000}" autoFormatId="16" applyNumberFormats="0" applyBorderFormats="0" applyFontFormats="0" applyPatternFormats="0" applyAlignmentFormats="0" applyWidthHeightFormats="0"/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2F00-000044010000}" autoFormatId="16" applyNumberFormats="0" applyBorderFormats="0" applyFontFormats="0" applyPatternFormats="0" applyAlignmentFormats="0" applyWidthHeightFormats="0"/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ll+Garben_1982_dur" growShrinkType="overwriteClear" preserveFormatting="0" adjustColumnWidth="0" connectionId="100" xr16:uid="{00000000-0016-0000-2F00-000041010000}" autoFormatId="16" applyNumberFormats="0" applyBorderFormats="0" applyFontFormats="0" applyPatternFormats="0" applyAlignmentFormats="0" applyWidthHeightFormats="0"/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2F00-000042010000}" autoFormatId="16" applyNumberFormats="0" applyBorderFormats="0" applyFontFormats="0" applyPatternFormats="0" applyAlignmentFormats="0" applyWidthHeightFormats="0"/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000-00004D010000}" autoFormatId="16" applyNumberFormats="0" applyBorderFormats="0" applyFontFormats="0" applyPatternFormats="0" applyAlignmentFormats="0" applyWidthHeightFormats="0"/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000-000046010000}" autoFormatId="16" applyNumberFormats="0" applyBorderFormats="0" applyFontFormats="0" applyPatternFormats="0" applyAlignmentFormats="0" applyWidthHeightFormats="0"/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000-000045010000}" autoFormatId="16" applyNumberFormats="0" applyBorderFormats="0" applyFontFormats="0" applyPatternFormats="0" applyAlignmentFormats="0" applyWidthHeightFormats="0"/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ckers+Parsons_1983_dur" growShrinkType="overwriteClear" preserveFormatting="0" adjustColumnWidth="0" connectionId="133" xr16:uid="{00000000-0016-0000-3000-00004C010000}" autoFormatId="16" applyNumberFormats="0" applyBorderFormats="0" applyFontFormats="0" applyPatternFormats="0" applyAlignmentFormats="0" applyWidthHeightFormats="0"/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000-000047010000}" autoFormatId="16" applyNumberFormats="0" applyBorderFormats="0" applyFontFormats="0" applyPatternFormats="0" applyAlignmentFormats="0" applyWidthHeightFormats="0"/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000-00004B010000}" autoFormatId="16" applyNumberFormats="0" applyBorderFormats="0" applyFontFormats="0" applyPatternFormats="0" applyAlignmentFormats="0" applyWidthHeightFormats="0"/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000-000048010000}" autoFormatId="16" applyNumberFormats="0" applyBorderFormats="0" applyFontFormats="0" applyPatternFormats="0" applyAlignmentFormats="0" applyWidthHeightFormats="0"/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000-00004A010000}" autoFormatId="16" applyNumberFormats="0" applyBorderFormats="0" applyFontFormats="0" applyPatternFormats="0" applyAlignmentFormats="0" applyWidthHeightFormats="0"/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000-000049010000}" autoFormatId="16" applyNumberFormats="0" applyBorderFormats="0" applyFontFormats="0" applyPatternFormats="0" applyAlignmentFormats="0" applyWidthHeightFormats="0"/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100-000052010000}" autoFormatId="16" applyNumberFormats="0" applyBorderFormats="0" applyFontFormats="0" applyPatternFormats="0" applyAlignmentFormats="0" applyWidthHeightFormats="0"/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100-000056010000}" autoFormatId="16" applyNumberFormats="0" applyBorderFormats="0" applyFontFormats="0" applyPatternFormats="0" applyAlignmentFormats="0" applyWidthHeightFormats="0"/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100-000050010000}" autoFormatId="16" applyNumberFormats="0" applyBorderFormats="0" applyFontFormats="0" applyPatternFormats="0" applyAlignmentFormats="0" applyWidthHeightFormats="0"/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100-00004E010000}" autoFormatId="16" applyNumberFormats="0" applyBorderFormats="0" applyFontFormats="0" applyPatternFormats="0" applyAlignmentFormats="0" applyWidthHeightFormats="0"/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100-000054010000}" autoFormatId="16" applyNumberFormats="0" applyBorderFormats="0" applyFontFormats="0" applyPatternFormats="0" applyAlignmentFormats="0" applyWidthHeightFormats="0"/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100-00004F010000}" autoFormatId="16" applyNumberFormats="0" applyBorderFormats="0" applyFontFormats="0" applyPatternFormats="0" applyAlignmentFormats="0" applyWidthHeightFormats="0"/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100-000055010000}" autoFormatId="16" applyNumberFormats="0" applyBorderFormats="0" applyFontFormats="0" applyPatternFormats="0" applyAlignmentFormats="0" applyWidthHeightFormats="0"/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ckers+Schaf_1983_dur" growShrinkType="overwriteClear" preserveFormatting="0" adjustColumnWidth="0" connectionId="134" xr16:uid="{00000000-0016-0000-3100-000051010000}" autoFormatId="16" applyNumberFormats="0" applyBorderFormats="0" applyFontFormats="0" applyPatternFormats="0" applyAlignmentFormats="0" applyWidthHeightFormats="0"/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100-000053010000}" autoFormatId="16" applyNumberFormats="0" applyBorderFormats="0" applyFontFormats="0" applyPatternFormats="0" applyAlignmentFormats="0" applyWidthHeightFormats="0"/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3200-000060010000}" autoFormatId="16" applyNumberFormats="0" applyBorderFormats="0" applyFontFormats="0" applyPatternFormats="0" applyAlignmentFormats="0" applyWidthHeightFormats="0"/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3" xr16:uid="{00000000-0016-0000-3200-00005C010000}" autoFormatId="16" applyNumberFormats="0" applyBorderFormats="0" applyFontFormats="0" applyPatternFormats="0" applyAlignmentFormats="0" applyWidthHeightFormats="0"/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3200-000064010000}" autoFormatId="16" applyNumberFormats="0" applyBorderFormats="0" applyFontFormats="0" applyPatternFormats="0" applyAlignmentFormats="0" applyWidthHeightFormats="0"/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7" xr16:uid="{00000000-0016-0000-3200-000066010000}" autoFormatId="16" applyNumberFormats="0" applyBorderFormats="0" applyFontFormats="0" applyPatternFormats="0" applyAlignmentFormats="0" applyWidthHeightFormats="0"/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3200-000057010000}" autoFormatId="16" applyNumberFormats="0" applyBorderFormats="0" applyFontFormats="0" applyPatternFormats="0" applyAlignmentFormats="0" applyWidthHeightFormats="0"/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6" xr16:uid="{00000000-0016-0000-3200-00005E010000}" autoFormatId="16" applyNumberFormats="0" applyBorderFormats="0" applyFontFormats="0" applyPatternFormats="0" applyAlignmentFormats="0" applyWidthHeightFormats="0"/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3200-000065010000}" autoFormatId="16" applyNumberFormats="0" applyBorderFormats="0" applyFontFormats="0" applyPatternFormats="0" applyAlignmentFormats="0" applyWidthHeightFormats="0"/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3200-00005B010000}" autoFormatId="16" applyNumberFormats="0" applyBorderFormats="0" applyFontFormats="0" applyPatternFormats="0" applyAlignmentFormats="0" applyWidthHeightFormats="0"/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29" xr16:uid="{00000000-0016-0000-3200-000062010000}" autoFormatId="16" applyNumberFormats="0" applyBorderFormats="0" applyFontFormats="0" applyPatternFormats="0" applyAlignmentFormats="0" applyWidthHeightFormats="0"/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Brendel_1984_dur" growShrinkType="overwriteClear" preserveFormatting="0" adjustColumnWidth="0" connectionId="58" xr16:uid="{00000000-0016-0000-3200-000063010000}" autoFormatId="16" applyNumberFormats="0" applyBorderFormats="0" applyFontFormats="0" applyPatternFormats="0" applyAlignmentFormats="0" applyWidthHeightFormats="0"/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3200-000058010000}" autoFormatId="16" applyNumberFormats="0" applyBorderFormats="0" applyFontFormats="0" applyPatternFormats="0" applyAlignmentFormats="0" applyWidthHeightFormats="0"/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3200-000067010000}" autoFormatId="16" applyNumberFormats="0" applyBorderFormats="0" applyFontFormats="0" applyPatternFormats="0" applyAlignmentFormats="0" applyWidthHeightFormats="0"/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3200-00005D010000}" autoFormatId="16" applyNumberFormats="0" applyBorderFormats="0" applyFontFormats="0" applyPatternFormats="0" applyAlignmentFormats="0" applyWidthHeightFormats="0"/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8" xr16:uid="{00000000-0016-0000-3200-000059010000}" autoFormatId="16" applyNumberFormats="0" applyBorderFormats="0" applyFontFormats="0" applyPatternFormats="0" applyAlignmentFormats="0" applyWidthHeightFormats="0"/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4" xr16:uid="{00000000-0016-0000-3200-00005F010000}" autoFormatId="16" applyNumberFormats="0" applyBorderFormats="0" applyFontFormats="0" applyPatternFormats="0" applyAlignmentFormats="0" applyWidthHeightFormats="0"/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0" xr16:uid="{00000000-0016-0000-3200-00005A010000}" autoFormatId="16" applyNumberFormats="0" applyBorderFormats="0" applyFontFormats="0" applyPatternFormats="0" applyAlignmentFormats="0" applyWidthHeightFormats="0"/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1" xr16:uid="{00000000-0016-0000-3200-000061010000}" autoFormatId="16" applyNumberFormats="0" applyBorderFormats="0" applyFontFormats="0" applyPatternFormats="0" applyAlignmentFormats="0" applyWidthHeightFormats="0"/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3300-00006E010000}" autoFormatId="16" applyNumberFormats="0" applyBorderFormats="0" applyFontFormats="0" applyPatternFormats="0" applyAlignmentFormats="0" applyWidthHeightFormats="0"/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8" xr16:uid="{00000000-0016-0000-3300-000078010000}" autoFormatId="16" applyNumberFormats="0" applyBorderFormats="0" applyFontFormats="0" applyPatternFormats="0" applyAlignmentFormats="0" applyWidthHeightFormats="0"/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3300-00006F010000}" autoFormatId="16" applyNumberFormats="0" applyBorderFormats="0" applyFontFormats="0" applyPatternFormats="0" applyAlignmentFormats="0" applyWidthHeightFormats="0"/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3300-000076010000}" autoFormatId="16" applyNumberFormats="0" applyBorderFormats="0" applyFontFormats="0" applyPatternFormats="0" applyAlignmentFormats="0" applyWidthHeightFormats="0"/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4" xr16:uid="{00000000-0016-0000-3300-00006D010000}" autoFormatId="16" applyNumberFormats="0" applyBorderFormats="0" applyFontFormats="0" applyPatternFormats="0" applyAlignmentFormats="0" applyWidthHeightFormats="0"/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1" xr16:uid="{00000000-0016-0000-3300-000068010000}" autoFormatId="16" applyNumberFormats="0" applyBorderFormats="0" applyFontFormats="0" applyPatternFormats="0" applyAlignmentFormats="0" applyWidthHeightFormats="0"/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29" xr16:uid="{00000000-0016-0000-3300-00006B010000}" autoFormatId="16" applyNumberFormats="0" applyBorderFormats="0" applyFontFormats="0" applyPatternFormats="0" applyAlignmentFormats="0" applyWidthHeightFormats="0"/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3300-00006A010000}" autoFormatId="16" applyNumberFormats="0" applyBorderFormats="0" applyFontFormats="0" applyPatternFormats="0" applyAlignmentFormats="0" applyWidthHeightFormats="0"/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3300-000075010000}" autoFormatId="16" applyNumberFormats="0" applyBorderFormats="0" applyFontFormats="0" applyPatternFormats="0" applyAlignmentFormats="0" applyWidthHeightFormats="0"/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3300-000072010000}" autoFormatId="16" applyNumberFormats="0" applyBorderFormats="0" applyFontFormats="0" applyPatternFormats="0" applyAlignmentFormats="0" applyWidthHeightFormats="0"/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3300-000074010000}" autoFormatId="16" applyNumberFormats="0" applyBorderFormats="0" applyFontFormats="0" applyPatternFormats="0" applyAlignmentFormats="0" applyWidthHeightFormats="0"/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0" xr16:uid="{00000000-0016-0000-3300-000071010000}" autoFormatId="16" applyNumberFormats="0" applyBorderFormats="0" applyFontFormats="0" applyPatternFormats="0" applyAlignmentFormats="0" applyWidthHeightFormats="0"/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ilson-Johnson+Norris_1984_dur_2" growShrinkType="overwriteClear" preserveFormatting="0" adjustColumnWidth="0" connectionId="135" xr16:uid="{00000000-0016-0000-3300-000070010000}" autoFormatId="16" applyNumberFormats="0" applyBorderFormats="0" applyFontFormats="0" applyPatternFormats="0" applyAlignmentFormats="0" applyWidthHeightFormats="0"/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6" xr16:uid="{00000000-0016-0000-3300-000073010000}" autoFormatId="16" applyNumberFormats="0" applyBorderFormats="0" applyFontFormats="0" applyPatternFormats="0" applyAlignmentFormats="0" applyWidthHeightFormats="0"/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3" xr16:uid="{00000000-0016-0000-3300-000077010000}" autoFormatId="16" applyNumberFormats="0" applyBorderFormats="0" applyFontFormats="0" applyPatternFormats="0" applyAlignmentFormats="0" applyWidthHeightFormats="0"/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3300-000069010000}" autoFormatId="16" applyNumberFormats="0" applyBorderFormats="0" applyFontFormats="0" applyPatternFormats="0" applyAlignmentFormats="0" applyWidthHeightFormats="0"/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7" xr16:uid="{00000000-0016-0000-3300-00006C010000}" autoFormatId="16" applyNumberFormats="0" applyBorderFormats="0" applyFontFormats="0" applyPatternFormats="0" applyAlignmentFormats="0" applyWidthHeightFormats="0"/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3400-000081010000}" autoFormatId="16" applyNumberFormats="0" applyBorderFormats="0" applyFontFormats="0" applyPatternFormats="0" applyAlignmentFormats="0" applyWidthHeightFormats="0"/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400-00007C010000}" autoFormatId="16" applyNumberFormats="0" applyBorderFormats="0" applyFontFormats="0" applyPatternFormats="0" applyAlignmentFormats="0" applyWidthHeightFormats="0"/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400-000083010000}" autoFormatId="16" applyNumberFormats="0" applyBorderFormats="0" applyFontFormats="0" applyPatternFormats="0" applyAlignmentFormats="0" applyWidthHeightFormats="0"/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3400-00007E010000}" autoFormatId="16" applyNumberFormats="0" applyBorderFormats="0" applyFontFormats="0" applyPatternFormats="0" applyAlignmentFormats="0" applyWidthHeightFormats="0"/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400-000079010000}" autoFormatId="16" applyNumberFormats="0" applyBorderFormats="0" applyFontFormats="0" applyPatternFormats="0" applyAlignmentFormats="0" applyWidthHeightFormats="0"/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400-00007F010000}" autoFormatId="16" applyNumberFormats="0" applyBorderFormats="0" applyFontFormats="0" applyPatternFormats="0" applyAlignmentFormats="0" applyWidthHeightFormats="0"/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üchner+Shetler_1985_dur" growShrinkType="overwriteClear" preserveFormatting="0" adjustColumnWidth="0" connectionId="44" xr16:uid="{00000000-0016-0000-3400-00007B010000}" autoFormatId="16" applyNumberFormats="0" applyBorderFormats="0" applyFontFormats="0" applyPatternFormats="0" applyAlignmentFormats="0" applyWidthHeightFormats="0"/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400-00007A010000}" autoFormatId="16" applyNumberFormats="0" applyBorderFormats="0" applyFontFormats="0" applyPatternFormats="0" applyAlignmentFormats="0" applyWidthHeightFormats="0"/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400-000080010000}" autoFormatId="16" applyNumberFormats="0" applyBorderFormats="0" applyFontFormats="0" applyPatternFormats="0" applyAlignmentFormats="0" applyWidthHeightFormats="0"/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400-000082010000}" autoFormatId="16" applyNumberFormats="0" applyBorderFormats="0" applyFontFormats="0" applyPatternFormats="0" applyAlignmentFormats="0" applyWidthHeightFormats="0"/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400-00007D010000}" autoFormatId="16" applyNumberFormats="0" applyBorderFormats="0" applyFontFormats="0" applyPatternFormats="0" applyAlignmentFormats="0" applyWidthHeightFormats="0"/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500-00008C010000}" autoFormatId="16" applyNumberFormats="0" applyBorderFormats="0" applyFontFormats="0" applyPatternFormats="0" applyAlignmentFormats="0" applyWidthHeightFormats="0"/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500-000085010000}" autoFormatId="16" applyNumberFormats="0" applyBorderFormats="0" applyFontFormats="0" applyPatternFormats="0" applyAlignmentFormats="0" applyWidthHeightFormats="0"/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500-000084010000}" autoFormatId="16" applyNumberFormats="0" applyBorderFormats="0" applyFontFormats="0" applyPatternFormats="0" applyAlignmentFormats="0" applyWidthHeightFormats="0"/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500-00008B010000}" autoFormatId="16" applyNumberFormats="0" applyBorderFormats="0" applyFontFormats="0" applyPatternFormats="0" applyAlignmentFormats="0" applyWidthHeightFormats="0"/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500-000086010000}" autoFormatId="16" applyNumberFormats="0" applyBorderFormats="0" applyFontFormats="0" applyPatternFormats="0" applyAlignmentFormats="0" applyWidthHeightFormats="0"/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500-00008A010000}" autoFormatId="16" applyNumberFormats="0" applyBorderFormats="0" applyFontFormats="0" applyPatternFormats="0" applyAlignmentFormats="0" applyWidthHeightFormats="0"/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500-000087010000}" autoFormatId="16" applyNumberFormats="0" applyBorderFormats="0" applyFontFormats="0" applyPatternFormats="0" applyAlignmentFormats="0" applyWidthHeightFormats="0"/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500-000089010000}" autoFormatId="16" applyNumberFormats="0" applyBorderFormats="0" applyFontFormats="0" applyPatternFormats="0" applyAlignmentFormats="0" applyWidthHeightFormats="0"/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Brendel_1985_dur" growShrinkType="overwriteClear" preserveFormatting="0" adjustColumnWidth="0" connectionId="59" xr16:uid="{00000000-0016-0000-3500-000088010000}" autoFormatId="16" applyNumberFormats="0" applyBorderFormats="0" applyFontFormats="0" applyPatternFormats="0" applyAlignmentFormats="0" applyWidthHeightFormats="0"/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600-000091010000}" autoFormatId="16" applyNumberFormats="0" applyBorderFormats="0" applyFontFormats="0" applyPatternFormats="0" applyAlignmentFormats="0" applyWidthHeightFormats="0"/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600-000095010000}" autoFormatId="16" applyNumberFormats="0" applyBorderFormats="0" applyFontFormats="0" applyPatternFormats="0" applyAlignmentFormats="0" applyWidthHeightFormats="0"/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600-00008F010000}" autoFormatId="16" applyNumberFormats="0" applyBorderFormats="0" applyFontFormats="0" applyPatternFormats="0" applyAlignmentFormats="0" applyWidthHeightFormats="0"/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reier+Richter_1985_dur" growShrinkType="overwriteClear" preserveFormatting="0" adjustColumnWidth="0" connectionId="124" xr16:uid="{00000000-0016-0000-3600-00008D010000}" autoFormatId="16" applyNumberFormats="0" applyBorderFormats="0" applyFontFormats="0" applyPatternFormats="0" applyAlignmentFormats="0" applyWidthHeightFormats="0"/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600-000093010000}" autoFormatId="16" applyNumberFormats="0" applyBorderFormats="0" applyFontFormats="0" applyPatternFormats="0" applyAlignmentFormats="0" applyWidthHeightFormats="0"/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600-00008E010000}" autoFormatId="16" applyNumberFormats="0" applyBorderFormats="0" applyFontFormats="0" applyPatternFormats="0" applyAlignmentFormats="0" applyWidthHeightFormats="0"/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600-000094010000}" autoFormatId="16" applyNumberFormats="0" applyBorderFormats="0" applyFontFormats="0" applyPatternFormats="0" applyAlignmentFormats="0" applyWidthHeightFormats="0"/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600-000090010000}" autoFormatId="16" applyNumberFormats="0" applyBorderFormats="0" applyFontFormats="0" applyPatternFormats="0" applyAlignmentFormats="0" applyWidthHeightFormats="0"/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600-000092010000}" autoFormatId="16" applyNumberFormats="0" applyBorderFormats="0" applyFontFormats="0" applyPatternFormats="0" applyAlignmentFormats="0" applyWidthHeightFormats="0"/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700-00009B010000}" autoFormatId="16" applyNumberFormats="0" applyBorderFormats="0" applyFontFormats="0" applyPatternFormats="0" applyAlignmentFormats="0" applyWidthHeightFormats="0"/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700-00009E010000}" autoFormatId="16" applyNumberFormats="0" applyBorderFormats="0" applyFontFormats="0" applyPatternFormats="0" applyAlignmentFormats="0" applyWidthHeightFormats="0"/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700-00009C010000}" autoFormatId="16" applyNumberFormats="0" applyBorderFormats="0" applyFontFormats="0" applyPatternFormats="0" applyAlignmentFormats="0" applyWidthHeightFormats="0"/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700-000099010000}" autoFormatId="16" applyNumberFormats="0" applyBorderFormats="0" applyFontFormats="0" applyPatternFormats="0" applyAlignmentFormats="0" applyWidthHeightFormats="0"/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700-00009A010000}" autoFormatId="16" applyNumberFormats="0" applyBorderFormats="0" applyFontFormats="0" applyPatternFormats="0" applyAlignmentFormats="0" applyWidthHeightFormats="0"/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700-00009D010000}" autoFormatId="16" applyNumberFormats="0" applyBorderFormats="0" applyFontFormats="0" applyPatternFormats="0" applyAlignmentFormats="0" applyWidthHeightFormats="0"/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700-000097010000}" autoFormatId="16" applyNumberFormats="0" applyBorderFormats="0" applyFontFormats="0" applyPatternFormats="0" applyAlignmentFormats="0" applyWidthHeightFormats="0"/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renz+Shetler_1986_dur" growShrinkType="overwriteClear" preserveFormatting="0" adjustColumnWidth="0" connectionId="96" xr16:uid="{00000000-0016-0000-3700-000098010000}" autoFormatId="16" applyNumberFormats="0" applyBorderFormats="0" applyFontFormats="0" applyPatternFormats="0" applyAlignmentFormats="0" applyWidthHeightFormats="0"/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700-000096010000}" autoFormatId="16" applyNumberFormats="0" applyBorderFormats="0" applyFontFormats="0" applyPatternFormats="0" applyAlignmentFormats="0" applyWidthHeightFormats="0"/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800-0000A0010000}" autoFormatId="16" applyNumberFormats="0" applyBorderFormats="0" applyFontFormats="0" applyPatternFormats="0" applyAlignmentFormats="0" applyWidthHeightFormats="0"/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800-0000A2010000}" autoFormatId="16" applyNumberFormats="0" applyBorderFormats="0" applyFontFormats="0" applyPatternFormats="0" applyAlignmentFormats="0" applyWidthHeightFormats="0"/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800-00009F010000}" autoFormatId="16" applyNumberFormats="0" applyBorderFormats="0" applyFontFormats="0" applyPatternFormats="0" applyAlignmentFormats="0" applyWidthHeightFormats="0"/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800-0000A5010000}" autoFormatId="16" applyNumberFormats="0" applyBorderFormats="0" applyFontFormats="0" applyPatternFormats="0" applyAlignmentFormats="0" applyWidthHeightFormats="0"/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800-0000A4010000}" autoFormatId="16" applyNumberFormats="0" applyBorderFormats="0" applyFontFormats="0" applyPatternFormats="0" applyAlignmentFormats="0" applyWidthHeightFormats="0"/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800-0000A3010000}" autoFormatId="16" applyNumberFormats="0" applyBorderFormats="0" applyFontFormats="0" applyPatternFormats="0" applyAlignmentFormats="0" applyWidthHeightFormats="0"/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wig+Levine_1986_dur" growShrinkType="overwriteClear" preserveFormatting="0" adjustColumnWidth="0" connectionId="97" xr16:uid="{00000000-0016-0000-3800-0000A7010000}" autoFormatId="16" applyNumberFormats="0" applyBorderFormats="0" applyFontFormats="0" applyPatternFormats="0" applyAlignmentFormats="0" applyWidthHeightFormats="0"/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800-0000A6010000}" autoFormatId="16" applyNumberFormats="0" applyBorderFormats="0" applyFontFormats="0" applyPatternFormats="0" applyAlignmentFormats="0" applyWidthHeightFormats="0"/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800-0000A1010000}" autoFormatId="16" applyNumberFormats="0" applyBorderFormats="0" applyFontFormats="0" applyPatternFormats="0" applyAlignmentFormats="0" applyWidthHeightFormats="0"/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l+Maisenberg_1987_dur" growShrinkType="overwriteClear" preserveFormatting="0" adjustColumnWidth="0" connectionId="78" xr16:uid="{00000000-0016-0000-3900-0000AB010000}" autoFormatId="16" applyNumberFormats="0" applyBorderFormats="0" applyFontFormats="0" applyPatternFormats="0" applyAlignmentFormats="0" applyWidthHeightFormats="0"/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900-0000AF010000}" autoFormatId="16" applyNumberFormats="0" applyBorderFormats="0" applyFontFormats="0" applyPatternFormats="0" applyAlignmentFormats="0" applyWidthHeightFormats="0"/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900-0000AA010000}" autoFormatId="16" applyNumberFormats="0" applyBorderFormats="0" applyFontFormats="0" applyPatternFormats="0" applyAlignmentFormats="0" applyWidthHeightFormats="0"/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900-0000A9010000}" autoFormatId="16" applyNumberFormats="0" applyBorderFormats="0" applyFontFormats="0" applyPatternFormats="0" applyAlignmentFormats="0" applyWidthHeightFormats="0"/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900-0000A8010000}" autoFormatId="16" applyNumberFormats="0" applyBorderFormats="0" applyFontFormats="0" applyPatternFormats="0" applyAlignmentFormats="0" applyWidthHeightFormats="0"/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900-0000AC010000}" autoFormatId="16" applyNumberFormats="0" applyBorderFormats="0" applyFontFormats="0" applyPatternFormats="0" applyAlignmentFormats="0" applyWidthHeightFormats="0"/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900-0000B0010000}" autoFormatId="16" applyNumberFormats="0" applyBorderFormats="0" applyFontFormats="0" applyPatternFormats="0" applyAlignmentFormats="0" applyWidthHeightFormats="0"/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900-0000AD010000}" autoFormatId="16" applyNumberFormats="0" applyBorderFormats="0" applyFontFormats="0" applyPatternFormats="0" applyAlignmentFormats="0" applyWidthHeightFormats="0"/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900-0000AE010000}" autoFormatId="16" applyNumberFormats="0" applyBorderFormats="0" applyFontFormats="0" applyPatternFormats="0" applyAlignmentFormats="0" applyWidthHeightFormats="0"/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y+Deutsch_1987_dur" growShrinkType="overwriteClear" preserveFormatting="0" adjustColumnWidth="0" connectionId="108" xr16:uid="{00000000-0016-0000-3A00-0000B9010000}" autoFormatId="16" applyNumberFormats="0" applyBorderFormats="0" applyFontFormats="0" applyPatternFormats="0" applyAlignmentFormats="0" applyWidthHeightFormats="0"/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A00-0000B2010000}" autoFormatId="16" applyNumberFormats="0" applyBorderFormats="0" applyFontFormats="0" applyPatternFormats="0" applyAlignmentFormats="0" applyWidthHeightFormats="0"/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A00-0000B1010000}" autoFormatId="16" applyNumberFormats="0" applyBorderFormats="0" applyFontFormats="0" applyPatternFormats="0" applyAlignmentFormats="0" applyWidthHeightFormats="0"/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A00-0000B8010000}" autoFormatId="16" applyNumberFormats="0" applyBorderFormats="0" applyFontFormats="0" applyPatternFormats="0" applyAlignmentFormats="0" applyWidthHeightFormats="0"/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A00-0000B3010000}" autoFormatId="16" applyNumberFormats="0" applyBorderFormats="0" applyFontFormats="0" applyPatternFormats="0" applyAlignmentFormats="0" applyWidthHeightFormats="0"/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A00-0000B7010000}" autoFormatId="16" applyNumberFormats="0" applyBorderFormats="0" applyFontFormats="0" applyPatternFormats="0" applyAlignmentFormats="0" applyWidthHeightFormats="0"/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A00-0000B4010000}" autoFormatId="16" applyNumberFormats="0" applyBorderFormats="0" applyFontFormats="0" applyPatternFormats="0" applyAlignmentFormats="0" applyWidthHeightFormats="0"/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A00-0000B6010000}" autoFormatId="16" applyNumberFormats="0" applyBorderFormats="0" applyFontFormats="0" applyPatternFormats="0" applyAlignmentFormats="0" applyWidthHeightFormats="0"/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A00-0000B5010000}" autoFormatId="16" applyNumberFormats="0" applyBorderFormats="0" applyFontFormats="0" applyPatternFormats="0" applyAlignmentFormats="0" applyWidthHeightFormats="0"/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4" xr16:uid="{00000000-0016-0000-3B00-0000BE010000}" autoFormatId="16" applyNumberFormats="0" applyBorderFormats="0" applyFontFormats="0" applyPatternFormats="0" applyAlignmentFormats="0" applyWidthHeightFormats="0"/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B00-0000C0010000}" autoFormatId="16" applyNumberFormats="0" applyBorderFormats="0" applyFontFormats="0" applyPatternFormats="0" applyAlignmentFormats="0" applyWidthHeightFormats="0"/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quiluz+Fussi_1988_dur" growShrinkType="overwriteClear" preserveFormatting="0" adjustColumnWidth="0" connectionId="50" xr16:uid="{00000000-0016-0000-3B00-0000BA010000}" autoFormatId="16" applyNumberFormats="0" applyBorderFormats="0" applyFontFormats="0" applyPatternFormats="0" applyAlignmentFormats="0" applyWidthHeightFormats="0"/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3B00-0000C4010000}" autoFormatId="16" applyNumberFormats="0" applyBorderFormats="0" applyFontFormats="0" applyPatternFormats="0" applyAlignmentFormats="0" applyWidthHeightFormats="0"/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B00-0000BC010000}" autoFormatId="16" applyNumberFormats="0" applyBorderFormats="0" applyFontFormats="0" applyPatternFormats="0" applyAlignmentFormats="0" applyWidthHeightFormats="0"/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B00-0000C1010000}" autoFormatId="16" applyNumberFormats="0" applyBorderFormats="0" applyFontFormats="0" applyPatternFormats="0" applyAlignmentFormats="0" applyWidthHeightFormats="0"/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B00-0000C2010000}" autoFormatId="16" applyNumberFormats="0" applyBorderFormats="0" applyFontFormats="0" applyPatternFormats="0" applyAlignmentFormats="0" applyWidthHeightFormats="0"/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B00-0000BB010000}" autoFormatId="16" applyNumberFormats="0" applyBorderFormats="0" applyFontFormats="0" applyPatternFormats="0" applyAlignmentFormats="0" applyWidthHeightFormats="0"/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B00-0000C3010000}" autoFormatId="16" applyNumberFormats="0" applyBorderFormats="0" applyFontFormats="0" applyPatternFormats="0" applyAlignmentFormats="0" applyWidthHeightFormats="0"/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B00-0000BD010000}" autoFormatId="16" applyNumberFormats="0" applyBorderFormats="0" applyFontFormats="0" applyPatternFormats="0" applyAlignmentFormats="0" applyWidthHeightFormats="0"/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B00-0000BF010000}" autoFormatId="16" applyNumberFormats="0" applyBorderFormats="0" applyFontFormats="0" applyPatternFormats="0" applyAlignmentFormats="0" applyWidthHeightFormats="0"/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C00-0000CA010000}" autoFormatId="16" applyNumberFormats="0" applyBorderFormats="0" applyFontFormats="0" applyPatternFormats="0" applyAlignmentFormats="0" applyWidthHeightFormats="0"/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C00-0000CD010000}" autoFormatId="16" applyNumberFormats="0" applyBorderFormats="0" applyFontFormats="0" applyPatternFormats="0" applyAlignmentFormats="0" applyWidthHeightFormats="0"/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C00-0000CB010000}" autoFormatId="16" applyNumberFormats="0" applyBorderFormats="0" applyFontFormats="0" applyPatternFormats="0" applyAlignmentFormats="0" applyWidthHeightFormats="0"/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C00-0000C8010000}" autoFormatId="16" applyNumberFormats="0" applyBorderFormats="0" applyFontFormats="0" applyPatternFormats="0" applyAlignmentFormats="0" applyWidthHeightFormats="0"/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C00-0000C9010000}" autoFormatId="16" applyNumberFormats="0" applyBorderFormats="0" applyFontFormats="0" applyPatternFormats="0" applyAlignmentFormats="0" applyWidthHeightFormats="0"/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C00-0000CC010000}" autoFormatId="16" applyNumberFormats="0" applyBorderFormats="0" applyFontFormats="0" applyPatternFormats="0" applyAlignmentFormats="0" applyWidthHeightFormats="0"/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ynninen+Gothóni_1988_dur" growShrinkType="overwriteClear" preserveFormatting="0" adjustColumnWidth="0" connectionId="89" xr16:uid="{00000000-0016-0000-3C00-0000C6010000}" autoFormatId="16" applyNumberFormats="0" applyBorderFormats="0" applyFontFormats="0" applyPatternFormats="0" applyAlignmentFormats="0" applyWidthHeightFormats="0"/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C00-0000C7010000}" autoFormatId="16" applyNumberFormats="0" applyBorderFormats="0" applyFontFormats="0" applyPatternFormats="0" applyAlignmentFormats="0" applyWidthHeightFormats="0"/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C00-0000C5010000}" autoFormatId="16" applyNumberFormats="0" applyBorderFormats="0" applyFontFormats="0" applyPatternFormats="0" applyAlignmentFormats="0" applyWidthHeightFormats="0"/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D00-0000CF010000}" autoFormatId="16" applyNumberFormats="0" applyBorderFormats="0" applyFontFormats="0" applyPatternFormats="0" applyAlignmentFormats="0" applyWidthHeightFormats="0"/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D00-0000D1010000}" autoFormatId="16" applyNumberFormats="0" applyBorderFormats="0" applyFontFormats="0" applyPatternFormats="0" applyAlignmentFormats="0" applyWidthHeightFormats="0"/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D00-0000CE010000}" autoFormatId="16" applyNumberFormats="0" applyBorderFormats="0" applyFontFormats="0" applyPatternFormats="0" applyAlignmentFormats="0" applyWidthHeightFormats="0"/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D00-0000D4010000}" autoFormatId="16" applyNumberFormats="0" applyBorderFormats="0" applyFontFormats="0" applyPatternFormats="0" applyAlignmentFormats="0" applyWidthHeightFormats="0"/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D00-0000D3010000}" autoFormatId="16" applyNumberFormats="0" applyBorderFormats="0" applyFontFormats="0" applyPatternFormats="0" applyAlignmentFormats="0" applyWidthHeightFormats="0"/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D00-0000D2010000}" autoFormatId="16" applyNumberFormats="0" applyBorderFormats="0" applyFontFormats="0" applyPatternFormats="0" applyAlignmentFormats="0" applyWidthHeightFormats="0"/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ssbaender+Reimann_1988_dur" growShrinkType="overwriteClear" preserveFormatting="0" adjustColumnWidth="0" connectionId="52" xr16:uid="{00000000-0016-0000-3D00-0000D6010000}" autoFormatId="16" applyNumberFormats="0" applyBorderFormats="0" applyFontFormats="0" applyPatternFormats="0" applyAlignmentFormats="0" applyWidthHeightFormats="0"/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D00-0000D5010000}" autoFormatId="16" applyNumberFormats="0" applyBorderFormats="0" applyFontFormats="0" applyPatternFormats="0" applyAlignmentFormats="0" applyWidthHeightFormats="0"/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D00-0000D0010000}" autoFormatId="16" applyNumberFormats="0" applyBorderFormats="0" applyFontFormats="0" applyPatternFormats="0" applyAlignmentFormats="0" applyWidthHeightFormats="0"/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är+Parsons_1988_dur" growShrinkType="overwriteClear" preserveFormatting="0" adjustColumnWidth="0" connectionId="34" xr16:uid="{00000000-0016-0000-3E00-0000DA010000}" autoFormatId="16" applyNumberFormats="0" applyBorderFormats="0" applyFontFormats="0" applyPatternFormats="0" applyAlignmentFormats="0" applyWidthHeightFormats="0"/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E00-0000DE010000}" autoFormatId="16" applyNumberFormats="0" applyBorderFormats="0" applyFontFormats="0" applyPatternFormats="0" applyAlignmentFormats="0" applyWidthHeightFormats="0"/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E00-0000D9010000}" autoFormatId="16" applyNumberFormats="0" applyBorderFormats="0" applyFontFormats="0" applyPatternFormats="0" applyAlignmentFormats="0" applyWidthHeightFormats="0"/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E00-0000D8010000}" autoFormatId="16" applyNumberFormats="0" applyBorderFormats="0" applyFontFormats="0" applyPatternFormats="0" applyAlignmentFormats="0" applyWidthHeightFormats="0"/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E00-0000D7010000}" autoFormatId="16" applyNumberFormats="0" applyBorderFormats="0" applyFontFormats="0" applyPatternFormats="0" applyAlignmentFormats="0" applyWidthHeightFormats="0"/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E00-0000DB010000}" autoFormatId="16" applyNumberFormats="0" applyBorderFormats="0" applyFontFormats="0" applyPatternFormats="0" applyAlignmentFormats="0" applyWidthHeightFormats="0"/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E00-0000DF010000}" autoFormatId="16" applyNumberFormats="0" applyBorderFormats="0" applyFontFormats="0" applyPatternFormats="0" applyAlignmentFormats="0" applyWidthHeightFormats="0"/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E00-0000DC010000}" autoFormatId="16" applyNumberFormats="0" applyBorderFormats="0" applyFontFormats="0" applyPatternFormats="0" applyAlignmentFormats="0" applyWidthHeightFormats="0"/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E00-0000DD010000}" autoFormatId="16" applyNumberFormats="0" applyBorderFormats="0" applyFontFormats="0" applyPatternFormats="0" applyAlignmentFormats="0" applyWidthHeightFormats="0"/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3F00-0000E8010000}" autoFormatId="16" applyNumberFormats="0" applyBorderFormats="0" applyFontFormats="0" applyPatternFormats="0" applyAlignmentFormats="0" applyWidthHeightFormats="0"/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3F00-0000E1010000}" autoFormatId="16" applyNumberFormats="0" applyBorderFormats="0" applyFontFormats="0" applyPatternFormats="0" applyAlignmentFormats="0" applyWidthHeightFormats="0"/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3F00-0000E0010000}" autoFormatId="16" applyNumberFormats="0" applyBorderFormats="0" applyFontFormats="0" applyPatternFormats="0" applyAlignmentFormats="0" applyWidthHeightFormats="0"/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3F00-0000E7010000}" autoFormatId="16" applyNumberFormats="0" applyBorderFormats="0" applyFontFormats="0" applyPatternFormats="0" applyAlignmentFormats="0" applyWidthHeightFormats="0"/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3F00-0000E2010000}" autoFormatId="16" applyNumberFormats="0" applyBorderFormats="0" applyFontFormats="0" applyPatternFormats="0" applyAlignmentFormats="0" applyWidthHeightFormats="0"/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3F00-0000E6010000}" autoFormatId="16" applyNumberFormats="0" applyBorderFormats="0" applyFontFormats="0" applyPatternFormats="0" applyAlignmentFormats="0" applyWidthHeightFormats="0"/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gmond+Immerseel_1990_dur" growShrinkType="overwriteClear" preserveFormatting="0" adjustColumnWidth="0" connectionId="49" xr16:uid="{00000000-0016-0000-3F00-0000E3010000}" autoFormatId="16" applyNumberFormats="0" applyBorderFormats="0" applyFontFormats="0" applyPatternFormats="0" applyAlignmentFormats="0" applyWidthHeightFormats="0"/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3F00-0000E5010000}" autoFormatId="16" applyNumberFormats="0" applyBorderFormats="0" applyFontFormats="0" applyPatternFormats="0" applyAlignmentFormats="0" applyWidthHeightFormats="0"/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3F00-0000E4010000}" autoFormatId="16" applyNumberFormats="0" applyBorderFormats="0" applyFontFormats="0" applyPatternFormats="0" applyAlignmentFormats="0" applyWidthHeightFormats="0"/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000-0000ED010000}" autoFormatId="16" applyNumberFormats="0" applyBorderFormats="0" applyFontFormats="0" applyPatternFormats="0" applyAlignmentFormats="0" applyWidthHeightFormats="0"/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000-0000F1010000}" autoFormatId="16" applyNumberFormats="0" applyBorderFormats="0" applyFontFormats="0" applyPatternFormats="0" applyAlignmentFormats="0" applyWidthHeightFormats="0"/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000-0000EB010000}" autoFormatId="16" applyNumberFormats="0" applyBorderFormats="0" applyFontFormats="0" applyPatternFormats="0" applyAlignmentFormats="0" applyWidthHeightFormats="0"/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000-0000E9010000}" autoFormatId="16" applyNumberFormats="0" applyBorderFormats="0" applyFontFormats="0" applyPatternFormats="0" applyAlignmentFormats="0" applyWidthHeightFormats="0"/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000-0000EF010000}" autoFormatId="16" applyNumberFormats="0" applyBorderFormats="0" applyFontFormats="0" applyPatternFormats="0" applyAlignmentFormats="0" applyWidthHeightFormats="0"/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000-0000EA010000}" autoFormatId="16" applyNumberFormats="0" applyBorderFormats="0" applyFontFormats="0" applyPatternFormats="0" applyAlignmentFormats="0" applyWidthHeightFormats="0"/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000-0000F0010000}" autoFormatId="16" applyNumberFormats="0" applyBorderFormats="0" applyFontFormats="0" applyPatternFormats="0" applyAlignmentFormats="0" applyWidthHeightFormats="0"/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scher-Dieskau+Peraiha_1990_dur" growShrinkType="overwriteClear" preserveFormatting="0" adjustColumnWidth="0" connectionId="63" xr16:uid="{00000000-0016-0000-4000-0000EC010000}" autoFormatId="16" applyNumberFormats="0" applyBorderFormats="0" applyFontFormats="0" applyPatternFormats="0" applyAlignmentFormats="0" applyWidthHeightFormats="0"/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000-0000EE010000}" autoFormatId="16" applyNumberFormats="0" applyBorderFormats="0" applyFontFormats="0" applyPatternFormats="0" applyAlignmentFormats="0" applyWidthHeightFormats="0"/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100-0000F7010000}" autoFormatId="16" applyNumberFormats="0" applyBorderFormats="0" applyFontFormats="0" applyPatternFormats="0" applyAlignmentFormats="0" applyWidthHeightFormats="0"/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100-0000FA010000}" autoFormatId="16" applyNumberFormats="0" applyBorderFormats="0" applyFontFormats="0" applyPatternFormats="0" applyAlignmentFormats="0" applyWidthHeightFormats="0"/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100-0000F8010000}" autoFormatId="16" applyNumberFormats="0" applyBorderFormats="0" applyFontFormats="0" applyPatternFormats="0" applyAlignmentFormats="0" applyWidthHeightFormats="0"/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100-0000F5010000}" autoFormatId="16" applyNumberFormats="0" applyBorderFormats="0" applyFontFormats="0" applyPatternFormats="0" applyAlignmentFormats="0" applyWidthHeightFormats="0"/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100-0000F6010000}" autoFormatId="16" applyNumberFormats="0" applyBorderFormats="0" applyFontFormats="0" applyPatternFormats="0" applyAlignmentFormats="0" applyWidthHeightFormats="0"/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100-0000F9010000}" autoFormatId="16" applyNumberFormats="0" applyBorderFormats="0" applyFontFormats="0" applyPatternFormats="0" applyAlignmentFormats="0" applyWidthHeightFormats="0"/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midt+Jansen_1990_dur" growShrinkType="overwriteClear" preserveFormatting="0" adjustColumnWidth="0" connectionId="119" xr16:uid="{00000000-0016-0000-4100-0000F3010000}" autoFormatId="16" applyNumberFormats="0" applyBorderFormats="0" applyFontFormats="0" applyPatternFormats="0" applyAlignmentFormats="0" applyWidthHeightFormats="0"/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100-0000F4010000}" autoFormatId="16" applyNumberFormats="0" applyBorderFormats="0" applyFontFormats="0" applyPatternFormats="0" applyAlignmentFormats="0" applyWidthHeightFormats="0"/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100-0000F2010000}" autoFormatId="16" applyNumberFormats="0" applyBorderFormats="0" applyFontFormats="0" applyPatternFormats="0" applyAlignmentFormats="0" applyWidthHeightFormats="0"/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200-0000FC010000}" autoFormatId="16" applyNumberFormats="0" applyBorderFormats="0" applyFontFormats="0" applyPatternFormats="0" applyAlignmentFormats="0" applyWidthHeightFormats="0"/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200-0000FE010000}" autoFormatId="16" applyNumberFormats="0" applyBorderFormats="0" applyFontFormats="0" applyPatternFormats="0" applyAlignmentFormats="0" applyWidthHeightFormats="0"/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200-0000FB010000}" autoFormatId="16" applyNumberFormats="0" applyBorderFormats="0" applyFontFormats="0" applyPatternFormats="0" applyAlignmentFormats="0" applyWidthHeightFormats="0"/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200-000001020000}" autoFormatId="16" applyNumberFormats="0" applyBorderFormats="0" applyFontFormats="0" applyPatternFormats="0" applyAlignmentFormats="0" applyWidthHeightFormats="0"/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200-000000020000}" autoFormatId="16" applyNumberFormats="0" applyBorderFormats="0" applyFontFormats="0" applyPatternFormats="0" applyAlignmentFormats="0" applyWidthHeightFormats="0"/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200-0000FF010000}" autoFormatId="16" applyNumberFormats="0" applyBorderFormats="0" applyFontFormats="0" applyPatternFormats="0" applyAlignmentFormats="0" applyWidthHeightFormats="0"/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200-000003020000}" autoFormatId="16" applyNumberFormats="0" applyBorderFormats="0" applyFontFormats="0" applyPatternFormats="0" applyAlignmentFormats="0" applyWidthHeightFormats="0"/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irai+Höll_1990_dur" growShrinkType="overwriteClear" preserveFormatting="0" adjustColumnWidth="0" connectionId="127" xr16:uid="{00000000-0016-0000-4200-000002020000}" autoFormatId="16" applyNumberFormats="0" applyBorderFormats="0" applyFontFormats="0" applyPatternFormats="0" applyAlignmentFormats="0" applyWidthHeightFormats="0"/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200-0000FD010000}" autoFormatId="16" applyNumberFormats="0" applyBorderFormats="0" applyFontFormats="0" applyPatternFormats="0" applyAlignmentFormats="0" applyWidthHeightFormats="0"/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300-000007020000}" autoFormatId="16" applyNumberFormats="0" applyBorderFormats="0" applyFontFormats="0" applyPatternFormats="0" applyAlignmentFormats="0" applyWidthHeightFormats="0"/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300-00000B020000}" autoFormatId="16" applyNumberFormats="0" applyBorderFormats="0" applyFontFormats="0" applyPatternFormats="0" applyAlignmentFormats="0" applyWidthHeightFormats="0"/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300-000006020000}" autoFormatId="16" applyNumberFormats="0" applyBorderFormats="0" applyFontFormats="0" applyPatternFormats="0" applyAlignmentFormats="0" applyWidthHeightFormats="0"/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reier+Schiff_1991_dur" growShrinkType="overwriteClear" preserveFormatting="0" adjustColumnWidth="0" connectionId="125" xr16:uid="{00000000-0016-0000-4300-000005020000}" autoFormatId="16" applyNumberFormats="0" applyBorderFormats="0" applyFontFormats="0" applyPatternFormats="0" applyAlignmentFormats="0" applyWidthHeightFormats="0"/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300-000004020000}" autoFormatId="16" applyNumberFormats="0" applyBorderFormats="0" applyFontFormats="0" applyPatternFormats="0" applyAlignmentFormats="0" applyWidthHeightFormats="0"/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300-000008020000}" autoFormatId="16" applyNumberFormats="0" applyBorderFormats="0" applyFontFormats="0" applyPatternFormats="0" applyAlignmentFormats="0" applyWidthHeightFormats="0"/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300-00000C020000}" autoFormatId="16" applyNumberFormats="0" applyBorderFormats="0" applyFontFormats="0" applyPatternFormats="0" applyAlignmentFormats="0" applyWidthHeightFormats="0"/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300-000009020000}" autoFormatId="16" applyNumberFormats="0" applyBorderFormats="0" applyFontFormats="0" applyPatternFormats="0" applyAlignmentFormats="0" applyWidthHeightFormats="0"/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300-00000A020000}" autoFormatId="16" applyNumberFormats="0" applyBorderFormats="0" applyFontFormats="0" applyPatternFormats="0" applyAlignmentFormats="0" applyWidthHeightFormats="0"/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2" adjustColumnWidth="0" connectionId="26" xr16:uid="{00000000-0016-0000-4400-000011020000}" autoFormatId="16" applyNumberFormats="0" applyBorderFormats="0" applyFontFormats="0" applyPatternFormats="0" applyAlignmentFormats="0" applyWidthHeightFormats="0"/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4400-000010020000}" autoFormatId="16" applyNumberFormats="0" applyBorderFormats="0" applyFontFormats="0" applyPatternFormats="0" applyAlignmentFormats="0" applyWidthHeightFormats="0"/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4400-000014020000}" autoFormatId="16" applyNumberFormats="0" applyBorderFormats="0" applyFontFormats="0" applyPatternFormats="0" applyAlignmentFormats="0" applyWidthHeightFormats="0"/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4400-000019020000}" autoFormatId="16" applyNumberFormats="0" applyBorderFormats="0" applyFontFormats="0" applyPatternFormats="0" applyAlignmentFormats="0" applyWidthHeightFormats="0"/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4400-00001D020000}" autoFormatId="16" applyNumberFormats="0" applyBorderFormats="0" applyFontFormats="0" applyPatternFormats="0" applyAlignmentFormats="0" applyWidthHeightFormats="0"/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2" connectionId="23" xr16:uid="{00000000-0016-0000-4400-00001C020000}" autoFormatId="16" applyNumberFormats="0" applyBorderFormats="0" applyFontFormats="0" applyPatternFormats="0" applyAlignmentFormats="0" applyWidthHeightFormats="0"/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2" connectionId="17" xr16:uid="{00000000-0016-0000-4400-000012020000}" autoFormatId="16" applyNumberFormats="0" applyBorderFormats="0" applyFontFormats="0" applyPatternFormats="0" applyAlignmentFormats="0" applyWidthHeightFormats="0"/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2" adjustColumnWidth="0" connectionId="20" xr16:uid="{00000000-0016-0000-4400-000017020000}" autoFormatId="16" applyNumberFormats="0" applyBorderFormats="0" applyFontFormats="0" applyPatternFormats="0" applyAlignmentFormats="0" applyWidthHeightFormats="0"/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2" adjustColumnWidth="0" connectionId="29" xr16:uid="{00000000-0016-0000-4400-00001A020000}" autoFormatId="16" applyNumberFormats="0" applyBorderFormats="0" applyFontFormats="0" applyPatternFormats="0" applyAlignmentFormats="0" applyWidthHeightFormats="0"/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2" connectionId="8" xr16:uid="{00000000-0016-0000-4400-00000D020000}" autoFormatId="16" applyNumberFormats="0" applyBorderFormats="0" applyFontFormats="0" applyPatternFormats="0" applyAlignmentFormats="0" applyWidthHeightFormats="0"/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2" connectionId="11" xr16:uid="{00000000-0016-0000-4400-000016020000}" autoFormatId="16" applyNumberFormats="0" applyBorderFormats="0" applyFontFormats="0" applyPatternFormats="0" applyAlignmentFormats="0" applyWidthHeightFormats="0"/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4400-00001B020000}" autoFormatId="16" applyNumberFormats="0" applyBorderFormats="0" applyFontFormats="0" applyPatternFormats="0" applyAlignmentFormats="0" applyWidthHeightFormats="0"/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4400-000018020000}" autoFormatId="16" applyNumberFormats="0" applyBorderFormats="0" applyFontFormats="0" applyPatternFormats="0" applyAlignmentFormats="0" applyWidthHeightFormats="0"/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4400-00000E020000}" autoFormatId="16" applyNumberFormats="0" applyBorderFormats="0" applyFontFormats="0" applyPatternFormats="0" applyAlignmentFormats="0" applyWidthHeightFormats="0"/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4" xr16:uid="{00000000-0016-0000-4400-000013020000}" autoFormatId="16" applyNumberFormats="0" applyBorderFormats="0" applyFontFormats="0" applyPatternFormats="0" applyAlignmentFormats="0" applyWidthHeightFormats="0"/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4400-00000F020000}" autoFormatId="16" applyNumberFormats="0" applyBorderFormats="0" applyFontFormats="0" applyPatternFormats="0" applyAlignmentFormats="0" applyWidthHeightFormats="0"/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aiza+Lemaire_1993_dur" growShrinkType="overwriteClear" preserveFormatting="0" adjustColumnWidth="0" connectionId="4" xr16:uid="{00000000-0016-0000-4400-000015020000}" autoFormatId="16" applyNumberFormats="0" applyBorderFormats="0" applyFontFormats="0" applyPatternFormats="0" applyAlignmentFormats="0" applyWidthHeightFormats="0"/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500-000022020000}" autoFormatId="16" applyNumberFormats="0" applyBorderFormats="0" applyFontFormats="0" applyPatternFormats="0" applyAlignmentFormats="0" applyWidthHeightFormats="0"/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500-000026020000}" autoFormatId="16" applyNumberFormats="0" applyBorderFormats="0" applyFontFormats="0" applyPatternFormats="0" applyAlignmentFormats="0" applyWidthHeightFormats="0"/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500-000020020000}" autoFormatId="16" applyNumberFormats="0" applyBorderFormats="0" applyFontFormats="0" applyPatternFormats="0" applyAlignmentFormats="0" applyWidthHeightFormats="0"/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500-00001E020000}" autoFormatId="16" applyNumberFormats="0" applyBorderFormats="0" applyFontFormats="0" applyPatternFormats="0" applyAlignmentFormats="0" applyWidthHeightFormats="0"/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ästlein+Laux_1994_dur" growShrinkType="overwriteClear" preserveFormatting="0" adjustColumnWidth="0" connectionId="35" xr16:uid="{00000000-0016-0000-4500-000024020000}" autoFormatId="16" applyNumberFormats="0" applyBorderFormats="0" applyFontFormats="0" applyPatternFormats="0" applyAlignmentFormats="0" applyWidthHeightFormats="0"/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500-00001F020000}" autoFormatId="16" applyNumberFormats="0" applyBorderFormats="0" applyFontFormats="0" applyPatternFormats="0" applyAlignmentFormats="0" applyWidthHeightFormats="0"/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500-000025020000}" autoFormatId="16" applyNumberFormats="0" applyBorderFormats="0" applyFontFormats="0" applyPatternFormats="0" applyAlignmentFormats="0" applyWidthHeightFormats="0"/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500-000021020000}" autoFormatId="16" applyNumberFormats="0" applyBorderFormats="0" applyFontFormats="0" applyPatternFormats="0" applyAlignmentFormats="0" applyWidthHeightFormats="0"/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500-000023020000}" autoFormatId="16" applyNumberFormats="0" applyBorderFormats="0" applyFontFormats="0" applyPatternFormats="0" applyAlignmentFormats="0" applyWidthHeightFormats="0"/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zmair+Cooper_1994_dur" growShrinkType="overwriteClear" preserveFormatting="0" adjustColumnWidth="0" connectionId="81" xr16:uid="{00000000-0016-0000-4600-00002C020000}" autoFormatId="16" applyNumberFormats="0" applyBorderFormats="0" applyFontFormats="0" applyPatternFormats="0" applyAlignmentFormats="0" applyWidthHeightFormats="0"/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600-00002F020000}" autoFormatId="16" applyNumberFormats="0" applyBorderFormats="0" applyFontFormats="0" applyPatternFormats="0" applyAlignmentFormats="0" applyWidthHeightFormats="0"/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600-00002D020000}" autoFormatId="16" applyNumberFormats="0" applyBorderFormats="0" applyFontFormats="0" applyPatternFormats="0" applyAlignmentFormats="0" applyWidthHeightFormats="0"/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600-00002A020000}" autoFormatId="16" applyNumberFormats="0" applyBorderFormats="0" applyFontFormats="0" applyPatternFormats="0" applyAlignmentFormats="0" applyWidthHeightFormats="0"/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600-00002B020000}" autoFormatId="16" applyNumberFormats="0" applyBorderFormats="0" applyFontFormats="0" applyPatternFormats="0" applyAlignmentFormats="0" applyWidthHeightFormats="0"/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600-00002E020000}" autoFormatId="16" applyNumberFormats="0" applyBorderFormats="0" applyFontFormats="0" applyPatternFormats="0" applyAlignmentFormats="0" applyWidthHeightFormats="0"/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600-000028020000}" autoFormatId="16" applyNumberFormats="0" applyBorderFormats="0" applyFontFormats="0" applyPatternFormats="0" applyAlignmentFormats="0" applyWidthHeightFormats="0"/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600-000029020000}" autoFormatId="16" applyNumberFormats="0" applyBorderFormats="0" applyFontFormats="0" applyPatternFormats="0" applyAlignmentFormats="0" applyWidthHeightFormats="0"/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600-000027020000}" autoFormatId="16" applyNumberFormats="0" applyBorderFormats="0" applyFontFormats="0" applyPatternFormats="0" applyAlignmentFormats="0" applyWidthHeightFormats="0"/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700-000031020000}" autoFormatId="16" applyNumberFormats="0" applyBorderFormats="0" applyFontFormats="0" applyPatternFormats="0" applyAlignmentFormats="0" applyWidthHeightFormats="0"/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700-000033020000}" autoFormatId="16" applyNumberFormats="0" applyBorderFormats="0" applyFontFormats="0" applyPatternFormats="0" applyAlignmentFormats="0" applyWidthHeightFormats="0"/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700-000030020000}" autoFormatId="16" applyNumberFormats="0" applyBorderFormats="0" applyFontFormats="0" applyPatternFormats="0" applyAlignmentFormats="0" applyWidthHeightFormats="0"/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700-000036020000}" autoFormatId="16" applyNumberFormats="0" applyBorderFormats="0" applyFontFormats="0" applyPatternFormats="0" applyAlignmentFormats="0" applyWidthHeightFormats="0"/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ollum+Johnson_1994_dur" growShrinkType="overwriteClear" preserveFormatting="0" adjustColumnWidth="0" connectionId="123" xr16:uid="{00000000-0016-0000-4700-000035020000}" autoFormatId="16" applyNumberFormats="0" applyBorderFormats="0" applyFontFormats="0" applyPatternFormats="0" applyAlignmentFormats="0" applyWidthHeightFormats="0"/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700-000034020000}" autoFormatId="16" applyNumberFormats="0" applyBorderFormats="0" applyFontFormats="0" applyPatternFormats="0" applyAlignmentFormats="0" applyWidthHeightFormats="0"/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700-000038020000}" autoFormatId="16" applyNumberFormats="0" applyBorderFormats="0" applyFontFormats="0" applyPatternFormats="0" applyAlignmentFormats="0" applyWidthHeightFormats="0"/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700-000037020000}" autoFormatId="16" applyNumberFormats="0" applyBorderFormats="0" applyFontFormats="0" applyPatternFormats="0" applyAlignmentFormats="0" applyWidthHeightFormats="0"/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700-000032020000}" autoFormatId="16" applyNumberFormats="0" applyBorderFormats="0" applyFontFormats="0" applyPatternFormats="0" applyAlignmentFormats="0" applyWidthHeightFormats="0"/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800-00003C020000}" autoFormatId="16" applyNumberFormats="0" applyBorderFormats="0" applyFontFormats="0" applyPatternFormats="0" applyAlignmentFormats="0" applyWidthHeightFormats="0"/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800-000040020000}" autoFormatId="16" applyNumberFormats="0" applyBorderFormats="0" applyFontFormats="0" applyPatternFormats="0" applyAlignmentFormats="0" applyWidthHeightFormats="0"/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800-00003B020000}" autoFormatId="16" applyNumberFormats="0" applyBorderFormats="0" applyFontFormats="0" applyPatternFormats="0" applyAlignmentFormats="0" applyWidthHeightFormats="0"/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800-00003A020000}" autoFormatId="16" applyNumberFormats="0" applyBorderFormats="0" applyFontFormats="0" applyPatternFormats="0" applyAlignmentFormats="0" applyWidthHeightFormats="0"/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ssbaender+Rieger_1995_dur" growShrinkType="overwriteClear" preserveFormatting="0" adjustColumnWidth="0" connectionId="53" xr16:uid="{00000000-0016-0000-4800-000039020000}" autoFormatId="16" applyNumberFormats="0" applyBorderFormats="0" applyFontFormats="0" applyPatternFormats="0" applyAlignmentFormats="0" applyWidthHeightFormats="0"/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800-00003D020000}" autoFormatId="16" applyNumberFormats="0" applyBorderFormats="0" applyFontFormats="0" applyPatternFormats="0" applyAlignmentFormats="0" applyWidthHeightFormats="0"/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800-000041020000}" autoFormatId="16" applyNumberFormats="0" applyBorderFormats="0" applyFontFormats="0" applyPatternFormats="0" applyAlignmentFormats="0" applyWidthHeightFormats="0"/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800-00003E020000}" autoFormatId="16" applyNumberFormats="0" applyBorderFormats="0" applyFontFormats="0" applyPatternFormats="0" applyAlignmentFormats="0" applyWidthHeightFormats="0"/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800-00003F020000}" autoFormatId="16" applyNumberFormats="0" applyBorderFormats="0" applyFontFormats="0" applyPatternFormats="0" applyAlignmentFormats="0" applyWidthHeightFormats="0"/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900-00004A020000}" autoFormatId="16" applyNumberFormats="0" applyBorderFormats="0" applyFontFormats="0" applyPatternFormats="0" applyAlignmentFormats="0" applyWidthHeightFormats="0"/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900-000043020000}" autoFormatId="16" applyNumberFormats="0" applyBorderFormats="0" applyFontFormats="0" applyPatternFormats="0" applyAlignmentFormats="0" applyWidthHeightFormats="0"/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900-000042020000}" autoFormatId="16" applyNumberFormats="0" applyBorderFormats="0" applyFontFormats="0" applyPatternFormats="0" applyAlignmentFormats="0" applyWidthHeightFormats="0"/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l+Maisenberg_1995_dur.csv" growShrinkType="overwriteClear" preserveFormatting="0" adjustColumnWidth="0" connectionId="79" xr16:uid="{00000000-0016-0000-4900-000049020000}" autoFormatId="16" applyNumberFormats="0" applyBorderFormats="0" applyFontFormats="0" applyPatternFormats="0" applyAlignmentFormats="0" applyWidthHeightFormats="0"/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900-000044020000}" autoFormatId="16" applyNumberFormats="0" applyBorderFormats="0" applyFontFormats="0" applyPatternFormats="0" applyAlignmentFormats="0" applyWidthHeightFormats="0"/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900-000048020000}" autoFormatId="16" applyNumberFormats="0" applyBorderFormats="0" applyFontFormats="0" applyPatternFormats="0" applyAlignmentFormats="0" applyWidthHeightFormats="0"/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900-000045020000}" autoFormatId="16" applyNumberFormats="0" applyBorderFormats="0" applyFontFormats="0" applyPatternFormats="0" applyAlignmentFormats="0" applyWidthHeightFormats="0"/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900-000047020000}" autoFormatId="16" applyNumberFormats="0" applyBorderFormats="0" applyFontFormats="0" applyPatternFormats="0" applyAlignmentFormats="0" applyWidthHeightFormats="0"/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900-000046020000}" autoFormatId="16" applyNumberFormats="0" applyBorderFormats="0" applyFontFormats="0" applyPatternFormats="0" applyAlignmentFormats="0" applyWidthHeightFormats="0"/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l+Grubert_1995_dur" growShrinkType="overwriteClear" preserveFormatting="0" adjustColumnWidth="0" connectionId="76" xr16:uid="{00000000-0016-0000-4A00-00004F020000}" autoFormatId="16" applyNumberFormats="0" applyBorderFormats="0" applyFontFormats="0" applyPatternFormats="0" applyAlignmentFormats="0" applyWidthHeightFormats="0"/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A00-000053020000}" autoFormatId="16" applyNumberFormats="0" applyBorderFormats="0" applyFontFormats="0" applyPatternFormats="0" applyAlignmentFormats="0" applyWidthHeightFormats="0"/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A00-00004D020000}" autoFormatId="16" applyNumberFormats="0" applyBorderFormats="0" applyFontFormats="0" applyPatternFormats="0" applyAlignmentFormats="0" applyWidthHeightFormats="0"/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A00-00004B020000}" autoFormatId="16" applyNumberFormats="0" applyBorderFormats="0" applyFontFormats="0" applyPatternFormats="0" applyAlignmentFormats="0" applyWidthHeightFormats="0"/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A00-000051020000}" autoFormatId="16" applyNumberFormats="0" applyBorderFormats="0" applyFontFormats="0" applyPatternFormats="0" applyAlignmentFormats="0" applyWidthHeightFormats="0"/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A00-00004C020000}" autoFormatId="16" applyNumberFormats="0" applyBorderFormats="0" applyFontFormats="0" applyPatternFormats="0" applyAlignmentFormats="0" applyWidthHeightFormats="0"/>
</file>

<file path=xl/queryTables/queryTable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A00-000052020000}" autoFormatId="16" applyNumberFormats="0" applyBorderFormats="0" applyFontFormats="0" applyPatternFormats="0" applyAlignmentFormats="0" applyWidthHeightFormats="0"/>
</file>

<file path=xl/queryTables/queryTable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A00-00004E020000}" autoFormatId="16" applyNumberFormats="0" applyBorderFormats="0" applyFontFormats="0" applyPatternFormats="0" applyAlignmentFormats="0" applyWidthHeightFormats="0"/>
</file>

<file path=xl/queryTables/queryTable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A00-000050020000}" autoFormatId="16" applyNumberFormats="0" applyBorderFormats="0" applyFontFormats="0" applyPatternFormats="0" applyAlignmentFormats="0" applyWidthHeightFormats="0"/>
</file>

<file path=xl/queryTables/queryTable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B00-000059020000}" autoFormatId="16" applyNumberFormats="0" applyBorderFormats="0" applyFontFormats="0" applyPatternFormats="0" applyAlignmentFormats="0" applyWidthHeightFormats="0"/>
</file>

<file path=xl/queryTables/queryTable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B00-00005C020000}" autoFormatId="16" applyNumberFormats="0" applyBorderFormats="0" applyFontFormats="0" applyPatternFormats="0" applyAlignmentFormats="0" applyWidthHeightFormats="0"/>
</file>

<file path=xl/queryTables/queryTable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B00-00005A020000}" autoFormatId="16" applyNumberFormats="0" applyBorderFormats="0" applyFontFormats="0" applyPatternFormats="0" applyAlignmentFormats="0" applyWidthHeightFormats="0"/>
</file>

<file path=xl/queryTables/queryTable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B00-000057020000}" autoFormatId="16" applyNumberFormats="0" applyBorderFormats="0" applyFontFormats="0" applyPatternFormats="0" applyAlignmentFormats="0" applyWidthHeightFormats="0"/>
</file>

<file path=xl/queryTables/queryTable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B00-000058020000}" autoFormatId="16" applyNumberFormats="0" applyBorderFormats="0" applyFontFormats="0" applyPatternFormats="0" applyAlignmentFormats="0" applyWidthHeightFormats="0"/>
</file>

<file path=xl/queryTables/queryTable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erne+Johnson_1996_dur" growShrinkType="overwriteClear" preserveFormatting="0" adjustColumnWidth="0" connectionId="70" xr16:uid="{00000000-0016-0000-4B00-00005B020000}" autoFormatId="16" applyNumberFormats="0" applyBorderFormats="0" applyFontFormats="0" applyPatternFormats="0" applyAlignmentFormats="0" applyWidthHeightFormats="0"/>
</file>

<file path=xl/queryTables/queryTable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B00-000055020000}" autoFormatId="16" applyNumberFormats="0" applyBorderFormats="0" applyFontFormats="0" applyPatternFormats="0" applyAlignmentFormats="0" applyWidthHeightFormats="0"/>
</file>

<file path=xl/queryTables/queryTable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B00-000056020000}" autoFormatId="16" applyNumberFormats="0" applyBorderFormats="0" applyFontFormats="0" applyPatternFormats="0" applyAlignmentFormats="0" applyWidthHeightFormats="0"/>
</file>

<file path=xl/queryTables/queryTable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B00-000054020000}" autoFormatId="16" applyNumberFormats="0" applyBorderFormats="0" applyFontFormats="0" applyPatternFormats="0" applyAlignmentFormats="0" applyWidthHeightFormats="0"/>
</file>

<file path=xl/queryTables/queryTable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C00-00005E020000}" autoFormatId="16" applyNumberFormats="0" applyBorderFormats="0" applyFontFormats="0" applyPatternFormats="0" applyAlignmentFormats="0" applyWidthHeightFormats="0"/>
</file>

<file path=xl/queryTables/queryTable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C00-000060020000}" autoFormatId="16" applyNumberFormats="0" applyBorderFormats="0" applyFontFormats="0" applyPatternFormats="0" applyAlignmentFormats="0" applyWidthHeightFormats="0"/>
</file>

<file path=xl/queryTables/queryTable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gardien+Staier_1996_dur" growShrinkType="overwriteClear" preserveFormatting="0" adjustColumnWidth="0" connectionId="107" xr16:uid="{00000000-0016-0000-4C00-00005D020000}" autoFormatId="16" applyNumberFormats="0" applyBorderFormats="0" applyFontFormats="0" applyPatternFormats="0" applyAlignmentFormats="0" applyWidthHeightFormats="0"/>
</file>

<file path=xl/queryTables/queryTable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C00-000063020000}" autoFormatId="16" applyNumberFormats="0" applyBorderFormats="0" applyFontFormats="0" applyPatternFormats="0" applyAlignmentFormats="0" applyWidthHeightFormats="0"/>
</file>

<file path=xl/queryTables/queryTable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C00-000062020000}" autoFormatId="16" applyNumberFormats="0" applyBorderFormats="0" applyFontFormats="0" applyPatternFormats="0" applyAlignmentFormats="0" applyWidthHeightFormats="0"/>
</file>

<file path=xl/queryTables/queryTable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C00-000061020000}" autoFormatId="16" applyNumberFormats="0" applyBorderFormats="0" applyFontFormats="0" applyPatternFormats="0" applyAlignmentFormats="0" applyWidthHeightFormats="0"/>
</file>

<file path=xl/queryTables/queryTable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C00-000065020000}" autoFormatId="16" applyNumberFormats="0" applyBorderFormats="0" applyFontFormats="0" applyPatternFormats="0" applyAlignmentFormats="0" applyWidthHeightFormats="0"/>
</file>

<file path=xl/queryTables/queryTable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C00-000064020000}" autoFormatId="16" applyNumberFormats="0" applyBorderFormats="0" applyFontFormats="0" applyPatternFormats="0" applyAlignmentFormats="0" applyWidthHeightFormats="0"/>
</file>

<file path=xl/queryTables/queryTable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C00-00005F020000}" autoFormatId="16" applyNumberFormats="0" applyBorderFormats="0" applyFontFormats="0" applyPatternFormats="0" applyAlignmentFormats="0" applyWidthHeightFormats="0"/>
</file>

<file path=xl/queryTables/queryTable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D00-000069020000}" autoFormatId="16" applyNumberFormats="0" applyBorderFormats="0" applyFontFormats="0" applyPatternFormats="0" applyAlignmentFormats="0" applyWidthHeightFormats="0"/>
</file>

<file path=xl/queryTables/queryTable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D00-00006D020000}" autoFormatId="16" applyNumberFormats="0" applyBorderFormats="0" applyFontFormats="0" applyPatternFormats="0" applyAlignmentFormats="0" applyWidthHeightFormats="0"/>
</file>

<file path=xl/queryTables/queryTable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D00-000068020000}" autoFormatId="16" applyNumberFormats="0" applyBorderFormats="0" applyFontFormats="0" applyPatternFormats="0" applyAlignmentFormats="0" applyWidthHeightFormats="0"/>
</file>

<file path=xl/queryTables/queryTable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D00-000067020000}" autoFormatId="16" applyNumberFormats="0" applyBorderFormats="0" applyFontFormats="0" applyPatternFormats="0" applyAlignmentFormats="0" applyWidthHeightFormats="0"/>
</file>

<file path=xl/queryTables/queryTable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D00-000066020000}" autoFormatId="16" applyNumberFormats="0" applyBorderFormats="0" applyFontFormats="0" applyPatternFormats="0" applyAlignmentFormats="0" applyWidthHeightFormats="0"/>
</file>

<file path=xl/queryTables/queryTable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D00-00006A020000}" autoFormatId="16" applyNumberFormats="0" applyBorderFormats="0" applyFontFormats="0" applyPatternFormats="0" applyAlignmentFormats="0" applyWidthHeightFormats="0"/>
</file>

<file path=xl/queryTables/queryTable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D00-00006E020000}" autoFormatId="16" applyNumberFormats="0" applyBorderFormats="0" applyFontFormats="0" applyPatternFormats="0" applyAlignmentFormats="0" applyWidthHeightFormats="0"/>
</file>

<file path=xl/queryTables/queryTable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D00-00006B020000}" autoFormatId="16" applyNumberFormats="0" applyBorderFormats="0" applyFontFormats="0" applyPatternFormats="0" applyAlignmentFormats="0" applyWidthHeightFormats="0"/>
</file>

<file path=xl/queryTables/queryTable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stridge+Drake_1997_dur" growShrinkType="overwriteClear" preserveFormatting="0" adjustColumnWidth="0" connectionId="42" xr16:uid="{00000000-0016-0000-4D00-00006C020000}" autoFormatId="16" applyNumberFormats="0" applyBorderFormats="0" applyFontFormats="0" applyPatternFormats="0" applyAlignmentFormats="0" applyWidthHeightFormats="0"/>
</file>

<file path=xl/queryTables/queryTable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E00-000077020000}" autoFormatId="16" applyNumberFormats="0" applyBorderFormats="0" applyFontFormats="0" applyPatternFormats="0" applyAlignmentFormats="0" applyWidthHeightFormats="0"/>
</file>

<file path=xl/queryTables/queryTable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E00-000070020000}" autoFormatId="16" applyNumberFormats="0" applyBorderFormats="0" applyFontFormats="0" applyPatternFormats="0" applyAlignmentFormats="0" applyWidthHeightFormats="0"/>
</file>

<file path=xl/queryTables/queryTable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E00-00006F020000}" autoFormatId="16" applyNumberFormats="0" applyBorderFormats="0" applyFontFormats="0" applyPatternFormats="0" applyAlignmentFormats="0" applyWidthHeightFormats="0"/>
</file>

<file path=xl/queryTables/queryTable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E00-000076020000}" autoFormatId="16" applyNumberFormats="0" applyBorderFormats="0" applyFontFormats="0" applyPatternFormats="0" applyAlignmentFormats="0" applyWidthHeightFormats="0"/>
</file>

<file path=xl/queryTables/queryTable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mpson+Sawallisch_1997_dur" growShrinkType="overwriteClear" preserveFormatting="0" adjustColumnWidth="0" connectionId="74" xr16:uid="{00000000-0016-0000-4E00-000071020000}" autoFormatId="16" applyNumberFormats="0" applyBorderFormats="0" applyFontFormats="0" applyPatternFormats="0" applyAlignmentFormats="0" applyWidthHeightFormats="0"/>
</file>

<file path=xl/queryTables/queryTable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E00-000075020000}" autoFormatId="16" applyNumberFormats="0" applyBorderFormats="0" applyFontFormats="0" applyPatternFormats="0" applyAlignmentFormats="0" applyWidthHeightFormats="0"/>
</file>

<file path=xl/queryTables/queryTable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E00-000072020000}" autoFormatId="16" applyNumberFormats="0" applyBorderFormats="0" applyFontFormats="0" applyPatternFormats="0" applyAlignmentFormats="0" applyWidthHeightFormats="0"/>
</file>

<file path=xl/queryTables/queryTable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E00-000074020000}" autoFormatId="16" applyNumberFormats="0" applyBorderFormats="0" applyFontFormats="0" applyPatternFormats="0" applyAlignmentFormats="0" applyWidthHeightFormats="0"/>
</file>

<file path=xl/queryTables/queryTable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E00-000073020000}" autoFormatId="16" applyNumberFormats="0" applyBorderFormats="0" applyFontFormats="0" applyPatternFormats="0" applyAlignmentFormats="0" applyWidthHeightFormats="0"/>
</file>

<file path=xl/queryTables/queryTable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4F00-00007C020000}" autoFormatId="16" applyNumberFormats="0" applyBorderFormats="0" applyFontFormats="0" applyPatternFormats="0" applyAlignmentFormats="0" applyWidthHeightFormats="0"/>
</file>

<file path=xl/queryTables/queryTable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4F00-000080020000}" autoFormatId="16" applyNumberFormats="0" applyBorderFormats="0" applyFontFormats="0" applyPatternFormats="0" applyAlignmentFormats="0" applyWidthHeightFormats="0"/>
</file>

<file path=xl/queryTables/queryTable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4F00-00007A020000}" autoFormatId="16" applyNumberFormats="0" applyBorderFormats="0" applyFontFormats="0" applyPatternFormats="0" applyAlignmentFormats="0" applyWidthHeightFormats="0"/>
</file>

<file path=xl/queryTables/queryTable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4F00-000078020000}" autoFormatId="16" applyNumberFormats="0" applyBorderFormats="0" applyFontFormats="0" applyPatternFormats="0" applyAlignmentFormats="0" applyWidthHeightFormats="0"/>
</file>

<file path=xl/queryTables/queryTable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4F00-00007E020000}" autoFormatId="16" applyNumberFormats="0" applyBorderFormats="0" applyFontFormats="0" applyPatternFormats="0" applyAlignmentFormats="0" applyWidthHeightFormats="0"/>
</file>

<file path=xl/queryTables/queryTable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uysen+Blerk_1997_dur" growShrinkType="overwriteClear" preserveFormatting="0" adjustColumnWidth="0" connectionId="92" xr16:uid="{00000000-0016-0000-4F00-000079020000}" autoFormatId="16" applyNumberFormats="0" applyBorderFormats="0" applyFontFormats="0" applyPatternFormats="0" applyAlignmentFormats="0" applyWidthHeightFormats="0"/>
</file>

<file path=xl/queryTables/queryTable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4F00-00007F020000}" autoFormatId="16" applyNumberFormats="0" applyBorderFormats="0" applyFontFormats="0" applyPatternFormats="0" applyAlignmentFormats="0" applyWidthHeightFormats="0"/>
</file>

<file path=xl/queryTables/queryTable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4F00-00007B020000}" autoFormatId="16" applyNumberFormats="0" applyBorderFormats="0" applyFontFormats="0" applyPatternFormats="0" applyAlignmentFormats="0" applyWidthHeightFormats="0"/>
</file>

<file path=xl/queryTables/queryTable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4F00-00007D020000}" autoFormatId="16" applyNumberFormats="0" applyBorderFormats="0" applyFontFormats="0" applyPatternFormats="0" applyAlignmentFormats="0" applyWidthHeightFormats="0"/>
</file>

<file path=xl/queryTables/queryTable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000-000086020000}" autoFormatId="16" applyNumberFormats="0" applyBorderFormats="0" applyFontFormats="0" applyPatternFormats="0" applyAlignmentFormats="0" applyWidthHeightFormats="0"/>
</file>

<file path=xl/queryTables/queryTable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000-000089020000}" autoFormatId="16" applyNumberFormats="0" applyBorderFormats="0" applyFontFormats="0" applyPatternFormats="0" applyAlignmentFormats="0" applyWidthHeightFormats="0"/>
</file>

<file path=xl/queryTables/queryTable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000-000087020000}" autoFormatId="16" applyNumberFormats="0" applyBorderFormats="0" applyFontFormats="0" applyPatternFormats="0" applyAlignmentFormats="0" applyWidthHeightFormats="0"/>
</file>

<file path=xl/queryTables/queryTable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ice+Dewey_1997_dur" growShrinkType="overwriteClear" preserveFormatting="0" adjustColumnWidth="0" connectionId="111" xr16:uid="{00000000-0016-0000-5000-000084020000}" autoFormatId="16" applyNumberFormats="0" applyBorderFormats="0" applyFontFormats="0" applyPatternFormats="0" applyAlignmentFormats="0" applyWidthHeightFormats="0"/>
</file>

<file path=xl/queryTables/queryTable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000-000085020000}" autoFormatId="16" applyNumberFormats="0" applyBorderFormats="0" applyFontFormats="0" applyPatternFormats="0" applyAlignmentFormats="0" applyWidthHeightFormats="0"/>
</file>

<file path=xl/queryTables/queryTable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000-000088020000}" autoFormatId="16" applyNumberFormats="0" applyBorderFormats="0" applyFontFormats="0" applyPatternFormats="0" applyAlignmentFormats="0" applyWidthHeightFormats="0"/>
</file>

<file path=xl/queryTables/queryTable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000-000082020000}" autoFormatId="16" applyNumberFormats="0" applyBorderFormats="0" applyFontFormats="0" applyPatternFormats="0" applyAlignmentFormats="0" applyWidthHeightFormats="0"/>
</file>

<file path=xl/queryTables/queryTable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000-000083020000}" autoFormatId="16" applyNumberFormats="0" applyBorderFormats="0" applyFontFormats="0" applyPatternFormats="0" applyAlignmentFormats="0" applyWidthHeightFormats="0"/>
</file>

<file path=xl/queryTables/queryTable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000-000081020000}" autoFormatId="16" applyNumberFormats="0" applyBorderFormats="0" applyFontFormats="0" applyPatternFormats="0" applyAlignmentFormats="0" applyWidthHeightFormats="0"/>
</file>

<file path=xl/queryTables/queryTable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6038DDE0-A94E-4168-8555-07F5302991F9}" autoFormatId="16" applyNumberFormats="0" applyBorderFormats="0" applyFontFormats="0" applyPatternFormats="0" applyAlignmentFormats="0" applyWidthHeightFormats="0"/>
</file>

<file path=xl/queryTables/queryTable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276B1C97-8E61-4627-9F3D-67219F02FCA1}" autoFormatId="16" applyNumberFormats="0" applyBorderFormats="0" applyFontFormats="0" applyPatternFormats="0" applyAlignmentFormats="0" applyWidthHeightFormats="0"/>
</file>

<file path=xl/queryTables/queryTable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9BCC25BD-CBE5-4E77-95CB-2CF62EF83BA7}" autoFormatId="16" applyNumberFormats="0" applyBorderFormats="0" applyFontFormats="0" applyPatternFormats="0" applyAlignmentFormats="0" applyWidthHeightFormats="0"/>
</file>

<file path=xl/queryTables/queryTable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5FB0010F-1A5D-418C-8D28-69E35AFD4286}" autoFormatId="16" applyNumberFormats="0" applyBorderFormats="0" applyFontFormats="0" applyPatternFormats="0" applyAlignmentFormats="0" applyWidthHeightFormats="0"/>
</file>

<file path=xl/queryTables/queryTable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6FD332F2-BE50-426D-A519-B33A439912BE}" autoFormatId="16" applyNumberFormats="0" applyBorderFormats="0" applyFontFormats="0" applyPatternFormats="0" applyAlignmentFormats="0" applyWidthHeightFormats="0"/>
</file>

<file path=xl/queryTables/queryTable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429092B-2254-40AF-8B1E-7AF849EA32F1}" autoFormatId="16" applyNumberFormats="0" applyBorderFormats="0" applyFontFormats="0" applyPatternFormats="0" applyAlignmentFormats="0" applyWidthHeightFormats="0"/>
</file>

<file path=xl/queryTables/queryTable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11BE13CF-D8A9-4463-A9E6-29A97357E5C5}" autoFormatId="16" applyNumberFormats="0" applyBorderFormats="0" applyFontFormats="0" applyPatternFormats="0" applyAlignmentFormats="0" applyWidthHeightFormats="0"/>
</file>

<file path=xl/queryTables/queryTable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263C369E-5D80-45A9-BE57-1CB532DBADD7}" autoFormatId="16" applyNumberFormats="0" applyBorderFormats="0" applyFontFormats="0" applyPatternFormats="0" applyAlignmentFormats="0" applyWidthHeightFormats="0"/>
</file>

<file path=xl/queryTables/queryTable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asthoff+Spencer_1998_dur" growShrinkType="overwriteClear" preserveFormatting="0" adjustColumnWidth="0" connectionId="113" xr16:uid="{00000000-0016-0000-5100-000092020000}" autoFormatId="16" applyNumberFormats="0" applyBorderFormats="0" applyFontFormats="0" applyPatternFormats="0" applyAlignmentFormats="0" applyWidthHeightFormats="0"/>
</file>

<file path=xl/queryTables/queryTable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100-00008D020000}" autoFormatId="16" applyNumberFormats="0" applyBorderFormats="0" applyFontFormats="0" applyPatternFormats="0" applyAlignmentFormats="0" applyWidthHeightFormats="0"/>
</file>

<file path=xl/queryTables/queryTable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100-000091020000}" autoFormatId="16" applyNumberFormats="0" applyBorderFormats="0" applyFontFormats="0" applyPatternFormats="0" applyAlignmentFormats="0" applyWidthHeightFormats="0"/>
</file>

<file path=xl/queryTables/queryTable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100-00008E020000}" autoFormatId="16" applyNumberFormats="0" applyBorderFormats="0" applyFontFormats="0" applyPatternFormats="0" applyAlignmentFormats="0" applyWidthHeightFormats="0"/>
</file>

<file path=xl/queryTables/queryTable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100-00008A020000}" autoFormatId="16" applyNumberFormats="0" applyBorderFormats="0" applyFontFormats="0" applyPatternFormats="0" applyAlignmentFormats="0" applyWidthHeightFormats="0"/>
</file>

<file path=xl/queryTables/queryTable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100-000090020000}" autoFormatId="16" applyNumberFormats="0" applyBorderFormats="0" applyFontFormats="0" applyPatternFormats="0" applyAlignmentFormats="0" applyWidthHeightFormats="0"/>
</file>

<file path=xl/queryTables/queryTable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100-00008F020000}" autoFormatId="16" applyNumberFormats="0" applyBorderFormats="0" applyFontFormats="0" applyPatternFormats="0" applyAlignmentFormats="0" applyWidthHeightFormats="0"/>
</file>

<file path=xl/queryTables/queryTable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100-00008C020000}" autoFormatId="16" applyNumberFormats="0" applyBorderFormats="0" applyFontFormats="0" applyPatternFormats="0" applyAlignmentFormats="0" applyWidthHeightFormats="0"/>
</file>

<file path=xl/queryTables/queryTable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100-00008B020000}" autoFormatId="16" applyNumberFormats="0" applyBorderFormats="0" applyFontFormats="0" applyPatternFormats="0" applyAlignmentFormats="0" applyWidthHeightFormats="0"/>
</file>

<file path=xl/queryTables/queryTable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200-000099020000}" autoFormatId="16" applyNumberFormats="0" applyBorderFormats="0" applyFontFormats="0" applyPatternFormats="0" applyAlignmentFormats="0" applyWidthHeightFormats="0"/>
</file>

<file path=xl/queryTables/queryTable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200-000098020000}" autoFormatId="16" applyNumberFormats="0" applyBorderFormats="0" applyFontFormats="0" applyPatternFormats="0" applyAlignmentFormats="0" applyWidthHeightFormats="0"/>
</file>

<file path=xl/queryTables/queryTable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200-000096020000}" autoFormatId="16" applyNumberFormats="0" applyBorderFormats="0" applyFontFormats="0" applyPatternFormats="0" applyAlignmentFormats="0" applyWidthHeightFormats="0"/>
</file>

<file path=xl/queryTables/queryTable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200-000093020000}" autoFormatId="16" applyNumberFormats="0" applyBorderFormats="0" applyFontFormats="0" applyPatternFormats="0" applyAlignmentFormats="0" applyWidthHeightFormats="0"/>
</file>

<file path=xl/queryTables/queryTable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200-00009B020000}" autoFormatId="16" applyNumberFormats="0" applyBorderFormats="0" applyFontFormats="0" applyPatternFormats="0" applyAlignmentFormats="0" applyWidthHeightFormats="0"/>
</file>

<file path=xl/queryTables/queryTable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200-000095020000}" autoFormatId="16" applyNumberFormats="0" applyBorderFormats="0" applyFontFormats="0" applyPatternFormats="0" applyAlignmentFormats="0" applyWidthHeightFormats="0"/>
</file>

<file path=xl/queryTables/queryTable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200-00009A020000}" autoFormatId="16" applyNumberFormats="0" applyBorderFormats="0" applyFontFormats="0" applyPatternFormats="0" applyAlignmentFormats="0" applyWidthHeightFormats="0"/>
</file>

<file path=xl/queryTables/queryTable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200-000097020000}" autoFormatId="16" applyNumberFormats="0" applyBorderFormats="0" applyFontFormats="0" applyPatternFormats="0" applyAlignmentFormats="0" applyWidthHeightFormats="0"/>
</file>

<file path=xl/queryTables/queryTable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midt+Jansen_2000_dur" growShrinkType="overwriteClear" preserveFormatting="0" adjustColumnWidth="0" connectionId="120" xr16:uid="{00000000-0016-0000-5200-000094020000}" autoFormatId="16" applyNumberFormats="0" applyBorderFormats="0" applyFontFormats="0" applyPatternFormats="0" applyAlignmentFormats="0" applyWidthHeightFormats="0"/>
</file>

<file path=xl/queryTables/queryTable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300-00009D020000}" autoFormatId="16" applyNumberFormats="0" applyBorderFormats="0" applyFontFormats="0" applyPatternFormats="0" applyAlignmentFormats="0" applyWidthHeightFormats="0"/>
</file>

<file path=xl/queryTables/queryTable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300-00009C020000}" autoFormatId="16" applyNumberFormats="0" applyBorderFormats="0" applyFontFormats="0" applyPatternFormats="0" applyAlignmentFormats="0" applyWidthHeightFormats="0"/>
</file>

<file path=xl/queryTables/queryTable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rharer+Huber_2001_dur" growShrinkType="overwriteClear" preserveFormatting="0" adjustColumnWidth="0" connectionId="67" xr16:uid="{00000000-0016-0000-5300-0000A0020000}" autoFormatId="16" applyNumberFormats="0" applyBorderFormats="0" applyFontFormats="0" applyPatternFormats="0" applyAlignmentFormats="0" applyWidthHeightFormats="0"/>
</file>

<file path=xl/queryTables/queryTable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300-0000A2020000}" autoFormatId="16" applyNumberFormats="0" applyBorderFormats="0" applyFontFormats="0" applyPatternFormats="0" applyAlignmentFormats="0" applyWidthHeightFormats="0"/>
</file>

<file path=xl/queryTables/queryTable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300-0000A4020000}" autoFormatId="16" applyNumberFormats="0" applyBorderFormats="0" applyFontFormats="0" applyPatternFormats="0" applyAlignmentFormats="0" applyWidthHeightFormats="0"/>
</file>

<file path=xl/queryTables/queryTable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300-00009F020000}" autoFormatId="16" applyNumberFormats="0" applyBorderFormats="0" applyFontFormats="0" applyPatternFormats="0" applyAlignmentFormats="0" applyWidthHeightFormats="0"/>
</file>

<file path=xl/queryTables/queryTable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300-00009E020000}" autoFormatId="16" applyNumberFormats="0" applyBorderFormats="0" applyFontFormats="0" applyPatternFormats="0" applyAlignmentFormats="0" applyWidthHeightFormats="0"/>
</file>

<file path=xl/queryTables/queryTable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300-0000A3020000}" autoFormatId="16" applyNumberFormats="0" applyBorderFormats="0" applyFontFormats="0" applyPatternFormats="0" applyAlignmentFormats="0" applyWidthHeightFormats="0"/>
</file>

<file path=xl/queryTables/queryTable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300-0000A1020000}" autoFormatId="16" applyNumberFormats="0" applyBorderFormats="0" applyFontFormats="0" applyPatternFormats="0" applyAlignmentFormats="0" applyWidthHeightFormats="0"/>
</file>

<file path=xl/queryTables/queryTable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400-0000A5020000}" autoFormatId="16" applyNumberFormats="0" applyBorderFormats="0" applyFontFormats="0" applyPatternFormats="0" applyAlignmentFormats="0" applyWidthHeightFormats="0"/>
</file>

<file path=xl/queryTables/queryTable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400-0000AB020000}" autoFormatId="16" applyNumberFormats="0" applyBorderFormats="0" applyFontFormats="0" applyPatternFormats="0" applyAlignmentFormats="0" applyWidthHeightFormats="0"/>
</file>

<file path=xl/queryTables/queryTable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l+Lutz_2001_dur" growShrinkType="overwriteClear" preserveFormatting="0" adjustColumnWidth="0" connectionId="77" xr16:uid="{00000000-0016-0000-5400-0000A7020000}" autoFormatId="16" applyNumberFormats="0" applyBorderFormats="0" applyFontFormats="0" applyPatternFormats="0" applyAlignmentFormats="0" applyWidthHeightFormats="0"/>
</file>

<file path=xl/queryTables/queryTable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400-0000AA020000}" autoFormatId="16" applyNumberFormats="0" applyBorderFormats="0" applyFontFormats="0" applyPatternFormats="0" applyAlignmentFormats="0" applyWidthHeightFormats="0"/>
</file>

<file path=xl/queryTables/queryTable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400-0000AC020000}" autoFormatId="16" applyNumberFormats="0" applyBorderFormats="0" applyFontFormats="0" applyPatternFormats="0" applyAlignmentFormats="0" applyWidthHeightFormats="0"/>
</file>

<file path=xl/queryTables/queryTable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400-0000AD020000}" autoFormatId="16" applyNumberFormats="0" applyBorderFormats="0" applyFontFormats="0" applyPatternFormats="0" applyAlignmentFormats="0" applyWidthHeightFormats="0"/>
</file>

<file path=xl/queryTables/queryTable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400-0000A6020000}" autoFormatId="16" applyNumberFormats="0" applyBorderFormats="0" applyFontFormats="0" applyPatternFormats="0" applyAlignmentFormats="0" applyWidthHeightFormats="0"/>
</file>

<file path=xl/queryTables/queryTable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400-0000A9020000}" autoFormatId="16" applyNumberFormats="0" applyBorderFormats="0" applyFontFormats="0" applyPatternFormats="0" applyAlignmentFormats="0" applyWidthHeightFormats="0"/>
</file>

<file path=xl/queryTables/queryTable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400-0000A8020000}" autoFormatId="16" applyNumberFormats="0" applyBorderFormats="0" applyFontFormats="0" applyPatternFormats="0" applyAlignmentFormats="0" applyWidthHeightFormats="0"/>
</file>

<file path=xl/queryTables/queryTable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500-0000B6020000}" autoFormatId="16" applyNumberFormats="0" applyBorderFormats="0" applyFontFormats="0" applyPatternFormats="0" applyAlignmentFormats="0" applyWidthHeightFormats="0"/>
</file>

<file path=xl/queryTables/queryTable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ogklimmer+Walliser_2002_dur" growShrinkType="overwriteClear" preserveFormatting="0" adjustColumnWidth="0" connectionId="83" xr16:uid="{00000000-0016-0000-5500-0000AF020000}" autoFormatId="16" applyNumberFormats="0" applyBorderFormats="0" applyFontFormats="0" applyPatternFormats="0" applyAlignmentFormats="0" applyWidthHeightFormats="0"/>
</file>

<file path=xl/queryTables/queryTable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500-0000AE020000}" autoFormatId="16" applyNumberFormats="0" applyBorderFormats="0" applyFontFormats="0" applyPatternFormats="0" applyAlignmentFormats="0" applyWidthHeightFormats="0"/>
</file>

<file path=xl/queryTables/queryTable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500-0000B1020000}" autoFormatId="16" applyNumberFormats="0" applyBorderFormats="0" applyFontFormats="0" applyPatternFormats="0" applyAlignmentFormats="0" applyWidthHeightFormats="0"/>
</file>

<file path=xl/queryTables/queryTable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500-0000B2020000}" autoFormatId="16" applyNumberFormats="0" applyBorderFormats="0" applyFontFormats="0" applyPatternFormats="0" applyAlignmentFormats="0" applyWidthHeightFormats="0"/>
</file>

<file path=xl/queryTables/queryTable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500-0000B4020000}" autoFormatId="16" applyNumberFormats="0" applyBorderFormats="0" applyFontFormats="0" applyPatternFormats="0" applyAlignmentFormats="0" applyWidthHeightFormats="0"/>
</file>

<file path=xl/queryTables/queryTable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500-0000B5020000}" autoFormatId="16" applyNumberFormats="0" applyBorderFormats="0" applyFontFormats="0" applyPatternFormats="0" applyAlignmentFormats="0" applyWidthHeightFormats="0"/>
</file>

<file path=xl/queryTables/queryTable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500-0000B3020000}" autoFormatId="16" applyNumberFormats="0" applyBorderFormats="0" applyFontFormats="0" applyPatternFormats="0" applyAlignmentFormats="0" applyWidthHeightFormats="0"/>
</file>

<file path=xl/queryTables/queryTable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500-0000B0020000}" autoFormatId="16" applyNumberFormats="0" applyBorderFormats="0" applyFontFormats="0" applyPatternFormats="0" applyAlignmentFormats="0" applyWidthHeightFormats="0"/>
</file>

<file path=xl/queryTables/queryTable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600-0000BF020000}" autoFormatId="16" applyNumberFormats="0" applyBorderFormats="0" applyFontFormats="0" applyPatternFormats="0" applyAlignmentFormats="0" applyWidthHeightFormats="0"/>
</file>

<file path=xl/queryTables/queryTable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600-0000BA020000}" autoFormatId="16" applyNumberFormats="0" applyBorderFormats="0" applyFontFormats="0" applyPatternFormats="0" applyAlignmentFormats="0" applyWidthHeightFormats="0"/>
</file>

<file path=xl/queryTables/queryTable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600-0000BE020000}" autoFormatId="16" applyNumberFormats="0" applyBorderFormats="0" applyFontFormats="0" applyPatternFormats="0" applyAlignmentFormats="0" applyWidthHeightFormats="0"/>
</file>

<file path=xl/queryTables/queryTable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600-0000BB020000}" autoFormatId="16" applyNumberFormats="0" applyBorderFormats="0" applyFontFormats="0" applyPatternFormats="0" applyAlignmentFormats="0" applyWidthHeightFormats="0"/>
</file>

<file path=xl/queryTables/queryTable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600-0000B7020000}" autoFormatId="16" applyNumberFormats="0" applyBorderFormats="0" applyFontFormats="0" applyPatternFormats="0" applyAlignmentFormats="0" applyWidthHeightFormats="0"/>
</file>

<file path=xl/queryTables/queryTable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600-0000BD020000}" autoFormatId="16" applyNumberFormats="0" applyBorderFormats="0" applyFontFormats="0" applyPatternFormats="0" applyAlignmentFormats="0" applyWidthHeightFormats="0"/>
</file>

<file path=xl/queryTables/queryTable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600-0000BC020000}" autoFormatId="16" applyNumberFormats="0" applyBorderFormats="0" applyFontFormats="0" applyPatternFormats="0" applyAlignmentFormats="0" applyWidthHeightFormats="0"/>
</file>

<file path=xl/queryTables/queryTable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erne+Brendel_2003_dur" growShrinkType="overwriteClear" preserveFormatting="0" adjustColumnWidth="0" connectionId="68" xr16:uid="{00000000-0016-0000-5600-0000B9020000}" autoFormatId="16" applyNumberFormats="0" applyBorderFormats="0" applyFontFormats="0" applyPatternFormats="0" applyAlignmentFormats="0" applyWidthHeightFormats="0"/>
</file>

<file path=xl/queryTables/queryTable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600-0000B8020000}" autoFormatId="16" applyNumberFormats="0" applyBorderFormats="0" applyFontFormats="0" applyPatternFormats="0" applyAlignmentFormats="0" applyWidthHeightFormats="0"/>
</file>

<file path=xl/queryTables/queryTable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700-0000C6020000}" autoFormatId="16" applyNumberFormats="0" applyBorderFormats="0" applyFontFormats="0" applyPatternFormats="0" applyAlignmentFormats="0" applyWidthHeightFormats="0"/>
</file>

<file path=xl/queryTables/queryTable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700-0000C5020000}" autoFormatId="16" applyNumberFormats="0" applyBorderFormats="0" applyFontFormats="0" applyPatternFormats="0" applyAlignmentFormats="0" applyWidthHeightFormats="0"/>
</file>

<file path=xl/queryTables/queryTable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700-0000C3020000}" autoFormatId="16" applyNumberFormats="0" applyBorderFormats="0" applyFontFormats="0" applyPatternFormats="0" applyAlignmentFormats="0" applyWidthHeightFormats="0"/>
</file>

<file path=xl/queryTables/queryTable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700-0000C0020000}" autoFormatId="16" applyNumberFormats="0" applyBorderFormats="0" applyFontFormats="0" applyPatternFormats="0" applyAlignmentFormats="0" applyWidthHeightFormats="0"/>
</file>

<file path=xl/queryTables/queryTable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ollo+Pohl_2003_dur" growShrinkType="overwriteClear" preserveFormatting="0" adjustColumnWidth="0" connectionId="91" xr16:uid="{00000000-0016-0000-5700-0000C8020000}" autoFormatId="16" applyNumberFormats="0" applyBorderFormats="0" applyFontFormats="0" applyPatternFormats="0" applyAlignmentFormats="0" applyWidthHeightFormats="0"/>
</file>

<file path=xl/queryTables/queryTable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700-0000C2020000}" autoFormatId="16" applyNumberFormats="0" applyBorderFormats="0" applyFontFormats="0" applyPatternFormats="0" applyAlignmentFormats="0" applyWidthHeightFormats="0"/>
</file>

<file path=xl/queryTables/queryTable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700-0000C7020000}" autoFormatId="16" applyNumberFormats="0" applyBorderFormats="0" applyFontFormats="0" applyPatternFormats="0" applyAlignmentFormats="0" applyWidthHeightFormats="0"/>
</file>

<file path=xl/queryTables/queryTable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700-0000C4020000}" autoFormatId="16" applyNumberFormats="0" applyBorderFormats="0" applyFontFormats="0" applyPatternFormats="0" applyAlignmentFormats="0" applyWidthHeightFormats="0"/>
</file>

<file path=xl/queryTables/queryTable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700-0000C1020000}" autoFormatId="16" applyNumberFormats="0" applyBorderFormats="0" applyFontFormats="0" applyPatternFormats="0" applyAlignmentFormats="0" applyWidthHeightFormats="0"/>
</file>

<file path=xl/queryTables/queryTable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äfer+Schneider_2003_dur" growShrinkType="overwriteClear" preserveFormatting="0" adjustColumnWidth="0" connectionId="117" xr16:uid="{00000000-0016-0000-5800-0000CA020000}" autoFormatId="16" applyNumberFormats="0" applyBorderFormats="0" applyFontFormats="0" applyPatternFormats="0" applyAlignmentFormats="0" applyWidthHeightFormats="0"/>
</file>

<file path=xl/queryTables/queryTable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800-0000C9020000}" autoFormatId="16" applyNumberFormats="0" applyBorderFormats="0" applyFontFormats="0" applyPatternFormats="0" applyAlignmentFormats="0" applyWidthHeightFormats="0"/>
</file>

<file path=xl/queryTables/queryTable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800-0000CD020000}" autoFormatId="16" applyNumberFormats="0" applyBorderFormats="0" applyFontFormats="0" applyPatternFormats="0" applyAlignmentFormats="0" applyWidthHeightFormats="0"/>
</file>

<file path=xl/queryTables/queryTable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800-0000CF020000}" autoFormatId="16" applyNumberFormats="0" applyBorderFormats="0" applyFontFormats="0" applyPatternFormats="0" applyAlignmentFormats="0" applyWidthHeightFormats="0"/>
</file>

<file path=xl/queryTables/queryTable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800-0000D1020000}" autoFormatId="16" applyNumberFormats="0" applyBorderFormats="0" applyFontFormats="0" applyPatternFormats="0" applyAlignmentFormats="0" applyWidthHeightFormats="0"/>
</file>

<file path=xl/queryTables/queryTable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800-0000CC020000}" autoFormatId="16" applyNumberFormats="0" applyBorderFormats="0" applyFontFormats="0" applyPatternFormats="0" applyAlignmentFormats="0" applyWidthHeightFormats="0"/>
</file>

<file path=xl/queryTables/queryTable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800-0000CB020000}" autoFormatId="16" applyNumberFormats="0" applyBorderFormats="0" applyFontFormats="0" applyPatternFormats="0" applyAlignmentFormats="0" applyWidthHeightFormats="0"/>
</file>

<file path=xl/queryTables/queryTable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800-0000D0020000}" autoFormatId="16" applyNumberFormats="0" applyBorderFormats="0" applyFontFormats="0" applyPatternFormats="0" applyAlignmentFormats="0" applyWidthHeightFormats="0"/>
</file>

<file path=xl/queryTables/queryTable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800-0000CE020000}" autoFormatId="16" applyNumberFormats="0" applyBorderFormats="0" applyFontFormats="0" applyPatternFormats="0" applyAlignmentFormats="0" applyWidthHeightFormats="0"/>
</file>

<file path=xl/queryTables/queryTable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900-0000D2020000}" autoFormatId="16" applyNumberFormats="0" applyBorderFormats="0" applyFontFormats="0" applyPatternFormats="0" applyAlignmentFormats="0" applyWidthHeightFormats="0"/>
</file>

<file path=xl/queryTables/queryTable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900-0000D8020000}" autoFormatId="16" applyNumberFormats="0" applyBorderFormats="0" applyFontFormats="0" applyPatternFormats="0" applyAlignmentFormats="0" applyWidthHeightFormats="0"/>
</file>

<file path=xl/queryTables/queryTable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900-0000D4020000}" autoFormatId="16" applyNumberFormats="0" applyBorderFormats="0" applyFontFormats="0" applyPatternFormats="0" applyAlignmentFormats="0" applyWidthHeightFormats="0"/>
</file>

<file path=xl/queryTables/queryTable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900-0000D7020000}" autoFormatId="16" applyNumberFormats="0" applyBorderFormats="0" applyFontFormats="0" applyPatternFormats="0" applyAlignmentFormats="0" applyWidthHeightFormats="0"/>
</file>

<file path=xl/queryTables/queryTable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900-0000D9020000}" autoFormatId="16" applyNumberFormats="0" applyBorderFormats="0" applyFontFormats="0" applyPatternFormats="0" applyAlignmentFormats="0" applyWidthHeightFormats="0"/>
</file>

<file path=xl/queryTables/queryTable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utzmann+Södergren_2003_dur" growShrinkType="overwriteClear" preserveFormatting="0" adjustColumnWidth="0" connectionId="132" xr16:uid="{00000000-0016-0000-5900-0000DA020000}" autoFormatId="16" applyNumberFormats="0" applyBorderFormats="0" applyFontFormats="0" applyPatternFormats="0" applyAlignmentFormats="0" applyWidthHeightFormats="0"/>
</file>

<file path=xl/queryTables/queryTable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900-0000D3020000}" autoFormatId="16" applyNumberFormats="0" applyBorderFormats="0" applyFontFormats="0" applyPatternFormats="0" applyAlignmentFormats="0" applyWidthHeightFormats="0"/>
</file>

<file path=xl/queryTables/queryTable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900-0000D6020000}" autoFormatId="16" applyNumberFormats="0" applyBorderFormats="0" applyFontFormats="0" applyPatternFormats="0" applyAlignmentFormats="0" applyWidthHeightFormats="0"/>
</file>

<file path=xl/queryTables/queryTable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900-0000D5020000}" autoFormatId="16" applyNumberFormats="0" applyBorderFormats="0" applyFontFormats="0" applyPatternFormats="0" applyAlignmentFormats="0" applyWidthHeightFormats="0"/>
</file>

<file path=xl/queryTables/queryTable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19" xr16:uid="{00000000-0016-0000-5A00-0000E2020000}" autoFormatId="16" applyNumberFormats="0" applyBorderFormats="0" applyFontFormats="0" applyPatternFormats="0" applyAlignmentFormats="0" applyWidthHeightFormats="0"/>
</file>

<file path=xl/queryTables/queryTable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5A00-0000DC020000}" autoFormatId="16" applyNumberFormats="0" applyBorderFormats="0" applyFontFormats="0" applyPatternFormats="0" applyAlignmentFormats="0" applyWidthHeightFormats="0"/>
</file>

<file path=xl/queryTables/queryTable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5A00-0000E8020000}" autoFormatId="16" applyNumberFormats="0" applyBorderFormats="0" applyFontFormats="0" applyPatternFormats="0" applyAlignmentFormats="0" applyWidthHeightFormats="0"/>
</file>

<file path=xl/queryTables/queryTable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stridge+Andsnes_2004_dur" growShrinkType="overwriteClear" preserveFormatting="0" adjustColumnWidth="0" connectionId="41" xr16:uid="{00000000-0016-0000-5A00-0000E0020000}" autoFormatId="16" applyNumberFormats="0" applyBorderFormats="0" applyFontFormats="0" applyPatternFormats="0" applyAlignmentFormats="0" applyWidthHeightFormats="0"/>
</file>

<file path=xl/queryTables/queryTable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1b" adjustColumnWidth="0" connectionId="31" xr16:uid="{00000000-0016-0000-5A00-0000EF020000}" autoFormatId="16" applyNumberFormats="0" applyBorderFormats="0" applyFontFormats="0" applyPatternFormats="0" applyAlignmentFormats="0" applyWidthHeightFormats="0"/>
</file>

<file path=xl/queryTables/queryTable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7" xr16:uid="{00000000-0016-0000-5A00-0000EB020000}" autoFormatId="16" applyNumberFormats="0" applyBorderFormats="0" applyFontFormats="0" applyPatternFormats="0" applyAlignmentFormats="0" applyWidthHeightFormats="0"/>
</file>

<file path=xl/queryTables/queryTable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1b_1" adjustColumnWidth="0" connectionId="32" xr16:uid="{00000000-0016-0000-5A00-0000EE020000}" autoFormatId="16" applyNumberFormats="0" applyBorderFormats="0" applyFontFormats="0" applyPatternFormats="0" applyAlignmentFormats="0" applyWidthHeightFormats="0"/>
</file>

<file path=xl/queryTables/queryTable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1b" connectionId="6" xr16:uid="{00000000-0016-0000-5A00-0000E4020000}" autoFormatId="16" applyNumberFormats="0" applyBorderFormats="0" applyFontFormats="0" applyPatternFormats="0" applyAlignmentFormats="0" applyWidthHeightFormats="0"/>
</file>

<file path=xl/queryTables/queryTable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1" connectionId="5" xr16:uid="{00000000-0016-0000-5A00-0000DE020000}" autoFormatId="16" applyNumberFormats="0" applyBorderFormats="0" applyFontFormats="0" applyPatternFormats="0" applyAlignmentFormats="0" applyWidthHeightFormats="0"/>
</file>

<file path=xl/queryTables/queryTable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6" xr16:uid="{00000000-0016-0000-5A00-0000E7020000}" autoFormatId="16" applyNumberFormats="0" applyBorderFormats="0" applyFontFormats="0" applyPatternFormats="0" applyAlignmentFormats="0" applyWidthHeightFormats="0"/>
</file>

<file path=xl/queryTables/queryTable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3" xr16:uid="{00000000-0016-0000-5A00-0000DD020000}" autoFormatId="16" applyNumberFormats="0" applyBorderFormats="0" applyFontFormats="0" applyPatternFormats="0" applyAlignmentFormats="0" applyWidthHeightFormats="0"/>
</file>

<file path=xl/queryTables/queryTable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0" xr16:uid="{00000000-0016-0000-5A00-0000E1020000}" autoFormatId="16" applyNumberFormats="0" applyBorderFormats="0" applyFontFormats="0" applyPatternFormats="0" applyAlignmentFormats="0" applyWidthHeightFormats="0"/>
</file>

<file path=xl/queryTables/queryTable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5" xr16:uid="{00000000-0016-0000-5A00-0000E3020000}" autoFormatId="16" applyNumberFormats="0" applyBorderFormats="0" applyFontFormats="0" applyPatternFormats="0" applyAlignmentFormats="0" applyWidthHeightFormats="0"/>
</file>

<file path=xl/queryTables/queryTable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2" xr16:uid="{00000000-0016-0000-5A00-0000E9020000}" autoFormatId="16" applyNumberFormats="0" applyBorderFormats="0" applyFontFormats="0" applyPatternFormats="0" applyAlignmentFormats="0" applyWidthHeightFormats="0"/>
</file>

<file path=xl/queryTables/queryTable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5A00-0000EA020000}" autoFormatId="16" applyNumberFormats="0" applyBorderFormats="0" applyFontFormats="0" applyPatternFormats="0" applyAlignmentFormats="0" applyWidthHeightFormats="0"/>
</file>

<file path=xl/queryTables/queryTable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5A00-0000EC020000}" autoFormatId="16" applyNumberFormats="0" applyBorderFormats="0" applyFontFormats="0" applyPatternFormats="0" applyAlignmentFormats="0" applyWidthHeightFormats="0"/>
</file>

<file path=xl/queryTables/queryTable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5A00-0000DF020000}" autoFormatId="16" applyNumberFormats="0" applyBorderFormats="0" applyFontFormats="0" applyPatternFormats="0" applyAlignmentFormats="0" applyWidthHeightFormats="0"/>
</file>

<file path=xl/queryTables/queryTable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5A00-0000E6020000}" autoFormatId="16" applyNumberFormats="0" applyBorderFormats="0" applyFontFormats="0" applyPatternFormats="0" applyAlignmentFormats="0" applyWidthHeightFormats="0"/>
</file>

<file path=xl/queryTables/queryTable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5A00-0000E5020000}" autoFormatId="16" applyNumberFormats="0" applyBorderFormats="0" applyFontFormats="0" applyPatternFormats="0" applyAlignmentFormats="0" applyWidthHeightFormats="0"/>
</file>

<file path=xl/queryTables/queryTable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8" xr16:uid="{00000000-0016-0000-5A00-0000ED020000}" autoFormatId="16" applyNumberFormats="0" applyBorderFormats="0" applyFontFormats="0" applyPatternFormats="0" applyAlignmentFormats="0" applyWidthHeightFormats="0"/>
</file>

<file path=xl/queryTables/queryTable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5A00-0000DB020000}" autoFormatId="16" applyNumberFormats="0" applyBorderFormats="0" applyFontFormats="0" applyPatternFormats="0" applyAlignmentFormats="0" applyWidthHeightFormats="0"/>
</file>

<file path=xl/queryTables/queryTable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lser+Delaney_2004_dur" growShrinkType="overwriteClear" preserveFormatting="0" adjustColumnWidth="0" connectionId="71" xr16:uid="{00000000-0016-0000-5B00-0000F8020000}" autoFormatId="16" applyNumberFormats="0" applyBorderFormats="0" applyFontFormats="0" applyPatternFormats="0" applyAlignmentFormats="0" applyWidthHeightFormats="0"/>
</file>

<file path=xl/queryTables/queryTable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B00-0000F3020000}" autoFormatId="16" applyNumberFormats="0" applyBorderFormats="0" applyFontFormats="0" applyPatternFormats="0" applyAlignmentFormats="0" applyWidthHeightFormats="0"/>
</file>

<file path=xl/queryTables/queryTable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B00-0000F7020000}" autoFormatId="16" applyNumberFormats="0" applyBorderFormats="0" applyFontFormats="0" applyPatternFormats="0" applyAlignmentFormats="0" applyWidthHeightFormats="0"/>
</file>

<file path=xl/queryTables/queryTable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B00-0000F4020000}" autoFormatId="16" applyNumberFormats="0" applyBorderFormats="0" applyFontFormats="0" applyPatternFormats="0" applyAlignmentFormats="0" applyWidthHeightFormats="0"/>
</file>

<file path=xl/queryTables/queryTable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B00-0000F0020000}" autoFormatId="16" applyNumberFormats="0" applyBorderFormats="0" applyFontFormats="0" applyPatternFormats="0" applyAlignmentFormats="0" applyWidthHeightFormats="0"/>
</file>

<file path=xl/queryTables/queryTable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B00-0000F6020000}" autoFormatId="16" applyNumberFormats="0" applyBorderFormats="0" applyFontFormats="0" applyPatternFormats="0" applyAlignmentFormats="0" applyWidthHeightFormats="0"/>
</file>

<file path=xl/queryTables/queryTable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B00-0000F5020000}" autoFormatId="16" applyNumberFormats="0" applyBorderFormats="0" applyFontFormats="0" applyPatternFormats="0" applyAlignmentFormats="0" applyWidthHeightFormats="0"/>
</file>

<file path=xl/queryTables/queryTable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B00-0000F2020000}" autoFormatId="16" applyNumberFormats="0" applyBorderFormats="0" applyFontFormats="0" applyPatternFormats="0" applyAlignmentFormats="0" applyWidthHeightFormats="0"/>
</file>

<file path=xl/queryTables/queryTable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B00-0000F1020000}" autoFormatId="16" applyNumberFormats="0" applyBorderFormats="0" applyFontFormats="0" applyPatternFormats="0" applyAlignmentFormats="0" applyWidthHeightFormats="0"/>
</file>

<file path=xl/queryTables/queryTable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C00-0000FF020000}" autoFormatId="16" applyNumberFormats="0" applyBorderFormats="0" applyFontFormats="0" applyPatternFormats="0" applyAlignmentFormats="0" applyWidthHeightFormats="0"/>
</file>

<file path=xl/queryTables/queryTable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C00-0000FE020000}" autoFormatId="16" applyNumberFormats="0" applyBorderFormats="0" applyFontFormats="0" applyPatternFormats="0" applyAlignmentFormats="0" applyWidthHeightFormats="0"/>
</file>

<file path=xl/queryTables/queryTable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C00-0000FC020000}" autoFormatId="16" applyNumberFormats="0" applyBorderFormats="0" applyFontFormats="0" applyPatternFormats="0" applyAlignmentFormats="0" applyWidthHeightFormats="0"/>
</file>

<file path=xl/queryTables/queryTable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C00-0000F9020000}" autoFormatId="16" applyNumberFormats="0" applyBorderFormats="0" applyFontFormats="0" applyPatternFormats="0" applyAlignmentFormats="0" applyWidthHeightFormats="0"/>
</file>

<file path=xl/queryTables/queryTable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C00-000001030000}" autoFormatId="16" applyNumberFormats="0" applyBorderFormats="0" applyFontFormats="0" applyPatternFormats="0" applyAlignmentFormats="0" applyWidthHeightFormats="0"/>
</file>

<file path=xl/queryTables/queryTable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C00-0000FB020000}" autoFormatId="16" applyNumberFormats="0" applyBorderFormats="0" applyFontFormats="0" applyPatternFormats="0" applyAlignmentFormats="0" applyWidthHeightFormats="0"/>
</file>

<file path=xl/queryTables/queryTable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C00-000000030000}" autoFormatId="16" applyNumberFormats="0" applyBorderFormats="0" applyFontFormats="0" applyPatternFormats="0" applyAlignmentFormats="0" applyWidthHeightFormats="0"/>
</file>

<file path=xl/queryTables/queryTable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asthoff+Barenboim_2005_dur" growShrinkType="overwriteClear" preserveFormatting="0" adjustColumnWidth="0" connectionId="112" xr16:uid="{00000000-0016-0000-5C00-0000FD020000}" autoFormatId="16" applyNumberFormats="0" applyBorderFormats="0" applyFontFormats="0" applyPatternFormats="0" applyAlignmentFormats="0" applyWidthHeightFormats="0"/>
</file>

<file path=xl/queryTables/queryTable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C00-0000FA020000}" autoFormatId="16" applyNumberFormats="0" applyBorderFormats="0" applyFontFormats="0" applyPatternFormats="0" applyAlignmentFormats="0" applyWidthHeightFormats="0"/>
</file>

<file path=xl/queryTables/queryTable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D00-000003030000}" autoFormatId="16" applyNumberFormats="0" applyBorderFormats="0" applyFontFormats="0" applyPatternFormats="0" applyAlignmentFormats="0" applyWidthHeightFormats="0"/>
</file>

<file path=xl/queryTables/queryTable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D00-000002030000}" autoFormatId="16" applyNumberFormats="0" applyBorderFormats="0" applyFontFormats="0" applyPatternFormats="0" applyAlignmentFormats="0" applyWidthHeightFormats="0"/>
</file>

<file path=xl/queryTables/queryTable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D00-000006030000}" autoFormatId="16" applyNumberFormats="0" applyBorderFormats="0" applyFontFormats="0" applyPatternFormats="0" applyAlignmentFormats="0" applyWidthHeightFormats="0"/>
</file>

<file path=xl/queryTables/queryTable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D00-000008030000}" autoFormatId="16" applyNumberFormats="0" applyBorderFormats="0" applyFontFormats="0" applyPatternFormats="0" applyAlignmentFormats="0" applyWidthHeightFormats="0"/>
</file>

<file path=xl/queryTables/queryTable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D00-00000A030000}" autoFormatId="16" applyNumberFormats="0" applyBorderFormats="0" applyFontFormats="0" applyPatternFormats="0" applyAlignmentFormats="0" applyWidthHeightFormats="0"/>
</file>

<file path=xl/queryTables/queryTable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D00-000005030000}" autoFormatId="16" applyNumberFormats="0" applyBorderFormats="0" applyFontFormats="0" applyPatternFormats="0" applyAlignmentFormats="0" applyWidthHeightFormats="0"/>
</file>

<file path=xl/queryTables/queryTable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D00-000004030000}" autoFormatId="16" applyNumberFormats="0" applyBorderFormats="0" applyFontFormats="0" applyPatternFormats="0" applyAlignmentFormats="0" applyWidthHeightFormats="0"/>
</file>

<file path=xl/queryTables/queryTable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dmore+Lewis_2008_dur" growShrinkType="overwriteClear" preserveFormatting="0" adjustColumnWidth="0" connectionId="102" xr16:uid="{00000000-0016-0000-5D00-000009030000}" autoFormatId="16" applyNumberFormats="0" applyBorderFormats="0" applyFontFormats="0" applyPatternFormats="0" applyAlignmentFormats="0" applyWidthHeightFormats="0"/>
</file>

<file path=xl/queryTables/queryTable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D00-000007030000}" autoFormatId="16" applyNumberFormats="0" applyBorderFormats="0" applyFontFormats="0" applyPatternFormats="0" applyAlignmentFormats="0" applyWidthHeightFormats="0"/>
</file>

<file path=xl/queryTables/queryTable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E00-00000B030000}" autoFormatId="16" applyNumberFormats="0" applyBorderFormats="0" applyFontFormats="0" applyPatternFormats="0" applyAlignmentFormats="0" applyWidthHeightFormats="0"/>
</file>

<file path=xl/queryTables/queryTable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E00-000011030000}" autoFormatId="16" applyNumberFormats="0" applyBorderFormats="0" applyFontFormats="0" applyPatternFormats="0" applyAlignmentFormats="0" applyWidthHeightFormats="0"/>
</file>

<file path=xl/queryTables/queryTable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E00-00000D030000}" autoFormatId="16" applyNumberFormats="0" applyBorderFormats="0" applyFontFormats="0" applyPatternFormats="0" applyAlignmentFormats="0" applyWidthHeightFormats="0"/>
</file>

<file path=xl/queryTables/queryTable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E00-000010030000}" autoFormatId="16" applyNumberFormats="0" applyBorderFormats="0" applyFontFormats="0" applyPatternFormats="0" applyAlignmentFormats="0" applyWidthHeightFormats="0"/>
</file>

<file path=xl/queryTables/queryTable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E00-000012030000}" autoFormatId="16" applyNumberFormats="0" applyBorderFormats="0" applyFontFormats="0" applyPatternFormats="0" applyAlignmentFormats="0" applyWidthHeightFormats="0"/>
</file>

<file path=xl/queryTables/queryTable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E00-000013030000}" autoFormatId="16" applyNumberFormats="0" applyBorderFormats="0" applyFontFormats="0" applyPatternFormats="0" applyAlignmentFormats="0" applyWidthHeightFormats="0"/>
</file>

<file path=xl/queryTables/queryTable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E00-00000C030000}" autoFormatId="16" applyNumberFormats="0" applyBorderFormats="0" applyFontFormats="0" applyPatternFormats="0" applyAlignmentFormats="0" applyWidthHeightFormats="0"/>
</file>

<file path=xl/queryTables/queryTable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E00-00000F030000}" autoFormatId="16" applyNumberFormats="0" applyBorderFormats="0" applyFontFormats="0" applyPatternFormats="0" applyAlignmentFormats="0" applyWidthHeightFormats="0"/>
</file>

<file path=xl/queryTables/queryTable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uer+Immerseel_2009_dur" growShrinkType="overwriteClear" preserveFormatting="0" adjustColumnWidth="0" connectionId="36" xr16:uid="{00000000-0016-0000-5E00-00000E030000}" autoFormatId="16" applyNumberFormats="0" applyBorderFormats="0" applyFontFormats="0" applyPatternFormats="0" applyAlignmentFormats="0" applyWidthHeightFormats="0"/>
</file>

<file path=xl/queryTables/queryTable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5F00-00001C030000}" autoFormatId="16" applyNumberFormats="0" applyBorderFormats="0" applyFontFormats="0" applyPatternFormats="0" applyAlignmentFormats="0" applyWidthHeightFormats="0"/>
</file>

<file path=xl/queryTables/queryTable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5F00-000015030000}" autoFormatId="16" applyNumberFormats="0" applyBorderFormats="0" applyFontFormats="0" applyPatternFormats="0" applyAlignmentFormats="0" applyWidthHeightFormats="0"/>
</file>

<file path=xl/queryTables/queryTable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5F00-000014030000}" autoFormatId="16" applyNumberFormats="0" applyBorderFormats="0" applyFontFormats="0" applyPatternFormats="0" applyAlignmentFormats="0" applyWidthHeightFormats="0"/>
</file>

<file path=xl/queryTables/queryTable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5F00-000017030000}" autoFormatId="16" applyNumberFormats="0" applyBorderFormats="0" applyFontFormats="0" applyPatternFormats="0" applyAlignmentFormats="0" applyWidthHeightFormats="0"/>
</file>

<file path=xl/queryTables/queryTable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5F00-000018030000}" autoFormatId="16" applyNumberFormats="0" applyBorderFormats="0" applyFontFormats="0" applyPatternFormats="0" applyAlignmentFormats="0" applyWidthHeightFormats="0"/>
</file>

<file path=xl/queryTables/queryTable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5F00-00001A030000}" autoFormatId="16" applyNumberFormats="0" applyBorderFormats="0" applyFontFormats="0" applyPatternFormats="0" applyAlignmentFormats="0" applyWidthHeightFormats="0"/>
</file>

<file path=xl/queryTables/queryTable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5F00-00001B030000}" autoFormatId="16" applyNumberFormats="0" applyBorderFormats="0" applyFontFormats="0" applyPatternFormats="0" applyAlignmentFormats="0" applyWidthHeightFormats="0"/>
</file>

<file path=xl/queryTables/queryTable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lzmair+Haefliger_2009_dur" growShrinkType="overwriteClear" preserveFormatting="0" adjustColumnWidth="0" connectionId="82" xr16:uid="{00000000-0016-0000-5F00-000019030000}" autoFormatId="16" applyNumberFormats="0" applyBorderFormats="0" applyFontFormats="0" applyPatternFormats="0" applyAlignmentFormats="0" applyWidthHeightFormats="0"/>
</file>

<file path=xl/queryTables/queryTable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5F00-000016030000}" autoFormatId="16" applyNumberFormats="0" applyBorderFormats="0" applyFontFormats="0" applyPatternFormats="0" applyAlignmentFormats="0" applyWidthHeightFormats="0"/>
</file>

<file path=xl/queryTables/queryTable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000-000025030000}" autoFormatId="16" applyNumberFormats="0" applyBorderFormats="0" applyFontFormats="0" applyPatternFormats="0" applyAlignmentFormats="0" applyWidthHeightFormats="0"/>
</file>

<file path=xl/queryTables/queryTable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000-000020030000}" autoFormatId="16" applyNumberFormats="0" applyBorderFormats="0" applyFontFormats="0" applyPatternFormats="0" applyAlignmentFormats="0" applyWidthHeightFormats="0"/>
</file>

<file path=xl/queryTables/queryTable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000-000024030000}" autoFormatId="16" applyNumberFormats="0" applyBorderFormats="0" applyFontFormats="0" applyPatternFormats="0" applyAlignmentFormats="0" applyWidthHeightFormats="0"/>
</file>

<file path=xl/queryTables/queryTable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öd+Kutrowatz_2010_dur" growShrinkType="overwriteClear" preserveFormatting="0" adjustColumnWidth="0" connectionId="51" xr16:uid="{00000000-0016-0000-6000-000021030000}" autoFormatId="16" applyNumberFormats="0" applyBorderFormats="0" applyFontFormats="0" applyPatternFormats="0" applyAlignmentFormats="0" applyWidthHeightFormats="0"/>
</file>

<file path=xl/queryTables/queryTable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000-00001D030000}" autoFormatId="16" applyNumberFormats="0" applyBorderFormats="0" applyFontFormats="0" applyPatternFormats="0" applyAlignmentFormats="0" applyWidthHeightFormats="0"/>
</file>

<file path=xl/queryTables/queryTable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000-000023030000}" autoFormatId="16" applyNumberFormats="0" applyBorderFormats="0" applyFontFormats="0" applyPatternFormats="0" applyAlignmentFormats="0" applyWidthHeightFormats="0"/>
</file>

<file path=xl/queryTables/queryTable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000-000022030000}" autoFormatId="16" applyNumberFormats="0" applyBorderFormats="0" applyFontFormats="0" applyPatternFormats="0" applyAlignmentFormats="0" applyWidthHeightFormats="0"/>
</file>

<file path=xl/queryTables/queryTable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000-00001F030000}" autoFormatId="16" applyNumberFormats="0" applyBorderFormats="0" applyFontFormats="0" applyPatternFormats="0" applyAlignmentFormats="0" applyWidthHeightFormats="0"/>
</file>

<file path=xl/queryTables/queryTable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000-00001E030000}" autoFormatId="16" applyNumberFormats="0" applyBorderFormats="0" applyFontFormats="0" applyPatternFormats="0" applyAlignmentFormats="0" applyWidthHeightFormats="0"/>
</file>

<file path=xl/queryTables/queryTable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100-00002C030000}" autoFormatId="16" applyNumberFormats="0" applyBorderFormats="0" applyFontFormats="0" applyPatternFormats="0" applyAlignmentFormats="0" applyWidthHeightFormats="0"/>
</file>

<file path=xl/queryTables/queryTable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100-00002B030000}" autoFormatId="16" applyNumberFormats="0" applyBorderFormats="0" applyFontFormats="0" applyPatternFormats="0" applyAlignmentFormats="0" applyWidthHeightFormats="0"/>
</file>

<file path=xl/queryTables/queryTable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100-000029030000}" autoFormatId="16" applyNumberFormats="0" applyBorderFormats="0" applyFontFormats="0" applyPatternFormats="0" applyAlignmentFormats="0" applyWidthHeightFormats="0"/>
</file>

<file path=xl/queryTables/queryTable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esch+Martineau_2011_dur" growShrinkType="overwriteClear" preserveFormatting="0" adjustColumnWidth="0" connectionId="37" xr16:uid="{00000000-0016-0000-6100-000026030000}" autoFormatId="16" applyNumberFormats="0" applyBorderFormats="0" applyFontFormats="0" applyPatternFormats="0" applyAlignmentFormats="0" applyWidthHeightFormats="0"/>
</file>

<file path=xl/queryTables/queryTable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100-00002E030000}" autoFormatId="16" applyNumberFormats="0" applyBorderFormats="0" applyFontFormats="0" applyPatternFormats="0" applyAlignmentFormats="0" applyWidthHeightFormats="0"/>
</file>

<file path=xl/queryTables/queryTable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100-000028030000}" autoFormatId="16" applyNumberFormats="0" applyBorderFormats="0" applyFontFormats="0" applyPatternFormats="0" applyAlignmentFormats="0" applyWidthHeightFormats="0"/>
</file>

<file path=xl/queryTables/queryTable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100-00002D030000}" autoFormatId="16" applyNumberFormats="0" applyBorderFormats="0" applyFontFormats="0" applyPatternFormats="0" applyAlignmentFormats="0" applyWidthHeightFormats="0"/>
</file>

<file path=xl/queryTables/queryTable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100-00002A030000}" autoFormatId="16" applyNumberFormats="0" applyBorderFormats="0" applyFontFormats="0" applyPatternFormats="0" applyAlignmentFormats="0" applyWidthHeightFormats="0"/>
</file>

<file path=xl/queryTables/queryTable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100-000027030000}" autoFormatId="16" applyNumberFormats="0" applyBorderFormats="0" applyFontFormats="0" applyPatternFormats="0" applyAlignmentFormats="0" applyWidthHeightFormats="0"/>
</file>

<file path=xl/queryTables/queryTable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200-000030030000}" autoFormatId="16" applyNumberFormats="0" applyBorderFormats="0" applyFontFormats="0" applyPatternFormats="0" applyAlignmentFormats="0" applyWidthHeightFormats="0"/>
</file>

<file path=xl/queryTables/queryTable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200-000031030000}" autoFormatId="16" applyNumberFormats="0" applyBorderFormats="0" applyFontFormats="0" applyPatternFormats="0" applyAlignmentFormats="0" applyWidthHeightFormats="0"/>
</file>

<file path=xl/queryTables/queryTable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rlanetto+Tchetuev_2011_dur" growShrinkType="overwriteClear" preserveFormatting="0" adjustColumnWidth="0" connectionId="66" xr16:uid="{00000000-0016-0000-6200-00002F030000}" autoFormatId="16" applyNumberFormats="0" applyBorderFormats="0" applyFontFormats="0" applyPatternFormats="0" applyAlignmentFormats="0" applyWidthHeightFormats="0"/>
</file>

<file path=xl/queryTables/queryTable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200-000032030000}" autoFormatId="16" applyNumberFormats="0" applyBorderFormats="0" applyFontFormats="0" applyPatternFormats="0" applyAlignmentFormats="0" applyWidthHeightFormats="0"/>
</file>

<file path=xl/queryTables/queryTable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200-000034030000}" autoFormatId="16" applyNumberFormats="0" applyBorderFormats="0" applyFontFormats="0" applyPatternFormats="0" applyAlignmentFormats="0" applyWidthHeightFormats="0"/>
</file>

<file path=xl/queryTables/queryTable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200-000033030000}" autoFormatId="16" applyNumberFormats="0" applyBorderFormats="0" applyFontFormats="0" applyPatternFormats="0" applyAlignmentFormats="0" applyWidthHeightFormats="0"/>
</file>

<file path=xl/queryTables/queryTable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200-000035030000}" autoFormatId="16" applyNumberFormats="0" applyBorderFormats="0" applyFontFormats="0" applyPatternFormats="0" applyAlignmentFormats="0" applyWidthHeightFormats="0"/>
</file>

<file path=xl/queryTables/queryTable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200-000036030000}" autoFormatId="16" applyNumberFormats="0" applyBorderFormats="0" applyFontFormats="0" applyPatternFormats="0" applyAlignmentFormats="0" applyWidthHeightFormats="0"/>
</file>

<file path=xl/queryTables/queryTable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300-00003C030000}" autoFormatId="16" applyNumberFormats="0" applyBorderFormats="0" applyFontFormats="0" applyPatternFormats="0" applyAlignmentFormats="0" applyWidthHeightFormats="0"/>
</file>

<file path=xl/queryTables/queryTable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300-000039030000}" autoFormatId="16" applyNumberFormats="0" applyBorderFormats="0" applyFontFormats="0" applyPatternFormats="0" applyAlignmentFormats="0" applyWidthHeightFormats="0"/>
</file>

<file path=xl/queryTables/queryTable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300-00003A030000}" autoFormatId="16" applyNumberFormats="0" applyBorderFormats="0" applyFontFormats="0" applyPatternFormats="0" applyAlignmentFormats="0" applyWidthHeightFormats="0"/>
</file>

<file path=xl/queryTables/queryTable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300-00003E030000}" autoFormatId="16" applyNumberFormats="0" applyBorderFormats="0" applyFontFormats="0" applyPatternFormats="0" applyAlignmentFormats="0" applyWidthHeightFormats="0"/>
</file>

<file path=xl/queryTables/queryTable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300-000038030000}" autoFormatId="16" applyNumberFormats="0" applyBorderFormats="0" applyFontFormats="0" applyPatternFormats="0" applyAlignmentFormats="0" applyWidthHeightFormats="0"/>
</file>

<file path=xl/queryTables/queryTable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300-000037030000}" autoFormatId="16" applyNumberFormats="0" applyBorderFormats="0" applyFontFormats="0" applyPatternFormats="0" applyAlignmentFormats="0" applyWidthHeightFormats="0"/>
</file>

<file path=xl/queryTables/queryTable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300-00003D030000}" autoFormatId="16" applyNumberFormats="0" applyBorderFormats="0" applyFontFormats="0" applyPatternFormats="0" applyAlignmentFormats="0" applyWidthHeightFormats="0"/>
</file>

<file path=xl/queryTables/queryTable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ley+Drake_2013_dur" growShrinkType="overwriteClear" preserveFormatting="0" adjustColumnWidth="0" connectionId="54" xr16:uid="{00000000-0016-0000-6300-00003B030000}" autoFormatId="16" applyNumberFormats="0" applyBorderFormats="0" applyFontFormats="0" applyPatternFormats="0" applyAlignmentFormats="0" applyWidthHeightFormats="0"/>
</file>

<file path=xl/queryTables/queryTable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400-000047030000}" autoFormatId="16" applyNumberFormats="0" applyBorderFormats="0" applyFontFormats="0" applyPatternFormats="0" applyAlignmentFormats="0" applyWidthHeightFormats="0"/>
</file>

<file path=xl/queryTables/queryTable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400-000040030000}" autoFormatId="16" applyNumberFormats="0" applyBorderFormats="0" applyFontFormats="0" applyPatternFormats="0" applyAlignmentFormats="0" applyWidthHeightFormats="0"/>
</file>

<file path=xl/queryTables/queryTable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400-00003F030000}" autoFormatId="16" applyNumberFormats="0" applyBorderFormats="0" applyFontFormats="0" applyPatternFormats="0" applyAlignmentFormats="0" applyWidthHeightFormats="0"/>
</file>

<file path=xl/queryTables/queryTable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400-000042030000}" autoFormatId="16" applyNumberFormats="0" applyBorderFormats="0" applyFontFormats="0" applyPatternFormats="0" applyAlignmentFormats="0" applyWidthHeightFormats="0"/>
</file>

<file path=xl/queryTables/queryTable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400-000043030000}" autoFormatId="16" applyNumberFormats="0" applyBorderFormats="0" applyFontFormats="0" applyPatternFormats="0" applyAlignmentFormats="0" applyWidthHeightFormats="0"/>
</file>

<file path=xl/queryTables/queryTable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400-000045030000}" autoFormatId="16" applyNumberFormats="0" applyBorderFormats="0" applyFontFormats="0" applyPatternFormats="0" applyAlignmentFormats="0" applyWidthHeightFormats="0"/>
</file>

<file path=xl/queryTables/queryTable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aufmann+Deutsch_2013_dur" growShrinkType="overwriteClear" preserveFormatting="0" adjustColumnWidth="0" connectionId="90" xr16:uid="{00000000-0016-0000-6400-000046030000}" autoFormatId="16" applyNumberFormats="0" applyBorderFormats="0" applyFontFormats="0" applyPatternFormats="0" applyAlignmentFormats="0" applyWidthHeightFormats="0"/>
</file>

<file path=xl/queryTables/queryTable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400-000044030000}" autoFormatId="16" applyNumberFormats="0" applyBorderFormats="0" applyFontFormats="0" applyPatternFormats="0" applyAlignmentFormats="0" applyWidthHeightFormats="0"/>
</file>

<file path=xl/queryTables/queryTable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400-000041030000}" autoFormatId="16" applyNumberFormats="0" applyBorderFormats="0" applyFontFormats="0" applyPatternFormats="0" applyAlignmentFormats="0" applyWidthHeightFormats="0"/>
</file>

<file path=xl/queryTables/queryTable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500-000050030000}" autoFormatId="16" applyNumberFormats="0" applyBorderFormats="0" applyFontFormats="0" applyPatternFormats="0" applyAlignmentFormats="0" applyWidthHeightFormats="0"/>
</file>

<file path=xl/queryTables/queryTable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500-00004B030000}" autoFormatId="16" applyNumberFormats="0" applyBorderFormats="0" applyFontFormats="0" applyPatternFormats="0" applyAlignmentFormats="0" applyWidthHeightFormats="0"/>
</file>

<file path=xl/queryTables/queryTable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500-00004F030000}" autoFormatId="16" applyNumberFormats="0" applyBorderFormats="0" applyFontFormats="0" applyPatternFormats="0" applyAlignmentFormats="0" applyWidthHeightFormats="0"/>
</file>

<file path=xl/queryTables/queryTable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500-00004C030000}" autoFormatId="16" applyNumberFormats="0" applyBorderFormats="0" applyFontFormats="0" applyPatternFormats="0" applyAlignmentFormats="0" applyWidthHeightFormats="0"/>
</file>

<file path=xl/queryTables/queryTable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500-000048030000}" autoFormatId="16" applyNumberFormats="0" applyBorderFormats="0" applyFontFormats="0" applyPatternFormats="0" applyAlignmentFormats="0" applyWidthHeightFormats="0"/>
</file>

<file path=xl/queryTables/queryTable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500-00004E030000}" autoFormatId="16" applyNumberFormats="0" applyBorderFormats="0" applyFontFormats="0" applyPatternFormats="0" applyAlignmentFormats="0" applyWidthHeightFormats="0"/>
</file>

<file path=xl/queryTables/queryTable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500-00004D030000}" autoFormatId="16" applyNumberFormats="0" applyBorderFormats="0" applyFontFormats="0" applyPatternFormats="0" applyAlignmentFormats="0" applyWidthHeightFormats="0"/>
</file>

<file path=xl/queryTables/queryTable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erne+Hinterhäuser_2015_dur" growShrinkType="overwriteClear" preserveFormatting="0" adjustColumnWidth="0" connectionId="69" xr16:uid="{00000000-0016-0000-6500-00004A030000}" autoFormatId="16" applyNumberFormats="0" applyBorderFormats="0" applyFontFormats="0" applyPatternFormats="0" applyAlignmentFormats="0" applyWidthHeightFormats="0"/>
</file>

<file path=xl/queryTables/queryTable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500-000049030000}" autoFormatId="16" applyNumberFormats="0" applyBorderFormats="0" applyFontFormats="0" applyPatternFormats="0" applyAlignmentFormats="0" applyWidthHeightFormats="0"/>
</file>

<file path=xl/queryTables/queryTable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600-000057030000}" autoFormatId="16" applyNumberFormats="0" applyBorderFormats="0" applyFontFormats="0" applyPatternFormats="0" applyAlignmentFormats="0" applyWidthHeightFormats="0"/>
</file>

<file path=xl/queryTables/queryTable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egardien+Gees_2015_dur" growShrinkType="overwriteClear" preserveFormatting="0" adjustColumnWidth="0" connectionId="106" xr16:uid="{00000000-0016-0000-6600-000056030000}" autoFormatId="16" applyNumberFormats="0" applyBorderFormats="0" applyFontFormats="0" applyPatternFormats="0" applyAlignmentFormats="0" applyWidthHeightFormats="0"/>
</file>

<file path=xl/queryTables/queryTable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600-000054030000}" autoFormatId="16" applyNumberFormats="0" applyBorderFormats="0" applyFontFormats="0" applyPatternFormats="0" applyAlignmentFormats="0" applyWidthHeightFormats="0"/>
</file>

<file path=xl/queryTables/queryTable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600-000051030000}" autoFormatId="16" applyNumberFormats="0" applyBorderFormats="0" applyFontFormats="0" applyPatternFormats="0" applyAlignmentFormats="0" applyWidthHeightFormats="0"/>
</file>

<file path=xl/queryTables/queryTable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600-000059030000}" autoFormatId="16" applyNumberFormats="0" applyBorderFormats="0" applyFontFormats="0" applyPatternFormats="0" applyAlignmentFormats="0" applyWidthHeightFormats="0"/>
</file>

<file path=xl/queryTables/queryTable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600-000053030000}" autoFormatId="16" applyNumberFormats="0" applyBorderFormats="0" applyFontFormats="0" applyPatternFormats="0" applyAlignmentFormats="0" applyWidthHeightFormats="0"/>
</file>

<file path=xl/queryTables/queryTable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600-000058030000}" autoFormatId="16" applyNumberFormats="0" applyBorderFormats="0" applyFontFormats="0" applyPatternFormats="0" applyAlignmentFormats="0" applyWidthHeightFormats="0"/>
</file>

<file path=xl/queryTables/queryTable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600-000055030000}" autoFormatId="16" applyNumberFormats="0" applyBorderFormats="0" applyFontFormats="0" applyPatternFormats="0" applyAlignmentFormats="0" applyWidthHeightFormats="0"/>
</file>

<file path=xl/queryTables/queryTable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600-000052030000}" autoFormatId="16" applyNumberFormats="0" applyBorderFormats="0" applyFontFormats="0" applyPatternFormats="0" applyAlignmentFormats="0" applyWidthHeightFormats="0"/>
</file>

<file path=xl/queryTables/queryTable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ednik+Vorzellner_2015_dur" growShrinkType="overwriteClear" preserveFormatting="0" adjustColumnWidth="0" connectionId="136" xr16:uid="{00000000-0016-0000-6700-00005B030000}" autoFormatId="16" applyNumberFormats="0" applyBorderFormats="0" applyFontFormats="0" applyPatternFormats="0" applyAlignmentFormats="0" applyWidthHeightFormats="0"/>
</file>

<file path=xl/queryTables/queryTable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700-00005A030000}" autoFormatId="16" applyNumberFormats="0" applyBorderFormats="0" applyFontFormats="0" applyPatternFormats="0" applyAlignmentFormats="0" applyWidthHeightFormats="0"/>
</file>

<file path=xl/queryTables/queryTable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700-00005E030000}" autoFormatId="16" applyNumberFormats="0" applyBorderFormats="0" applyFontFormats="0" applyPatternFormats="0" applyAlignmentFormats="0" applyWidthHeightFormats="0"/>
</file>

<file path=xl/queryTables/queryTable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700-000060030000}" autoFormatId="16" applyNumberFormats="0" applyBorderFormats="0" applyFontFormats="0" applyPatternFormats="0" applyAlignmentFormats="0" applyWidthHeightFormats="0"/>
</file>

<file path=xl/queryTables/queryTable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700-000062030000}" autoFormatId="16" applyNumberFormats="0" applyBorderFormats="0" applyFontFormats="0" applyPatternFormats="0" applyAlignmentFormats="0" applyWidthHeightFormats="0"/>
</file>

<file path=xl/queryTables/queryTable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700-00005D030000}" autoFormatId="16" applyNumberFormats="0" applyBorderFormats="0" applyFontFormats="0" applyPatternFormats="0" applyAlignmentFormats="0" applyWidthHeightFormats="0"/>
</file>

<file path=xl/queryTables/queryTable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700-00005C030000}" autoFormatId="16" applyNumberFormats="0" applyBorderFormats="0" applyFontFormats="0" applyPatternFormats="0" applyAlignmentFormats="0" applyWidthHeightFormats="0"/>
</file>

<file path=xl/queryTables/queryTable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700-000061030000}" autoFormatId="16" applyNumberFormats="0" applyBorderFormats="0" applyFontFormats="0" applyPatternFormats="0" applyAlignmentFormats="0" applyWidthHeightFormats="0"/>
</file>

<file path=xl/queryTables/queryTable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700-00005F030000}" autoFormatId="16" applyNumberFormats="0" applyBorderFormats="0" applyFontFormats="0" applyPatternFormats="0" applyAlignmentFormats="0" applyWidthHeightFormats="0"/>
</file>

<file path=xl/queryTables/queryTable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800-000063030000}" autoFormatId="16" applyNumberFormats="0" applyBorderFormats="0" applyFontFormats="0" applyPatternFormats="0" applyAlignmentFormats="0" applyWidthHeightFormats="0"/>
</file>

<file path=xl/queryTables/queryTable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nkl+Krumpöck_2016_dur" growShrinkType="overwriteClear" preserveFormatting="0" adjustColumnWidth="0" connectionId="33" xr16:uid="{00000000-0016-0000-6800-000069030000}" autoFormatId="16" applyNumberFormats="0" applyBorderFormats="0" applyFontFormats="0" applyPatternFormats="0" applyAlignmentFormats="0" applyWidthHeightFormats="0"/>
</file>

<file path=xl/queryTables/queryTable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800-000065030000}" autoFormatId="16" applyNumberFormats="0" applyBorderFormats="0" applyFontFormats="0" applyPatternFormats="0" applyAlignmentFormats="0" applyWidthHeightFormats="0"/>
</file>

<file path=xl/queryTables/queryTable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800-000068030000}" autoFormatId="16" applyNumberFormats="0" applyBorderFormats="0" applyFontFormats="0" applyPatternFormats="0" applyAlignmentFormats="0" applyWidthHeightFormats="0"/>
</file>

<file path=xl/queryTables/queryTable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800-00006A030000}" autoFormatId="16" applyNumberFormats="0" applyBorderFormats="0" applyFontFormats="0" applyPatternFormats="0" applyAlignmentFormats="0" applyWidthHeightFormats="0"/>
</file>

<file path=xl/queryTables/queryTable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800-00006B030000}" autoFormatId="16" applyNumberFormats="0" applyBorderFormats="0" applyFontFormats="0" applyPatternFormats="0" applyAlignmentFormats="0" applyWidthHeightFormats="0"/>
</file>

<file path=xl/queryTables/queryTable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800-000064030000}" autoFormatId="16" applyNumberFormats="0" applyBorderFormats="0" applyFontFormats="0" applyPatternFormats="0" applyAlignmentFormats="0" applyWidthHeightFormats="0"/>
</file>

<file path=xl/queryTables/queryTable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800-000067030000}" autoFormatId="16" applyNumberFormats="0" applyBorderFormats="0" applyFontFormats="0" applyPatternFormats="0" applyAlignmentFormats="0" applyWidthHeightFormats="0"/>
</file>

<file path=xl/queryTables/queryTable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800-000066030000}" autoFormatId="16" applyNumberFormats="0" applyBorderFormats="0" applyFontFormats="0" applyPatternFormats="0" applyAlignmentFormats="0" applyWidthHeightFormats="0"/>
</file>

<file path=xl/queryTables/queryTable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900-000074030000}" autoFormatId="16" applyNumberFormats="0" applyBorderFormats="0" applyFontFormats="0" applyPatternFormats="0" applyAlignmentFormats="0" applyWidthHeightFormats="0"/>
</file>

<file path=xl/queryTables/queryTable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900-00006D030000}" autoFormatId="16" applyNumberFormats="0" applyBorderFormats="0" applyFontFormats="0" applyPatternFormats="0" applyAlignmentFormats="0" applyWidthHeightFormats="0"/>
</file>

<file path=xl/queryTables/queryTable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900-00006C030000}" autoFormatId="16" applyNumberFormats="0" applyBorderFormats="0" applyFontFormats="0" applyPatternFormats="0" applyAlignmentFormats="0" applyWidthHeightFormats="0"/>
</file>

<file path=xl/queryTables/queryTable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900-00006F030000}" autoFormatId="16" applyNumberFormats="0" applyBorderFormats="0" applyFontFormats="0" applyPatternFormats="0" applyAlignmentFormats="0" applyWidthHeightFormats="0"/>
</file>

<file path=xl/queryTables/queryTable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900-000070030000}" autoFormatId="16" applyNumberFormats="0" applyBorderFormats="0" applyFontFormats="0" applyPatternFormats="0" applyAlignmentFormats="0" applyWidthHeightFormats="0"/>
</file>

<file path=xl/queryTables/queryTable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esch+Vignoloes_2016_dur" growShrinkType="overwriteClear" preserveFormatting="0" adjustColumnWidth="0" connectionId="38" xr16:uid="{00000000-0016-0000-6900-000072030000}" autoFormatId="16" applyNumberFormats="0" applyBorderFormats="0" applyFontFormats="0" applyPatternFormats="0" applyAlignmentFormats="0" applyWidthHeightFormats="0"/>
</file>

<file path=xl/queryTables/queryTable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900-000073030000}" autoFormatId="16" applyNumberFormats="0" applyBorderFormats="0" applyFontFormats="0" applyPatternFormats="0" applyAlignmentFormats="0" applyWidthHeightFormats="0"/>
</file>

<file path=xl/queryTables/queryTable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900-000071030000}" autoFormatId="16" applyNumberFormats="0" applyBorderFormats="0" applyFontFormats="0" applyPatternFormats="0" applyAlignmentFormats="0" applyWidthHeightFormats="0"/>
</file>

<file path=xl/queryTables/queryTable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900-00006E030000}" autoFormatId="16" applyNumberFormats="0" applyBorderFormats="0" applyFontFormats="0" applyPatternFormats="0" applyAlignmentFormats="0" applyWidthHeightFormats="0"/>
</file>

<file path=xl/queryTables/queryTable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A00-00007E030000}" autoFormatId="16" applyNumberFormats="0" applyBorderFormats="0" applyFontFormats="0" applyPatternFormats="0" applyAlignmentFormats="0" applyWidthHeightFormats="0"/>
</file>

<file path=xl/queryTables/queryTable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A00-00007A030000}" autoFormatId="16" applyNumberFormats="0" applyBorderFormats="0" applyFontFormats="0" applyPatternFormats="0" applyAlignmentFormats="0" applyWidthHeightFormats="0"/>
</file>

<file path=xl/queryTables/queryTable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A00-000075030000}" autoFormatId="16" applyNumberFormats="0" applyBorderFormats="0" applyFontFormats="0" applyPatternFormats="0" applyAlignmentFormats="0" applyWidthHeightFormats="0"/>
</file>

<file path=xl/queryTables/queryTable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vhus+Vladar_2016_dur" growShrinkType="overwriteClear" preserveFormatting="0" adjustColumnWidth="0" connectionId="128" xr16:uid="{00000000-0016-0000-6A00-00007B030000}" autoFormatId="16" applyNumberFormats="0" applyBorderFormats="0" applyFontFormats="0" applyPatternFormats="0" applyAlignmentFormats="0" applyWidthHeightFormats="0"/>
</file>

<file path=xl/queryTables/queryTable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A00-00007D030000}" autoFormatId="16" applyNumberFormats="0" applyBorderFormats="0" applyFontFormats="0" applyPatternFormats="0" applyAlignmentFormats="0" applyWidthHeightFormats="0"/>
</file>

<file path=xl/queryTables/queryTable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A00-000079030000}" autoFormatId="16" applyNumberFormats="0" applyBorderFormats="0" applyFontFormats="0" applyPatternFormats="0" applyAlignmentFormats="0" applyWidthHeightFormats="0"/>
</file>

<file path=xl/queryTables/queryTable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A00-00007C030000}" autoFormatId="16" applyNumberFormats="0" applyBorderFormats="0" applyFontFormats="0" applyPatternFormats="0" applyAlignmentFormats="0" applyWidthHeightFormats="0"/>
</file>

<file path=xl/queryTables/queryTable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A00-000076030000}" autoFormatId="16" applyNumberFormats="0" applyBorderFormats="0" applyFontFormats="0" applyPatternFormats="0" applyAlignmentFormats="0" applyWidthHeightFormats="0"/>
</file>

<file path=xl/queryTables/queryTable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vhus+Vladar_2016_dur_1" growShrinkType="overwriteClear" preserveFormatting="0" adjustColumnWidth="0" connectionId="129" xr16:uid="{00000000-0016-0000-6A00-000077030000}" autoFormatId="16" applyNumberFormats="0" applyBorderFormats="0" applyFontFormats="0" applyPatternFormats="0" applyAlignmentFormats="0" applyWidthHeightFormats="0"/>
</file>

<file path=xl/queryTables/queryTable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A00-000078030000}" autoFormatId="16" applyNumberFormats="0" applyBorderFormats="0" applyFontFormats="0" applyPatternFormats="0" applyAlignmentFormats="0" applyWidthHeightFormats="0"/>
</file>

<file path=xl/queryTables/queryTable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B00-000089030000}" autoFormatId="16" applyNumberFormats="0" applyBorderFormats="0" applyFontFormats="0" applyPatternFormats="0" applyAlignmentFormats="0" applyWidthHeightFormats="0"/>
</file>

<file path=xl/queryTables/queryTable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2" connectionId="14" xr16:uid="{00000000-0016-0000-6B00-000087030000}" autoFormatId="16" applyNumberFormats="0" applyBorderFormats="0" applyFontFormats="0" applyPatternFormats="0" applyAlignmentFormats="0" applyWidthHeightFormats="0"/>
</file>

<file path=xl/queryTables/queryTable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tano+Takahashi_2017_dur" growShrinkType="overwriteClear" preserveFormatting="0" adjustColumnWidth="0" connectionId="75" xr16:uid="{00000000-0016-0000-6B00-000086030000}" autoFormatId="16" applyNumberFormats="0" applyBorderFormats="0" applyFontFormats="0" applyPatternFormats="0" applyAlignmentFormats="0" applyWidthHeightFormats="0"/>
</file>

<file path=xl/queryTables/queryTable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B00-00007F030000}" autoFormatId="16" applyNumberFormats="0" applyBorderFormats="0" applyFontFormats="0" applyPatternFormats="0" applyAlignmentFormats="0" applyWidthHeightFormats="0"/>
</file>

<file path=xl/queryTables/queryTable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B00-000088030000}" autoFormatId="16" applyNumberFormats="0" applyBorderFormats="0" applyFontFormats="0" applyPatternFormats="0" applyAlignmentFormats="0" applyWidthHeightFormats="0"/>
</file>

<file path=xl/queryTables/queryTable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B00-000085030000}" autoFormatId="16" applyNumberFormats="0" applyBorderFormats="0" applyFontFormats="0" applyPatternFormats="0" applyAlignmentFormats="0" applyWidthHeightFormats="0"/>
</file>

<file path=xl/queryTables/queryTable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B00-000082030000}" autoFormatId="16" applyNumberFormats="0" applyBorderFormats="0" applyFontFormats="0" applyPatternFormats="0" applyAlignmentFormats="0" applyWidthHeightFormats="0"/>
</file>

<file path=xl/queryTables/queryTable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B00-000083030000}" autoFormatId="16" applyNumberFormats="0" applyBorderFormats="0" applyFontFormats="0" applyPatternFormats="0" applyAlignmentFormats="0" applyWidthHeightFormats="0"/>
</file>

<file path=xl/queryTables/queryTable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B00-000080030000}" autoFormatId="16" applyNumberFormats="0" applyBorderFormats="0" applyFontFormats="0" applyPatternFormats="0" applyAlignmentFormats="0" applyWidthHeightFormats="0"/>
</file>

<file path=xl/queryTables/queryTable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6B00-000084030000}" autoFormatId="16" applyNumberFormats="0" applyBorderFormats="0" applyFontFormats="0" applyPatternFormats="0" applyAlignmentFormats="0" applyWidthHeightFormats="0"/>
</file>

<file path=xl/queryTables/queryTable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B00-000081030000}" autoFormatId="16" applyNumberFormats="0" applyBorderFormats="0" applyFontFormats="0" applyPatternFormats="0" applyAlignmentFormats="0" applyWidthHeightFormats="0"/>
</file>

<file path=xl/queryTables/queryTable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" adjustColumnWidth="0" connectionId="29" xr16:uid="{00000000-0016-0000-6C00-00008B030000}" autoFormatId="16" applyNumberFormats="0" applyBorderFormats="0" applyFontFormats="0" applyPatternFormats="0" applyAlignmentFormats="0" applyWidthHeightFormats="0"/>
</file>

<file path=xl/queryTables/queryTable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" connectionId="8" xr16:uid="{00000000-0016-0000-6C00-00008A030000}" autoFormatId="16" applyNumberFormats="0" applyBorderFormats="0" applyFontFormats="0" applyPatternFormats="0" applyAlignmentFormats="0" applyWidthHeightFormats="0"/>
</file>

<file path=xl/queryTables/queryTable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dmore+Bezuidenhout_2017_dur" growShrinkType="overwriteClear" preserveFormatting="0" adjustColumnWidth="0" connectionId="101" xr16:uid="{00000000-0016-0000-6C00-00008E030000}" autoFormatId="16" applyNumberFormats="0" applyBorderFormats="0" applyFontFormats="0" applyPatternFormats="0" applyAlignmentFormats="0" applyWidthHeightFormats="0"/>
</file>

<file path=xl/queryTables/queryTable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" connectionId="17" xr16:uid="{00000000-0016-0000-6C00-000090030000}" autoFormatId="16" applyNumberFormats="0" applyBorderFormats="0" applyFontFormats="0" applyPatternFormats="0" applyAlignmentFormats="0" applyWidthHeightFormats="0"/>
</file>

<file path=xl/queryTables/queryTable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" connectionId="11" xr16:uid="{00000000-0016-0000-6C00-000092030000}" autoFormatId="16" applyNumberFormats="0" applyBorderFormats="0" applyFontFormats="0" applyPatternFormats="0" applyAlignmentFormats="0" applyWidthHeightFormats="0"/>
</file>

<file path=xl/queryTables/queryTable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" adjustColumnWidth="0" connectionId="26" xr16:uid="{00000000-0016-0000-6C00-00008D030000}" autoFormatId="16" applyNumberFormats="0" applyBorderFormats="0" applyFontFormats="0" applyPatternFormats="0" applyAlignmentFormats="0" applyWidthHeightFormats="0"/>
</file>

<file path=xl/queryTables/queryTable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" adjustColumnWidth="0" connectionId="20" xr16:uid="{00000000-0016-0000-6C00-00008C030000}" autoFormatId="16" applyNumberFormats="0" applyBorderFormats="0" applyFontFormats="0" applyPatternFormats="0" applyAlignmentFormats="0" applyWidthHeightFormats="0"/>
</file>

<file path=xl/queryTables/queryTable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" connectionId="23" xr16:uid="{00000000-0016-0000-6C00-000091030000}" autoFormatId="16" applyNumberFormats="0" applyBorderFormats="0" applyFontFormats="0" applyPatternFormats="0" applyAlignmentFormats="0" applyWidthHeightFormats="0"/>
</file>

<file path=xl/queryTables/queryTable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" connectionId="14" xr16:uid="{00000000-0016-0000-6C00-00008F030000}" autoFormatId="16" applyNumberFormats="0" applyBorderFormats="0" applyFontFormats="0" applyPatternFormats="0" applyAlignmentFormats="0" applyWidthHeightFormats="0"/>
</file>

<file path=xl/queryTables/queryTable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6D00-000093030000}" autoFormatId="16" applyNumberFormats="0" applyBorderFormats="0" applyFontFormats="0" applyPatternFormats="0" applyAlignmentFormats="0" applyWidthHeightFormats="0"/>
</file>

<file path=xl/queryTables/queryTable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6D00-000099030000}" autoFormatId="16" applyNumberFormats="0" applyBorderFormats="0" applyFontFormats="0" applyPatternFormats="0" applyAlignmentFormats="0" applyWidthHeightFormats="0"/>
</file>

<file path=xl/queryTables/queryTable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6D00-000095030000}" autoFormatId="16" applyNumberFormats="0" applyBorderFormats="0" applyFontFormats="0" applyPatternFormats="0" applyAlignmentFormats="0" applyWidthHeightFormats="0"/>
</file>

<file path=xl/queryTables/queryTable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6D00-000098030000}" autoFormatId="16" applyNumberFormats="0" applyBorderFormats="0" applyFontFormats="0" applyPatternFormats="0" applyAlignmentFormats="0" applyWidthHeightFormats="0"/>
</file>

<file path=xl/queryTables/queryTable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6D00-00009A030000}" autoFormatId="16" applyNumberFormats="0" applyBorderFormats="0" applyFontFormats="0" applyPatternFormats="0" applyAlignmentFormats="0" applyWidthHeightFormats="0"/>
</file>

<file path=xl/queryTables/queryTable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6D00-00009B030000}" autoFormatId="16" applyNumberFormats="0" applyBorderFormats="0" applyFontFormats="0" applyPatternFormats="0" applyAlignmentFormats="0" applyWidthHeightFormats="0"/>
</file>

<file path=xl/queryTables/queryTable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6D00-000094030000}" autoFormatId="16" applyNumberFormats="0" applyBorderFormats="0" applyFontFormats="0" applyPatternFormats="0" applyAlignmentFormats="0" applyWidthHeightFormats="0"/>
</file>

<file path=xl/queryTables/queryTable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6D00-000097030000}" autoFormatId="16" applyNumberFormats="0" applyBorderFormats="0" applyFontFormats="0" applyPatternFormats="0" applyAlignmentFormats="0" applyWidthHeightFormats="0"/>
</file>

<file path=xl/queryTables/queryTable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tei+Nilsson_2018_dur" growShrinkType="overwriteClear" preserveFormatting="0" adjustColumnWidth="0" connectionId="98" xr16:uid="{00000000-0016-0000-6D00-000096030000}" autoFormatId="16" applyNumberFormats="0" applyBorderFormats="0" applyFontFormats="0" applyPatternFormats="0" applyAlignmentFormats="0" applyWidthHeightFormats="0"/>
</file>

<file path=xl/queryTables/queryTable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6E00-0000A4030000}" autoFormatId="16" applyNumberFormats="0" applyBorderFormats="0" applyFontFormats="0" applyPatternFormats="0" applyAlignmentFormats="0" applyWidthHeightFormats="0"/>
</file>

<file path=xl/queryTables/queryTable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6E00-00009D030000}" autoFormatId="16" applyNumberFormats="0" applyBorderFormats="0" applyFontFormats="0" applyPatternFormats="0" applyAlignmentFormats="0" applyWidthHeightFormats="0"/>
</file>

<file path=xl/queryTables/queryTable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stridge+Ades_2018_dur" growShrinkType="overwriteClear" preserveFormatting="0" adjustColumnWidth="0" connectionId="40" xr16:uid="{00000000-0016-0000-6E00-00009C030000}" autoFormatId="16" applyNumberFormats="0" applyBorderFormats="0" applyFontFormats="0" applyPatternFormats="0" applyAlignmentFormats="0" applyWidthHeightFormats="0"/>
</file>

<file path=xl/queryTables/queryTable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6E00-00009F030000}" autoFormatId="16" applyNumberFormats="0" applyBorderFormats="0" applyFontFormats="0" applyPatternFormats="0" applyAlignmentFormats="0" applyWidthHeightFormats="0"/>
</file>

<file path=xl/queryTables/queryTable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6E00-0000A0030000}" autoFormatId="16" applyNumberFormats="0" applyBorderFormats="0" applyFontFormats="0" applyPatternFormats="0" applyAlignmentFormats="0" applyWidthHeightFormats="0"/>
</file>

<file path=xl/queryTables/queryTable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6E00-0000A2030000}" autoFormatId="16" applyNumberFormats="0" applyBorderFormats="0" applyFontFormats="0" applyPatternFormats="0" applyAlignmentFormats="0" applyWidthHeightFormats="0"/>
</file>

<file path=xl/queryTables/queryTable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6E00-0000A3030000}" autoFormatId="16" applyNumberFormats="0" applyBorderFormats="0" applyFontFormats="0" applyPatternFormats="0" applyAlignmentFormats="0" applyWidthHeightFormats="0"/>
</file>

<file path=xl/queryTables/queryTable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6E00-0000A1030000}" autoFormatId="16" applyNumberFormats="0" applyBorderFormats="0" applyFontFormats="0" applyPatternFormats="0" applyAlignmentFormats="0" applyWidthHeightFormats="0"/>
</file>

<file path=xl/queryTables/queryTable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6E00-00009E030000}" autoFormatId="16" applyNumberFormats="0" applyBorderFormats="0" applyFontFormats="0" applyPatternFormats="0" applyAlignmentFormats="0" applyWidthHeightFormats="0"/>
</file>

<file path=xl/queryTables/queryTable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6F00-0000AD030000}" autoFormatId="16" applyNumberFormats="0" applyBorderFormats="0" applyFontFormats="0" applyPatternFormats="0" applyAlignmentFormats="0" applyWidthHeightFormats="0"/>
</file>

<file path=xl/queryTables/queryTable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6F00-0000A8030000}" autoFormatId="16" applyNumberFormats="0" applyBorderFormats="0" applyFontFormats="0" applyPatternFormats="0" applyAlignmentFormats="0" applyWidthHeightFormats="0"/>
</file>

<file path=xl/queryTables/queryTable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warz+Schornsheim_2018_dur" growShrinkType="overwriteClear" preserveFormatting="0" adjustColumnWidth="0" connectionId="126" xr16:uid="{00000000-0016-0000-6F00-0000AC030000}" autoFormatId="16" applyNumberFormats="0" applyBorderFormats="0" applyFontFormats="0" applyPatternFormats="0" applyAlignmentFormats="0" applyWidthHeightFormats="0"/>
</file>

<file path=xl/queryTables/queryTable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6F00-0000A9030000}" autoFormatId="16" applyNumberFormats="0" applyBorderFormats="0" applyFontFormats="0" applyPatternFormats="0" applyAlignmentFormats="0" applyWidthHeightFormats="0"/>
</file>

<file path=xl/queryTables/queryTable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6F00-0000A5030000}" autoFormatId="16" applyNumberFormats="0" applyBorderFormats="0" applyFontFormats="0" applyPatternFormats="0" applyAlignmentFormats="0" applyWidthHeightFormats="0"/>
</file>

<file path=xl/queryTables/queryTable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6F00-0000AB030000}" autoFormatId="16" applyNumberFormats="0" applyBorderFormats="0" applyFontFormats="0" applyPatternFormats="0" applyAlignmentFormats="0" applyWidthHeightFormats="0"/>
</file>

<file path=xl/queryTables/queryTable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6F00-0000AA030000}" autoFormatId="16" applyNumberFormats="0" applyBorderFormats="0" applyFontFormats="0" applyPatternFormats="0" applyAlignmentFormats="0" applyWidthHeightFormats="0"/>
</file>

<file path=xl/queryTables/queryTable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6F00-0000A7030000}" autoFormatId="16" applyNumberFormats="0" applyBorderFormats="0" applyFontFormats="0" applyPatternFormats="0" applyAlignmentFormats="0" applyWidthHeightFormats="0"/>
</file>

<file path=xl/queryTables/queryTable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6F00-0000A6030000}" autoFormatId="16" applyNumberFormats="0" applyBorderFormats="0" applyFontFormats="0" applyPatternFormats="0" applyAlignmentFormats="0" applyWidthHeightFormats="0"/>
</file>

<file path=xl/queryTables/queryTable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000-0000B4030000}" autoFormatId="16" applyNumberFormats="0" applyBorderFormats="0" applyFontFormats="0" applyPatternFormats="0" applyAlignmentFormats="0" applyWidthHeightFormats="0"/>
</file>

<file path=xl/queryTables/queryTable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000-0000B3030000}" autoFormatId="16" applyNumberFormats="0" applyBorderFormats="0" applyFontFormats="0" applyPatternFormats="0" applyAlignmentFormats="0" applyWidthHeightFormats="0"/>
</file>

<file path=xl/queryTables/queryTable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000-0000B1030000}" autoFormatId="16" applyNumberFormats="0" applyBorderFormats="0" applyFontFormats="0" applyPatternFormats="0" applyAlignmentFormats="0" applyWidthHeightFormats="0"/>
</file>

<file path=xl/queryTables/queryTable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Donato+Nézet-Séguin_2019" growShrinkType="overwriteClear" preserveFormatting="0" adjustColumnWidth="0" connectionId="47" xr16:uid="{00000000-0016-0000-7000-0000AE030000}" autoFormatId="16" applyNumberFormats="0" applyBorderFormats="0" applyFontFormats="0" applyPatternFormats="0" applyAlignmentFormats="0" applyWidthHeightFormats="0"/>
</file>

<file path=xl/queryTables/queryTable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000-0000B6030000}" autoFormatId="16" applyNumberFormats="0" applyBorderFormats="0" applyFontFormats="0" applyPatternFormats="0" applyAlignmentFormats="0" applyWidthHeightFormats="0"/>
</file>

<file path=xl/queryTables/queryTable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000-0000B0030000}" autoFormatId="16" applyNumberFormats="0" applyBorderFormats="0" applyFontFormats="0" applyPatternFormats="0" applyAlignmentFormats="0" applyWidthHeightFormats="0"/>
</file>

<file path=xl/queryTables/queryTable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000-0000B5030000}" autoFormatId="16" applyNumberFormats="0" applyBorderFormats="0" applyFontFormats="0" applyPatternFormats="0" applyAlignmentFormats="0" applyWidthHeightFormats="0"/>
</file>

<file path=xl/queryTables/queryTable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000-0000B2030000}" autoFormatId="16" applyNumberFormats="0" applyBorderFormats="0" applyFontFormats="0" applyPatternFormats="0" applyAlignmentFormats="0" applyWidthHeightFormats="0"/>
</file>

<file path=xl/queryTables/queryTable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000-0000AF030000}" autoFormatId="16" applyNumberFormats="0" applyBorderFormats="0" applyFontFormats="0" applyPatternFormats="0" applyAlignmentFormats="0" applyWidthHeightFormats="0"/>
</file>

<file path=xl/queryTables/queryTable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100-0000B8030000}" autoFormatId="16" applyNumberFormats="0" applyBorderFormats="0" applyFontFormats="0" applyPatternFormats="0" applyAlignmentFormats="0" applyWidthHeightFormats="0"/>
</file>

<file path=xl/queryTables/queryTable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100-0000B7030000}" autoFormatId="16" applyNumberFormats="0" applyBorderFormats="0" applyFontFormats="0" applyPatternFormats="0" applyAlignmentFormats="0" applyWidthHeightFormats="0"/>
</file>

<file path=xl/queryTables/queryTable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100-0000BB030000}" autoFormatId="16" applyNumberFormats="0" applyBorderFormats="0" applyFontFormats="0" applyPatternFormats="0" applyAlignmentFormats="0" applyWidthHeightFormats="0"/>
</file>

<file path=xl/queryTables/queryTable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100-0000BD030000}" autoFormatId="16" applyNumberFormats="0" applyBorderFormats="0" applyFontFormats="0" applyPatternFormats="0" applyAlignmentFormats="0" applyWidthHeightFormats="0"/>
</file>

<file path=xl/queryTables/queryTable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100-0000BF030000}" autoFormatId="16" applyNumberFormats="0" applyBorderFormats="0" applyFontFormats="0" applyPatternFormats="0" applyAlignmentFormats="0" applyWidthHeightFormats="0"/>
</file>

<file path=xl/queryTables/queryTable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100-0000BA030000}" autoFormatId="16" applyNumberFormats="0" applyBorderFormats="0" applyFontFormats="0" applyPatternFormats="0" applyAlignmentFormats="0" applyWidthHeightFormats="0"/>
</file>

<file path=xl/queryTables/queryTable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y+Chapman_2019_1_dur" growShrinkType="overwriteClear" preserveFormatting="0" adjustColumnWidth="0" connectionId="93" xr16:uid="{00000000-0016-0000-7100-0000B9030000}" autoFormatId="16" applyNumberFormats="0" applyBorderFormats="0" applyFontFormats="0" applyPatternFormats="0" applyAlignmentFormats="0" applyWidthHeightFormats="0"/>
</file>

<file path=xl/queryTables/queryTable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100-0000BE030000}" autoFormatId="16" applyNumberFormats="0" applyBorderFormats="0" applyFontFormats="0" applyPatternFormats="0" applyAlignmentFormats="0" applyWidthHeightFormats="0"/>
</file>

<file path=xl/queryTables/queryTable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100-0000BC030000}" autoFormatId="16" applyNumberFormats="0" applyBorderFormats="0" applyFontFormats="0" applyPatternFormats="0" applyAlignmentFormats="0" applyWidthHeightFormats="0"/>
</file>

<file path=xl/queryTables/queryTable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y+Chapman_2019_2_dur" growShrinkType="overwriteClear" preserveFormatting="0" adjustColumnWidth="0" connectionId="94" xr16:uid="{00000000-0016-0000-7200-0000C0030000}" autoFormatId="16" applyNumberFormats="0" applyBorderFormats="0" applyFontFormats="0" applyPatternFormats="0" applyAlignmentFormats="0" applyWidthHeightFormats="0"/>
</file>

<file path=xl/queryTables/queryTable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200-0000C6030000}" autoFormatId="16" applyNumberFormats="0" applyBorderFormats="0" applyFontFormats="0" applyPatternFormats="0" applyAlignmentFormats="0" applyWidthHeightFormats="0"/>
</file>

<file path=xl/queryTables/queryTable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200-0000C2030000}" autoFormatId="16" applyNumberFormats="0" applyBorderFormats="0" applyFontFormats="0" applyPatternFormats="0" applyAlignmentFormats="0" applyWidthHeightFormats="0"/>
</file>

<file path=xl/queryTables/queryTable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200-0000C5030000}" autoFormatId="16" applyNumberFormats="0" applyBorderFormats="0" applyFontFormats="0" applyPatternFormats="0" applyAlignmentFormats="0" applyWidthHeightFormats="0"/>
</file>

<file path=xl/queryTables/queryTable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200-0000C7030000}" autoFormatId="16" applyNumberFormats="0" applyBorderFormats="0" applyFontFormats="0" applyPatternFormats="0" applyAlignmentFormats="0" applyWidthHeightFormats="0"/>
</file>

<file path=xl/queryTables/queryTable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200-0000C8030000}" autoFormatId="16" applyNumberFormats="0" applyBorderFormats="0" applyFontFormats="0" applyPatternFormats="0" applyAlignmentFormats="0" applyWidthHeightFormats="0"/>
</file>

<file path=xl/queryTables/queryTable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200-0000C1030000}" autoFormatId="16" applyNumberFormats="0" applyBorderFormats="0" applyFontFormats="0" applyPatternFormats="0" applyAlignmentFormats="0" applyWidthHeightFormats="0"/>
</file>

<file path=xl/queryTables/queryTable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200-0000C4030000}" autoFormatId="16" applyNumberFormats="0" applyBorderFormats="0" applyFontFormats="0" applyPatternFormats="0" applyAlignmentFormats="0" applyWidthHeightFormats="0"/>
</file>

<file path=xl/queryTables/queryTable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200-0000C3030000}" autoFormatId="16" applyNumberFormats="0" applyBorderFormats="0" applyFontFormats="0" applyPatternFormats="0" applyAlignmentFormats="0" applyWidthHeightFormats="0"/>
</file>

<file path=xl/queryTables/queryTable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tei+Nilsson_2019_dur" growShrinkType="overwriteClear" preserveFormatting="0" adjustColumnWidth="0" connectionId="99" xr16:uid="{00000000-0016-0000-7300-0000D1030000}" autoFormatId="16" applyNumberFormats="0" applyBorderFormats="0" applyFontFormats="0" applyPatternFormats="0" applyAlignmentFormats="0" applyWidthHeightFormats="0"/>
</file>

<file path=xl/queryTables/queryTable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300-0000CA030000}" autoFormatId="16" applyNumberFormats="0" applyBorderFormats="0" applyFontFormats="0" applyPatternFormats="0" applyAlignmentFormats="0" applyWidthHeightFormats="0"/>
</file>

<file path=xl/queryTables/queryTable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300-0000C9030000}" autoFormatId="16" applyNumberFormats="0" applyBorderFormats="0" applyFontFormats="0" applyPatternFormats="0" applyAlignmentFormats="0" applyWidthHeightFormats="0"/>
</file>

<file path=xl/queryTables/queryTable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300-0000CC030000}" autoFormatId="16" applyNumberFormats="0" applyBorderFormats="0" applyFontFormats="0" applyPatternFormats="0" applyAlignmentFormats="0" applyWidthHeightFormats="0"/>
</file>

<file path=xl/queryTables/queryTable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300-0000CD030000}" autoFormatId="16" applyNumberFormats="0" applyBorderFormats="0" applyFontFormats="0" applyPatternFormats="0" applyAlignmentFormats="0" applyWidthHeightFormats="0"/>
</file>

<file path=xl/queryTables/queryTable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300-0000CF030000}" autoFormatId="16" applyNumberFormats="0" applyBorderFormats="0" applyFontFormats="0" applyPatternFormats="0" applyAlignmentFormats="0" applyWidthHeightFormats="0"/>
</file>

<file path=xl/queryTables/queryTable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300-0000D0030000}" autoFormatId="16" applyNumberFormats="0" applyBorderFormats="0" applyFontFormats="0" applyPatternFormats="0" applyAlignmentFormats="0" applyWidthHeightFormats="0"/>
</file>

<file path=xl/queryTables/queryTable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300-0000CE030000}" autoFormatId="16" applyNumberFormats="0" applyBorderFormats="0" applyFontFormats="0" applyPatternFormats="0" applyAlignmentFormats="0" applyWidthHeightFormats="0"/>
</file>

<file path=xl/queryTables/queryTable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300-0000CB030000}" autoFormatId="16" applyNumberFormats="0" applyBorderFormats="0" applyFontFormats="0" applyPatternFormats="0" applyAlignmentFormats="0" applyWidthHeightFormats="0"/>
</file>

<file path=xl/queryTables/queryTable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400-0000DA030000}" autoFormatId="16" applyNumberFormats="0" applyBorderFormats="0" applyFontFormats="0" applyPatternFormats="0" applyAlignmentFormats="0" applyWidthHeightFormats="0"/>
</file>

<file path=xl/queryTables/queryTable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400-0000D5030000}" autoFormatId="16" applyNumberFormats="0" applyBorderFormats="0" applyFontFormats="0" applyPatternFormats="0" applyAlignmentFormats="0" applyWidthHeightFormats="0"/>
</file>

<file path=xl/queryTables/queryTable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400-0000D9030000}" autoFormatId="16" applyNumberFormats="0" applyBorderFormats="0" applyFontFormats="0" applyPatternFormats="0" applyAlignmentFormats="0" applyWidthHeightFormats="0"/>
</file>

<file path=xl/queryTables/queryTable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400-0000D6030000}" autoFormatId="16" applyNumberFormats="0" applyBorderFormats="0" applyFontFormats="0" applyPatternFormats="0" applyAlignmentFormats="0" applyWidthHeightFormats="0"/>
</file>

<file path=xl/queryTables/queryTable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400-0000D2030000}" autoFormatId="16" applyNumberFormats="0" applyBorderFormats="0" applyFontFormats="0" applyPatternFormats="0" applyAlignmentFormats="0" applyWidthHeightFormats="0"/>
</file>

<file path=xl/queryTables/queryTable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400-0000D8030000}" autoFormatId="16" applyNumberFormats="0" applyBorderFormats="0" applyFontFormats="0" applyPatternFormats="0" applyAlignmentFormats="0" applyWidthHeightFormats="0"/>
</file>

<file path=xl/queryTables/queryTable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400-0000D7030000}" autoFormatId="16" applyNumberFormats="0" applyBorderFormats="0" applyFontFormats="0" applyPatternFormats="0" applyAlignmentFormats="0" applyWidthHeightFormats="0"/>
</file>

<file path=xl/queryTables/queryTable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bata+Poyato_2019_dur" growShrinkType="overwriteClear" preserveFormatting="0" adjustColumnWidth="0" connectionId="116" xr16:uid="{00000000-0016-0000-7400-0000D4030000}" autoFormatId="16" applyNumberFormats="0" applyBorderFormats="0" applyFontFormats="0" applyPatternFormats="0" applyAlignmentFormats="0" applyWidthHeightFormats="0"/>
</file>

<file path=xl/queryTables/queryTable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400-0000D3030000}" autoFormatId="16" applyNumberFormats="0" applyBorderFormats="0" applyFontFormats="0" applyPatternFormats="0" applyAlignmentFormats="0" applyWidthHeightFormats="0"/>
</file>

<file path=xl/queryTables/queryTable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8b_1" connectionId="23" xr16:uid="{00000000-0016-0000-7500-0000E1030000}" autoFormatId="16" applyNumberFormats="0" applyBorderFormats="0" applyFontFormats="0" applyPatternFormats="0" applyAlignmentFormats="0" applyWidthHeightFormats="0"/>
</file>

<file path=xl/queryTables/queryTable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3b_1" connectionId="8" xr16:uid="{00000000-0016-0000-7500-0000E0030000}" autoFormatId="16" applyNumberFormats="0" applyBorderFormats="0" applyFontFormats="0" applyPatternFormats="0" applyAlignmentFormats="0" applyWidthHeightFormats="0"/>
</file>

<file path=xl/queryTables/queryTable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enkl+Breinl_2020_dur" growShrinkType="overwriteClear" preserveFormatting="0" adjustColumnWidth="0" connectionId="137" xr16:uid="{00000000-0016-0000-7500-0000DE030000}" autoFormatId="16" applyNumberFormats="0" applyBorderFormats="0" applyFontFormats="0" applyPatternFormats="0" applyAlignmentFormats="0" applyWidthHeightFormats="0"/>
</file>

<file path=xl/queryTables/queryTable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7b_1" adjustColumnWidth="0" connectionId="20" xr16:uid="{00000000-0016-0000-7500-0000DB030000}" autoFormatId="16" applyNumberFormats="0" applyBorderFormats="0" applyFontFormats="0" applyPatternFormats="0" applyAlignmentFormats="0" applyWidthHeightFormats="0"/>
</file>

<file path=xl/queryTables/queryTable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5b_1" connectionId="14" xr16:uid="{00000000-0016-0000-7500-0000E3030000}" autoFormatId="16" applyNumberFormats="0" applyBorderFormats="0" applyFontFormats="0" applyPatternFormats="0" applyAlignmentFormats="0" applyWidthHeightFormats="0"/>
</file>

<file path=xl/queryTables/queryTable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4b_1" connectionId="11" xr16:uid="{00000000-0016-0000-7500-0000DD030000}" autoFormatId="16" applyNumberFormats="0" applyBorderFormats="0" applyFontFormats="0" applyPatternFormats="0" applyAlignmentFormats="0" applyWidthHeightFormats="0"/>
</file>

<file path=xl/queryTables/queryTable1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10b_1" adjustColumnWidth="0" connectionId="29" xr16:uid="{00000000-0016-0000-7500-0000E2030000}" autoFormatId="16" applyNumberFormats="0" applyBorderFormats="0" applyFontFormats="0" applyPatternFormats="0" applyAlignmentFormats="0" applyWidthHeightFormats="0"/>
</file>

<file path=xl/queryTables/queryTable1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6b_1" connectionId="17" xr16:uid="{00000000-0016-0000-7500-0000DF030000}" autoFormatId="16" applyNumberFormats="0" applyBorderFormats="0" applyFontFormats="0" applyPatternFormats="0" applyAlignmentFormats="0" applyWidthHeightFormats="0"/>
</file>

<file path=xl/queryTables/queryTable1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2004_09b_1" adjustColumnWidth="0" connectionId="26" xr16:uid="{00000000-0016-0000-7500-0000DC03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.xml"/><Relationship Id="rId3" Type="http://schemas.openxmlformats.org/officeDocument/2006/relationships/queryTable" Target="../queryTables/queryTable11.xml"/><Relationship Id="rId7" Type="http://schemas.openxmlformats.org/officeDocument/2006/relationships/queryTable" Target="../queryTables/queryTable15.xml"/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6.bin"/><Relationship Id="rId6" Type="http://schemas.openxmlformats.org/officeDocument/2006/relationships/queryTable" Target="../queryTables/queryTable14.xml"/><Relationship Id="rId5" Type="http://schemas.openxmlformats.org/officeDocument/2006/relationships/queryTable" Target="../queryTables/queryTable13.xml"/><Relationship Id="rId10" Type="http://schemas.openxmlformats.org/officeDocument/2006/relationships/queryTable" Target="../queryTables/queryTable18.xml"/><Relationship Id="rId4" Type="http://schemas.openxmlformats.org/officeDocument/2006/relationships/queryTable" Target="../queryTables/queryTable12.xml"/><Relationship Id="rId9" Type="http://schemas.openxmlformats.org/officeDocument/2006/relationships/queryTable" Target="../queryTables/queryTable17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5.xml"/><Relationship Id="rId3" Type="http://schemas.openxmlformats.org/officeDocument/2006/relationships/queryTable" Target="../queryTables/queryTable20.xml"/><Relationship Id="rId7" Type="http://schemas.openxmlformats.org/officeDocument/2006/relationships/queryTable" Target="../queryTables/queryTable24.xml"/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7.bin"/><Relationship Id="rId6" Type="http://schemas.openxmlformats.org/officeDocument/2006/relationships/queryTable" Target="../queryTables/queryTable23.xml"/><Relationship Id="rId5" Type="http://schemas.openxmlformats.org/officeDocument/2006/relationships/queryTable" Target="../queryTables/queryTable22.xml"/><Relationship Id="rId10" Type="http://schemas.openxmlformats.org/officeDocument/2006/relationships/queryTable" Target="../queryTables/queryTable27.xml"/><Relationship Id="rId4" Type="http://schemas.openxmlformats.org/officeDocument/2006/relationships/queryTable" Target="../queryTables/queryTable21.xml"/><Relationship Id="rId9" Type="http://schemas.openxmlformats.org/officeDocument/2006/relationships/queryTable" Target="../queryTables/queryTable26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4.xml"/><Relationship Id="rId3" Type="http://schemas.openxmlformats.org/officeDocument/2006/relationships/queryTable" Target="../queryTables/queryTable29.xml"/><Relationship Id="rId7" Type="http://schemas.openxmlformats.org/officeDocument/2006/relationships/queryTable" Target="../queryTables/queryTable33.xml"/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8.bin"/><Relationship Id="rId6" Type="http://schemas.openxmlformats.org/officeDocument/2006/relationships/queryTable" Target="../queryTables/queryTable32.xml"/><Relationship Id="rId5" Type="http://schemas.openxmlformats.org/officeDocument/2006/relationships/queryTable" Target="../queryTables/queryTable31.xml"/><Relationship Id="rId10" Type="http://schemas.openxmlformats.org/officeDocument/2006/relationships/queryTable" Target="../queryTables/queryTable36.xml"/><Relationship Id="rId4" Type="http://schemas.openxmlformats.org/officeDocument/2006/relationships/queryTable" Target="../queryTables/queryTable30.xml"/><Relationship Id="rId9" Type="http://schemas.openxmlformats.org/officeDocument/2006/relationships/queryTable" Target="../queryTables/queryTable3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3.xml"/><Relationship Id="rId3" Type="http://schemas.openxmlformats.org/officeDocument/2006/relationships/queryTable" Target="../queryTables/queryTable38.xml"/><Relationship Id="rId7" Type="http://schemas.openxmlformats.org/officeDocument/2006/relationships/queryTable" Target="../queryTables/queryTable42.xml"/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9.bin"/><Relationship Id="rId6" Type="http://schemas.openxmlformats.org/officeDocument/2006/relationships/queryTable" Target="../queryTables/queryTable41.xml"/><Relationship Id="rId5" Type="http://schemas.openxmlformats.org/officeDocument/2006/relationships/queryTable" Target="../queryTables/queryTable40.xml"/><Relationship Id="rId10" Type="http://schemas.openxmlformats.org/officeDocument/2006/relationships/queryTable" Target="../queryTables/queryTable45.xml"/><Relationship Id="rId4" Type="http://schemas.openxmlformats.org/officeDocument/2006/relationships/queryTable" Target="../queryTables/queryTable39.xml"/><Relationship Id="rId9" Type="http://schemas.openxmlformats.org/officeDocument/2006/relationships/queryTable" Target="../queryTables/queryTable4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2.xml"/><Relationship Id="rId3" Type="http://schemas.openxmlformats.org/officeDocument/2006/relationships/queryTable" Target="../queryTables/queryTable47.xml"/><Relationship Id="rId7" Type="http://schemas.openxmlformats.org/officeDocument/2006/relationships/queryTable" Target="../queryTables/queryTable51.xml"/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0.bin"/><Relationship Id="rId6" Type="http://schemas.openxmlformats.org/officeDocument/2006/relationships/queryTable" Target="../queryTables/queryTable50.xml"/><Relationship Id="rId5" Type="http://schemas.openxmlformats.org/officeDocument/2006/relationships/queryTable" Target="../queryTables/queryTable49.xml"/><Relationship Id="rId4" Type="http://schemas.openxmlformats.org/officeDocument/2006/relationships/queryTable" Target="../queryTables/queryTable48.xml"/><Relationship Id="rId9" Type="http://schemas.openxmlformats.org/officeDocument/2006/relationships/queryTable" Target="../queryTables/queryTable5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0.xml"/><Relationship Id="rId3" Type="http://schemas.openxmlformats.org/officeDocument/2006/relationships/queryTable" Target="../queryTables/queryTable55.xml"/><Relationship Id="rId7" Type="http://schemas.openxmlformats.org/officeDocument/2006/relationships/queryTable" Target="../queryTables/queryTable59.xml"/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1.bin"/><Relationship Id="rId6" Type="http://schemas.openxmlformats.org/officeDocument/2006/relationships/queryTable" Target="../queryTables/queryTable58.xml"/><Relationship Id="rId5" Type="http://schemas.openxmlformats.org/officeDocument/2006/relationships/queryTable" Target="../queryTables/queryTable57.xml"/><Relationship Id="rId10" Type="http://schemas.openxmlformats.org/officeDocument/2006/relationships/queryTable" Target="../queryTables/queryTable62.xml"/><Relationship Id="rId4" Type="http://schemas.openxmlformats.org/officeDocument/2006/relationships/queryTable" Target="../queryTables/queryTable56.xml"/><Relationship Id="rId9" Type="http://schemas.openxmlformats.org/officeDocument/2006/relationships/queryTable" Target="../queryTables/queryTable6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9.xml"/><Relationship Id="rId3" Type="http://schemas.openxmlformats.org/officeDocument/2006/relationships/queryTable" Target="../queryTables/queryTable64.xml"/><Relationship Id="rId7" Type="http://schemas.openxmlformats.org/officeDocument/2006/relationships/queryTable" Target="../queryTables/queryTable68.xml"/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12.bin"/><Relationship Id="rId6" Type="http://schemas.openxmlformats.org/officeDocument/2006/relationships/queryTable" Target="../queryTables/queryTable67.xml"/><Relationship Id="rId5" Type="http://schemas.openxmlformats.org/officeDocument/2006/relationships/queryTable" Target="../queryTables/queryTable66.xml"/><Relationship Id="rId10" Type="http://schemas.openxmlformats.org/officeDocument/2006/relationships/queryTable" Target="../queryTables/queryTable71.xml"/><Relationship Id="rId4" Type="http://schemas.openxmlformats.org/officeDocument/2006/relationships/queryTable" Target="../queryTables/queryTable65.xml"/><Relationship Id="rId9" Type="http://schemas.openxmlformats.org/officeDocument/2006/relationships/queryTable" Target="../queryTables/queryTable7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8.xml"/><Relationship Id="rId3" Type="http://schemas.openxmlformats.org/officeDocument/2006/relationships/queryTable" Target="../queryTables/queryTable73.xml"/><Relationship Id="rId7" Type="http://schemas.openxmlformats.org/officeDocument/2006/relationships/queryTable" Target="../queryTables/queryTable77.xml"/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13.bin"/><Relationship Id="rId6" Type="http://schemas.openxmlformats.org/officeDocument/2006/relationships/queryTable" Target="../queryTables/queryTable76.xml"/><Relationship Id="rId5" Type="http://schemas.openxmlformats.org/officeDocument/2006/relationships/queryTable" Target="../queryTables/queryTable75.xml"/><Relationship Id="rId10" Type="http://schemas.openxmlformats.org/officeDocument/2006/relationships/queryTable" Target="../queryTables/queryTable80.xml"/><Relationship Id="rId4" Type="http://schemas.openxmlformats.org/officeDocument/2006/relationships/queryTable" Target="../queryTables/queryTable74.xml"/><Relationship Id="rId9" Type="http://schemas.openxmlformats.org/officeDocument/2006/relationships/queryTable" Target="../queryTables/queryTable7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7.xml"/><Relationship Id="rId3" Type="http://schemas.openxmlformats.org/officeDocument/2006/relationships/queryTable" Target="../queryTables/queryTable82.xml"/><Relationship Id="rId7" Type="http://schemas.openxmlformats.org/officeDocument/2006/relationships/queryTable" Target="../queryTables/queryTable86.xml"/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14.bin"/><Relationship Id="rId6" Type="http://schemas.openxmlformats.org/officeDocument/2006/relationships/queryTable" Target="../queryTables/queryTable85.xml"/><Relationship Id="rId5" Type="http://schemas.openxmlformats.org/officeDocument/2006/relationships/queryTable" Target="../queryTables/queryTable84.xml"/><Relationship Id="rId10" Type="http://schemas.openxmlformats.org/officeDocument/2006/relationships/queryTable" Target="../queryTables/queryTable89.xml"/><Relationship Id="rId4" Type="http://schemas.openxmlformats.org/officeDocument/2006/relationships/queryTable" Target="../queryTables/queryTable83.xml"/><Relationship Id="rId9" Type="http://schemas.openxmlformats.org/officeDocument/2006/relationships/queryTable" Target="../queryTables/queryTable88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6.xml"/><Relationship Id="rId3" Type="http://schemas.openxmlformats.org/officeDocument/2006/relationships/queryTable" Target="../queryTables/queryTable91.xml"/><Relationship Id="rId7" Type="http://schemas.openxmlformats.org/officeDocument/2006/relationships/queryTable" Target="../queryTables/queryTable95.xml"/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15.bin"/><Relationship Id="rId6" Type="http://schemas.openxmlformats.org/officeDocument/2006/relationships/queryTable" Target="../queryTables/queryTable94.xml"/><Relationship Id="rId5" Type="http://schemas.openxmlformats.org/officeDocument/2006/relationships/queryTable" Target="../queryTables/queryTable93.xml"/><Relationship Id="rId10" Type="http://schemas.openxmlformats.org/officeDocument/2006/relationships/queryTable" Target="../queryTables/queryTable98.xml"/><Relationship Id="rId4" Type="http://schemas.openxmlformats.org/officeDocument/2006/relationships/queryTable" Target="../queryTables/queryTable92.xml"/><Relationship Id="rId9" Type="http://schemas.openxmlformats.org/officeDocument/2006/relationships/queryTable" Target="../queryTables/queryTable97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5.xml"/><Relationship Id="rId3" Type="http://schemas.openxmlformats.org/officeDocument/2006/relationships/queryTable" Target="../queryTables/queryTable100.xml"/><Relationship Id="rId7" Type="http://schemas.openxmlformats.org/officeDocument/2006/relationships/queryTable" Target="../queryTables/queryTable104.xml"/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16.bin"/><Relationship Id="rId6" Type="http://schemas.openxmlformats.org/officeDocument/2006/relationships/queryTable" Target="../queryTables/queryTable103.xml"/><Relationship Id="rId5" Type="http://schemas.openxmlformats.org/officeDocument/2006/relationships/queryTable" Target="../queryTables/queryTable102.xml"/><Relationship Id="rId10" Type="http://schemas.openxmlformats.org/officeDocument/2006/relationships/queryTable" Target="../queryTables/queryTable107.xml"/><Relationship Id="rId4" Type="http://schemas.openxmlformats.org/officeDocument/2006/relationships/queryTable" Target="../queryTables/queryTable101.xml"/><Relationship Id="rId9" Type="http://schemas.openxmlformats.org/officeDocument/2006/relationships/queryTable" Target="../queryTables/queryTable106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4.xml"/><Relationship Id="rId3" Type="http://schemas.openxmlformats.org/officeDocument/2006/relationships/queryTable" Target="../queryTables/queryTable109.xml"/><Relationship Id="rId7" Type="http://schemas.openxmlformats.org/officeDocument/2006/relationships/queryTable" Target="../queryTables/queryTable113.xml"/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17.bin"/><Relationship Id="rId6" Type="http://schemas.openxmlformats.org/officeDocument/2006/relationships/queryTable" Target="../queryTables/queryTable112.xml"/><Relationship Id="rId5" Type="http://schemas.openxmlformats.org/officeDocument/2006/relationships/queryTable" Target="../queryTables/queryTable111.xml"/><Relationship Id="rId10" Type="http://schemas.openxmlformats.org/officeDocument/2006/relationships/queryTable" Target="../queryTables/queryTable116.xml"/><Relationship Id="rId4" Type="http://schemas.openxmlformats.org/officeDocument/2006/relationships/queryTable" Target="../queryTables/queryTable110.xml"/><Relationship Id="rId9" Type="http://schemas.openxmlformats.org/officeDocument/2006/relationships/queryTable" Target="../queryTables/queryTable115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3.xml"/><Relationship Id="rId3" Type="http://schemas.openxmlformats.org/officeDocument/2006/relationships/queryTable" Target="../queryTables/queryTable118.xml"/><Relationship Id="rId7" Type="http://schemas.openxmlformats.org/officeDocument/2006/relationships/queryTable" Target="../queryTables/queryTable122.xml"/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18.bin"/><Relationship Id="rId6" Type="http://schemas.openxmlformats.org/officeDocument/2006/relationships/queryTable" Target="../queryTables/queryTable121.xml"/><Relationship Id="rId5" Type="http://schemas.openxmlformats.org/officeDocument/2006/relationships/queryTable" Target="../queryTables/queryTable120.xml"/><Relationship Id="rId10" Type="http://schemas.openxmlformats.org/officeDocument/2006/relationships/queryTable" Target="../queryTables/queryTable125.xml"/><Relationship Id="rId4" Type="http://schemas.openxmlformats.org/officeDocument/2006/relationships/queryTable" Target="../queryTables/queryTable119.xml"/><Relationship Id="rId9" Type="http://schemas.openxmlformats.org/officeDocument/2006/relationships/queryTable" Target="../queryTables/queryTable124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2.xml"/><Relationship Id="rId3" Type="http://schemas.openxmlformats.org/officeDocument/2006/relationships/queryTable" Target="../queryTables/queryTable127.xml"/><Relationship Id="rId7" Type="http://schemas.openxmlformats.org/officeDocument/2006/relationships/queryTable" Target="../queryTables/queryTable131.xml"/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19.bin"/><Relationship Id="rId6" Type="http://schemas.openxmlformats.org/officeDocument/2006/relationships/queryTable" Target="../queryTables/queryTable130.xml"/><Relationship Id="rId5" Type="http://schemas.openxmlformats.org/officeDocument/2006/relationships/queryTable" Target="../queryTables/queryTable129.xml"/><Relationship Id="rId10" Type="http://schemas.openxmlformats.org/officeDocument/2006/relationships/queryTable" Target="../queryTables/queryTable134.xml"/><Relationship Id="rId4" Type="http://schemas.openxmlformats.org/officeDocument/2006/relationships/queryTable" Target="../queryTables/queryTable128.xml"/><Relationship Id="rId9" Type="http://schemas.openxmlformats.org/officeDocument/2006/relationships/queryTable" Target="../queryTables/queryTable133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1.xml"/><Relationship Id="rId3" Type="http://schemas.openxmlformats.org/officeDocument/2006/relationships/queryTable" Target="../queryTables/queryTable136.xml"/><Relationship Id="rId7" Type="http://schemas.openxmlformats.org/officeDocument/2006/relationships/queryTable" Target="../queryTables/queryTable140.xml"/><Relationship Id="rId2" Type="http://schemas.openxmlformats.org/officeDocument/2006/relationships/queryTable" Target="../queryTables/queryTable135.xml"/><Relationship Id="rId1" Type="http://schemas.openxmlformats.org/officeDocument/2006/relationships/printerSettings" Target="../printerSettings/printerSettings20.bin"/><Relationship Id="rId6" Type="http://schemas.openxmlformats.org/officeDocument/2006/relationships/queryTable" Target="../queryTables/queryTable139.xml"/><Relationship Id="rId5" Type="http://schemas.openxmlformats.org/officeDocument/2006/relationships/queryTable" Target="../queryTables/queryTable138.xml"/><Relationship Id="rId10" Type="http://schemas.openxmlformats.org/officeDocument/2006/relationships/queryTable" Target="../queryTables/queryTable143.xml"/><Relationship Id="rId4" Type="http://schemas.openxmlformats.org/officeDocument/2006/relationships/queryTable" Target="../queryTables/queryTable137.xml"/><Relationship Id="rId9" Type="http://schemas.openxmlformats.org/officeDocument/2006/relationships/queryTable" Target="../queryTables/queryTable142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0.xml"/><Relationship Id="rId3" Type="http://schemas.openxmlformats.org/officeDocument/2006/relationships/queryTable" Target="../queryTables/queryTable145.xml"/><Relationship Id="rId7" Type="http://schemas.openxmlformats.org/officeDocument/2006/relationships/queryTable" Target="../queryTables/queryTable149.xml"/><Relationship Id="rId2" Type="http://schemas.openxmlformats.org/officeDocument/2006/relationships/queryTable" Target="../queryTables/queryTable144.xml"/><Relationship Id="rId1" Type="http://schemas.openxmlformats.org/officeDocument/2006/relationships/printerSettings" Target="../printerSettings/printerSettings21.bin"/><Relationship Id="rId6" Type="http://schemas.openxmlformats.org/officeDocument/2006/relationships/queryTable" Target="../queryTables/queryTable148.xml"/><Relationship Id="rId5" Type="http://schemas.openxmlformats.org/officeDocument/2006/relationships/queryTable" Target="../queryTables/queryTable147.xml"/><Relationship Id="rId10" Type="http://schemas.openxmlformats.org/officeDocument/2006/relationships/queryTable" Target="../queryTables/queryTable152.xml"/><Relationship Id="rId4" Type="http://schemas.openxmlformats.org/officeDocument/2006/relationships/queryTable" Target="../queryTables/queryTable146.xml"/><Relationship Id="rId9" Type="http://schemas.openxmlformats.org/officeDocument/2006/relationships/queryTable" Target="../queryTables/queryTable15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9.xml"/><Relationship Id="rId3" Type="http://schemas.openxmlformats.org/officeDocument/2006/relationships/queryTable" Target="../queryTables/queryTable154.xml"/><Relationship Id="rId7" Type="http://schemas.openxmlformats.org/officeDocument/2006/relationships/queryTable" Target="../queryTables/queryTable158.xml"/><Relationship Id="rId2" Type="http://schemas.openxmlformats.org/officeDocument/2006/relationships/queryTable" Target="../queryTables/queryTable153.xml"/><Relationship Id="rId1" Type="http://schemas.openxmlformats.org/officeDocument/2006/relationships/printerSettings" Target="../printerSettings/printerSettings22.bin"/><Relationship Id="rId6" Type="http://schemas.openxmlformats.org/officeDocument/2006/relationships/queryTable" Target="../queryTables/queryTable157.xml"/><Relationship Id="rId5" Type="http://schemas.openxmlformats.org/officeDocument/2006/relationships/queryTable" Target="../queryTables/queryTable156.xml"/><Relationship Id="rId10" Type="http://schemas.openxmlformats.org/officeDocument/2006/relationships/queryTable" Target="../queryTables/queryTable161.xml"/><Relationship Id="rId4" Type="http://schemas.openxmlformats.org/officeDocument/2006/relationships/queryTable" Target="../queryTables/queryTable155.xml"/><Relationship Id="rId9" Type="http://schemas.openxmlformats.org/officeDocument/2006/relationships/queryTable" Target="../queryTables/queryTable160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8.xml"/><Relationship Id="rId3" Type="http://schemas.openxmlformats.org/officeDocument/2006/relationships/queryTable" Target="../queryTables/queryTable163.xml"/><Relationship Id="rId7" Type="http://schemas.openxmlformats.org/officeDocument/2006/relationships/queryTable" Target="../queryTables/queryTable167.xml"/><Relationship Id="rId2" Type="http://schemas.openxmlformats.org/officeDocument/2006/relationships/queryTable" Target="../queryTables/queryTable162.xml"/><Relationship Id="rId1" Type="http://schemas.openxmlformats.org/officeDocument/2006/relationships/printerSettings" Target="../printerSettings/printerSettings23.bin"/><Relationship Id="rId6" Type="http://schemas.openxmlformats.org/officeDocument/2006/relationships/queryTable" Target="../queryTables/queryTable166.xml"/><Relationship Id="rId5" Type="http://schemas.openxmlformats.org/officeDocument/2006/relationships/queryTable" Target="../queryTables/queryTable165.xml"/><Relationship Id="rId10" Type="http://schemas.openxmlformats.org/officeDocument/2006/relationships/queryTable" Target="../queryTables/queryTable170.xml"/><Relationship Id="rId4" Type="http://schemas.openxmlformats.org/officeDocument/2006/relationships/queryTable" Target="../queryTables/queryTable164.xml"/><Relationship Id="rId9" Type="http://schemas.openxmlformats.org/officeDocument/2006/relationships/queryTable" Target="../queryTables/queryTable169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7.xml"/><Relationship Id="rId3" Type="http://schemas.openxmlformats.org/officeDocument/2006/relationships/queryTable" Target="../queryTables/queryTable172.xml"/><Relationship Id="rId7" Type="http://schemas.openxmlformats.org/officeDocument/2006/relationships/queryTable" Target="../queryTables/queryTable176.xml"/><Relationship Id="rId2" Type="http://schemas.openxmlformats.org/officeDocument/2006/relationships/queryTable" Target="../queryTables/queryTable171.xml"/><Relationship Id="rId1" Type="http://schemas.openxmlformats.org/officeDocument/2006/relationships/printerSettings" Target="../printerSettings/printerSettings24.bin"/><Relationship Id="rId6" Type="http://schemas.openxmlformats.org/officeDocument/2006/relationships/queryTable" Target="../queryTables/queryTable175.xml"/><Relationship Id="rId5" Type="http://schemas.openxmlformats.org/officeDocument/2006/relationships/queryTable" Target="../queryTables/queryTable174.xml"/><Relationship Id="rId10" Type="http://schemas.openxmlformats.org/officeDocument/2006/relationships/queryTable" Target="../queryTables/queryTable179.xml"/><Relationship Id="rId4" Type="http://schemas.openxmlformats.org/officeDocument/2006/relationships/queryTable" Target="../queryTables/queryTable173.xml"/><Relationship Id="rId9" Type="http://schemas.openxmlformats.org/officeDocument/2006/relationships/queryTable" Target="../queryTables/queryTable178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6.xml"/><Relationship Id="rId3" Type="http://schemas.openxmlformats.org/officeDocument/2006/relationships/queryTable" Target="../queryTables/queryTable181.xml"/><Relationship Id="rId7" Type="http://schemas.openxmlformats.org/officeDocument/2006/relationships/queryTable" Target="../queryTables/queryTable185.xml"/><Relationship Id="rId2" Type="http://schemas.openxmlformats.org/officeDocument/2006/relationships/queryTable" Target="../queryTables/queryTable180.xml"/><Relationship Id="rId1" Type="http://schemas.openxmlformats.org/officeDocument/2006/relationships/printerSettings" Target="../printerSettings/printerSettings25.bin"/><Relationship Id="rId6" Type="http://schemas.openxmlformats.org/officeDocument/2006/relationships/queryTable" Target="../queryTables/queryTable184.xml"/><Relationship Id="rId5" Type="http://schemas.openxmlformats.org/officeDocument/2006/relationships/queryTable" Target="../queryTables/queryTable183.xml"/><Relationship Id="rId10" Type="http://schemas.openxmlformats.org/officeDocument/2006/relationships/queryTable" Target="../queryTables/queryTable188.xml"/><Relationship Id="rId4" Type="http://schemas.openxmlformats.org/officeDocument/2006/relationships/queryTable" Target="../queryTables/queryTable182.xml"/><Relationship Id="rId9" Type="http://schemas.openxmlformats.org/officeDocument/2006/relationships/queryTable" Target="../queryTables/queryTable187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5.xml"/><Relationship Id="rId3" Type="http://schemas.openxmlformats.org/officeDocument/2006/relationships/queryTable" Target="../queryTables/queryTable190.xml"/><Relationship Id="rId7" Type="http://schemas.openxmlformats.org/officeDocument/2006/relationships/queryTable" Target="../queryTables/queryTable194.xml"/><Relationship Id="rId2" Type="http://schemas.openxmlformats.org/officeDocument/2006/relationships/queryTable" Target="../queryTables/queryTable189.xml"/><Relationship Id="rId1" Type="http://schemas.openxmlformats.org/officeDocument/2006/relationships/printerSettings" Target="../printerSettings/printerSettings26.bin"/><Relationship Id="rId6" Type="http://schemas.openxmlformats.org/officeDocument/2006/relationships/queryTable" Target="../queryTables/queryTable193.xml"/><Relationship Id="rId5" Type="http://schemas.openxmlformats.org/officeDocument/2006/relationships/queryTable" Target="../queryTables/queryTable192.xml"/><Relationship Id="rId10" Type="http://schemas.openxmlformats.org/officeDocument/2006/relationships/queryTable" Target="../queryTables/queryTable197.xml"/><Relationship Id="rId4" Type="http://schemas.openxmlformats.org/officeDocument/2006/relationships/queryTable" Target="../queryTables/queryTable191.xml"/><Relationship Id="rId9" Type="http://schemas.openxmlformats.org/officeDocument/2006/relationships/queryTable" Target="../queryTables/queryTable196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4.xml"/><Relationship Id="rId3" Type="http://schemas.openxmlformats.org/officeDocument/2006/relationships/queryTable" Target="../queryTables/queryTable199.xml"/><Relationship Id="rId7" Type="http://schemas.openxmlformats.org/officeDocument/2006/relationships/queryTable" Target="../queryTables/queryTable203.xml"/><Relationship Id="rId2" Type="http://schemas.openxmlformats.org/officeDocument/2006/relationships/queryTable" Target="../queryTables/queryTable198.xml"/><Relationship Id="rId1" Type="http://schemas.openxmlformats.org/officeDocument/2006/relationships/printerSettings" Target="../printerSettings/printerSettings27.bin"/><Relationship Id="rId6" Type="http://schemas.openxmlformats.org/officeDocument/2006/relationships/queryTable" Target="../queryTables/queryTable202.xml"/><Relationship Id="rId5" Type="http://schemas.openxmlformats.org/officeDocument/2006/relationships/queryTable" Target="../queryTables/queryTable201.xml"/><Relationship Id="rId10" Type="http://schemas.openxmlformats.org/officeDocument/2006/relationships/queryTable" Target="../queryTables/queryTable206.xml"/><Relationship Id="rId4" Type="http://schemas.openxmlformats.org/officeDocument/2006/relationships/queryTable" Target="../queryTables/queryTable200.xml"/><Relationship Id="rId9" Type="http://schemas.openxmlformats.org/officeDocument/2006/relationships/queryTable" Target="../queryTables/queryTable205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3.xml"/><Relationship Id="rId3" Type="http://schemas.openxmlformats.org/officeDocument/2006/relationships/queryTable" Target="../queryTables/queryTable208.xml"/><Relationship Id="rId7" Type="http://schemas.openxmlformats.org/officeDocument/2006/relationships/queryTable" Target="../queryTables/queryTable212.xml"/><Relationship Id="rId2" Type="http://schemas.openxmlformats.org/officeDocument/2006/relationships/queryTable" Target="../queryTables/queryTable207.xml"/><Relationship Id="rId1" Type="http://schemas.openxmlformats.org/officeDocument/2006/relationships/printerSettings" Target="../printerSettings/printerSettings28.bin"/><Relationship Id="rId6" Type="http://schemas.openxmlformats.org/officeDocument/2006/relationships/queryTable" Target="../queryTables/queryTable211.xml"/><Relationship Id="rId5" Type="http://schemas.openxmlformats.org/officeDocument/2006/relationships/queryTable" Target="../queryTables/queryTable210.xml"/><Relationship Id="rId10" Type="http://schemas.openxmlformats.org/officeDocument/2006/relationships/queryTable" Target="../queryTables/queryTable215.xml"/><Relationship Id="rId4" Type="http://schemas.openxmlformats.org/officeDocument/2006/relationships/queryTable" Target="../queryTables/queryTable209.xml"/><Relationship Id="rId9" Type="http://schemas.openxmlformats.org/officeDocument/2006/relationships/queryTable" Target="../queryTables/queryTable214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2.xml"/><Relationship Id="rId3" Type="http://schemas.openxmlformats.org/officeDocument/2006/relationships/queryTable" Target="../queryTables/queryTable217.xml"/><Relationship Id="rId7" Type="http://schemas.openxmlformats.org/officeDocument/2006/relationships/queryTable" Target="../queryTables/queryTable221.xml"/><Relationship Id="rId2" Type="http://schemas.openxmlformats.org/officeDocument/2006/relationships/queryTable" Target="../queryTables/queryTable216.xml"/><Relationship Id="rId1" Type="http://schemas.openxmlformats.org/officeDocument/2006/relationships/printerSettings" Target="../printerSettings/printerSettings29.bin"/><Relationship Id="rId6" Type="http://schemas.openxmlformats.org/officeDocument/2006/relationships/queryTable" Target="../queryTables/queryTable220.xml"/><Relationship Id="rId5" Type="http://schemas.openxmlformats.org/officeDocument/2006/relationships/queryTable" Target="../queryTables/queryTable219.xml"/><Relationship Id="rId10" Type="http://schemas.openxmlformats.org/officeDocument/2006/relationships/queryTable" Target="../queryTables/queryTable224.xml"/><Relationship Id="rId4" Type="http://schemas.openxmlformats.org/officeDocument/2006/relationships/queryTable" Target="../queryTables/queryTable218.xml"/><Relationship Id="rId9" Type="http://schemas.openxmlformats.org/officeDocument/2006/relationships/queryTable" Target="../queryTables/queryTable223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31.xml"/><Relationship Id="rId3" Type="http://schemas.openxmlformats.org/officeDocument/2006/relationships/queryTable" Target="../queryTables/queryTable226.xml"/><Relationship Id="rId7" Type="http://schemas.openxmlformats.org/officeDocument/2006/relationships/queryTable" Target="../queryTables/queryTable230.xml"/><Relationship Id="rId2" Type="http://schemas.openxmlformats.org/officeDocument/2006/relationships/queryTable" Target="../queryTables/queryTable225.xml"/><Relationship Id="rId1" Type="http://schemas.openxmlformats.org/officeDocument/2006/relationships/printerSettings" Target="../printerSettings/printerSettings30.bin"/><Relationship Id="rId6" Type="http://schemas.openxmlformats.org/officeDocument/2006/relationships/queryTable" Target="../queryTables/queryTable229.xml"/><Relationship Id="rId5" Type="http://schemas.openxmlformats.org/officeDocument/2006/relationships/queryTable" Target="../queryTables/queryTable228.xml"/><Relationship Id="rId10" Type="http://schemas.openxmlformats.org/officeDocument/2006/relationships/queryTable" Target="../queryTables/queryTable233.xml"/><Relationship Id="rId4" Type="http://schemas.openxmlformats.org/officeDocument/2006/relationships/queryTable" Target="../queryTables/queryTable227.xml"/><Relationship Id="rId9" Type="http://schemas.openxmlformats.org/officeDocument/2006/relationships/queryTable" Target="../queryTables/queryTable232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40.xml"/><Relationship Id="rId3" Type="http://schemas.openxmlformats.org/officeDocument/2006/relationships/queryTable" Target="../queryTables/queryTable235.xml"/><Relationship Id="rId7" Type="http://schemas.openxmlformats.org/officeDocument/2006/relationships/queryTable" Target="../queryTables/queryTable239.xml"/><Relationship Id="rId2" Type="http://schemas.openxmlformats.org/officeDocument/2006/relationships/queryTable" Target="../queryTables/queryTable234.xml"/><Relationship Id="rId1" Type="http://schemas.openxmlformats.org/officeDocument/2006/relationships/printerSettings" Target="../printerSettings/printerSettings31.bin"/><Relationship Id="rId6" Type="http://schemas.openxmlformats.org/officeDocument/2006/relationships/queryTable" Target="../queryTables/queryTable238.xml"/><Relationship Id="rId5" Type="http://schemas.openxmlformats.org/officeDocument/2006/relationships/queryTable" Target="../queryTables/queryTable237.xml"/><Relationship Id="rId10" Type="http://schemas.openxmlformats.org/officeDocument/2006/relationships/queryTable" Target="../queryTables/queryTable242.xml"/><Relationship Id="rId4" Type="http://schemas.openxmlformats.org/officeDocument/2006/relationships/queryTable" Target="../queryTables/queryTable236.xml"/><Relationship Id="rId9" Type="http://schemas.openxmlformats.org/officeDocument/2006/relationships/queryTable" Target="../queryTables/queryTable241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49.xml"/><Relationship Id="rId3" Type="http://schemas.openxmlformats.org/officeDocument/2006/relationships/queryTable" Target="../queryTables/queryTable244.xml"/><Relationship Id="rId7" Type="http://schemas.openxmlformats.org/officeDocument/2006/relationships/queryTable" Target="../queryTables/queryTable248.xml"/><Relationship Id="rId2" Type="http://schemas.openxmlformats.org/officeDocument/2006/relationships/queryTable" Target="../queryTables/queryTable243.xml"/><Relationship Id="rId1" Type="http://schemas.openxmlformats.org/officeDocument/2006/relationships/printerSettings" Target="../printerSettings/printerSettings32.bin"/><Relationship Id="rId6" Type="http://schemas.openxmlformats.org/officeDocument/2006/relationships/queryTable" Target="../queryTables/queryTable247.xml"/><Relationship Id="rId5" Type="http://schemas.openxmlformats.org/officeDocument/2006/relationships/queryTable" Target="../queryTables/queryTable246.xml"/><Relationship Id="rId10" Type="http://schemas.openxmlformats.org/officeDocument/2006/relationships/queryTable" Target="../queryTables/queryTable251.xml"/><Relationship Id="rId4" Type="http://schemas.openxmlformats.org/officeDocument/2006/relationships/queryTable" Target="../queryTables/queryTable245.xml"/><Relationship Id="rId9" Type="http://schemas.openxmlformats.org/officeDocument/2006/relationships/queryTable" Target="../queryTables/queryTable25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58.xml"/><Relationship Id="rId3" Type="http://schemas.openxmlformats.org/officeDocument/2006/relationships/queryTable" Target="../queryTables/queryTable253.xml"/><Relationship Id="rId7" Type="http://schemas.openxmlformats.org/officeDocument/2006/relationships/queryTable" Target="../queryTables/queryTable257.xml"/><Relationship Id="rId2" Type="http://schemas.openxmlformats.org/officeDocument/2006/relationships/queryTable" Target="../queryTables/queryTable252.xml"/><Relationship Id="rId1" Type="http://schemas.openxmlformats.org/officeDocument/2006/relationships/printerSettings" Target="../printerSettings/printerSettings33.bin"/><Relationship Id="rId6" Type="http://schemas.openxmlformats.org/officeDocument/2006/relationships/queryTable" Target="../queryTables/queryTable256.xml"/><Relationship Id="rId5" Type="http://schemas.openxmlformats.org/officeDocument/2006/relationships/queryTable" Target="../queryTables/queryTable255.xml"/><Relationship Id="rId10" Type="http://schemas.openxmlformats.org/officeDocument/2006/relationships/queryTable" Target="../queryTables/queryTable260.xml"/><Relationship Id="rId4" Type="http://schemas.openxmlformats.org/officeDocument/2006/relationships/queryTable" Target="../queryTables/queryTable254.xml"/><Relationship Id="rId9" Type="http://schemas.openxmlformats.org/officeDocument/2006/relationships/queryTable" Target="../queryTables/queryTable259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7.xml"/><Relationship Id="rId3" Type="http://schemas.openxmlformats.org/officeDocument/2006/relationships/queryTable" Target="../queryTables/queryTable262.xml"/><Relationship Id="rId7" Type="http://schemas.openxmlformats.org/officeDocument/2006/relationships/queryTable" Target="../queryTables/queryTable266.xml"/><Relationship Id="rId2" Type="http://schemas.openxmlformats.org/officeDocument/2006/relationships/queryTable" Target="../queryTables/queryTable261.xml"/><Relationship Id="rId1" Type="http://schemas.openxmlformats.org/officeDocument/2006/relationships/printerSettings" Target="../printerSettings/printerSettings34.bin"/><Relationship Id="rId6" Type="http://schemas.openxmlformats.org/officeDocument/2006/relationships/queryTable" Target="../queryTables/queryTable265.xml"/><Relationship Id="rId5" Type="http://schemas.openxmlformats.org/officeDocument/2006/relationships/queryTable" Target="../queryTables/queryTable264.xml"/><Relationship Id="rId10" Type="http://schemas.openxmlformats.org/officeDocument/2006/relationships/queryTable" Target="../queryTables/queryTable269.xml"/><Relationship Id="rId4" Type="http://schemas.openxmlformats.org/officeDocument/2006/relationships/queryTable" Target="../queryTables/queryTable263.xml"/><Relationship Id="rId9" Type="http://schemas.openxmlformats.org/officeDocument/2006/relationships/queryTable" Target="../queryTables/queryTable268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76.xml"/><Relationship Id="rId3" Type="http://schemas.openxmlformats.org/officeDocument/2006/relationships/queryTable" Target="../queryTables/queryTable271.xml"/><Relationship Id="rId7" Type="http://schemas.openxmlformats.org/officeDocument/2006/relationships/queryTable" Target="../queryTables/queryTable275.xml"/><Relationship Id="rId2" Type="http://schemas.openxmlformats.org/officeDocument/2006/relationships/queryTable" Target="../queryTables/queryTable270.xml"/><Relationship Id="rId1" Type="http://schemas.openxmlformats.org/officeDocument/2006/relationships/printerSettings" Target="../printerSettings/printerSettings35.bin"/><Relationship Id="rId6" Type="http://schemas.openxmlformats.org/officeDocument/2006/relationships/queryTable" Target="../queryTables/queryTable274.xml"/><Relationship Id="rId5" Type="http://schemas.openxmlformats.org/officeDocument/2006/relationships/queryTable" Target="../queryTables/queryTable273.xml"/><Relationship Id="rId10" Type="http://schemas.openxmlformats.org/officeDocument/2006/relationships/queryTable" Target="../queryTables/queryTable278.xml"/><Relationship Id="rId4" Type="http://schemas.openxmlformats.org/officeDocument/2006/relationships/queryTable" Target="../queryTables/queryTable272.xml"/><Relationship Id="rId9" Type="http://schemas.openxmlformats.org/officeDocument/2006/relationships/queryTable" Target="../queryTables/queryTable277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85.xml"/><Relationship Id="rId3" Type="http://schemas.openxmlformats.org/officeDocument/2006/relationships/queryTable" Target="../queryTables/queryTable280.xml"/><Relationship Id="rId7" Type="http://schemas.openxmlformats.org/officeDocument/2006/relationships/queryTable" Target="../queryTables/queryTable284.xml"/><Relationship Id="rId2" Type="http://schemas.openxmlformats.org/officeDocument/2006/relationships/queryTable" Target="../queryTables/queryTable279.xml"/><Relationship Id="rId1" Type="http://schemas.openxmlformats.org/officeDocument/2006/relationships/printerSettings" Target="../printerSettings/printerSettings36.bin"/><Relationship Id="rId6" Type="http://schemas.openxmlformats.org/officeDocument/2006/relationships/queryTable" Target="../queryTables/queryTable283.xml"/><Relationship Id="rId5" Type="http://schemas.openxmlformats.org/officeDocument/2006/relationships/queryTable" Target="../queryTables/queryTable282.xml"/><Relationship Id="rId10" Type="http://schemas.openxmlformats.org/officeDocument/2006/relationships/queryTable" Target="../queryTables/queryTable287.xml"/><Relationship Id="rId4" Type="http://schemas.openxmlformats.org/officeDocument/2006/relationships/queryTable" Target="../queryTables/queryTable281.xml"/><Relationship Id="rId9" Type="http://schemas.openxmlformats.org/officeDocument/2006/relationships/queryTable" Target="../queryTables/queryTable286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94.xml"/><Relationship Id="rId3" Type="http://schemas.openxmlformats.org/officeDocument/2006/relationships/queryTable" Target="../queryTables/queryTable289.xml"/><Relationship Id="rId7" Type="http://schemas.openxmlformats.org/officeDocument/2006/relationships/queryTable" Target="../queryTables/queryTable293.xml"/><Relationship Id="rId2" Type="http://schemas.openxmlformats.org/officeDocument/2006/relationships/queryTable" Target="../queryTables/queryTable288.xml"/><Relationship Id="rId1" Type="http://schemas.openxmlformats.org/officeDocument/2006/relationships/printerSettings" Target="../printerSettings/printerSettings37.bin"/><Relationship Id="rId6" Type="http://schemas.openxmlformats.org/officeDocument/2006/relationships/queryTable" Target="../queryTables/queryTable292.xml"/><Relationship Id="rId5" Type="http://schemas.openxmlformats.org/officeDocument/2006/relationships/queryTable" Target="../queryTables/queryTable291.xml"/><Relationship Id="rId10" Type="http://schemas.openxmlformats.org/officeDocument/2006/relationships/queryTable" Target="../queryTables/queryTable296.xml"/><Relationship Id="rId4" Type="http://schemas.openxmlformats.org/officeDocument/2006/relationships/queryTable" Target="../queryTables/queryTable290.xml"/><Relationship Id="rId9" Type="http://schemas.openxmlformats.org/officeDocument/2006/relationships/queryTable" Target="../queryTables/queryTable295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03.xml"/><Relationship Id="rId3" Type="http://schemas.openxmlformats.org/officeDocument/2006/relationships/queryTable" Target="../queryTables/queryTable298.xml"/><Relationship Id="rId7" Type="http://schemas.openxmlformats.org/officeDocument/2006/relationships/queryTable" Target="../queryTables/queryTable302.xml"/><Relationship Id="rId2" Type="http://schemas.openxmlformats.org/officeDocument/2006/relationships/queryTable" Target="../queryTables/queryTable297.xml"/><Relationship Id="rId1" Type="http://schemas.openxmlformats.org/officeDocument/2006/relationships/printerSettings" Target="../printerSettings/printerSettings38.bin"/><Relationship Id="rId6" Type="http://schemas.openxmlformats.org/officeDocument/2006/relationships/queryTable" Target="../queryTables/queryTable301.xml"/><Relationship Id="rId5" Type="http://schemas.openxmlformats.org/officeDocument/2006/relationships/queryTable" Target="../queryTables/queryTable300.xml"/><Relationship Id="rId10" Type="http://schemas.openxmlformats.org/officeDocument/2006/relationships/queryTable" Target="../queryTables/queryTable305.xml"/><Relationship Id="rId4" Type="http://schemas.openxmlformats.org/officeDocument/2006/relationships/queryTable" Target="../queryTables/queryTable299.xml"/><Relationship Id="rId9" Type="http://schemas.openxmlformats.org/officeDocument/2006/relationships/queryTable" Target="../queryTables/queryTable304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12.xml"/><Relationship Id="rId3" Type="http://schemas.openxmlformats.org/officeDocument/2006/relationships/queryTable" Target="../queryTables/queryTable307.xml"/><Relationship Id="rId7" Type="http://schemas.openxmlformats.org/officeDocument/2006/relationships/queryTable" Target="../queryTables/queryTable311.xml"/><Relationship Id="rId2" Type="http://schemas.openxmlformats.org/officeDocument/2006/relationships/queryTable" Target="../queryTables/queryTable306.xml"/><Relationship Id="rId1" Type="http://schemas.openxmlformats.org/officeDocument/2006/relationships/printerSettings" Target="../printerSettings/printerSettings39.bin"/><Relationship Id="rId6" Type="http://schemas.openxmlformats.org/officeDocument/2006/relationships/queryTable" Target="../queryTables/queryTable310.xml"/><Relationship Id="rId5" Type="http://schemas.openxmlformats.org/officeDocument/2006/relationships/queryTable" Target="../queryTables/queryTable309.xml"/><Relationship Id="rId10" Type="http://schemas.openxmlformats.org/officeDocument/2006/relationships/queryTable" Target="../queryTables/queryTable314.xml"/><Relationship Id="rId4" Type="http://schemas.openxmlformats.org/officeDocument/2006/relationships/queryTable" Target="../queryTables/queryTable308.xml"/><Relationship Id="rId9" Type="http://schemas.openxmlformats.org/officeDocument/2006/relationships/queryTable" Target="../queryTables/queryTable313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1.xml"/><Relationship Id="rId3" Type="http://schemas.openxmlformats.org/officeDocument/2006/relationships/queryTable" Target="../queryTables/queryTable316.xml"/><Relationship Id="rId7" Type="http://schemas.openxmlformats.org/officeDocument/2006/relationships/queryTable" Target="../queryTables/queryTable320.xml"/><Relationship Id="rId2" Type="http://schemas.openxmlformats.org/officeDocument/2006/relationships/queryTable" Target="../queryTables/queryTable315.xml"/><Relationship Id="rId1" Type="http://schemas.openxmlformats.org/officeDocument/2006/relationships/printerSettings" Target="../printerSettings/printerSettings40.bin"/><Relationship Id="rId6" Type="http://schemas.openxmlformats.org/officeDocument/2006/relationships/queryTable" Target="../queryTables/queryTable319.xml"/><Relationship Id="rId5" Type="http://schemas.openxmlformats.org/officeDocument/2006/relationships/queryTable" Target="../queryTables/queryTable318.xml"/><Relationship Id="rId10" Type="http://schemas.openxmlformats.org/officeDocument/2006/relationships/queryTable" Target="../queryTables/queryTable323.xml"/><Relationship Id="rId4" Type="http://schemas.openxmlformats.org/officeDocument/2006/relationships/queryTable" Target="../queryTables/queryTable317.xml"/><Relationship Id="rId9" Type="http://schemas.openxmlformats.org/officeDocument/2006/relationships/queryTable" Target="../queryTables/queryTable322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30.xml"/><Relationship Id="rId3" Type="http://schemas.openxmlformats.org/officeDocument/2006/relationships/queryTable" Target="../queryTables/queryTable325.xml"/><Relationship Id="rId7" Type="http://schemas.openxmlformats.org/officeDocument/2006/relationships/queryTable" Target="../queryTables/queryTable329.xml"/><Relationship Id="rId2" Type="http://schemas.openxmlformats.org/officeDocument/2006/relationships/queryTable" Target="../queryTables/queryTable324.xml"/><Relationship Id="rId1" Type="http://schemas.openxmlformats.org/officeDocument/2006/relationships/printerSettings" Target="../printerSettings/printerSettings41.bin"/><Relationship Id="rId6" Type="http://schemas.openxmlformats.org/officeDocument/2006/relationships/queryTable" Target="../queryTables/queryTable328.xml"/><Relationship Id="rId5" Type="http://schemas.openxmlformats.org/officeDocument/2006/relationships/queryTable" Target="../queryTables/queryTable327.xml"/><Relationship Id="rId10" Type="http://schemas.openxmlformats.org/officeDocument/2006/relationships/queryTable" Target="../queryTables/queryTable332.xml"/><Relationship Id="rId4" Type="http://schemas.openxmlformats.org/officeDocument/2006/relationships/queryTable" Target="../queryTables/queryTable326.xml"/><Relationship Id="rId9" Type="http://schemas.openxmlformats.org/officeDocument/2006/relationships/queryTable" Target="../queryTables/queryTable331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39.xml"/><Relationship Id="rId3" Type="http://schemas.openxmlformats.org/officeDocument/2006/relationships/queryTable" Target="../queryTables/queryTable334.xml"/><Relationship Id="rId7" Type="http://schemas.openxmlformats.org/officeDocument/2006/relationships/queryTable" Target="../queryTables/queryTable338.xml"/><Relationship Id="rId2" Type="http://schemas.openxmlformats.org/officeDocument/2006/relationships/queryTable" Target="../queryTables/queryTable333.xml"/><Relationship Id="rId1" Type="http://schemas.openxmlformats.org/officeDocument/2006/relationships/printerSettings" Target="../printerSettings/printerSettings42.bin"/><Relationship Id="rId6" Type="http://schemas.openxmlformats.org/officeDocument/2006/relationships/queryTable" Target="../queryTables/queryTable337.xml"/><Relationship Id="rId5" Type="http://schemas.openxmlformats.org/officeDocument/2006/relationships/queryTable" Target="../queryTables/queryTable336.xml"/><Relationship Id="rId10" Type="http://schemas.openxmlformats.org/officeDocument/2006/relationships/queryTable" Target="../queryTables/queryTable341.xml"/><Relationship Id="rId4" Type="http://schemas.openxmlformats.org/officeDocument/2006/relationships/queryTable" Target="../queryTables/queryTable335.xml"/><Relationship Id="rId9" Type="http://schemas.openxmlformats.org/officeDocument/2006/relationships/queryTable" Target="../queryTables/queryTable340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49.xml"/><Relationship Id="rId13" Type="http://schemas.openxmlformats.org/officeDocument/2006/relationships/queryTable" Target="../queryTables/queryTable354.xml"/><Relationship Id="rId3" Type="http://schemas.openxmlformats.org/officeDocument/2006/relationships/queryTable" Target="../queryTables/queryTable344.xml"/><Relationship Id="rId7" Type="http://schemas.openxmlformats.org/officeDocument/2006/relationships/queryTable" Target="../queryTables/queryTable348.xml"/><Relationship Id="rId12" Type="http://schemas.openxmlformats.org/officeDocument/2006/relationships/queryTable" Target="../queryTables/queryTable353.xml"/><Relationship Id="rId17" Type="http://schemas.openxmlformats.org/officeDocument/2006/relationships/queryTable" Target="../queryTables/queryTable358.xml"/><Relationship Id="rId2" Type="http://schemas.openxmlformats.org/officeDocument/2006/relationships/queryTable" Target="../queryTables/queryTable343.xml"/><Relationship Id="rId16" Type="http://schemas.openxmlformats.org/officeDocument/2006/relationships/queryTable" Target="../queryTables/queryTable357.xml"/><Relationship Id="rId1" Type="http://schemas.openxmlformats.org/officeDocument/2006/relationships/queryTable" Target="../queryTables/queryTable342.xml"/><Relationship Id="rId6" Type="http://schemas.openxmlformats.org/officeDocument/2006/relationships/queryTable" Target="../queryTables/queryTable347.xml"/><Relationship Id="rId11" Type="http://schemas.openxmlformats.org/officeDocument/2006/relationships/queryTable" Target="../queryTables/queryTable352.xml"/><Relationship Id="rId5" Type="http://schemas.openxmlformats.org/officeDocument/2006/relationships/queryTable" Target="../queryTables/queryTable346.xml"/><Relationship Id="rId15" Type="http://schemas.openxmlformats.org/officeDocument/2006/relationships/queryTable" Target="../queryTables/queryTable356.xml"/><Relationship Id="rId10" Type="http://schemas.openxmlformats.org/officeDocument/2006/relationships/queryTable" Target="../queryTables/queryTable351.xml"/><Relationship Id="rId4" Type="http://schemas.openxmlformats.org/officeDocument/2006/relationships/queryTable" Target="../queryTables/queryTable345.xml"/><Relationship Id="rId9" Type="http://schemas.openxmlformats.org/officeDocument/2006/relationships/queryTable" Target="../queryTables/queryTable350.xml"/><Relationship Id="rId14" Type="http://schemas.openxmlformats.org/officeDocument/2006/relationships/queryTable" Target="../queryTables/queryTable355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66.xml"/><Relationship Id="rId13" Type="http://schemas.openxmlformats.org/officeDocument/2006/relationships/queryTable" Target="../queryTables/queryTable371.xml"/><Relationship Id="rId3" Type="http://schemas.openxmlformats.org/officeDocument/2006/relationships/queryTable" Target="../queryTables/queryTable361.xml"/><Relationship Id="rId7" Type="http://schemas.openxmlformats.org/officeDocument/2006/relationships/queryTable" Target="../queryTables/queryTable365.xml"/><Relationship Id="rId12" Type="http://schemas.openxmlformats.org/officeDocument/2006/relationships/queryTable" Target="../queryTables/queryTable370.xml"/><Relationship Id="rId17" Type="http://schemas.openxmlformats.org/officeDocument/2006/relationships/queryTable" Target="../queryTables/queryTable375.xml"/><Relationship Id="rId2" Type="http://schemas.openxmlformats.org/officeDocument/2006/relationships/queryTable" Target="../queryTables/queryTable360.xml"/><Relationship Id="rId16" Type="http://schemas.openxmlformats.org/officeDocument/2006/relationships/queryTable" Target="../queryTables/queryTable374.xml"/><Relationship Id="rId1" Type="http://schemas.openxmlformats.org/officeDocument/2006/relationships/queryTable" Target="../queryTables/queryTable359.xml"/><Relationship Id="rId6" Type="http://schemas.openxmlformats.org/officeDocument/2006/relationships/queryTable" Target="../queryTables/queryTable364.xml"/><Relationship Id="rId11" Type="http://schemas.openxmlformats.org/officeDocument/2006/relationships/queryTable" Target="../queryTables/queryTable369.xml"/><Relationship Id="rId5" Type="http://schemas.openxmlformats.org/officeDocument/2006/relationships/queryTable" Target="../queryTables/queryTable363.xml"/><Relationship Id="rId15" Type="http://schemas.openxmlformats.org/officeDocument/2006/relationships/queryTable" Target="../queryTables/queryTable373.xml"/><Relationship Id="rId10" Type="http://schemas.openxmlformats.org/officeDocument/2006/relationships/queryTable" Target="../queryTables/queryTable368.xml"/><Relationship Id="rId4" Type="http://schemas.openxmlformats.org/officeDocument/2006/relationships/queryTable" Target="../queryTables/queryTable362.xml"/><Relationship Id="rId9" Type="http://schemas.openxmlformats.org/officeDocument/2006/relationships/queryTable" Target="../queryTables/queryTable367.xml"/><Relationship Id="rId14" Type="http://schemas.openxmlformats.org/officeDocument/2006/relationships/queryTable" Target="../queryTables/queryTable372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82.xml"/><Relationship Id="rId3" Type="http://schemas.openxmlformats.org/officeDocument/2006/relationships/queryTable" Target="../queryTables/queryTable377.xml"/><Relationship Id="rId7" Type="http://schemas.openxmlformats.org/officeDocument/2006/relationships/queryTable" Target="../queryTables/queryTable381.xml"/><Relationship Id="rId12" Type="http://schemas.openxmlformats.org/officeDocument/2006/relationships/queryTable" Target="../queryTables/queryTable386.xml"/><Relationship Id="rId2" Type="http://schemas.openxmlformats.org/officeDocument/2006/relationships/queryTable" Target="../queryTables/queryTable376.xml"/><Relationship Id="rId1" Type="http://schemas.openxmlformats.org/officeDocument/2006/relationships/printerSettings" Target="../printerSettings/printerSettings43.bin"/><Relationship Id="rId6" Type="http://schemas.openxmlformats.org/officeDocument/2006/relationships/queryTable" Target="../queryTables/queryTable380.xml"/><Relationship Id="rId11" Type="http://schemas.openxmlformats.org/officeDocument/2006/relationships/queryTable" Target="../queryTables/queryTable385.xml"/><Relationship Id="rId5" Type="http://schemas.openxmlformats.org/officeDocument/2006/relationships/queryTable" Target="../queryTables/queryTable379.xml"/><Relationship Id="rId10" Type="http://schemas.openxmlformats.org/officeDocument/2006/relationships/queryTable" Target="../queryTables/queryTable384.xml"/><Relationship Id="rId4" Type="http://schemas.openxmlformats.org/officeDocument/2006/relationships/queryTable" Target="../queryTables/queryTable378.xml"/><Relationship Id="rId9" Type="http://schemas.openxmlformats.org/officeDocument/2006/relationships/queryTable" Target="../queryTables/queryTable383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93.xml"/><Relationship Id="rId3" Type="http://schemas.openxmlformats.org/officeDocument/2006/relationships/queryTable" Target="../queryTables/queryTable388.xml"/><Relationship Id="rId7" Type="http://schemas.openxmlformats.org/officeDocument/2006/relationships/queryTable" Target="../queryTables/queryTable392.xml"/><Relationship Id="rId2" Type="http://schemas.openxmlformats.org/officeDocument/2006/relationships/queryTable" Target="../queryTables/queryTable387.xml"/><Relationship Id="rId1" Type="http://schemas.openxmlformats.org/officeDocument/2006/relationships/printerSettings" Target="../printerSettings/printerSettings44.bin"/><Relationship Id="rId6" Type="http://schemas.openxmlformats.org/officeDocument/2006/relationships/queryTable" Target="../queryTables/queryTable391.xml"/><Relationship Id="rId5" Type="http://schemas.openxmlformats.org/officeDocument/2006/relationships/queryTable" Target="../queryTables/queryTable390.xml"/><Relationship Id="rId10" Type="http://schemas.openxmlformats.org/officeDocument/2006/relationships/queryTable" Target="../queryTables/queryTable395.xml"/><Relationship Id="rId4" Type="http://schemas.openxmlformats.org/officeDocument/2006/relationships/queryTable" Target="../queryTables/queryTable389.xml"/><Relationship Id="rId9" Type="http://schemas.openxmlformats.org/officeDocument/2006/relationships/queryTable" Target="../queryTables/queryTable394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02.xml"/><Relationship Id="rId3" Type="http://schemas.openxmlformats.org/officeDocument/2006/relationships/queryTable" Target="../queryTables/queryTable397.xml"/><Relationship Id="rId7" Type="http://schemas.openxmlformats.org/officeDocument/2006/relationships/queryTable" Target="../queryTables/queryTable401.xml"/><Relationship Id="rId2" Type="http://schemas.openxmlformats.org/officeDocument/2006/relationships/queryTable" Target="../queryTables/queryTable396.xml"/><Relationship Id="rId1" Type="http://schemas.openxmlformats.org/officeDocument/2006/relationships/printerSettings" Target="../printerSettings/printerSettings45.bin"/><Relationship Id="rId6" Type="http://schemas.openxmlformats.org/officeDocument/2006/relationships/queryTable" Target="../queryTables/queryTable400.xml"/><Relationship Id="rId5" Type="http://schemas.openxmlformats.org/officeDocument/2006/relationships/queryTable" Target="../queryTables/queryTable399.xml"/><Relationship Id="rId10" Type="http://schemas.openxmlformats.org/officeDocument/2006/relationships/queryTable" Target="../queryTables/queryTable404.xml"/><Relationship Id="rId4" Type="http://schemas.openxmlformats.org/officeDocument/2006/relationships/queryTable" Target="../queryTables/queryTable398.xml"/><Relationship Id="rId9" Type="http://schemas.openxmlformats.org/officeDocument/2006/relationships/queryTable" Target="../queryTables/queryTable403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11.xml"/><Relationship Id="rId3" Type="http://schemas.openxmlformats.org/officeDocument/2006/relationships/queryTable" Target="../queryTables/queryTable406.xml"/><Relationship Id="rId7" Type="http://schemas.openxmlformats.org/officeDocument/2006/relationships/queryTable" Target="../queryTables/queryTable410.xml"/><Relationship Id="rId2" Type="http://schemas.openxmlformats.org/officeDocument/2006/relationships/queryTable" Target="../queryTables/queryTable405.xml"/><Relationship Id="rId1" Type="http://schemas.openxmlformats.org/officeDocument/2006/relationships/printerSettings" Target="../printerSettings/printerSettings46.bin"/><Relationship Id="rId6" Type="http://schemas.openxmlformats.org/officeDocument/2006/relationships/queryTable" Target="../queryTables/queryTable409.xml"/><Relationship Id="rId5" Type="http://schemas.openxmlformats.org/officeDocument/2006/relationships/queryTable" Target="../queryTables/queryTable408.xml"/><Relationship Id="rId10" Type="http://schemas.openxmlformats.org/officeDocument/2006/relationships/queryTable" Target="../queryTables/queryTable413.xml"/><Relationship Id="rId4" Type="http://schemas.openxmlformats.org/officeDocument/2006/relationships/queryTable" Target="../queryTables/queryTable407.xml"/><Relationship Id="rId9" Type="http://schemas.openxmlformats.org/officeDocument/2006/relationships/queryTable" Target="../queryTables/queryTable412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20.xml"/><Relationship Id="rId3" Type="http://schemas.openxmlformats.org/officeDocument/2006/relationships/queryTable" Target="../queryTables/queryTable415.xml"/><Relationship Id="rId7" Type="http://schemas.openxmlformats.org/officeDocument/2006/relationships/queryTable" Target="../queryTables/queryTable419.xml"/><Relationship Id="rId2" Type="http://schemas.openxmlformats.org/officeDocument/2006/relationships/queryTable" Target="../queryTables/queryTable414.xml"/><Relationship Id="rId1" Type="http://schemas.openxmlformats.org/officeDocument/2006/relationships/printerSettings" Target="../printerSettings/printerSettings47.bin"/><Relationship Id="rId6" Type="http://schemas.openxmlformats.org/officeDocument/2006/relationships/queryTable" Target="../queryTables/queryTable418.xml"/><Relationship Id="rId5" Type="http://schemas.openxmlformats.org/officeDocument/2006/relationships/queryTable" Target="../queryTables/queryTable417.xml"/><Relationship Id="rId10" Type="http://schemas.openxmlformats.org/officeDocument/2006/relationships/queryTable" Target="../queryTables/queryTable422.xml"/><Relationship Id="rId4" Type="http://schemas.openxmlformats.org/officeDocument/2006/relationships/queryTable" Target="../queryTables/queryTable416.xml"/><Relationship Id="rId9" Type="http://schemas.openxmlformats.org/officeDocument/2006/relationships/queryTable" Target="../queryTables/queryTable421.xm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29.xml"/><Relationship Id="rId3" Type="http://schemas.openxmlformats.org/officeDocument/2006/relationships/queryTable" Target="../queryTables/queryTable424.xml"/><Relationship Id="rId7" Type="http://schemas.openxmlformats.org/officeDocument/2006/relationships/queryTable" Target="../queryTables/queryTable428.xml"/><Relationship Id="rId2" Type="http://schemas.openxmlformats.org/officeDocument/2006/relationships/queryTable" Target="../queryTables/queryTable423.xml"/><Relationship Id="rId1" Type="http://schemas.openxmlformats.org/officeDocument/2006/relationships/printerSettings" Target="../printerSettings/printerSettings48.bin"/><Relationship Id="rId6" Type="http://schemas.openxmlformats.org/officeDocument/2006/relationships/queryTable" Target="../queryTables/queryTable427.xml"/><Relationship Id="rId5" Type="http://schemas.openxmlformats.org/officeDocument/2006/relationships/queryTable" Target="../queryTables/queryTable426.xml"/><Relationship Id="rId10" Type="http://schemas.openxmlformats.org/officeDocument/2006/relationships/queryTable" Target="../queryTables/queryTable431.xml"/><Relationship Id="rId4" Type="http://schemas.openxmlformats.org/officeDocument/2006/relationships/queryTable" Target="../queryTables/queryTable425.xml"/><Relationship Id="rId9" Type="http://schemas.openxmlformats.org/officeDocument/2006/relationships/queryTable" Target="../queryTables/queryTable430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38.xml"/><Relationship Id="rId3" Type="http://schemas.openxmlformats.org/officeDocument/2006/relationships/queryTable" Target="../queryTables/queryTable433.xml"/><Relationship Id="rId7" Type="http://schemas.openxmlformats.org/officeDocument/2006/relationships/queryTable" Target="../queryTables/queryTable437.xml"/><Relationship Id="rId2" Type="http://schemas.openxmlformats.org/officeDocument/2006/relationships/queryTable" Target="../queryTables/queryTable432.xml"/><Relationship Id="rId1" Type="http://schemas.openxmlformats.org/officeDocument/2006/relationships/printerSettings" Target="../printerSettings/printerSettings49.bin"/><Relationship Id="rId6" Type="http://schemas.openxmlformats.org/officeDocument/2006/relationships/queryTable" Target="../queryTables/queryTable436.xml"/><Relationship Id="rId5" Type="http://schemas.openxmlformats.org/officeDocument/2006/relationships/queryTable" Target="../queryTables/queryTable435.xml"/><Relationship Id="rId10" Type="http://schemas.openxmlformats.org/officeDocument/2006/relationships/queryTable" Target="../queryTables/queryTable440.xml"/><Relationship Id="rId4" Type="http://schemas.openxmlformats.org/officeDocument/2006/relationships/queryTable" Target="../queryTables/queryTable434.xml"/><Relationship Id="rId9" Type="http://schemas.openxmlformats.org/officeDocument/2006/relationships/queryTable" Target="../queryTables/queryTable439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47.xml"/><Relationship Id="rId3" Type="http://schemas.openxmlformats.org/officeDocument/2006/relationships/queryTable" Target="../queryTables/queryTable442.xml"/><Relationship Id="rId7" Type="http://schemas.openxmlformats.org/officeDocument/2006/relationships/queryTable" Target="../queryTables/queryTable446.xml"/><Relationship Id="rId12" Type="http://schemas.openxmlformats.org/officeDocument/2006/relationships/queryTable" Target="../queryTables/queryTable451.xml"/><Relationship Id="rId2" Type="http://schemas.openxmlformats.org/officeDocument/2006/relationships/queryTable" Target="../queryTables/queryTable441.xml"/><Relationship Id="rId1" Type="http://schemas.openxmlformats.org/officeDocument/2006/relationships/printerSettings" Target="../printerSettings/printerSettings50.bin"/><Relationship Id="rId6" Type="http://schemas.openxmlformats.org/officeDocument/2006/relationships/queryTable" Target="../queryTables/queryTable445.xml"/><Relationship Id="rId11" Type="http://schemas.openxmlformats.org/officeDocument/2006/relationships/queryTable" Target="../queryTables/queryTable450.xml"/><Relationship Id="rId5" Type="http://schemas.openxmlformats.org/officeDocument/2006/relationships/queryTable" Target="../queryTables/queryTable444.xml"/><Relationship Id="rId10" Type="http://schemas.openxmlformats.org/officeDocument/2006/relationships/queryTable" Target="../queryTables/queryTable449.xml"/><Relationship Id="rId4" Type="http://schemas.openxmlformats.org/officeDocument/2006/relationships/queryTable" Target="../queryTables/queryTable443.xml"/><Relationship Id="rId9" Type="http://schemas.openxmlformats.org/officeDocument/2006/relationships/queryTable" Target="../queryTables/queryTable448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58.xml"/><Relationship Id="rId3" Type="http://schemas.openxmlformats.org/officeDocument/2006/relationships/queryTable" Target="../queryTables/queryTable453.xml"/><Relationship Id="rId7" Type="http://schemas.openxmlformats.org/officeDocument/2006/relationships/queryTable" Target="../queryTables/queryTable457.xml"/><Relationship Id="rId2" Type="http://schemas.openxmlformats.org/officeDocument/2006/relationships/queryTable" Target="../queryTables/queryTable452.xml"/><Relationship Id="rId1" Type="http://schemas.openxmlformats.org/officeDocument/2006/relationships/printerSettings" Target="../printerSettings/printerSettings51.bin"/><Relationship Id="rId6" Type="http://schemas.openxmlformats.org/officeDocument/2006/relationships/queryTable" Target="../queryTables/queryTable456.xml"/><Relationship Id="rId5" Type="http://schemas.openxmlformats.org/officeDocument/2006/relationships/queryTable" Target="../queryTables/queryTable455.xml"/><Relationship Id="rId10" Type="http://schemas.openxmlformats.org/officeDocument/2006/relationships/queryTable" Target="../queryTables/queryTable460.xml"/><Relationship Id="rId4" Type="http://schemas.openxmlformats.org/officeDocument/2006/relationships/queryTable" Target="../queryTables/queryTable454.xml"/><Relationship Id="rId9" Type="http://schemas.openxmlformats.org/officeDocument/2006/relationships/queryTable" Target="../queryTables/queryTable459.xm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67.xml"/><Relationship Id="rId3" Type="http://schemas.openxmlformats.org/officeDocument/2006/relationships/queryTable" Target="../queryTables/queryTable462.xml"/><Relationship Id="rId7" Type="http://schemas.openxmlformats.org/officeDocument/2006/relationships/queryTable" Target="../queryTables/queryTable466.xml"/><Relationship Id="rId2" Type="http://schemas.openxmlformats.org/officeDocument/2006/relationships/queryTable" Target="../queryTables/queryTable461.xml"/><Relationship Id="rId1" Type="http://schemas.openxmlformats.org/officeDocument/2006/relationships/printerSettings" Target="../printerSettings/printerSettings52.bin"/><Relationship Id="rId6" Type="http://schemas.openxmlformats.org/officeDocument/2006/relationships/queryTable" Target="../queryTables/queryTable465.xml"/><Relationship Id="rId5" Type="http://schemas.openxmlformats.org/officeDocument/2006/relationships/queryTable" Target="../queryTables/queryTable464.xml"/><Relationship Id="rId10" Type="http://schemas.openxmlformats.org/officeDocument/2006/relationships/queryTable" Target="../queryTables/queryTable469.xml"/><Relationship Id="rId4" Type="http://schemas.openxmlformats.org/officeDocument/2006/relationships/queryTable" Target="../queryTables/queryTable463.xml"/><Relationship Id="rId9" Type="http://schemas.openxmlformats.org/officeDocument/2006/relationships/queryTable" Target="../queryTables/queryTable468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6.xml"/><Relationship Id="rId3" Type="http://schemas.openxmlformats.org/officeDocument/2006/relationships/queryTable" Target="../queryTables/queryTable471.xml"/><Relationship Id="rId7" Type="http://schemas.openxmlformats.org/officeDocument/2006/relationships/queryTable" Target="../queryTables/queryTable475.xml"/><Relationship Id="rId2" Type="http://schemas.openxmlformats.org/officeDocument/2006/relationships/queryTable" Target="../queryTables/queryTable470.xml"/><Relationship Id="rId1" Type="http://schemas.openxmlformats.org/officeDocument/2006/relationships/printerSettings" Target="../printerSettings/printerSettings53.bin"/><Relationship Id="rId6" Type="http://schemas.openxmlformats.org/officeDocument/2006/relationships/queryTable" Target="../queryTables/queryTable474.xml"/><Relationship Id="rId5" Type="http://schemas.openxmlformats.org/officeDocument/2006/relationships/queryTable" Target="../queryTables/queryTable473.xml"/><Relationship Id="rId10" Type="http://schemas.openxmlformats.org/officeDocument/2006/relationships/queryTable" Target="../queryTables/queryTable478.xml"/><Relationship Id="rId4" Type="http://schemas.openxmlformats.org/officeDocument/2006/relationships/queryTable" Target="../queryTables/queryTable472.xml"/><Relationship Id="rId9" Type="http://schemas.openxmlformats.org/officeDocument/2006/relationships/queryTable" Target="../queryTables/queryTable477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85.xml"/><Relationship Id="rId3" Type="http://schemas.openxmlformats.org/officeDocument/2006/relationships/queryTable" Target="../queryTables/queryTable480.xml"/><Relationship Id="rId7" Type="http://schemas.openxmlformats.org/officeDocument/2006/relationships/queryTable" Target="../queryTables/queryTable484.xml"/><Relationship Id="rId2" Type="http://schemas.openxmlformats.org/officeDocument/2006/relationships/queryTable" Target="../queryTables/queryTable479.xml"/><Relationship Id="rId1" Type="http://schemas.openxmlformats.org/officeDocument/2006/relationships/printerSettings" Target="../printerSettings/printerSettings54.bin"/><Relationship Id="rId6" Type="http://schemas.openxmlformats.org/officeDocument/2006/relationships/queryTable" Target="../queryTables/queryTable483.xml"/><Relationship Id="rId5" Type="http://schemas.openxmlformats.org/officeDocument/2006/relationships/queryTable" Target="../queryTables/queryTable482.xml"/><Relationship Id="rId10" Type="http://schemas.openxmlformats.org/officeDocument/2006/relationships/queryTable" Target="../queryTables/queryTable487.xml"/><Relationship Id="rId4" Type="http://schemas.openxmlformats.org/officeDocument/2006/relationships/queryTable" Target="../queryTables/queryTable481.xml"/><Relationship Id="rId9" Type="http://schemas.openxmlformats.org/officeDocument/2006/relationships/queryTable" Target="../queryTables/queryTable486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94.xml"/><Relationship Id="rId3" Type="http://schemas.openxmlformats.org/officeDocument/2006/relationships/queryTable" Target="../queryTables/queryTable489.xml"/><Relationship Id="rId7" Type="http://schemas.openxmlformats.org/officeDocument/2006/relationships/queryTable" Target="../queryTables/queryTable493.xml"/><Relationship Id="rId2" Type="http://schemas.openxmlformats.org/officeDocument/2006/relationships/queryTable" Target="../queryTables/queryTable488.xml"/><Relationship Id="rId1" Type="http://schemas.openxmlformats.org/officeDocument/2006/relationships/printerSettings" Target="../printerSettings/printerSettings55.bin"/><Relationship Id="rId6" Type="http://schemas.openxmlformats.org/officeDocument/2006/relationships/queryTable" Target="../queryTables/queryTable492.xml"/><Relationship Id="rId5" Type="http://schemas.openxmlformats.org/officeDocument/2006/relationships/queryTable" Target="../queryTables/queryTable491.xml"/><Relationship Id="rId10" Type="http://schemas.openxmlformats.org/officeDocument/2006/relationships/queryTable" Target="../queryTables/queryTable496.xml"/><Relationship Id="rId4" Type="http://schemas.openxmlformats.org/officeDocument/2006/relationships/queryTable" Target="../queryTables/queryTable490.xml"/><Relationship Id="rId9" Type="http://schemas.openxmlformats.org/officeDocument/2006/relationships/queryTable" Target="../queryTables/queryTable495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03.xml"/><Relationship Id="rId3" Type="http://schemas.openxmlformats.org/officeDocument/2006/relationships/queryTable" Target="../queryTables/queryTable498.xml"/><Relationship Id="rId7" Type="http://schemas.openxmlformats.org/officeDocument/2006/relationships/queryTable" Target="../queryTables/queryTable502.xml"/><Relationship Id="rId2" Type="http://schemas.openxmlformats.org/officeDocument/2006/relationships/queryTable" Target="../queryTables/queryTable497.xml"/><Relationship Id="rId1" Type="http://schemas.openxmlformats.org/officeDocument/2006/relationships/printerSettings" Target="../printerSettings/printerSettings56.bin"/><Relationship Id="rId6" Type="http://schemas.openxmlformats.org/officeDocument/2006/relationships/queryTable" Target="../queryTables/queryTable501.xml"/><Relationship Id="rId5" Type="http://schemas.openxmlformats.org/officeDocument/2006/relationships/queryTable" Target="../queryTables/queryTable500.xml"/><Relationship Id="rId10" Type="http://schemas.openxmlformats.org/officeDocument/2006/relationships/queryTable" Target="../queryTables/queryTable505.xml"/><Relationship Id="rId4" Type="http://schemas.openxmlformats.org/officeDocument/2006/relationships/queryTable" Target="../queryTables/queryTable499.xml"/><Relationship Id="rId9" Type="http://schemas.openxmlformats.org/officeDocument/2006/relationships/queryTable" Target="../queryTables/queryTable504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12.xml"/><Relationship Id="rId3" Type="http://schemas.openxmlformats.org/officeDocument/2006/relationships/queryTable" Target="../queryTables/queryTable507.xml"/><Relationship Id="rId7" Type="http://schemas.openxmlformats.org/officeDocument/2006/relationships/queryTable" Target="../queryTables/queryTable511.xml"/><Relationship Id="rId2" Type="http://schemas.openxmlformats.org/officeDocument/2006/relationships/queryTable" Target="../queryTables/queryTable506.xml"/><Relationship Id="rId1" Type="http://schemas.openxmlformats.org/officeDocument/2006/relationships/printerSettings" Target="../printerSettings/printerSettings57.bin"/><Relationship Id="rId6" Type="http://schemas.openxmlformats.org/officeDocument/2006/relationships/queryTable" Target="../queryTables/queryTable510.xml"/><Relationship Id="rId5" Type="http://schemas.openxmlformats.org/officeDocument/2006/relationships/queryTable" Target="../queryTables/queryTable509.xml"/><Relationship Id="rId10" Type="http://schemas.openxmlformats.org/officeDocument/2006/relationships/queryTable" Target="../queryTables/queryTable514.xml"/><Relationship Id="rId4" Type="http://schemas.openxmlformats.org/officeDocument/2006/relationships/queryTable" Target="../queryTables/queryTable508.xml"/><Relationship Id="rId9" Type="http://schemas.openxmlformats.org/officeDocument/2006/relationships/queryTable" Target="../queryTables/queryTable513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21.xml"/><Relationship Id="rId3" Type="http://schemas.openxmlformats.org/officeDocument/2006/relationships/queryTable" Target="../queryTables/queryTable516.xml"/><Relationship Id="rId7" Type="http://schemas.openxmlformats.org/officeDocument/2006/relationships/queryTable" Target="../queryTables/queryTable520.xml"/><Relationship Id="rId2" Type="http://schemas.openxmlformats.org/officeDocument/2006/relationships/queryTable" Target="../queryTables/queryTable515.xml"/><Relationship Id="rId1" Type="http://schemas.openxmlformats.org/officeDocument/2006/relationships/printerSettings" Target="../printerSettings/printerSettings58.bin"/><Relationship Id="rId6" Type="http://schemas.openxmlformats.org/officeDocument/2006/relationships/queryTable" Target="../queryTables/queryTable519.xml"/><Relationship Id="rId5" Type="http://schemas.openxmlformats.org/officeDocument/2006/relationships/queryTable" Target="../queryTables/queryTable518.xml"/><Relationship Id="rId10" Type="http://schemas.openxmlformats.org/officeDocument/2006/relationships/queryTable" Target="../queryTables/queryTable523.xml"/><Relationship Id="rId4" Type="http://schemas.openxmlformats.org/officeDocument/2006/relationships/queryTable" Target="../queryTables/queryTable517.xml"/><Relationship Id="rId9" Type="http://schemas.openxmlformats.org/officeDocument/2006/relationships/queryTable" Target="../queryTables/queryTable522.xm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31.xml"/><Relationship Id="rId13" Type="http://schemas.openxmlformats.org/officeDocument/2006/relationships/queryTable" Target="../queryTables/queryTable536.xml"/><Relationship Id="rId3" Type="http://schemas.openxmlformats.org/officeDocument/2006/relationships/queryTable" Target="../queryTables/queryTable526.xml"/><Relationship Id="rId7" Type="http://schemas.openxmlformats.org/officeDocument/2006/relationships/queryTable" Target="../queryTables/queryTable530.xml"/><Relationship Id="rId12" Type="http://schemas.openxmlformats.org/officeDocument/2006/relationships/queryTable" Target="../queryTables/queryTable535.xml"/><Relationship Id="rId17" Type="http://schemas.openxmlformats.org/officeDocument/2006/relationships/queryTable" Target="../queryTables/queryTable540.xml"/><Relationship Id="rId2" Type="http://schemas.openxmlformats.org/officeDocument/2006/relationships/queryTable" Target="../queryTables/queryTable525.xml"/><Relationship Id="rId16" Type="http://schemas.openxmlformats.org/officeDocument/2006/relationships/queryTable" Target="../queryTables/queryTable539.xml"/><Relationship Id="rId1" Type="http://schemas.openxmlformats.org/officeDocument/2006/relationships/queryTable" Target="../queryTables/queryTable524.xml"/><Relationship Id="rId6" Type="http://schemas.openxmlformats.org/officeDocument/2006/relationships/queryTable" Target="../queryTables/queryTable529.xml"/><Relationship Id="rId11" Type="http://schemas.openxmlformats.org/officeDocument/2006/relationships/queryTable" Target="../queryTables/queryTable534.xml"/><Relationship Id="rId5" Type="http://schemas.openxmlformats.org/officeDocument/2006/relationships/queryTable" Target="../queryTables/queryTable528.xml"/><Relationship Id="rId15" Type="http://schemas.openxmlformats.org/officeDocument/2006/relationships/queryTable" Target="../queryTables/queryTable538.xml"/><Relationship Id="rId10" Type="http://schemas.openxmlformats.org/officeDocument/2006/relationships/queryTable" Target="../queryTables/queryTable533.xml"/><Relationship Id="rId4" Type="http://schemas.openxmlformats.org/officeDocument/2006/relationships/queryTable" Target="../queryTables/queryTable527.xml"/><Relationship Id="rId9" Type="http://schemas.openxmlformats.org/officeDocument/2006/relationships/queryTable" Target="../queryTables/queryTable532.xml"/><Relationship Id="rId14" Type="http://schemas.openxmlformats.org/officeDocument/2006/relationships/queryTable" Target="../queryTables/queryTable537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7.xml"/><Relationship Id="rId3" Type="http://schemas.openxmlformats.org/officeDocument/2006/relationships/queryTable" Target="../queryTables/queryTable542.xml"/><Relationship Id="rId7" Type="http://schemas.openxmlformats.org/officeDocument/2006/relationships/queryTable" Target="../queryTables/queryTable546.xml"/><Relationship Id="rId2" Type="http://schemas.openxmlformats.org/officeDocument/2006/relationships/queryTable" Target="../queryTables/queryTable541.xml"/><Relationship Id="rId1" Type="http://schemas.openxmlformats.org/officeDocument/2006/relationships/printerSettings" Target="../printerSettings/printerSettings59.bin"/><Relationship Id="rId6" Type="http://schemas.openxmlformats.org/officeDocument/2006/relationships/queryTable" Target="../queryTables/queryTable545.xml"/><Relationship Id="rId5" Type="http://schemas.openxmlformats.org/officeDocument/2006/relationships/queryTable" Target="../queryTables/queryTable544.xml"/><Relationship Id="rId10" Type="http://schemas.openxmlformats.org/officeDocument/2006/relationships/queryTable" Target="../queryTables/queryTable549.xml"/><Relationship Id="rId4" Type="http://schemas.openxmlformats.org/officeDocument/2006/relationships/queryTable" Target="../queryTables/queryTable543.xml"/><Relationship Id="rId9" Type="http://schemas.openxmlformats.org/officeDocument/2006/relationships/queryTable" Target="../queryTables/queryTable548.xml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56.xml"/><Relationship Id="rId3" Type="http://schemas.openxmlformats.org/officeDocument/2006/relationships/queryTable" Target="../queryTables/queryTable551.xml"/><Relationship Id="rId7" Type="http://schemas.openxmlformats.org/officeDocument/2006/relationships/queryTable" Target="../queryTables/queryTable555.xml"/><Relationship Id="rId2" Type="http://schemas.openxmlformats.org/officeDocument/2006/relationships/queryTable" Target="../queryTables/queryTable550.xml"/><Relationship Id="rId1" Type="http://schemas.openxmlformats.org/officeDocument/2006/relationships/printerSettings" Target="../printerSettings/printerSettings60.bin"/><Relationship Id="rId6" Type="http://schemas.openxmlformats.org/officeDocument/2006/relationships/queryTable" Target="../queryTables/queryTable554.xml"/><Relationship Id="rId5" Type="http://schemas.openxmlformats.org/officeDocument/2006/relationships/queryTable" Target="../queryTables/queryTable553.xml"/><Relationship Id="rId10" Type="http://schemas.openxmlformats.org/officeDocument/2006/relationships/queryTable" Target="../queryTables/queryTable558.xml"/><Relationship Id="rId4" Type="http://schemas.openxmlformats.org/officeDocument/2006/relationships/queryTable" Target="../queryTables/queryTable552.xml"/><Relationship Id="rId9" Type="http://schemas.openxmlformats.org/officeDocument/2006/relationships/queryTable" Target="../queryTables/queryTable557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65.xml"/><Relationship Id="rId3" Type="http://schemas.openxmlformats.org/officeDocument/2006/relationships/queryTable" Target="../queryTables/queryTable560.xml"/><Relationship Id="rId7" Type="http://schemas.openxmlformats.org/officeDocument/2006/relationships/queryTable" Target="../queryTables/queryTable564.xml"/><Relationship Id="rId2" Type="http://schemas.openxmlformats.org/officeDocument/2006/relationships/queryTable" Target="../queryTables/queryTable559.xml"/><Relationship Id="rId1" Type="http://schemas.openxmlformats.org/officeDocument/2006/relationships/printerSettings" Target="../printerSettings/printerSettings61.bin"/><Relationship Id="rId6" Type="http://schemas.openxmlformats.org/officeDocument/2006/relationships/queryTable" Target="../queryTables/queryTable563.xml"/><Relationship Id="rId5" Type="http://schemas.openxmlformats.org/officeDocument/2006/relationships/queryTable" Target="../queryTables/queryTable562.xml"/><Relationship Id="rId10" Type="http://schemas.openxmlformats.org/officeDocument/2006/relationships/queryTable" Target="../queryTables/queryTable567.xml"/><Relationship Id="rId4" Type="http://schemas.openxmlformats.org/officeDocument/2006/relationships/queryTable" Target="../queryTables/queryTable561.xml"/><Relationship Id="rId9" Type="http://schemas.openxmlformats.org/officeDocument/2006/relationships/queryTable" Target="../queryTables/queryTable566.xm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74.xml"/><Relationship Id="rId3" Type="http://schemas.openxmlformats.org/officeDocument/2006/relationships/queryTable" Target="../queryTables/queryTable569.xml"/><Relationship Id="rId7" Type="http://schemas.openxmlformats.org/officeDocument/2006/relationships/queryTable" Target="../queryTables/queryTable573.xml"/><Relationship Id="rId2" Type="http://schemas.openxmlformats.org/officeDocument/2006/relationships/queryTable" Target="../queryTables/queryTable568.xml"/><Relationship Id="rId1" Type="http://schemas.openxmlformats.org/officeDocument/2006/relationships/printerSettings" Target="../printerSettings/printerSettings62.bin"/><Relationship Id="rId6" Type="http://schemas.openxmlformats.org/officeDocument/2006/relationships/queryTable" Target="../queryTables/queryTable572.xml"/><Relationship Id="rId5" Type="http://schemas.openxmlformats.org/officeDocument/2006/relationships/queryTable" Target="../queryTables/queryTable571.xml"/><Relationship Id="rId10" Type="http://schemas.openxmlformats.org/officeDocument/2006/relationships/queryTable" Target="../queryTables/queryTable576.xml"/><Relationship Id="rId4" Type="http://schemas.openxmlformats.org/officeDocument/2006/relationships/queryTable" Target="../queryTables/queryTable570.xml"/><Relationship Id="rId9" Type="http://schemas.openxmlformats.org/officeDocument/2006/relationships/queryTable" Target="../queryTables/queryTable575.xm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83.xml"/><Relationship Id="rId3" Type="http://schemas.openxmlformats.org/officeDocument/2006/relationships/queryTable" Target="../queryTables/queryTable578.xml"/><Relationship Id="rId7" Type="http://schemas.openxmlformats.org/officeDocument/2006/relationships/queryTable" Target="../queryTables/queryTable582.xml"/><Relationship Id="rId2" Type="http://schemas.openxmlformats.org/officeDocument/2006/relationships/queryTable" Target="../queryTables/queryTable577.xml"/><Relationship Id="rId1" Type="http://schemas.openxmlformats.org/officeDocument/2006/relationships/printerSettings" Target="../printerSettings/printerSettings63.bin"/><Relationship Id="rId6" Type="http://schemas.openxmlformats.org/officeDocument/2006/relationships/queryTable" Target="../queryTables/queryTable581.xml"/><Relationship Id="rId5" Type="http://schemas.openxmlformats.org/officeDocument/2006/relationships/queryTable" Target="../queryTables/queryTable580.xml"/><Relationship Id="rId10" Type="http://schemas.openxmlformats.org/officeDocument/2006/relationships/queryTable" Target="../queryTables/queryTable585.xml"/><Relationship Id="rId4" Type="http://schemas.openxmlformats.org/officeDocument/2006/relationships/queryTable" Target="../queryTables/queryTable579.xml"/><Relationship Id="rId9" Type="http://schemas.openxmlformats.org/officeDocument/2006/relationships/queryTable" Target="../queryTables/queryTable584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92.xml"/><Relationship Id="rId3" Type="http://schemas.openxmlformats.org/officeDocument/2006/relationships/queryTable" Target="../queryTables/queryTable587.xml"/><Relationship Id="rId7" Type="http://schemas.openxmlformats.org/officeDocument/2006/relationships/queryTable" Target="../queryTables/queryTable591.xml"/><Relationship Id="rId2" Type="http://schemas.openxmlformats.org/officeDocument/2006/relationships/queryTable" Target="../queryTables/queryTable586.xml"/><Relationship Id="rId1" Type="http://schemas.openxmlformats.org/officeDocument/2006/relationships/printerSettings" Target="../printerSettings/printerSettings64.bin"/><Relationship Id="rId6" Type="http://schemas.openxmlformats.org/officeDocument/2006/relationships/queryTable" Target="../queryTables/queryTable590.xml"/><Relationship Id="rId5" Type="http://schemas.openxmlformats.org/officeDocument/2006/relationships/queryTable" Target="../queryTables/queryTable589.xml"/><Relationship Id="rId10" Type="http://schemas.openxmlformats.org/officeDocument/2006/relationships/queryTable" Target="../queryTables/queryTable594.xml"/><Relationship Id="rId4" Type="http://schemas.openxmlformats.org/officeDocument/2006/relationships/queryTable" Target="../queryTables/queryTable588.xml"/><Relationship Id="rId9" Type="http://schemas.openxmlformats.org/officeDocument/2006/relationships/queryTable" Target="../queryTables/queryTable593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01.xml"/><Relationship Id="rId3" Type="http://schemas.openxmlformats.org/officeDocument/2006/relationships/queryTable" Target="../queryTables/queryTable596.xml"/><Relationship Id="rId7" Type="http://schemas.openxmlformats.org/officeDocument/2006/relationships/queryTable" Target="../queryTables/queryTable600.xml"/><Relationship Id="rId2" Type="http://schemas.openxmlformats.org/officeDocument/2006/relationships/queryTable" Target="../queryTables/queryTable595.xml"/><Relationship Id="rId1" Type="http://schemas.openxmlformats.org/officeDocument/2006/relationships/printerSettings" Target="../printerSettings/printerSettings65.bin"/><Relationship Id="rId6" Type="http://schemas.openxmlformats.org/officeDocument/2006/relationships/queryTable" Target="../queryTables/queryTable599.xml"/><Relationship Id="rId5" Type="http://schemas.openxmlformats.org/officeDocument/2006/relationships/queryTable" Target="../queryTables/queryTable598.xml"/><Relationship Id="rId10" Type="http://schemas.openxmlformats.org/officeDocument/2006/relationships/queryTable" Target="../queryTables/queryTable603.xml"/><Relationship Id="rId4" Type="http://schemas.openxmlformats.org/officeDocument/2006/relationships/queryTable" Target="../queryTables/queryTable597.xml"/><Relationship Id="rId9" Type="http://schemas.openxmlformats.org/officeDocument/2006/relationships/queryTable" Target="../queryTables/queryTable602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10.xml"/><Relationship Id="rId3" Type="http://schemas.openxmlformats.org/officeDocument/2006/relationships/queryTable" Target="../queryTables/queryTable605.xml"/><Relationship Id="rId7" Type="http://schemas.openxmlformats.org/officeDocument/2006/relationships/queryTable" Target="../queryTables/queryTable609.xml"/><Relationship Id="rId2" Type="http://schemas.openxmlformats.org/officeDocument/2006/relationships/queryTable" Target="../queryTables/queryTable604.xml"/><Relationship Id="rId1" Type="http://schemas.openxmlformats.org/officeDocument/2006/relationships/printerSettings" Target="../printerSettings/printerSettings66.bin"/><Relationship Id="rId6" Type="http://schemas.openxmlformats.org/officeDocument/2006/relationships/queryTable" Target="../queryTables/queryTable608.xml"/><Relationship Id="rId5" Type="http://schemas.openxmlformats.org/officeDocument/2006/relationships/queryTable" Target="../queryTables/queryTable607.xml"/><Relationship Id="rId10" Type="http://schemas.openxmlformats.org/officeDocument/2006/relationships/queryTable" Target="../queryTables/queryTable612.xml"/><Relationship Id="rId4" Type="http://schemas.openxmlformats.org/officeDocument/2006/relationships/queryTable" Target="../queryTables/queryTable606.xml"/><Relationship Id="rId9" Type="http://schemas.openxmlformats.org/officeDocument/2006/relationships/queryTable" Target="../queryTables/queryTable611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19.xml"/><Relationship Id="rId3" Type="http://schemas.openxmlformats.org/officeDocument/2006/relationships/queryTable" Target="../queryTables/queryTable614.xml"/><Relationship Id="rId7" Type="http://schemas.openxmlformats.org/officeDocument/2006/relationships/queryTable" Target="../queryTables/queryTable618.xml"/><Relationship Id="rId2" Type="http://schemas.openxmlformats.org/officeDocument/2006/relationships/queryTable" Target="../queryTables/queryTable613.xml"/><Relationship Id="rId1" Type="http://schemas.openxmlformats.org/officeDocument/2006/relationships/printerSettings" Target="../printerSettings/printerSettings67.bin"/><Relationship Id="rId6" Type="http://schemas.openxmlformats.org/officeDocument/2006/relationships/queryTable" Target="../queryTables/queryTable617.xml"/><Relationship Id="rId5" Type="http://schemas.openxmlformats.org/officeDocument/2006/relationships/queryTable" Target="../queryTables/queryTable616.xml"/><Relationship Id="rId10" Type="http://schemas.openxmlformats.org/officeDocument/2006/relationships/queryTable" Target="../queryTables/queryTable621.xml"/><Relationship Id="rId4" Type="http://schemas.openxmlformats.org/officeDocument/2006/relationships/queryTable" Target="../queryTables/queryTable615.xml"/><Relationship Id="rId9" Type="http://schemas.openxmlformats.org/officeDocument/2006/relationships/queryTable" Target="../queryTables/queryTable620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28.xml"/><Relationship Id="rId3" Type="http://schemas.openxmlformats.org/officeDocument/2006/relationships/queryTable" Target="../queryTables/queryTable623.xml"/><Relationship Id="rId7" Type="http://schemas.openxmlformats.org/officeDocument/2006/relationships/queryTable" Target="../queryTables/queryTable627.xml"/><Relationship Id="rId2" Type="http://schemas.openxmlformats.org/officeDocument/2006/relationships/queryTable" Target="../queryTables/queryTable622.xml"/><Relationship Id="rId1" Type="http://schemas.openxmlformats.org/officeDocument/2006/relationships/printerSettings" Target="../printerSettings/printerSettings68.bin"/><Relationship Id="rId6" Type="http://schemas.openxmlformats.org/officeDocument/2006/relationships/queryTable" Target="../queryTables/queryTable626.xml"/><Relationship Id="rId5" Type="http://schemas.openxmlformats.org/officeDocument/2006/relationships/queryTable" Target="../queryTables/queryTable625.xml"/><Relationship Id="rId10" Type="http://schemas.openxmlformats.org/officeDocument/2006/relationships/queryTable" Target="../queryTables/queryTable630.xml"/><Relationship Id="rId4" Type="http://schemas.openxmlformats.org/officeDocument/2006/relationships/queryTable" Target="../queryTables/queryTable624.xml"/><Relationship Id="rId9" Type="http://schemas.openxmlformats.org/officeDocument/2006/relationships/queryTable" Target="../queryTables/queryTable629.xm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37.xml"/><Relationship Id="rId3" Type="http://schemas.openxmlformats.org/officeDocument/2006/relationships/queryTable" Target="../queryTables/queryTable632.xml"/><Relationship Id="rId7" Type="http://schemas.openxmlformats.org/officeDocument/2006/relationships/queryTable" Target="../queryTables/queryTable636.xml"/><Relationship Id="rId2" Type="http://schemas.openxmlformats.org/officeDocument/2006/relationships/queryTable" Target="../queryTables/queryTable631.xml"/><Relationship Id="rId1" Type="http://schemas.openxmlformats.org/officeDocument/2006/relationships/printerSettings" Target="../printerSettings/printerSettings69.bin"/><Relationship Id="rId6" Type="http://schemas.openxmlformats.org/officeDocument/2006/relationships/queryTable" Target="../queryTables/queryTable635.xml"/><Relationship Id="rId5" Type="http://schemas.openxmlformats.org/officeDocument/2006/relationships/queryTable" Target="../queryTables/queryTable634.xml"/><Relationship Id="rId10" Type="http://schemas.openxmlformats.org/officeDocument/2006/relationships/queryTable" Target="../queryTables/queryTable639.xml"/><Relationship Id="rId4" Type="http://schemas.openxmlformats.org/officeDocument/2006/relationships/queryTable" Target="../queryTables/queryTable633.xml"/><Relationship Id="rId9" Type="http://schemas.openxmlformats.org/officeDocument/2006/relationships/queryTable" Target="../queryTables/queryTable638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46.xml"/><Relationship Id="rId3" Type="http://schemas.openxmlformats.org/officeDocument/2006/relationships/queryTable" Target="../queryTables/queryTable641.xml"/><Relationship Id="rId7" Type="http://schemas.openxmlformats.org/officeDocument/2006/relationships/queryTable" Target="../queryTables/queryTable645.xml"/><Relationship Id="rId2" Type="http://schemas.openxmlformats.org/officeDocument/2006/relationships/queryTable" Target="../queryTables/queryTable640.xml"/><Relationship Id="rId1" Type="http://schemas.openxmlformats.org/officeDocument/2006/relationships/printerSettings" Target="../printerSettings/printerSettings70.bin"/><Relationship Id="rId6" Type="http://schemas.openxmlformats.org/officeDocument/2006/relationships/queryTable" Target="../queryTables/queryTable644.xml"/><Relationship Id="rId5" Type="http://schemas.openxmlformats.org/officeDocument/2006/relationships/queryTable" Target="../queryTables/queryTable643.xml"/><Relationship Id="rId10" Type="http://schemas.openxmlformats.org/officeDocument/2006/relationships/queryTable" Target="../queryTables/queryTable648.xml"/><Relationship Id="rId4" Type="http://schemas.openxmlformats.org/officeDocument/2006/relationships/queryTable" Target="../queryTables/queryTable642.xml"/><Relationship Id="rId9" Type="http://schemas.openxmlformats.org/officeDocument/2006/relationships/queryTable" Target="../queryTables/queryTable647.xm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55.xml"/><Relationship Id="rId3" Type="http://schemas.openxmlformats.org/officeDocument/2006/relationships/queryTable" Target="../queryTables/queryTable650.xml"/><Relationship Id="rId7" Type="http://schemas.openxmlformats.org/officeDocument/2006/relationships/queryTable" Target="../queryTables/queryTable654.xml"/><Relationship Id="rId2" Type="http://schemas.openxmlformats.org/officeDocument/2006/relationships/queryTable" Target="../queryTables/queryTable649.xml"/><Relationship Id="rId1" Type="http://schemas.openxmlformats.org/officeDocument/2006/relationships/printerSettings" Target="../printerSettings/printerSettings71.bin"/><Relationship Id="rId6" Type="http://schemas.openxmlformats.org/officeDocument/2006/relationships/queryTable" Target="../queryTables/queryTable653.xml"/><Relationship Id="rId5" Type="http://schemas.openxmlformats.org/officeDocument/2006/relationships/queryTable" Target="../queryTables/queryTable652.xml"/><Relationship Id="rId4" Type="http://schemas.openxmlformats.org/officeDocument/2006/relationships/queryTable" Target="../queryTables/queryTable651.xml"/><Relationship Id="rId9" Type="http://schemas.openxmlformats.org/officeDocument/2006/relationships/queryTable" Target="../queryTables/queryTable656.xm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63.xml"/><Relationship Id="rId3" Type="http://schemas.openxmlformats.org/officeDocument/2006/relationships/queryTable" Target="../queryTables/queryTable658.xml"/><Relationship Id="rId7" Type="http://schemas.openxmlformats.org/officeDocument/2006/relationships/queryTable" Target="../queryTables/queryTable662.xml"/><Relationship Id="rId2" Type="http://schemas.openxmlformats.org/officeDocument/2006/relationships/queryTable" Target="../queryTables/queryTable657.xml"/><Relationship Id="rId1" Type="http://schemas.openxmlformats.org/officeDocument/2006/relationships/printerSettings" Target="../printerSettings/printerSettings72.bin"/><Relationship Id="rId6" Type="http://schemas.openxmlformats.org/officeDocument/2006/relationships/queryTable" Target="../queryTables/queryTable661.xml"/><Relationship Id="rId5" Type="http://schemas.openxmlformats.org/officeDocument/2006/relationships/queryTable" Target="../queryTables/queryTable660.xml"/><Relationship Id="rId10" Type="http://schemas.openxmlformats.org/officeDocument/2006/relationships/queryTable" Target="../queryTables/queryTable665.xml"/><Relationship Id="rId4" Type="http://schemas.openxmlformats.org/officeDocument/2006/relationships/queryTable" Target="../queryTables/queryTable659.xml"/><Relationship Id="rId9" Type="http://schemas.openxmlformats.org/officeDocument/2006/relationships/queryTable" Target="../queryTables/queryTable664.xm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72.xml"/><Relationship Id="rId3" Type="http://schemas.openxmlformats.org/officeDocument/2006/relationships/queryTable" Target="../queryTables/queryTable667.xml"/><Relationship Id="rId7" Type="http://schemas.openxmlformats.org/officeDocument/2006/relationships/queryTable" Target="../queryTables/queryTable671.xml"/><Relationship Id="rId2" Type="http://schemas.openxmlformats.org/officeDocument/2006/relationships/queryTable" Target="../queryTables/queryTable666.xml"/><Relationship Id="rId1" Type="http://schemas.openxmlformats.org/officeDocument/2006/relationships/printerSettings" Target="../printerSettings/printerSettings73.bin"/><Relationship Id="rId6" Type="http://schemas.openxmlformats.org/officeDocument/2006/relationships/queryTable" Target="../queryTables/queryTable670.xml"/><Relationship Id="rId5" Type="http://schemas.openxmlformats.org/officeDocument/2006/relationships/queryTable" Target="../queryTables/queryTable669.xml"/><Relationship Id="rId10" Type="http://schemas.openxmlformats.org/officeDocument/2006/relationships/queryTable" Target="../queryTables/queryTable674.xml"/><Relationship Id="rId4" Type="http://schemas.openxmlformats.org/officeDocument/2006/relationships/queryTable" Target="../queryTables/queryTable668.xml"/><Relationship Id="rId9" Type="http://schemas.openxmlformats.org/officeDocument/2006/relationships/queryTable" Target="../queryTables/queryTable673.xm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81.xml"/><Relationship Id="rId3" Type="http://schemas.openxmlformats.org/officeDocument/2006/relationships/queryTable" Target="../queryTables/queryTable676.xml"/><Relationship Id="rId7" Type="http://schemas.openxmlformats.org/officeDocument/2006/relationships/queryTable" Target="../queryTables/queryTable680.xml"/><Relationship Id="rId2" Type="http://schemas.openxmlformats.org/officeDocument/2006/relationships/queryTable" Target="../queryTables/queryTable675.xml"/><Relationship Id="rId1" Type="http://schemas.openxmlformats.org/officeDocument/2006/relationships/printerSettings" Target="../printerSettings/printerSettings74.bin"/><Relationship Id="rId6" Type="http://schemas.openxmlformats.org/officeDocument/2006/relationships/queryTable" Target="../queryTables/queryTable679.xml"/><Relationship Id="rId5" Type="http://schemas.openxmlformats.org/officeDocument/2006/relationships/queryTable" Target="../queryTables/queryTable678.xml"/><Relationship Id="rId10" Type="http://schemas.openxmlformats.org/officeDocument/2006/relationships/queryTable" Target="../queryTables/queryTable683.xml"/><Relationship Id="rId4" Type="http://schemas.openxmlformats.org/officeDocument/2006/relationships/queryTable" Target="../queryTables/queryTable677.xml"/><Relationship Id="rId9" Type="http://schemas.openxmlformats.org/officeDocument/2006/relationships/queryTable" Target="../queryTables/queryTable682.xm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90.xml"/><Relationship Id="rId3" Type="http://schemas.openxmlformats.org/officeDocument/2006/relationships/queryTable" Target="../queryTables/queryTable685.xml"/><Relationship Id="rId7" Type="http://schemas.openxmlformats.org/officeDocument/2006/relationships/queryTable" Target="../queryTables/queryTable689.xml"/><Relationship Id="rId2" Type="http://schemas.openxmlformats.org/officeDocument/2006/relationships/queryTable" Target="../queryTables/queryTable684.xml"/><Relationship Id="rId1" Type="http://schemas.openxmlformats.org/officeDocument/2006/relationships/printerSettings" Target="../printerSettings/printerSettings75.bin"/><Relationship Id="rId6" Type="http://schemas.openxmlformats.org/officeDocument/2006/relationships/queryTable" Target="../queryTables/queryTable688.xml"/><Relationship Id="rId5" Type="http://schemas.openxmlformats.org/officeDocument/2006/relationships/queryTable" Target="../queryTables/queryTable687.xml"/><Relationship Id="rId10" Type="http://schemas.openxmlformats.org/officeDocument/2006/relationships/queryTable" Target="../queryTables/queryTable692.xml"/><Relationship Id="rId4" Type="http://schemas.openxmlformats.org/officeDocument/2006/relationships/queryTable" Target="../queryTables/queryTable686.xml"/><Relationship Id="rId9" Type="http://schemas.openxmlformats.org/officeDocument/2006/relationships/queryTable" Target="../queryTables/queryTable691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99.xml"/><Relationship Id="rId3" Type="http://schemas.openxmlformats.org/officeDocument/2006/relationships/queryTable" Target="../queryTables/queryTable694.xml"/><Relationship Id="rId7" Type="http://schemas.openxmlformats.org/officeDocument/2006/relationships/queryTable" Target="../queryTables/queryTable698.xml"/><Relationship Id="rId2" Type="http://schemas.openxmlformats.org/officeDocument/2006/relationships/queryTable" Target="../queryTables/queryTable693.xml"/><Relationship Id="rId1" Type="http://schemas.openxmlformats.org/officeDocument/2006/relationships/printerSettings" Target="../printerSettings/printerSettings76.bin"/><Relationship Id="rId6" Type="http://schemas.openxmlformats.org/officeDocument/2006/relationships/queryTable" Target="../queryTables/queryTable697.xml"/><Relationship Id="rId5" Type="http://schemas.openxmlformats.org/officeDocument/2006/relationships/queryTable" Target="../queryTables/queryTable696.xml"/><Relationship Id="rId10" Type="http://schemas.openxmlformats.org/officeDocument/2006/relationships/queryTable" Target="../queryTables/queryTable701.xml"/><Relationship Id="rId4" Type="http://schemas.openxmlformats.org/officeDocument/2006/relationships/queryTable" Target="../queryTables/queryTable695.xml"/><Relationship Id="rId9" Type="http://schemas.openxmlformats.org/officeDocument/2006/relationships/queryTable" Target="../queryTables/queryTable700.xm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08.xml"/><Relationship Id="rId3" Type="http://schemas.openxmlformats.org/officeDocument/2006/relationships/queryTable" Target="../queryTables/queryTable703.xml"/><Relationship Id="rId7" Type="http://schemas.openxmlformats.org/officeDocument/2006/relationships/queryTable" Target="../queryTables/queryTable707.xml"/><Relationship Id="rId2" Type="http://schemas.openxmlformats.org/officeDocument/2006/relationships/queryTable" Target="../queryTables/queryTable702.xml"/><Relationship Id="rId1" Type="http://schemas.openxmlformats.org/officeDocument/2006/relationships/printerSettings" Target="../printerSettings/printerSettings77.bin"/><Relationship Id="rId6" Type="http://schemas.openxmlformats.org/officeDocument/2006/relationships/queryTable" Target="../queryTables/queryTable706.xml"/><Relationship Id="rId5" Type="http://schemas.openxmlformats.org/officeDocument/2006/relationships/queryTable" Target="../queryTables/queryTable705.xml"/><Relationship Id="rId10" Type="http://schemas.openxmlformats.org/officeDocument/2006/relationships/queryTable" Target="../queryTables/queryTable710.xml"/><Relationship Id="rId4" Type="http://schemas.openxmlformats.org/officeDocument/2006/relationships/queryTable" Target="../queryTables/queryTable704.xml"/><Relationship Id="rId9" Type="http://schemas.openxmlformats.org/officeDocument/2006/relationships/queryTable" Target="../queryTables/queryTable709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17.xml"/><Relationship Id="rId3" Type="http://schemas.openxmlformats.org/officeDocument/2006/relationships/queryTable" Target="../queryTables/queryTable712.xml"/><Relationship Id="rId7" Type="http://schemas.openxmlformats.org/officeDocument/2006/relationships/queryTable" Target="../queryTables/queryTable716.xml"/><Relationship Id="rId2" Type="http://schemas.openxmlformats.org/officeDocument/2006/relationships/queryTable" Target="../queryTables/queryTable711.xml"/><Relationship Id="rId1" Type="http://schemas.openxmlformats.org/officeDocument/2006/relationships/printerSettings" Target="../printerSettings/printerSettings78.bin"/><Relationship Id="rId6" Type="http://schemas.openxmlformats.org/officeDocument/2006/relationships/queryTable" Target="../queryTables/queryTable715.xml"/><Relationship Id="rId5" Type="http://schemas.openxmlformats.org/officeDocument/2006/relationships/queryTable" Target="../queryTables/queryTable714.xml"/><Relationship Id="rId10" Type="http://schemas.openxmlformats.org/officeDocument/2006/relationships/queryTable" Target="../queryTables/queryTable719.xml"/><Relationship Id="rId4" Type="http://schemas.openxmlformats.org/officeDocument/2006/relationships/queryTable" Target="../queryTables/queryTable713.xml"/><Relationship Id="rId9" Type="http://schemas.openxmlformats.org/officeDocument/2006/relationships/queryTable" Target="../queryTables/queryTable718.xm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26.xml"/><Relationship Id="rId3" Type="http://schemas.openxmlformats.org/officeDocument/2006/relationships/queryTable" Target="../queryTables/queryTable721.xml"/><Relationship Id="rId7" Type="http://schemas.openxmlformats.org/officeDocument/2006/relationships/queryTable" Target="../queryTables/queryTable725.xml"/><Relationship Id="rId2" Type="http://schemas.openxmlformats.org/officeDocument/2006/relationships/queryTable" Target="../queryTables/queryTable720.xml"/><Relationship Id="rId1" Type="http://schemas.openxmlformats.org/officeDocument/2006/relationships/printerSettings" Target="../printerSettings/printerSettings79.bin"/><Relationship Id="rId6" Type="http://schemas.openxmlformats.org/officeDocument/2006/relationships/queryTable" Target="../queryTables/queryTable724.xml"/><Relationship Id="rId5" Type="http://schemas.openxmlformats.org/officeDocument/2006/relationships/queryTable" Target="../queryTables/queryTable723.xml"/><Relationship Id="rId10" Type="http://schemas.openxmlformats.org/officeDocument/2006/relationships/queryTable" Target="../queryTables/queryTable728.xml"/><Relationship Id="rId4" Type="http://schemas.openxmlformats.org/officeDocument/2006/relationships/queryTable" Target="../queryTables/queryTable722.xml"/><Relationship Id="rId9" Type="http://schemas.openxmlformats.org/officeDocument/2006/relationships/queryTable" Target="../queryTables/queryTable727.xm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35.xml"/><Relationship Id="rId3" Type="http://schemas.openxmlformats.org/officeDocument/2006/relationships/queryTable" Target="../queryTables/queryTable730.xml"/><Relationship Id="rId7" Type="http://schemas.openxmlformats.org/officeDocument/2006/relationships/queryTable" Target="../queryTables/queryTable734.xml"/><Relationship Id="rId2" Type="http://schemas.openxmlformats.org/officeDocument/2006/relationships/queryTable" Target="../queryTables/queryTable729.xml"/><Relationship Id="rId1" Type="http://schemas.openxmlformats.org/officeDocument/2006/relationships/printerSettings" Target="../printerSettings/printerSettings80.bin"/><Relationship Id="rId6" Type="http://schemas.openxmlformats.org/officeDocument/2006/relationships/queryTable" Target="../queryTables/queryTable733.xml"/><Relationship Id="rId5" Type="http://schemas.openxmlformats.org/officeDocument/2006/relationships/queryTable" Target="../queryTables/queryTable732.xml"/><Relationship Id="rId10" Type="http://schemas.openxmlformats.org/officeDocument/2006/relationships/queryTable" Target="../queryTables/queryTable737.xml"/><Relationship Id="rId4" Type="http://schemas.openxmlformats.org/officeDocument/2006/relationships/queryTable" Target="../queryTables/queryTable731.xml"/><Relationship Id="rId9" Type="http://schemas.openxmlformats.org/officeDocument/2006/relationships/queryTable" Target="../queryTables/queryTable736.xm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44.xml"/><Relationship Id="rId13" Type="http://schemas.openxmlformats.org/officeDocument/2006/relationships/queryTable" Target="../queryTables/queryTable749.xml"/><Relationship Id="rId18" Type="http://schemas.openxmlformats.org/officeDocument/2006/relationships/queryTable" Target="../queryTables/queryTable754.xml"/><Relationship Id="rId3" Type="http://schemas.openxmlformats.org/officeDocument/2006/relationships/queryTable" Target="../queryTables/queryTable739.xml"/><Relationship Id="rId21" Type="http://schemas.openxmlformats.org/officeDocument/2006/relationships/queryTable" Target="../queryTables/queryTable757.xml"/><Relationship Id="rId7" Type="http://schemas.openxmlformats.org/officeDocument/2006/relationships/queryTable" Target="../queryTables/queryTable743.xml"/><Relationship Id="rId12" Type="http://schemas.openxmlformats.org/officeDocument/2006/relationships/queryTable" Target="../queryTables/queryTable748.xml"/><Relationship Id="rId17" Type="http://schemas.openxmlformats.org/officeDocument/2006/relationships/queryTable" Target="../queryTables/queryTable753.xml"/><Relationship Id="rId2" Type="http://schemas.openxmlformats.org/officeDocument/2006/relationships/queryTable" Target="../queryTables/queryTable738.xml"/><Relationship Id="rId16" Type="http://schemas.openxmlformats.org/officeDocument/2006/relationships/queryTable" Target="../queryTables/queryTable752.xml"/><Relationship Id="rId20" Type="http://schemas.openxmlformats.org/officeDocument/2006/relationships/queryTable" Target="../queryTables/queryTable756.xml"/><Relationship Id="rId1" Type="http://schemas.openxmlformats.org/officeDocument/2006/relationships/printerSettings" Target="../printerSettings/printerSettings81.bin"/><Relationship Id="rId6" Type="http://schemas.openxmlformats.org/officeDocument/2006/relationships/queryTable" Target="../queryTables/queryTable742.xml"/><Relationship Id="rId11" Type="http://schemas.openxmlformats.org/officeDocument/2006/relationships/queryTable" Target="../queryTables/queryTable747.xml"/><Relationship Id="rId5" Type="http://schemas.openxmlformats.org/officeDocument/2006/relationships/queryTable" Target="../queryTables/queryTable741.xml"/><Relationship Id="rId15" Type="http://schemas.openxmlformats.org/officeDocument/2006/relationships/queryTable" Target="../queryTables/queryTable751.xml"/><Relationship Id="rId10" Type="http://schemas.openxmlformats.org/officeDocument/2006/relationships/queryTable" Target="../queryTables/queryTable746.xml"/><Relationship Id="rId19" Type="http://schemas.openxmlformats.org/officeDocument/2006/relationships/queryTable" Target="../queryTables/queryTable755.xml"/><Relationship Id="rId4" Type="http://schemas.openxmlformats.org/officeDocument/2006/relationships/queryTable" Target="../queryTables/queryTable740.xml"/><Relationship Id="rId9" Type="http://schemas.openxmlformats.org/officeDocument/2006/relationships/queryTable" Target="../queryTables/queryTable745.xml"/><Relationship Id="rId14" Type="http://schemas.openxmlformats.org/officeDocument/2006/relationships/queryTable" Target="../queryTables/queryTable750.xml"/><Relationship Id="rId22" Type="http://schemas.openxmlformats.org/officeDocument/2006/relationships/queryTable" Target="../queryTables/queryTable758.xm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65.xml"/><Relationship Id="rId3" Type="http://schemas.openxmlformats.org/officeDocument/2006/relationships/queryTable" Target="../queryTables/queryTable760.xml"/><Relationship Id="rId7" Type="http://schemas.openxmlformats.org/officeDocument/2006/relationships/queryTable" Target="../queryTables/queryTable764.xml"/><Relationship Id="rId2" Type="http://schemas.openxmlformats.org/officeDocument/2006/relationships/queryTable" Target="../queryTables/queryTable759.xml"/><Relationship Id="rId1" Type="http://schemas.openxmlformats.org/officeDocument/2006/relationships/printerSettings" Target="../printerSettings/printerSettings82.bin"/><Relationship Id="rId6" Type="http://schemas.openxmlformats.org/officeDocument/2006/relationships/queryTable" Target="../queryTables/queryTable763.xml"/><Relationship Id="rId5" Type="http://schemas.openxmlformats.org/officeDocument/2006/relationships/queryTable" Target="../queryTables/queryTable762.xml"/><Relationship Id="rId10" Type="http://schemas.openxmlformats.org/officeDocument/2006/relationships/queryTable" Target="../queryTables/queryTable767.xml"/><Relationship Id="rId4" Type="http://schemas.openxmlformats.org/officeDocument/2006/relationships/queryTable" Target="../queryTables/queryTable761.xml"/><Relationship Id="rId9" Type="http://schemas.openxmlformats.org/officeDocument/2006/relationships/queryTable" Target="../queryTables/queryTable766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74.xml"/><Relationship Id="rId3" Type="http://schemas.openxmlformats.org/officeDocument/2006/relationships/queryTable" Target="../queryTables/queryTable769.xml"/><Relationship Id="rId7" Type="http://schemas.openxmlformats.org/officeDocument/2006/relationships/queryTable" Target="../queryTables/queryTable773.xml"/><Relationship Id="rId2" Type="http://schemas.openxmlformats.org/officeDocument/2006/relationships/queryTable" Target="../queryTables/queryTable768.xml"/><Relationship Id="rId1" Type="http://schemas.openxmlformats.org/officeDocument/2006/relationships/printerSettings" Target="../printerSettings/printerSettings83.bin"/><Relationship Id="rId6" Type="http://schemas.openxmlformats.org/officeDocument/2006/relationships/queryTable" Target="../queryTables/queryTable772.xml"/><Relationship Id="rId5" Type="http://schemas.openxmlformats.org/officeDocument/2006/relationships/queryTable" Target="../queryTables/queryTable771.xml"/><Relationship Id="rId10" Type="http://schemas.openxmlformats.org/officeDocument/2006/relationships/queryTable" Target="../queryTables/queryTable776.xml"/><Relationship Id="rId4" Type="http://schemas.openxmlformats.org/officeDocument/2006/relationships/queryTable" Target="../queryTables/queryTable770.xml"/><Relationship Id="rId9" Type="http://schemas.openxmlformats.org/officeDocument/2006/relationships/queryTable" Target="../queryTables/queryTable775.xm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83.xml"/><Relationship Id="rId3" Type="http://schemas.openxmlformats.org/officeDocument/2006/relationships/queryTable" Target="../queryTables/queryTable778.xml"/><Relationship Id="rId7" Type="http://schemas.openxmlformats.org/officeDocument/2006/relationships/queryTable" Target="../queryTables/queryTable782.xml"/><Relationship Id="rId2" Type="http://schemas.openxmlformats.org/officeDocument/2006/relationships/queryTable" Target="../queryTables/queryTable777.xml"/><Relationship Id="rId1" Type="http://schemas.openxmlformats.org/officeDocument/2006/relationships/printerSettings" Target="../printerSettings/printerSettings84.bin"/><Relationship Id="rId6" Type="http://schemas.openxmlformats.org/officeDocument/2006/relationships/queryTable" Target="../queryTables/queryTable781.xml"/><Relationship Id="rId5" Type="http://schemas.openxmlformats.org/officeDocument/2006/relationships/queryTable" Target="../queryTables/queryTable780.xml"/><Relationship Id="rId10" Type="http://schemas.openxmlformats.org/officeDocument/2006/relationships/queryTable" Target="../queryTables/queryTable785.xml"/><Relationship Id="rId4" Type="http://schemas.openxmlformats.org/officeDocument/2006/relationships/queryTable" Target="../queryTables/queryTable779.xml"/><Relationship Id="rId9" Type="http://schemas.openxmlformats.org/officeDocument/2006/relationships/queryTable" Target="../queryTables/queryTable784.xm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92.xml"/><Relationship Id="rId3" Type="http://schemas.openxmlformats.org/officeDocument/2006/relationships/queryTable" Target="../queryTables/queryTable787.xml"/><Relationship Id="rId7" Type="http://schemas.openxmlformats.org/officeDocument/2006/relationships/queryTable" Target="../queryTables/queryTable791.xml"/><Relationship Id="rId2" Type="http://schemas.openxmlformats.org/officeDocument/2006/relationships/queryTable" Target="../queryTables/queryTable786.xml"/><Relationship Id="rId1" Type="http://schemas.openxmlformats.org/officeDocument/2006/relationships/printerSettings" Target="../printerSettings/printerSettings85.bin"/><Relationship Id="rId6" Type="http://schemas.openxmlformats.org/officeDocument/2006/relationships/queryTable" Target="../queryTables/queryTable790.xml"/><Relationship Id="rId5" Type="http://schemas.openxmlformats.org/officeDocument/2006/relationships/queryTable" Target="../queryTables/queryTable789.xml"/><Relationship Id="rId10" Type="http://schemas.openxmlformats.org/officeDocument/2006/relationships/queryTable" Target="../queryTables/queryTable794.xml"/><Relationship Id="rId4" Type="http://schemas.openxmlformats.org/officeDocument/2006/relationships/queryTable" Target="../queryTables/queryTable788.xml"/><Relationship Id="rId9" Type="http://schemas.openxmlformats.org/officeDocument/2006/relationships/queryTable" Target="../queryTables/queryTable793.xm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01.xml"/><Relationship Id="rId3" Type="http://schemas.openxmlformats.org/officeDocument/2006/relationships/queryTable" Target="../queryTables/queryTable796.xml"/><Relationship Id="rId7" Type="http://schemas.openxmlformats.org/officeDocument/2006/relationships/queryTable" Target="../queryTables/queryTable800.xml"/><Relationship Id="rId2" Type="http://schemas.openxmlformats.org/officeDocument/2006/relationships/queryTable" Target="../queryTables/queryTable795.xml"/><Relationship Id="rId1" Type="http://schemas.openxmlformats.org/officeDocument/2006/relationships/printerSettings" Target="../printerSettings/printerSettings86.bin"/><Relationship Id="rId6" Type="http://schemas.openxmlformats.org/officeDocument/2006/relationships/queryTable" Target="../queryTables/queryTable799.xml"/><Relationship Id="rId5" Type="http://schemas.openxmlformats.org/officeDocument/2006/relationships/queryTable" Target="../queryTables/queryTable798.xml"/><Relationship Id="rId10" Type="http://schemas.openxmlformats.org/officeDocument/2006/relationships/queryTable" Target="../queryTables/queryTable803.xml"/><Relationship Id="rId4" Type="http://schemas.openxmlformats.org/officeDocument/2006/relationships/queryTable" Target="../queryTables/queryTable797.xml"/><Relationship Id="rId9" Type="http://schemas.openxmlformats.org/officeDocument/2006/relationships/queryTable" Target="../queryTables/queryTable802.xm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10.xml"/><Relationship Id="rId3" Type="http://schemas.openxmlformats.org/officeDocument/2006/relationships/queryTable" Target="../queryTables/queryTable805.xml"/><Relationship Id="rId7" Type="http://schemas.openxmlformats.org/officeDocument/2006/relationships/queryTable" Target="../queryTables/queryTable809.xml"/><Relationship Id="rId2" Type="http://schemas.openxmlformats.org/officeDocument/2006/relationships/queryTable" Target="../queryTables/queryTable804.xml"/><Relationship Id="rId1" Type="http://schemas.openxmlformats.org/officeDocument/2006/relationships/printerSettings" Target="../printerSettings/printerSettings87.bin"/><Relationship Id="rId6" Type="http://schemas.openxmlformats.org/officeDocument/2006/relationships/queryTable" Target="../queryTables/queryTable808.xml"/><Relationship Id="rId5" Type="http://schemas.openxmlformats.org/officeDocument/2006/relationships/queryTable" Target="../queryTables/queryTable807.xml"/><Relationship Id="rId10" Type="http://schemas.openxmlformats.org/officeDocument/2006/relationships/queryTable" Target="../queryTables/queryTable812.xml"/><Relationship Id="rId4" Type="http://schemas.openxmlformats.org/officeDocument/2006/relationships/queryTable" Target="../queryTables/queryTable806.xml"/><Relationship Id="rId9" Type="http://schemas.openxmlformats.org/officeDocument/2006/relationships/queryTable" Target="../queryTables/queryTable811.xm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19.xml"/><Relationship Id="rId3" Type="http://schemas.openxmlformats.org/officeDocument/2006/relationships/queryTable" Target="../queryTables/queryTable814.xml"/><Relationship Id="rId7" Type="http://schemas.openxmlformats.org/officeDocument/2006/relationships/queryTable" Target="../queryTables/queryTable818.xml"/><Relationship Id="rId2" Type="http://schemas.openxmlformats.org/officeDocument/2006/relationships/queryTable" Target="../queryTables/queryTable813.xml"/><Relationship Id="rId1" Type="http://schemas.openxmlformats.org/officeDocument/2006/relationships/printerSettings" Target="../printerSettings/printerSettings88.bin"/><Relationship Id="rId6" Type="http://schemas.openxmlformats.org/officeDocument/2006/relationships/queryTable" Target="../queryTables/queryTable817.xml"/><Relationship Id="rId5" Type="http://schemas.openxmlformats.org/officeDocument/2006/relationships/queryTable" Target="../queryTables/queryTable816.xml"/><Relationship Id="rId10" Type="http://schemas.openxmlformats.org/officeDocument/2006/relationships/queryTable" Target="../queryTables/queryTable821.xml"/><Relationship Id="rId4" Type="http://schemas.openxmlformats.org/officeDocument/2006/relationships/queryTable" Target="../queryTables/queryTable815.xml"/><Relationship Id="rId9" Type="http://schemas.openxmlformats.org/officeDocument/2006/relationships/queryTable" Target="../queryTables/queryTable820.xml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28.xml"/><Relationship Id="rId3" Type="http://schemas.openxmlformats.org/officeDocument/2006/relationships/queryTable" Target="../queryTables/queryTable823.xml"/><Relationship Id="rId7" Type="http://schemas.openxmlformats.org/officeDocument/2006/relationships/queryTable" Target="../queryTables/queryTable827.xml"/><Relationship Id="rId2" Type="http://schemas.openxmlformats.org/officeDocument/2006/relationships/queryTable" Target="../queryTables/queryTable822.xml"/><Relationship Id="rId1" Type="http://schemas.openxmlformats.org/officeDocument/2006/relationships/printerSettings" Target="../printerSettings/printerSettings89.bin"/><Relationship Id="rId6" Type="http://schemas.openxmlformats.org/officeDocument/2006/relationships/queryTable" Target="../queryTables/queryTable826.xml"/><Relationship Id="rId5" Type="http://schemas.openxmlformats.org/officeDocument/2006/relationships/queryTable" Target="../queryTables/queryTable825.xml"/><Relationship Id="rId4" Type="http://schemas.openxmlformats.org/officeDocument/2006/relationships/queryTable" Target="../queryTables/queryTable824.xml"/><Relationship Id="rId9" Type="http://schemas.openxmlformats.org/officeDocument/2006/relationships/queryTable" Target="../queryTables/queryTable829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36.xml"/><Relationship Id="rId3" Type="http://schemas.openxmlformats.org/officeDocument/2006/relationships/queryTable" Target="../queryTables/queryTable831.xml"/><Relationship Id="rId7" Type="http://schemas.openxmlformats.org/officeDocument/2006/relationships/queryTable" Target="../queryTables/queryTable835.xml"/><Relationship Id="rId2" Type="http://schemas.openxmlformats.org/officeDocument/2006/relationships/queryTable" Target="../queryTables/queryTable830.xml"/><Relationship Id="rId1" Type="http://schemas.openxmlformats.org/officeDocument/2006/relationships/printerSettings" Target="../printerSettings/printerSettings90.bin"/><Relationship Id="rId6" Type="http://schemas.openxmlformats.org/officeDocument/2006/relationships/queryTable" Target="../queryTables/queryTable834.xml"/><Relationship Id="rId5" Type="http://schemas.openxmlformats.org/officeDocument/2006/relationships/queryTable" Target="../queryTables/queryTable833.xml"/><Relationship Id="rId4" Type="http://schemas.openxmlformats.org/officeDocument/2006/relationships/queryTable" Target="../queryTables/queryTable832.xml"/><Relationship Id="rId9" Type="http://schemas.openxmlformats.org/officeDocument/2006/relationships/queryTable" Target="../queryTables/queryTable837.xml"/></Relationships>
</file>

<file path=xl/worksheets/_rels/sheet9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44.xml"/><Relationship Id="rId3" Type="http://schemas.openxmlformats.org/officeDocument/2006/relationships/queryTable" Target="../queryTables/queryTable839.xml"/><Relationship Id="rId7" Type="http://schemas.openxmlformats.org/officeDocument/2006/relationships/queryTable" Target="../queryTables/queryTable843.xml"/><Relationship Id="rId2" Type="http://schemas.openxmlformats.org/officeDocument/2006/relationships/queryTable" Target="../queryTables/queryTable838.xml"/><Relationship Id="rId1" Type="http://schemas.openxmlformats.org/officeDocument/2006/relationships/printerSettings" Target="../printerSettings/printerSettings91.bin"/><Relationship Id="rId6" Type="http://schemas.openxmlformats.org/officeDocument/2006/relationships/queryTable" Target="../queryTables/queryTable842.xml"/><Relationship Id="rId5" Type="http://schemas.openxmlformats.org/officeDocument/2006/relationships/queryTable" Target="../queryTables/queryTable841.xml"/><Relationship Id="rId10" Type="http://schemas.openxmlformats.org/officeDocument/2006/relationships/queryTable" Target="../queryTables/queryTable846.xml"/><Relationship Id="rId4" Type="http://schemas.openxmlformats.org/officeDocument/2006/relationships/queryTable" Target="../queryTables/queryTable840.xml"/><Relationship Id="rId9" Type="http://schemas.openxmlformats.org/officeDocument/2006/relationships/queryTable" Target="../queryTables/queryTable845.xml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53.xml"/><Relationship Id="rId3" Type="http://schemas.openxmlformats.org/officeDocument/2006/relationships/queryTable" Target="../queryTables/queryTable848.xml"/><Relationship Id="rId7" Type="http://schemas.openxmlformats.org/officeDocument/2006/relationships/queryTable" Target="../queryTables/queryTable852.xml"/><Relationship Id="rId2" Type="http://schemas.openxmlformats.org/officeDocument/2006/relationships/queryTable" Target="../queryTables/queryTable847.xml"/><Relationship Id="rId1" Type="http://schemas.openxmlformats.org/officeDocument/2006/relationships/printerSettings" Target="../printerSettings/printerSettings92.bin"/><Relationship Id="rId6" Type="http://schemas.openxmlformats.org/officeDocument/2006/relationships/queryTable" Target="../queryTables/queryTable851.xml"/><Relationship Id="rId5" Type="http://schemas.openxmlformats.org/officeDocument/2006/relationships/queryTable" Target="../queryTables/queryTable850.xml"/><Relationship Id="rId10" Type="http://schemas.openxmlformats.org/officeDocument/2006/relationships/queryTable" Target="../queryTables/queryTable855.xml"/><Relationship Id="rId4" Type="http://schemas.openxmlformats.org/officeDocument/2006/relationships/queryTable" Target="../queryTables/queryTable849.xml"/><Relationship Id="rId9" Type="http://schemas.openxmlformats.org/officeDocument/2006/relationships/queryTable" Target="../queryTables/queryTable854.xml"/></Relationships>
</file>

<file path=xl/worksheets/_rels/sheet9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62.xml"/><Relationship Id="rId3" Type="http://schemas.openxmlformats.org/officeDocument/2006/relationships/queryTable" Target="../queryTables/queryTable857.xml"/><Relationship Id="rId7" Type="http://schemas.openxmlformats.org/officeDocument/2006/relationships/queryTable" Target="../queryTables/queryTable861.xml"/><Relationship Id="rId2" Type="http://schemas.openxmlformats.org/officeDocument/2006/relationships/queryTable" Target="../queryTables/queryTable856.xml"/><Relationship Id="rId1" Type="http://schemas.openxmlformats.org/officeDocument/2006/relationships/printerSettings" Target="../printerSettings/printerSettings93.bin"/><Relationship Id="rId6" Type="http://schemas.openxmlformats.org/officeDocument/2006/relationships/queryTable" Target="../queryTables/queryTable860.xml"/><Relationship Id="rId5" Type="http://schemas.openxmlformats.org/officeDocument/2006/relationships/queryTable" Target="../queryTables/queryTable859.xml"/><Relationship Id="rId10" Type="http://schemas.openxmlformats.org/officeDocument/2006/relationships/queryTable" Target="../queryTables/queryTable864.xml"/><Relationship Id="rId4" Type="http://schemas.openxmlformats.org/officeDocument/2006/relationships/queryTable" Target="../queryTables/queryTable858.xml"/><Relationship Id="rId9" Type="http://schemas.openxmlformats.org/officeDocument/2006/relationships/queryTable" Target="../queryTables/queryTable863.xml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71.xml"/><Relationship Id="rId3" Type="http://schemas.openxmlformats.org/officeDocument/2006/relationships/queryTable" Target="../queryTables/queryTable866.xml"/><Relationship Id="rId7" Type="http://schemas.openxmlformats.org/officeDocument/2006/relationships/queryTable" Target="../queryTables/queryTable870.xml"/><Relationship Id="rId2" Type="http://schemas.openxmlformats.org/officeDocument/2006/relationships/queryTable" Target="../queryTables/queryTable865.xml"/><Relationship Id="rId1" Type="http://schemas.openxmlformats.org/officeDocument/2006/relationships/printerSettings" Target="../printerSettings/printerSettings94.bin"/><Relationship Id="rId6" Type="http://schemas.openxmlformats.org/officeDocument/2006/relationships/queryTable" Target="../queryTables/queryTable869.xml"/><Relationship Id="rId5" Type="http://schemas.openxmlformats.org/officeDocument/2006/relationships/queryTable" Target="../queryTables/queryTable868.xml"/><Relationship Id="rId10" Type="http://schemas.openxmlformats.org/officeDocument/2006/relationships/queryTable" Target="../queryTables/queryTable873.xml"/><Relationship Id="rId4" Type="http://schemas.openxmlformats.org/officeDocument/2006/relationships/queryTable" Target="../queryTables/queryTable867.xml"/><Relationship Id="rId9" Type="http://schemas.openxmlformats.org/officeDocument/2006/relationships/queryTable" Target="../queryTables/queryTable872.xml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80.xml"/><Relationship Id="rId3" Type="http://schemas.openxmlformats.org/officeDocument/2006/relationships/queryTable" Target="../queryTables/queryTable875.xml"/><Relationship Id="rId7" Type="http://schemas.openxmlformats.org/officeDocument/2006/relationships/queryTable" Target="../queryTables/queryTable879.xml"/><Relationship Id="rId2" Type="http://schemas.openxmlformats.org/officeDocument/2006/relationships/queryTable" Target="../queryTables/queryTable874.xml"/><Relationship Id="rId1" Type="http://schemas.openxmlformats.org/officeDocument/2006/relationships/printerSettings" Target="../printerSettings/printerSettings95.bin"/><Relationship Id="rId6" Type="http://schemas.openxmlformats.org/officeDocument/2006/relationships/queryTable" Target="../queryTables/queryTable878.xml"/><Relationship Id="rId5" Type="http://schemas.openxmlformats.org/officeDocument/2006/relationships/queryTable" Target="../queryTables/queryTable877.xml"/><Relationship Id="rId10" Type="http://schemas.openxmlformats.org/officeDocument/2006/relationships/queryTable" Target="../queryTables/queryTable882.xml"/><Relationship Id="rId4" Type="http://schemas.openxmlformats.org/officeDocument/2006/relationships/queryTable" Target="../queryTables/queryTable876.xml"/><Relationship Id="rId9" Type="http://schemas.openxmlformats.org/officeDocument/2006/relationships/queryTable" Target="../queryTables/queryTable881.xml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89.xml"/><Relationship Id="rId3" Type="http://schemas.openxmlformats.org/officeDocument/2006/relationships/queryTable" Target="../queryTables/queryTable884.xml"/><Relationship Id="rId7" Type="http://schemas.openxmlformats.org/officeDocument/2006/relationships/queryTable" Target="../queryTables/queryTable888.xml"/><Relationship Id="rId2" Type="http://schemas.openxmlformats.org/officeDocument/2006/relationships/queryTable" Target="../queryTables/queryTable883.xml"/><Relationship Id="rId1" Type="http://schemas.openxmlformats.org/officeDocument/2006/relationships/printerSettings" Target="../printerSettings/printerSettings96.bin"/><Relationship Id="rId6" Type="http://schemas.openxmlformats.org/officeDocument/2006/relationships/queryTable" Target="../queryTables/queryTable887.xml"/><Relationship Id="rId5" Type="http://schemas.openxmlformats.org/officeDocument/2006/relationships/queryTable" Target="../queryTables/queryTable886.xml"/><Relationship Id="rId10" Type="http://schemas.openxmlformats.org/officeDocument/2006/relationships/queryTable" Target="../queryTables/queryTable891.xml"/><Relationship Id="rId4" Type="http://schemas.openxmlformats.org/officeDocument/2006/relationships/queryTable" Target="../queryTables/queryTable885.xml"/><Relationship Id="rId9" Type="http://schemas.openxmlformats.org/officeDocument/2006/relationships/queryTable" Target="../queryTables/queryTable890.xml"/></Relationships>
</file>

<file path=xl/worksheets/_rels/sheet9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98.xml"/><Relationship Id="rId3" Type="http://schemas.openxmlformats.org/officeDocument/2006/relationships/queryTable" Target="../queryTables/queryTable893.xml"/><Relationship Id="rId7" Type="http://schemas.openxmlformats.org/officeDocument/2006/relationships/queryTable" Target="../queryTables/queryTable897.xml"/><Relationship Id="rId2" Type="http://schemas.openxmlformats.org/officeDocument/2006/relationships/queryTable" Target="../queryTables/queryTable892.xml"/><Relationship Id="rId1" Type="http://schemas.openxmlformats.org/officeDocument/2006/relationships/printerSettings" Target="../printerSettings/printerSettings97.bin"/><Relationship Id="rId6" Type="http://schemas.openxmlformats.org/officeDocument/2006/relationships/queryTable" Target="../queryTables/queryTable896.xml"/><Relationship Id="rId11" Type="http://schemas.openxmlformats.org/officeDocument/2006/relationships/queryTable" Target="../queryTables/queryTable901.xml"/><Relationship Id="rId5" Type="http://schemas.openxmlformats.org/officeDocument/2006/relationships/queryTable" Target="../queryTables/queryTable895.xml"/><Relationship Id="rId10" Type="http://schemas.openxmlformats.org/officeDocument/2006/relationships/queryTable" Target="../queryTables/queryTable900.xml"/><Relationship Id="rId4" Type="http://schemas.openxmlformats.org/officeDocument/2006/relationships/queryTable" Target="../queryTables/queryTable894.xml"/><Relationship Id="rId9" Type="http://schemas.openxmlformats.org/officeDocument/2006/relationships/queryTable" Target="../queryTables/queryTable899.xml"/></Relationships>
</file>

<file path=xl/worksheets/_rels/sheet9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08.xml"/><Relationship Id="rId3" Type="http://schemas.openxmlformats.org/officeDocument/2006/relationships/queryTable" Target="../queryTables/queryTable903.xml"/><Relationship Id="rId7" Type="http://schemas.openxmlformats.org/officeDocument/2006/relationships/queryTable" Target="../queryTables/queryTable907.xml"/><Relationship Id="rId12" Type="http://schemas.openxmlformats.org/officeDocument/2006/relationships/queryTable" Target="../queryTables/queryTable912.xml"/><Relationship Id="rId2" Type="http://schemas.openxmlformats.org/officeDocument/2006/relationships/queryTable" Target="../queryTables/queryTable902.xml"/><Relationship Id="rId1" Type="http://schemas.openxmlformats.org/officeDocument/2006/relationships/printerSettings" Target="../printerSettings/printerSettings98.bin"/><Relationship Id="rId6" Type="http://schemas.openxmlformats.org/officeDocument/2006/relationships/queryTable" Target="../queryTables/queryTable906.xml"/><Relationship Id="rId11" Type="http://schemas.openxmlformats.org/officeDocument/2006/relationships/queryTable" Target="../queryTables/queryTable911.xml"/><Relationship Id="rId5" Type="http://schemas.openxmlformats.org/officeDocument/2006/relationships/queryTable" Target="../queryTables/queryTable905.xml"/><Relationship Id="rId10" Type="http://schemas.openxmlformats.org/officeDocument/2006/relationships/queryTable" Target="../queryTables/queryTable910.xml"/><Relationship Id="rId4" Type="http://schemas.openxmlformats.org/officeDocument/2006/relationships/queryTable" Target="../queryTables/queryTable904.xml"/><Relationship Id="rId9" Type="http://schemas.openxmlformats.org/officeDocument/2006/relationships/queryTable" Target="../queryTables/queryTable909.xml"/></Relationships>
</file>

<file path=xl/worksheets/_rels/sheet10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19.xml"/><Relationship Id="rId3" Type="http://schemas.openxmlformats.org/officeDocument/2006/relationships/queryTable" Target="../queryTables/queryTable914.xml"/><Relationship Id="rId7" Type="http://schemas.openxmlformats.org/officeDocument/2006/relationships/queryTable" Target="../queryTables/queryTable918.xml"/><Relationship Id="rId2" Type="http://schemas.openxmlformats.org/officeDocument/2006/relationships/queryTable" Target="../queryTables/queryTable913.xml"/><Relationship Id="rId1" Type="http://schemas.openxmlformats.org/officeDocument/2006/relationships/printerSettings" Target="../printerSettings/printerSettings99.bin"/><Relationship Id="rId6" Type="http://schemas.openxmlformats.org/officeDocument/2006/relationships/queryTable" Target="../queryTables/queryTable917.xml"/><Relationship Id="rId5" Type="http://schemas.openxmlformats.org/officeDocument/2006/relationships/queryTable" Target="../queryTables/queryTable916.xml"/><Relationship Id="rId10" Type="http://schemas.openxmlformats.org/officeDocument/2006/relationships/queryTable" Target="../queryTables/queryTable921.xml"/><Relationship Id="rId4" Type="http://schemas.openxmlformats.org/officeDocument/2006/relationships/queryTable" Target="../queryTables/queryTable915.xml"/><Relationship Id="rId9" Type="http://schemas.openxmlformats.org/officeDocument/2006/relationships/queryTable" Target="../queryTables/queryTable920.xml"/></Relationships>
</file>

<file path=xl/worksheets/_rels/sheet10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28.xml"/><Relationship Id="rId3" Type="http://schemas.openxmlformats.org/officeDocument/2006/relationships/queryTable" Target="../queryTables/queryTable923.xml"/><Relationship Id="rId7" Type="http://schemas.openxmlformats.org/officeDocument/2006/relationships/queryTable" Target="../queryTables/queryTable927.xml"/><Relationship Id="rId2" Type="http://schemas.openxmlformats.org/officeDocument/2006/relationships/queryTable" Target="../queryTables/queryTable922.xml"/><Relationship Id="rId1" Type="http://schemas.openxmlformats.org/officeDocument/2006/relationships/printerSettings" Target="../printerSettings/printerSettings100.bin"/><Relationship Id="rId6" Type="http://schemas.openxmlformats.org/officeDocument/2006/relationships/queryTable" Target="../queryTables/queryTable926.xml"/><Relationship Id="rId5" Type="http://schemas.openxmlformats.org/officeDocument/2006/relationships/queryTable" Target="../queryTables/queryTable925.xml"/><Relationship Id="rId10" Type="http://schemas.openxmlformats.org/officeDocument/2006/relationships/queryTable" Target="../queryTables/queryTable930.xml"/><Relationship Id="rId4" Type="http://schemas.openxmlformats.org/officeDocument/2006/relationships/queryTable" Target="../queryTables/queryTable924.xml"/><Relationship Id="rId9" Type="http://schemas.openxmlformats.org/officeDocument/2006/relationships/queryTable" Target="../queryTables/queryTable929.xml"/></Relationships>
</file>

<file path=xl/worksheets/_rels/sheet10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37.xml"/><Relationship Id="rId3" Type="http://schemas.openxmlformats.org/officeDocument/2006/relationships/queryTable" Target="../queryTables/queryTable932.xml"/><Relationship Id="rId7" Type="http://schemas.openxmlformats.org/officeDocument/2006/relationships/queryTable" Target="../queryTables/queryTable936.xml"/><Relationship Id="rId2" Type="http://schemas.openxmlformats.org/officeDocument/2006/relationships/queryTable" Target="../queryTables/queryTable931.xml"/><Relationship Id="rId1" Type="http://schemas.openxmlformats.org/officeDocument/2006/relationships/printerSettings" Target="../printerSettings/printerSettings101.bin"/><Relationship Id="rId6" Type="http://schemas.openxmlformats.org/officeDocument/2006/relationships/queryTable" Target="../queryTables/queryTable935.xml"/><Relationship Id="rId5" Type="http://schemas.openxmlformats.org/officeDocument/2006/relationships/queryTable" Target="../queryTables/queryTable934.xml"/><Relationship Id="rId10" Type="http://schemas.openxmlformats.org/officeDocument/2006/relationships/queryTable" Target="../queryTables/queryTable939.xml"/><Relationship Id="rId4" Type="http://schemas.openxmlformats.org/officeDocument/2006/relationships/queryTable" Target="../queryTables/queryTable933.xml"/><Relationship Id="rId9" Type="http://schemas.openxmlformats.org/officeDocument/2006/relationships/queryTable" Target="../queryTables/queryTable938.xml"/></Relationships>
</file>

<file path=xl/worksheets/_rels/sheet10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46.xml"/><Relationship Id="rId3" Type="http://schemas.openxmlformats.org/officeDocument/2006/relationships/queryTable" Target="../queryTables/queryTable941.xml"/><Relationship Id="rId7" Type="http://schemas.openxmlformats.org/officeDocument/2006/relationships/queryTable" Target="../queryTables/queryTable945.xml"/><Relationship Id="rId2" Type="http://schemas.openxmlformats.org/officeDocument/2006/relationships/queryTable" Target="../queryTables/queryTable940.xml"/><Relationship Id="rId1" Type="http://schemas.openxmlformats.org/officeDocument/2006/relationships/printerSettings" Target="../printerSettings/printerSettings102.bin"/><Relationship Id="rId6" Type="http://schemas.openxmlformats.org/officeDocument/2006/relationships/queryTable" Target="../queryTables/queryTable944.xml"/><Relationship Id="rId5" Type="http://schemas.openxmlformats.org/officeDocument/2006/relationships/queryTable" Target="../queryTables/queryTable943.xml"/><Relationship Id="rId10" Type="http://schemas.openxmlformats.org/officeDocument/2006/relationships/queryTable" Target="../queryTables/queryTable948.xml"/><Relationship Id="rId4" Type="http://schemas.openxmlformats.org/officeDocument/2006/relationships/queryTable" Target="../queryTables/queryTable942.xml"/><Relationship Id="rId9" Type="http://schemas.openxmlformats.org/officeDocument/2006/relationships/queryTable" Target="../queryTables/queryTable947.xml"/></Relationships>
</file>

<file path=xl/worksheets/_rels/sheet10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55.xml"/><Relationship Id="rId3" Type="http://schemas.openxmlformats.org/officeDocument/2006/relationships/queryTable" Target="../queryTables/queryTable950.xml"/><Relationship Id="rId7" Type="http://schemas.openxmlformats.org/officeDocument/2006/relationships/queryTable" Target="../queryTables/queryTable954.xml"/><Relationship Id="rId2" Type="http://schemas.openxmlformats.org/officeDocument/2006/relationships/queryTable" Target="../queryTables/queryTable949.xml"/><Relationship Id="rId1" Type="http://schemas.openxmlformats.org/officeDocument/2006/relationships/printerSettings" Target="../printerSettings/printerSettings103.bin"/><Relationship Id="rId6" Type="http://schemas.openxmlformats.org/officeDocument/2006/relationships/queryTable" Target="../queryTables/queryTable953.xml"/><Relationship Id="rId5" Type="http://schemas.openxmlformats.org/officeDocument/2006/relationships/queryTable" Target="../queryTables/queryTable952.xml"/><Relationship Id="rId10" Type="http://schemas.openxmlformats.org/officeDocument/2006/relationships/queryTable" Target="../queryTables/queryTable957.xml"/><Relationship Id="rId4" Type="http://schemas.openxmlformats.org/officeDocument/2006/relationships/queryTable" Target="../queryTables/queryTable951.xml"/><Relationship Id="rId9" Type="http://schemas.openxmlformats.org/officeDocument/2006/relationships/queryTable" Target="../queryTables/queryTable956.xml"/></Relationships>
</file>

<file path=xl/worksheets/_rels/sheet10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64.xml"/><Relationship Id="rId3" Type="http://schemas.openxmlformats.org/officeDocument/2006/relationships/queryTable" Target="../queryTables/queryTable959.xml"/><Relationship Id="rId7" Type="http://schemas.openxmlformats.org/officeDocument/2006/relationships/queryTable" Target="../queryTables/queryTable963.xml"/><Relationship Id="rId2" Type="http://schemas.openxmlformats.org/officeDocument/2006/relationships/queryTable" Target="../queryTables/queryTable958.xml"/><Relationship Id="rId1" Type="http://schemas.openxmlformats.org/officeDocument/2006/relationships/printerSettings" Target="../printerSettings/printerSettings104.bin"/><Relationship Id="rId6" Type="http://schemas.openxmlformats.org/officeDocument/2006/relationships/queryTable" Target="../queryTables/queryTable962.xml"/><Relationship Id="rId5" Type="http://schemas.openxmlformats.org/officeDocument/2006/relationships/queryTable" Target="../queryTables/queryTable961.xml"/><Relationship Id="rId10" Type="http://schemas.openxmlformats.org/officeDocument/2006/relationships/queryTable" Target="../queryTables/queryTable966.xml"/><Relationship Id="rId4" Type="http://schemas.openxmlformats.org/officeDocument/2006/relationships/queryTable" Target="../queryTables/queryTable960.xml"/><Relationship Id="rId9" Type="http://schemas.openxmlformats.org/officeDocument/2006/relationships/queryTable" Target="../queryTables/queryTable965.xml"/></Relationships>
</file>

<file path=xl/worksheets/_rels/sheet10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73.xml"/><Relationship Id="rId3" Type="http://schemas.openxmlformats.org/officeDocument/2006/relationships/queryTable" Target="../queryTables/queryTable968.xml"/><Relationship Id="rId7" Type="http://schemas.openxmlformats.org/officeDocument/2006/relationships/queryTable" Target="../queryTables/queryTable972.xml"/><Relationship Id="rId2" Type="http://schemas.openxmlformats.org/officeDocument/2006/relationships/queryTable" Target="../queryTables/queryTable967.xml"/><Relationship Id="rId1" Type="http://schemas.openxmlformats.org/officeDocument/2006/relationships/printerSettings" Target="../printerSettings/printerSettings105.bin"/><Relationship Id="rId6" Type="http://schemas.openxmlformats.org/officeDocument/2006/relationships/queryTable" Target="../queryTables/queryTable971.xml"/><Relationship Id="rId5" Type="http://schemas.openxmlformats.org/officeDocument/2006/relationships/queryTable" Target="../queryTables/queryTable970.xml"/><Relationship Id="rId10" Type="http://schemas.openxmlformats.org/officeDocument/2006/relationships/queryTable" Target="../queryTables/queryTable975.xml"/><Relationship Id="rId4" Type="http://schemas.openxmlformats.org/officeDocument/2006/relationships/queryTable" Target="../queryTables/queryTable969.xml"/><Relationship Id="rId9" Type="http://schemas.openxmlformats.org/officeDocument/2006/relationships/queryTable" Target="../queryTables/queryTable974.xml"/></Relationships>
</file>

<file path=xl/worksheets/_rels/sheet10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82.xml"/><Relationship Id="rId3" Type="http://schemas.openxmlformats.org/officeDocument/2006/relationships/queryTable" Target="../queryTables/queryTable977.xml"/><Relationship Id="rId7" Type="http://schemas.openxmlformats.org/officeDocument/2006/relationships/queryTable" Target="../queryTables/queryTable981.xml"/><Relationship Id="rId2" Type="http://schemas.openxmlformats.org/officeDocument/2006/relationships/queryTable" Target="../queryTables/queryTable976.xml"/><Relationship Id="rId1" Type="http://schemas.openxmlformats.org/officeDocument/2006/relationships/printerSettings" Target="../printerSettings/printerSettings106.bin"/><Relationship Id="rId6" Type="http://schemas.openxmlformats.org/officeDocument/2006/relationships/queryTable" Target="../queryTables/queryTable980.xml"/><Relationship Id="rId5" Type="http://schemas.openxmlformats.org/officeDocument/2006/relationships/queryTable" Target="../queryTables/queryTable979.xml"/><Relationship Id="rId10" Type="http://schemas.openxmlformats.org/officeDocument/2006/relationships/queryTable" Target="../queryTables/queryTable984.xml"/><Relationship Id="rId4" Type="http://schemas.openxmlformats.org/officeDocument/2006/relationships/queryTable" Target="../queryTables/queryTable978.xml"/><Relationship Id="rId9" Type="http://schemas.openxmlformats.org/officeDocument/2006/relationships/queryTable" Target="../queryTables/queryTable983.xml"/></Relationships>
</file>

<file path=xl/worksheets/_rels/sheet10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91.xml"/><Relationship Id="rId3" Type="http://schemas.openxmlformats.org/officeDocument/2006/relationships/queryTable" Target="../queryTables/queryTable986.xml"/><Relationship Id="rId7" Type="http://schemas.openxmlformats.org/officeDocument/2006/relationships/queryTable" Target="../queryTables/queryTable990.xml"/><Relationship Id="rId2" Type="http://schemas.openxmlformats.org/officeDocument/2006/relationships/queryTable" Target="../queryTables/queryTable985.xml"/><Relationship Id="rId1" Type="http://schemas.openxmlformats.org/officeDocument/2006/relationships/printerSettings" Target="../printerSettings/printerSettings107.bin"/><Relationship Id="rId6" Type="http://schemas.openxmlformats.org/officeDocument/2006/relationships/queryTable" Target="../queryTables/queryTable989.xml"/><Relationship Id="rId5" Type="http://schemas.openxmlformats.org/officeDocument/2006/relationships/queryTable" Target="../queryTables/queryTable988.xml"/><Relationship Id="rId10" Type="http://schemas.openxmlformats.org/officeDocument/2006/relationships/queryTable" Target="../queryTables/queryTable993.xml"/><Relationship Id="rId4" Type="http://schemas.openxmlformats.org/officeDocument/2006/relationships/queryTable" Target="../queryTables/queryTable987.xml"/><Relationship Id="rId9" Type="http://schemas.openxmlformats.org/officeDocument/2006/relationships/queryTable" Target="../queryTables/queryTable992.xml"/></Relationships>
</file>

<file path=xl/worksheets/_rels/sheet10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00.xml"/><Relationship Id="rId3" Type="http://schemas.openxmlformats.org/officeDocument/2006/relationships/queryTable" Target="../queryTables/queryTable995.xml"/><Relationship Id="rId7" Type="http://schemas.openxmlformats.org/officeDocument/2006/relationships/queryTable" Target="../queryTables/queryTable999.xml"/><Relationship Id="rId2" Type="http://schemas.openxmlformats.org/officeDocument/2006/relationships/queryTable" Target="../queryTables/queryTable994.xml"/><Relationship Id="rId1" Type="http://schemas.openxmlformats.org/officeDocument/2006/relationships/printerSettings" Target="../printerSettings/printerSettings108.bin"/><Relationship Id="rId6" Type="http://schemas.openxmlformats.org/officeDocument/2006/relationships/queryTable" Target="../queryTables/queryTable998.xml"/><Relationship Id="rId5" Type="http://schemas.openxmlformats.org/officeDocument/2006/relationships/queryTable" Target="../queryTables/queryTable997.xml"/><Relationship Id="rId10" Type="http://schemas.openxmlformats.org/officeDocument/2006/relationships/queryTable" Target="../queryTables/queryTable1002.xml"/><Relationship Id="rId4" Type="http://schemas.openxmlformats.org/officeDocument/2006/relationships/queryTable" Target="../queryTables/queryTable996.xml"/><Relationship Id="rId9" Type="http://schemas.openxmlformats.org/officeDocument/2006/relationships/queryTable" Target="../queryTables/queryTable10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7"/>
  <dimension ref="A1:N75"/>
  <sheetViews>
    <sheetView workbookViewId="0"/>
  </sheetViews>
  <sheetFormatPr baseColWidth="10" defaultRowHeight="14.4" x14ac:dyDescent="0.3"/>
  <cols>
    <col min="2" max="2" width="26.88671875" customWidth="1"/>
    <col min="3" max="3" width="15.109375" style="5" bestFit="1" customWidth="1"/>
    <col min="4" max="4" width="21.44140625" style="1" bestFit="1" customWidth="1"/>
    <col min="5" max="5" width="15.109375" style="6" bestFit="1" customWidth="1"/>
    <col min="6" max="6" width="17.33203125" bestFit="1" customWidth="1"/>
    <col min="7" max="7" width="21.44140625" bestFit="1" customWidth="1"/>
    <col min="8" max="8" width="16.5546875" bestFit="1" customWidth="1"/>
    <col min="9" max="9" width="25.5546875" bestFit="1" customWidth="1"/>
    <col min="10" max="10" width="20.88671875" bestFit="1" customWidth="1"/>
    <col min="11" max="11" width="18.109375" bestFit="1" customWidth="1"/>
  </cols>
  <sheetData>
    <row r="1" spans="1:14" x14ac:dyDescent="0.3">
      <c r="C1" s="5" t="s">
        <v>190</v>
      </c>
      <c r="D1" s="5" t="s">
        <v>189</v>
      </c>
      <c r="E1" s="5" t="s">
        <v>91</v>
      </c>
      <c r="F1" s="5" t="s">
        <v>193</v>
      </c>
      <c r="G1" s="5" t="s">
        <v>67</v>
      </c>
      <c r="H1" s="11" t="s">
        <v>66</v>
      </c>
      <c r="I1" s="22" t="s">
        <v>23</v>
      </c>
      <c r="J1" s="4" t="s">
        <v>22</v>
      </c>
      <c r="K1" s="5" t="s">
        <v>72</v>
      </c>
    </row>
    <row r="2" spans="1:14" x14ac:dyDescent="0.3">
      <c r="A2" s="4">
        <v>1</v>
      </c>
      <c r="B2" t="s">
        <v>0</v>
      </c>
      <c r="C2" s="5" t="s">
        <v>78</v>
      </c>
      <c r="E2" s="26">
        <v>-3</v>
      </c>
      <c r="F2" s="26"/>
      <c r="G2" s="26">
        <v>0</v>
      </c>
      <c r="H2" s="26">
        <v>0</v>
      </c>
      <c r="I2" s="26">
        <v>-2</v>
      </c>
      <c r="J2" s="26">
        <v>0</v>
      </c>
      <c r="K2" s="26">
        <v>0</v>
      </c>
      <c r="L2" s="8"/>
      <c r="M2" s="7"/>
      <c r="N2" s="7"/>
    </row>
    <row r="3" spans="1:14" x14ac:dyDescent="0.3">
      <c r="A3" s="4">
        <v>2</v>
      </c>
      <c r="B3" t="s">
        <v>1</v>
      </c>
      <c r="C3" s="5" t="s">
        <v>79</v>
      </c>
      <c r="E3" s="26">
        <v>-3</v>
      </c>
      <c r="F3" s="26"/>
      <c r="G3" s="26">
        <v>0</v>
      </c>
      <c r="H3" s="26">
        <v>0</v>
      </c>
      <c r="I3" s="26">
        <v>-2</v>
      </c>
      <c r="J3" s="26">
        <v>0</v>
      </c>
      <c r="K3" s="26">
        <v>0</v>
      </c>
      <c r="L3" s="8"/>
      <c r="M3" s="7"/>
      <c r="N3" s="7"/>
    </row>
    <row r="4" spans="1:14" x14ac:dyDescent="0.3">
      <c r="A4" s="4">
        <v>3</v>
      </c>
      <c r="B4" t="s">
        <v>2</v>
      </c>
      <c r="C4" s="5" t="s">
        <v>80</v>
      </c>
      <c r="E4" s="26">
        <v>-3</v>
      </c>
      <c r="F4" s="26"/>
      <c r="G4" s="26">
        <v>0</v>
      </c>
      <c r="H4" s="26">
        <v>0</v>
      </c>
      <c r="I4" s="26">
        <v>-3</v>
      </c>
      <c r="J4" s="26">
        <v>0</v>
      </c>
      <c r="K4" s="26">
        <v>0</v>
      </c>
      <c r="L4" s="8"/>
      <c r="M4" s="7"/>
      <c r="N4" s="7"/>
    </row>
    <row r="5" spans="1:14" x14ac:dyDescent="0.3">
      <c r="A5" s="4">
        <v>4</v>
      </c>
      <c r="B5" t="s">
        <v>3</v>
      </c>
      <c r="C5" s="5" t="s">
        <v>81</v>
      </c>
      <c r="E5" s="26">
        <v>-3</v>
      </c>
      <c r="F5" s="26"/>
      <c r="G5" s="26">
        <v>0</v>
      </c>
      <c r="H5" s="26">
        <v>0</v>
      </c>
      <c r="I5" s="26">
        <v>-3</v>
      </c>
      <c r="J5" s="26">
        <v>0</v>
      </c>
      <c r="K5" s="26">
        <v>0</v>
      </c>
      <c r="L5" s="8"/>
      <c r="M5" s="7"/>
      <c r="N5" s="7"/>
    </row>
    <row r="6" spans="1:14" x14ac:dyDescent="0.3">
      <c r="A6" s="4">
        <v>5</v>
      </c>
      <c r="B6" t="s">
        <v>4</v>
      </c>
      <c r="C6" s="5" t="s">
        <v>88</v>
      </c>
      <c r="D6" s="26" t="s">
        <v>185</v>
      </c>
      <c r="E6" s="26">
        <v>0</v>
      </c>
      <c r="F6" s="26"/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8"/>
      <c r="M6" s="7"/>
      <c r="N6" s="7"/>
    </row>
    <row r="7" spans="1:14" x14ac:dyDescent="0.3">
      <c r="A7" s="4">
        <v>6</v>
      </c>
      <c r="B7" t="s">
        <v>5</v>
      </c>
      <c r="C7" s="5" t="s">
        <v>89</v>
      </c>
      <c r="D7" s="35" t="s">
        <v>175</v>
      </c>
      <c r="E7" s="26">
        <v>-2</v>
      </c>
      <c r="F7" s="26"/>
      <c r="G7" s="26">
        <v>0</v>
      </c>
      <c r="H7" s="26">
        <v>2</v>
      </c>
      <c r="I7" s="26">
        <v>-2</v>
      </c>
      <c r="J7" s="26">
        <v>2</v>
      </c>
      <c r="K7" s="26">
        <v>2</v>
      </c>
      <c r="L7" s="8"/>
      <c r="M7" s="7"/>
      <c r="N7" s="7"/>
    </row>
    <row r="8" spans="1:14" x14ac:dyDescent="0.3">
      <c r="A8" s="4">
        <v>7</v>
      </c>
      <c r="B8" t="s">
        <v>6</v>
      </c>
      <c r="C8" s="5" t="s">
        <v>89</v>
      </c>
      <c r="D8" s="26" t="s">
        <v>186</v>
      </c>
      <c r="E8" s="26">
        <v>-2</v>
      </c>
      <c r="F8" s="26"/>
      <c r="G8" s="26">
        <v>0</v>
      </c>
      <c r="H8" s="26">
        <v>0</v>
      </c>
      <c r="I8" s="26">
        <v>-2</v>
      </c>
      <c r="J8" s="26">
        <v>0</v>
      </c>
      <c r="K8" s="26">
        <v>0</v>
      </c>
      <c r="L8" s="8"/>
      <c r="M8" s="7"/>
      <c r="N8" s="7"/>
    </row>
    <row r="9" spans="1:14" x14ac:dyDescent="0.3">
      <c r="A9" s="4">
        <v>8</v>
      </c>
      <c r="B9" t="s">
        <v>7</v>
      </c>
      <c r="C9" s="5" t="s">
        <v>82</v>
      </c>
      <c r="D9" s="26"/>
      <c r="E9" s="26">
        <v>-2</v>
      </c>
      <c r="F9" s="26"/>
      <c r="G9" s="26">
        <v>0</v>
      </c>
      <c r="H9" s="26">
        <v>0</v>
      </c>
      <c r="I9" s="26">
        <v>-4</v>
      </c>
      <c r="J9" s="26">
        <v>0</v>
      </c>
      <c r="K9" s="26">
        <v>0</v>
      </c>
      <c r="L9" s="8"/>
      <c r="M9" s="7"/>
      <c r="N9" s="7"/>
    </row>
    <row r="10" spans="1:14" x14ac:dyDescent="0.3">
      <c r="A10" s="4">
        <v>9</v>
      </c>
      <c r="B10" t="s">
        <v>8</v>
      </c>
      <c r="C10" s="5" t="s">
        <v>83</v>
      </c>
      <c r="D10" s="26"/>
      <c r="E10" s="26">
        <v>-2</v>
      </c>
      <c r="F10" s="26"/>
      <c r="G10" s="26">
        <v>0</v>
      </c>
      <c r="H10" s="26">
        <v>0</v>
      </c>
      <c r="I10" s="26">
        <v>-2</v>
      </c>
      <c r="J10" s="26">
        <v>0</v>
      </c>
      <c r="K10" s="26">
        <v>0</v>
      </c>
      <c r="L10" s="8"/>
      <c r="M10" s="7"/>
      <c r="N10" s="7"/>
    </row>
    <row r="11" spans="1:14" x14ac:dyDescent="0.3">
      <c r="A11" s="4">
        <v>10</v>
      </c>
      <c r="B11" t="s">
        <v>9</v>
      </c>
      <c r="C11" s="5" t="s">
        <v>81</v>
      </c>
      <c r="D11" s="35" t="s">
        <v>78</v>
      </c>
      <c r="E11" s="26">
        <v>-1</v>
      </c>
      <c r="F11" s="26"/>
      <c r="G11" s="26">
        <v>0</v>
      </c>
      <c r="H11" s="26">
        <v>2</v>
      </c>
      <c r="I11" s="26">
        <v>-1</v>
      </c>
      <c r="J11" s="26">
        <v>2</v>
      </c>
      <c r="K11" s="26">
        <v>2</v>
      </c>
      <c r="L11" s="8"/>
      <c r="M11" s="7"/>
      <c r="N11" s="7"/>
    </row>
    <row r="12" spans="1:14" x14ac:dyDescent="0.3">
      <c r="A12" s="4">
        <v>11</v>
      </c>
      <c r="B12" t="s">
        <v>10</v>
      </c>
      <c r="C12" s="5" t="s">
        <v>84</v>
      </c>
      <c r="D12" s="26" t="s">
        <v>191</v>
      </c>
      <c r="E12" s="26">
        <v>-1</v>
      </c>
      <c r="F12" s="26"/>
      <c r="G12" s="26">
        <v>0</v>
      </c>
      <c r="H12" s="26">
        <v>0</v>
      </c>
      <c r="I12" s="26">
        <v>-2</v>
      </c>
      <c r="J12" s="26">
        <v>0</v>
      </c>
      <c r="K12" s="26">
        <v>0</v>
      </c>
      <c r="L12" s="8"/>
      <c r="M12" s="7"/>
      <c r="N12" s="7"/>
    </row>
    <row r="13" spans="1:14" x14ac:dyDescent="0.3">
      <c r="A13" s="4">
        <v>12</v>
      </c>
      <c r="B13" t="s">
        <v>11</v>
      </c>
      <c r="C13" s="5" t="s">
        <v>83</v>
      </c>
      <c r="D13" s="35" t="s">
        <v>78</v>
      </c>
      <c r="E13" s="26">
        <v>0</v>
      </c>
      <c r="F13" s="26"/>
      <c r="G13" s="26">
        <v>0</v>
      </c>
      <c r="H13" s="36">
        <v>3</v>
      </c>
      <c r="I13" s="26">
        <v>0</v>
      </c>
      <c r="J13" s="26">
        <v>0</v>
      </c>
      <c r="K13" s="26">
        <v>0</v>
      </c>
      <c r="L13" s="8"/>
      <c r="M13" s="7"/>
      <c r="N13" s="7"/>
    </row>
    <row r="14" spans="1:14" x14ac:dyDescent="0.3">
      <c r="A14" s="4">
        <v>13</v>
      </c>
      <c r="B14" t="s">
        <v>12</v>
      </c>
      <c r="C14" s="5" t="s">
        <v>85</v>
      </c>
      <c r="D14" s="26" t="s">
        <v>187</v>
      </c>
      <c r="E14" s="26">
        <v>-2</v>
      </c>
      <c r="F14" s="26"/>
      <c r="G14" s="26">
        <v>0</v>
      </c>
      <c r="H14" s="26">
        <v>0</v>
      </c>
      <c r="I14" s="26">
        <v>-3</v>
      </c>
      <c r="J14" s="26">
        <v>0</v>
      </c>
      <c r="K14" s="26">
        <v>0</v>
      </c>
      <c r="L14" s="8"/>
      <c r="M14" s="7"/>
      <c r="N14" s="7"/>
    </row>
    <row r="15" spans="1:14" x14ac:dyDescent="0.3">
      <c r="A15" s="4">
        <v>14</v>
      </c>
      <c r="B15" t="s">
        <v>13</v>
      </c>
      <c r="C15" s="5" t="s">
        <v>81</v>
      </c>
      <c r="D15" s="26"/>
      <c r="E15" s="26">
        <v>-1</v>
      </c>
      <c r="F15" s="26"/>
      <c r="G15" s="26">
        <v>0</v>
      </c>
      <c r="H15" s="26">
        <v>0</v>
      </c>
      <c r="I15" s="26">
        <v>-1</v>
      </c>
      <c r="J15" s="26">
        <v>0</v>
      </c>
      <c r="K15" s="26">
        <v>0</v>
      </c>
      <c r="L15" s="8"/>
      <c r="M15" s="7"/>
      <c r="N15" s="7"/>
    </row>
    <row r="16" spans="1:14" x14ac:dyDescent="0.3">
      <c r="A16" s="4">
        <v>15</v>
      </c>
      <c r="B16" t="s">
        <v>14</v>
      </c>
      <c r="C16" s="5" t="s">
        <v>81</v>
      </c>
      <c r="D16" s="26"/>
      <c r="E16" s="26">
        <v>-1</v>
      </c>
      <c r="F16" s="26"/>
      <c r="G16" s="26">
        <v>0</v>
      </c>
      <c r="H16" s="26">
        <v>0</v>
      </c>
      <c r="I16" s="26">
        <v>-1</v>
      </c>
      <c r="J16" s="26">
        <v>0</v>
      </c>
      <c r="K16" s="26">
        <v>0</v>
      </c>
      <c r="L16" s="8"/>
      <c r="M16" s="7"/>
      <c r="N16" s="7"/>
    </row>
    <row r="17" spans="1:14" x14ac:dyDescent="0.3">
      <c r="A17" s="4">
        <v>16</v>
      </c>
      <c r="B17" t="s">
        <v>15</v>
      </c>
      <c r="C17" s="5" t="s">
        <v>85</v>
      </c>
      <c r="D17" s="26"/>
      <c r="E17" s="26">
        <v>-1</v>
      </c>
      <c r="F17" s="26"/>
      <c r="G17" s="26">
        <v>0</v>
      </c>
      <c r="H17" s="26">
        <v>0</v>
      </c>
      <c r="I17" s="26">
        <v>-1</v>
      </c>
      <c r="J17" s="26">
        <v>0</v>
      </c>
      <c r="K17" s="26">
        <v>0</v>
      </c>
      <c r="L17" s="8"/>
      <c r="M17" s="7"/>
      <c r="N17" s="7"/>
    </row>
    <row r="18" spans="1:14" x14ac:dyDescent="0.3">
      <c r="A18" s="4">
        <v>17</v>
      </c>
      <c r="B18" t="s">
        <v>16</v>
      </c>
      <c r="C18" s="5" t="s">
        <v>86</v>
      </c>
      <c r="D18" s="26"/>
      <c r="E18" s="26">
        <v>0</v>
      </c>
      <c r="F18" s="26"/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8"/>
      <c r="M18" s="7"/>
      <c r="N18" s="7"/>
    </row>
    <row r="19" spans="1:14" x14ac:dyDescent="0.3">
      <c r="A19" s="4">
        <v>18</v>
      </c>
      <c r="B19" t="s">
        <v>24</v>
      </c>
      <c r="C19" s="5" t="s">
        <v>78</v>
      </c>
      <c r="D19" s="26"/>
      <c r="E19" s="26">
        <v>0</v>
      </c>
      <c r="F19" s="26"/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8"/>
      <c r="M19" s="7"/>
      <c r="N19" s="7"/>
    </row>
    <row r="20" spans="1:14" x14ac:dyDescent="0.3">
      <c r="A20" s="4">
        <v>19</v>
      </c>
      <c r="B20" t="s">
        <v>17</v>
      </c>
      <c r="C20" s="5" t="s">
        <v>84</v>
      </c>
      <c r="D20" s="26"/>
      <c r="E20" s="26">
        <v>0</v>
      </c>
      <c r="F20" s="26"/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8"/>
      <c r="M20" s="7"/>
      <c r="N20" s="7"/>
    </row>
    <row r="21" spans="1:14" x14ac:dyDescent="0.3">
      <c r="A21" s="4">
        <v>20</v>
      </c>
      <c r="B21" t="s">
        <v>18</v>
      </c>
      <c r="C21" s="5" t="s">
        <v>82</v>
      </c>
      <c r="D21" s="26" t="s">
        <v>188</v>
      </c>
      <c r="E21" s="26">
        <v>0</v>
      </c>
      <c r="F21" s="26"/>
      <c r="G21" s="26">
        <v>0</v>
      </c>
      <c r="H21" s="26">
        <v>0</v>
      </c>
      <c r="I21" s="26">
        <v>-2</v>
      </c>
      <c r="J21" s="26">
        <v>0</v>
      </c>
      <c r="K21" s="26">
        <v>0</v>
      </c>
      <c r="L21" s="8"/>
      <c r="M21" s="7"/>
      <c r="N21" s="7"/>
    </row>
    <row r="22" spans="1:14" x14ac:dyDescent="0.3">
      <c r="A22" s="4">
        <v>21</v>
      </c>
      <c r="B22" t="s">
        <v>19</v>
      </c>
      <c r="C22" s="5" t="s">
        <v>87</v>
      </c>
      <c r="D22" s="26"/>
      <c r="E22" s="26">
        <v>2</v>
      </c>
      <c r="F22" s="26"/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8"/>
      <c r="M22" s="7"/>
      <c r="N22" s="7"/>
    </row>
    <row r="23" spans="1:14" x14ac:dyDescent="0.3">
      <c r="A23" s="4">
        <v>22</v>
      </c>
      <c r="B23" t="s">
        <v>20</v>
      </c>
      <c r="C23" s="5" t="s">
        <v>82</v>
      </c>
      <c r="D23" s="35" t="s">
        <v>192</v>
      </c>
      <c r="E23" s="26">
        <v>-1</v>
      </c>
      <c r="F23" s="26"/>
      <c r="G23" s="26">
        <v>0</v>
      </c>
      <c r="H23" s="26">
        <v>2</v>
      </c>
      <c r="I23" s="26">
        <v>0</v>
      </c>
      <c r="J23" s="26">
        <v>2</v>
      </c>
      <c r="K23" s="26">
        <v>2</v>
      </c>
      <c r="L23" s="8"/>
      <c r="M23" s="7"/>
      <c r="N23" s="7"/>
    </row>
    <row r="24" spans="1:14" x14ac:dyDescent="0.3">
      <c r="A24" s="4">
        <v>23</v>
      </c>
      <c r="B24" t="s">
        <v>25</v>
      </c>
      <c r="C24" s="5" t="s">
        <v>84</v>
      </c>
      <c r="D24" s="26"/>
      <c r="E24" s="17">
        <v>-2</v>
      </c>
      <c r="F24" s="17"/>
      <c r="G24" s="26">
        <v>0</v>
      </c>
      <c r="H24" s="26">
        <v>0</v>
      </c>
      <c r="I24" s="26">
        <v>-2</v>
      </c>
      <c r="J24" s="26">
        <v>0</v>
      </c>
      <c r="K24" s="26">
        <v>0</v>
      </c>
      <c r="L24" s="8"/>
      <c r="M24" s="7"/>
      <c r="N24" s="7"/>
    </row>
    <row r="25" spans="1:14" x14ac:dyDescent="0.3">
      <c r="A25" s="4">
        <v>24</v>
      </c>
      <c r="B25" t="s">
        <v>21</v>
      </c>
      <c r="C25" s="5" t="s">
        <v>79</v>
      </c>
      <c r="D25" s="35" t="s">
        <v>83</v>
      </c>
      <c r="E25" s="26">
        <v>-2</v>
      </c>
      <c r="F25" s="26"/>
      <c r="G25" s="26">
        <v>0</v>
      </c>
      <c r="H25" s="26">
        <v>2</v>
      </c>
      <c r="I25" s="26">
        <v>-2</v>
      </c>
      <c r="J25" s="26">
        <v>2</v>
      </c>
      <c r="K25" s="26">
        <v>2</v>
      </c>
      <c r="L25" s="8"/>
      <c r="M25" s="7"/>
    </row>
    <row r="26" spans="1:14" x14ac:dyDescent="0.3">
      <c r="A26" s="4"/>
      <c r="C26" s="33"/>
      <c r="D26" s="5"/>
      <c r="E26" s="26"/>
      <c r="F26" s="26"/>
      <c r="G26" s="26"/>
      <c r="H26" s="26"/>
      <c r="I26" s="26"/>
      <c r="J26" s="34"/>
      <c r="K26" s="8"/>
      <c r="L26" s="7"/>
    </row>
    <row r="27" spans="1:14" x14ac:dyDescent="0.3">
      <c r="A27" s="3"/>
      <c r="C27" s="8"/>
      <c r="D27" s="7"/>
      <c r="E27"/>
    </row>
    <row r="28" spans="1:14" x14ac:dyDescent="0.3">
      <c r="A28" s="5"/>
      <c r="C28" s="7"/>
      <c r="D28" s="7"/>
      <c r="E28"/>
    </row>
    <row r="29" spans="1:14" x14ac:dyDescent="0.3">
      <c r="A29" s="5"/>
      <c r="C29" s="7"/>
      <c r="D29" s="7"/>
      <c r="E29"/>
    </row>
    <row r="30" spans="1:14" x14ac:dyDescent="0.3">
      <c r="A30" s="5"/>
      <c r="C30" s="7"/>
      <c r="D30" s="7"/>
      <c r="E30"/>
    </row>
    <row r="31" spans="1:14" x14ac:dyDescent="0.3">
      <c r="A31" s="5"/>
      <c r="C31" s="7"/>
      <c r="D31" s="7"/>
      <c r="E31"/>
    </row>
    <row r="32" spans="1:14" x14ac:dyDescent="0.3">
      <c r="A32" s="5"/>
      <c r="C32" s="7"/>
      <c r="D32" s="7"/>
      <c r="E32"/>
    </row>
    <row r="33" spans="1:5" x14ac:dyDescent="0.3">
      <c r="A33" s="5"/>
      <c r="C33" s="7"/>
      <c r="D33" s="7"/>
      <c r="E33"/>
    </row>
    <row r="34" spans="1:5" x14ac:dyDescent="0.3">
      <c r="A34" s="5"/>
      <c r="C34" s="7"/>
      <c r="D34" s="7"/>
      <c r="E34"/>
    </row>
    <row r="35" spans="1:5" x14ac:dyDescent="0.3">
      <c r="A35" s="5"/>
      <c r="C35" s="7"/>
      <c r="D35" s="7"/>
      <c r="E35"/>
    </row>
    <row r="36" spans="1:5" x14ac:dyDescent="0.3">
      <c r="A36" s="5"/>
      <c r="C36" s="7"/>
      <c r="D36" s="7"/>
      <c r="E36"/>
    </row>
    <row r="37" spans="1:5" x14ac:dyDescent="0.3">
      <c r="A37" s="5"/>
      <c r="C37" s="7"/>
      <c r="D37" s="7"/>
      <c r="E37"/>
    </row>
    <row r="38" spans="1:5" x14ac:dyDescent="0.3">
      <c r="A38" s="5"/>
      <c r="C38" s="7"/>
      <c r="D38" s="7"/>
      <c r="E38"/>
    </row>
    <row r="39" spans="1:5" x14ac:dyDescent="0.3">
      <c r="A39" s="5"/>
      <c r="C39" s="7"/>
      <c r="D39" s="7"/>
      <c r="E39"/>
    </row>
    <row r="40" spans="1:5" x14ac:dyDescent="0.3">
      <c r="A40" s="5"/>
      <c r="C40" s="7"/>
      <c r="D40" s="7"/>
      <c r="E40"/>
    </row>
    <row r="41" spans="1:5" x14ac:dyDescent="0.3">
      <c r="A41" s="5"/>
      <c r="C41" s="7"/>
      <c r="D41" s="7"/>
      <c r="E41"/>
    </row>
    <row r="42" spans="1:5" x14ac:dyDescent="0.3">
      <c r="A42" s="5"/>
      <c r="C42" s="7"/>
      <c r="D42" s="7"/>
      <c r="E42"/>
    </row>
    <row r="43" spans="1:5" x14ac:dyDescent="0.3">
      <c r="A43" s="5"/>
      <c r="C43" s="7"/>
      <c r="D43" s="7"/>
      <c r="E43"/>
    </row>
    <row r="44" spans="1:5" x14ac:dyDescent="0.3">
      <c r="A44" s="5"/>
      <c r="C44" s="7"/>
      <c r="D44" s="7"/>
      <c r="E44"/>
    </row>
    <row r="45" spans="1:5" x14ac:dyDescent="0.3">
      <c r="A45" s="5"/>
      <c r="C45" s="7"/>
      <c r="D45" s="7"/>
      <c r="E45"/>
    </row>
    <row r="46" spans="1:5" x14ac:dyDescent="0.3">
      <c r="A46" s="5"/>
      <c r="C46" s="7"/>
      <c r="D46" s="7"/>
      <c r="E46"/>
    </row>
    <row r="47" spans="1:5" x14ac:dyDescent="0.3">
      <c r="A47" s="5"/>
      <c r="C47" s="7"/>
      <c r="D47" s="7"/>
      <c r="E47"/>
    </row>
    <row r="48" spans="1:5" x14ac:dyDescent="0.3">
      <c r="A48" s="5"/>
      <c r="C48" s="7"/>
      <c r="D48" s="7"/>
      <c r="E48"/>
    </row>
    <row r="49" spans="1:5" x14ac:dyDescent="0.3">
      <c r="A49" s="5"/>
      <c r="C49" s="7"/>
      <c r="D49" s="7"/>
      <c r="E49"/>
    </row>
    <row r="50" spans="1:5" x14ac:dyDescent="0.3">
      <c r="A50" s="5"/>
      <c r="C50" s="7"/>
      <c r="D50"/>
      <c r="E50"/>
    </row>
    <row r="51" spans="1:5" x14ac:dyDescent="0.3">
      <c r="A51" s="5"/>
      <c r="C51"/>
      <c r="D51"/>
      <c r="E51"/>
    </row>
    <row r="52" spans="1:5" x14ac:dyDescent="0.3">
      <c r="C52"/>
      <c r="D52"/>
      <c r="E52"/>
    </row>
    <row r="53" spans="1:5" x14ac:dyDescent="0.3">
      <c r="C53"/>
      <c r="D53"/>
      <c r="E53"/>
    </row>
    <row r="54" spans="1:5" x14ac:dyDescent="0.3">
      <c r="C54"/>
      <c r="D54"/>
      <c r="E54"/>
    </row>
    <row r="55" spans="1:5" x14ac:dyDescent="0.3">
      <c r="C55"/>
      <c r="D55"/>
      <c r="E55"/>
    </row>
    <row r="56" spans="1:5" x14ac:dyDescent="0.3">
      <c r="C56"/>
      <c r="D56"/>
      <c r="E56"/>
    </row>
    <row r="57" spans="1:5" x14ac:dyDescent="0.3">
      <c r="C57"/>
      <c r="D57"/>
      <c r="E57"/>
    </row>
    <row r="58" spans="1:5" x14ac:dyDescent="0.3">
      <c r="C58"/>
      <c r="D58"/>
      <c r="E58"/>
    </row>
    <row r="59" spans="1:5" x14ac:dyDescent="0.3">
      <c r="C59"/>
      <c r="D59"/>
      <c r="E59"/>
    </row>
    <row r="60" spans="1:5" x14ac:dyDescent="0.3">
      <c r="C60"/>
      <c r="D60"/>
      <c r="E60"/>
    </row>
    <row r="61" spans="1:5" x14ac:dyDescent="0.3">
      <c r="C61"/>
      <c r="D61"/>
      <c r="E61"/>
    </row>
    <row r="62" spans="1:5" x14ac:dyDescent="0.3">
      <c r="C62"/>
      <c r="D62"/>
      <c r="E62"/>
    </row>
    <row r="63" spans="1:5" x14ac:dyDescent="0.3">
      <c r="C63"/>
      <c r="D63"/>
      <c r="E63"/>
    </row>
    <row r="64" spans="1:5" x14ac:dyDescent="0.3">
      <c r="C64"/>
      <c r="D64"/>
      <c r="E64"/>
    </row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9"/>
  <dimension ref="A1:K25"/>
  <sheetViews>
    <sheetView workbookViewId="0"/>
  </sheetViews>
  <sheetFormatPr baseColWidth="10" defaultRowHeight="14.4" x14ac:dyDescent="0.3"/>
  <cols>
    <col min="1" max="1" width="3" bestFit="1" customWidth="1"/>
    <col min="2" max="2" width="2.6640625" bestFit="1" customWidth="1"/>
    <col min="3" max="3" width="23.5546875" style="5" bestFit="1" customWidth="1"/>
    <col min="4" max="4" width="3.88671875" style="1" bestFit="1" customWidth="1"/>
    <col min="5" max="5" width="4.6640625" style="6" bestFit="1" customWidth="1"/>
    <col min="6" max="7" width="15.109375" bestFit="1" customWidth="1"/>
    <col min="8" max="8" width="16.5546875" bestFit="1" customWidth="1"/>
    <col min="9" max="9" width="25.5546875" bestFit="1" customWidth="1"/>
    <col min="10" max="10" width="20.88671875" bestFit="1" customWidth="1"/>
    <col min="11" max="11" width="18.109375" bestFit="1" customWidth="1"/>
  </cols>
  <sheetData>
    <row r="1" spans="1:11" x14ac:dyDescent="0.3">
      <c r="C1"/>
      <c r="D1" s="5" t="s">
        <v>183</v>
      </c>
      <c r="E1" s="17" t="s">
        <v>184</v>
      </c>
      <c r="F1" s="5" t="s">
        <v>91</v>
      </c>
      <c r="G1" s="5" t="s">
        <v>91</v>
      </c>
      <c r="H1" s="3"/>
      <c r="J1" s="8"/>
      <c r="K1" s="7"/>
    </row>
    <row r="2" spans="1:11" x14ac:dyDescent="0.3">
      <c r="A2" s="4">
        <v>1</v>
      </c>
      <c r="B2" s="5" t="s">
        <v>78</v>
      </c>
      <c r="C2" t="s">
        <v>0</v>
      </c>
      <c r="D2" s="5"/>
      <c r="E2" s="26">
        <v>-1</v>
      </c>
      <c r="F2" s="26"/>
      <c r="G2" s="26">
        <v>2</v>
      </c>
      <c r="H2" s="5" t="s">
        <v>83</v>
      </c>
      <c r="J2" s="7"/>
      <c r="K2" s="7"/>
    </row>
    <row r="3" spans="1:11" x14ac:dyDescent="0.3">
      <c r="A3" s="4">
        <v>2</v>
      </c>
      <c r="B3" s="5" t="s">
        <v>79</v>
      </c>
      <c r="C3" t="s">
        <v>1</v>
      </c>
      <c r="D3" s="5"/>
      <c r="E3" s="26">
        <v>0</v>
      </c>
      <c r="F3" s="26"/>
      <c r="G3" s="26">
        <v>3</v>
      </c>
      <c r="H3" s="5" t="s">
        <v>175</v>
      </c>
      <c r="J3" s="7"/>
      <c r="K3" s="7"/>
    </row>
    <row r="4" spans="1:11" x14ac:dyDescent="0.3">
      <c r="A4" s="4">
        <v>3</v>
      </c>
      <c r="B4" s="5" t="s">
        <v>80</v>
      </c>
      <c r="C4" t="s">
        <v>2</v>
      </c>
      <c r="D4" s="5"/>
      <c r="E4" s="26">
        <v>-4</v>
      </c>
      <c r="F4" s="26"/>
      <c r="G4" s="26">
        <v>-1</v>
      </c>
      <c r="H4" s="5" t="s">
        <v>78</v>
      </c>
      <c r="J4" s="7"/>
      <c r="K4" s="7"/>
    </row>
    <row r="5" spans="1:11" x14ac:dyDescent="0.3">
      <c r="A5" s="4">
        <v>4</v>
      </c>
      <c r="B5" s="5" t="s">
        <v>81</v>
      </c>
      <c r="C5" t="s">
        <v>3</v>
      </c>
      <c r="D5" s="5"/>
      <c r="E5" s="26">
        <v>-3</v>
      </c>
      <c r="F5" s="26"/>
      <c r="G5" s="26">
        <v>0</v>
      </c>
      <c r="H5" s="5" t="s">
        <v>79</v>
      </c>
      <c r="J5" s="7"/>
      <c r="K5" s="7"/>
    </row>
    <row r="6" spans="1:11" x14ac:dyDescent="0.3">
      <c r="A6" s="4">
        <v>5</v>
      </c>
      <c r="B6" s="5" t="s">
        <v>88</v>
      </c>
      <c r="C6" t="s">
        <v>4</v>
      </c>
      <c r="D6" s="26">
        <v>4</v>
      </c>
      <c r="E6" s="1"/>
      <c r="F6" s="26">
        <v>4</v>
      </c>
      <c r="G6" s="26"/>
      <c r="H6" s="5" t="s">
        <v>88</v>
      </c>
      <c r="J6" s="7"/>
      <c r="K6" s="7"/>
    </row>
    <row r="7" spans="1:11" x14ac:dyDescent="0.3">
      <c r="A7" s="4">
        <v>6</v>
      </c>
      <c r="B7" s="5" t="s">
        <v>89</v>
      </c>
      <c r="C7" t="s">
        <v>5</v>
      </c>
      <c r="D7" s="5"/>
      <c r="E7" s="26">
        <v>1</v>
      </c>
      <c r="F7" s="26"/>
      <c r="G7" s="26">
        <v>-1</v>
      </c>
      <c r="H7" s="5" t="s">
        <v>78</v>
      </c>
      <c r="J7" s="7"/>
      <c r="K7" s="7"/>
    </row>
    <row r="8" spans="1:11" x14ac:dyDescent="0.3">
      <c r="A8" s="4">
        <v>7</v>
      </c>
      <c r="B8" s="5" t="s">
        <v>89</v>
      </c>
      <c r="C8" t="s">
        <v>6</v>
      </c>
      <c r="D8" s="5"/>
      <c r="E8" s="26">
        <v>1</v>
      </c>
      <c r="F8" s="26"/>
      <c r="G8" s="26">
        <v>-1</v>
      </c>
      <c r="H8" s="5" t="s">
        <v>78</v>
      </c>
      <c r="J8" s="7"/>
      <c r="K8" s="7"/>
    </row>
    <row r="9" spans="1:11" x14ac:dyDescent="0.3">
      <c r="A9" s="4">
        <v>8</v>
      </c>
      <c r="B9" s="5" t="s">
        <v>82</v>
      </c>
      <c r="C9" t="s">
        <v>7</v>
      </c>
      <c r="D9" s="5"/>
      <c r="E9" s="26">
        <v>-2</v>
      </c>
      <c r="F9" s="26"/>
      <c r="G9" s="26">
        <v>-4</v>
      </c>
      <c r="H9" s="5" t="s">
        <v>80</v>
      </c>
      <c r="J9" s="7"/>
      <c r="K9" s="7"/>
    </row>
    <row r="10" spans="1:11" x14ac:dyDescent="0.3">
      <c r="A10" s="4">
        <v>9</v>
      </c>
      <c r="B10" s="5" t="s">
        <v>83</v>
      </c>
      <c r="C10" t="s">
        <v>8</v>
      </c>
      <c r="D10" s="5"/>
      <c r="E10" s="26">
        <v>2</v>
      </c>
      <c r="F10" s="26"/>
      <c r="G10" s="26">
        <v>0</v>
      </c>
      <c r="H10" s="5" t="s">
        <v>79</v>
      </c>
      <c r="J10" s="7"/>
      <c r="K10" s="7"/>
    </row>
    <row r="11" spans="1:11" x14ac:dyDescent="0.3">
      <c r="A11" s="4">
        <v>10</v>
      </c>
      <c r="B11" s="5" t="s">
        <v>81</v>
      </c>
      <c r="C11" t="s">
        <v>9</v>
      </c>
      <c r="D11" s="5"/>
      <c r="E11" s="26">
        <v>-3</v>
      </c>
      <c r="F11" s="26"/>
      <c r="G11" s="26">
        <v>2</v>
      </c>
      <c r="H11" s="5" t="s">
        <v>83</v>
      </c>
      <c r="J11" s="7"/>
      <c r="K11" s="7"/>
    </row>
    <row r="12" spans="1:11" x14ac:dyDescent="0.3">
      <c r="A12" s="4">
        <v>11</v>
      </c>
      <c r="B12" s="5" t="s">
        <v>84</v>
      </c>
      <c r="C12" t="s">
        <v>10</v>
      </c>
      <c r="D12" s="26">
        <v>3</v>
      </c>
      <c r="E12" s="1"/>
      <c r="F12" s="26">
        <v>-4</v>
      </c>
      <c r="H12" s="5" t="s">
        <v>176</v>
      </c>
      <c r="J12" s="7"/>
      <c r="K12" s="7"/>
    </row>
    <row r="13" spans="1:11" x14ac:dyDescent="0.3">
      <c r="A13" s="4">
        <v>12</v>
      </c>
      <c r="B13" s="5" t="s">
        <v>83</v>
      </c>
      <c r="C13" t="s">
        <v>11</v>
      </c>
      <c r="D13" s="5"/>
      <c r="E13" s="26">
        <v>2</v>
      </c>
      <c r="F13" s="26"/>
      <c r="G13" s="26">
        <v>2</v>
      </c>
      <c r="H13" s="5" t="s">
        <v>83</v>
      </c>
      <c r="J13" s="7"/>
      <c r="K13" s="7"/>
    </row>
    <row r="14" spans="1:11" x14ac:dyDescent="0.3">
      <c r="A14" s="4">
        <v>13</v>
      </c>
      <c r="B14" s="5" t="s">
        <v>85</v>
      </c>
      <c r="C14" t="s">
        <v>12</v>
      </c>
      <c r="D14" s="26">
        <v>-3</v>
      </c>
      <c r="E14" s="1"/>
      <c r="F14" s="26">
        <v>-5</v>
      </c>
      <c r="G14" s="26"/>
      <c r="H14" s="5" t="s">
        <v>177</v>
      </c>
      <c r="J14" s="7"/>
      <c r="K14" s="7"/>
    </row>
    <row r="15" spans="1:11" x14ac:dyDescent="0.3">
      <c r="A15" s="4">
        <v>14</v>
      </c>
      <c r="B15" s="5" t="s">
        <v>81</v>
      </c>
      <c r="C15" t="s">
        <v>13</v>
      </c>
      <c r="D15" s="5"/>
      <c r="E15" s="26">
        <v>-3</v>
      </c>
      <c r="F15" s="26"/>
      <c r="G15" s="26">
        <v>2</v>
      </c>
      <c r="H15" s="5" t="s">
        <v>83</v>
      </c>
      <c r="J15" s="7"/>
      <c r="K15" s="7"/>
    </row>
    <row r="16" spans="1:11" x14ac:dyDescent="0.3">
      <c r="A16" s="4">
        <v>15</v>
      </c>
      <c r="B16" s="5" t="s">
        <v>81</v>
      </c>
      <c r="C16" t="s">
        <v>14</v>
      </c>
      <c r="D16" s="5"/>
      <c r="E16" s="26">
        <v>-3</v>
      </c>
      <c r="F16" s="26"/>
      <c r="G16" s="26">
        <v>2</v>
      </c>
      <c r="H16" s="5" t="s">
        <v>83</v>
      </c>
      <c r="J16" s="7"/>
      <c r="K16" s="7"/>
    </row>
    <row r="17" spans="1:11" x14ac:dyDescent="0.3">
      <c r="A17" s="4">
        <v>16</v>
      </c>
      <c r="B17" s="5" t="s">
        <v>85</v>
      </c>
      <c r="C17" t="s">
        <v>15</v>
      </c>
      <c r="D17" s="26">
        <v>-3</v>
      </c>
      <c r="E17" s="1"/>
      <c r="F17" s="26">
        <v>2</v>
      </c>
      <c r="G17" s="26"/>
      <c r="H17" s="5" t="s">
        <v>86</v>
      </c>
      <c r="J17" s="7"/>
      <c r="K17" s="7"/>
    </row>
    <row r="18" spans="1:11" x14ac:dyDescent="0.3">
      <c r="A18" s="4">
        <v>17</v>
      </c>
      <c r="B18" s="5" t="s">
        <v>86</v>
      </c>
      <c r="C18" t="s">
        <v>16</v>
      </c>
      <c r="D18" s="26">
        <v>2</v>
      </c>
      <c r="E18" s="26"/>
      <c r="F18" s="26">
        <v>2</v>
      </c>
      <c r="G18" s="26"/>
      <c r="H18" s="5" t="s">
        <v>86</v>
      </c>
      <c r="J18" s="7"/>
      <c r="K18" s="7"/>
    </row>
    <row r="19" spans="1:11" x14ac:dyDescent="0.3">
      <c r="A19" s="4">
        <v>18</v>
      </c>
      <c r="B19" s="5" t="s">
        <v>78</v>
      </c>
      <c r="C19" t="s">
        <v>24</v>
      </c>
      <c r="D19" s="5"/>
      <c r="E19" s="26">
        <v>-1</v>
      </c>
      <c r="F19" s="26"/>
      <c r="G19" s="26">
        <v>-1</v>
      </c>
      <c r="H19" s="5" t="s">
        <v>78</v>
      </c>
      <c r="J19" s="7"/>
      <c r="K19" s="7"/>
    </row>
    <row r="20" spans="1:11" x14ac:dyDescent="0.3">
      <c r="A20" s="4">
        <v>19</v>
      </c>
      <c r="B20" s="5" t="s">
        <v>84</v>
      </c>
      <c r="C20" t="s">
        <v>17</v>
      </c>
      <c r="D20" s="26">
        <v>3</v>
      </c>
      <c r="E20" s="1"/>
      <c r="F20" s="26">
        <v>3</v>
      </c>
      <c r="G20" s="26"/>
      <c r="H20" s="5" t="s">
        <v>84</v>
      </c>
      <c r="J20" s="7"/>
      <c r="K20" s="7"/>
    </row>
    <row r="21" spans="1:11" x14ac:dyDescent="0.3">
      <c r="A21" s="4">
        <v>20</v>
      </c>
      <c r="B21" s="5" t="s">
        <v>82</v>
      </c>
      <c r="C21" t="s">
        <v>18</v>
      </c>
      <c r="D21" s="5"/>
      <c r="E21" s="26">
        <v>-2</v>
      </c>
      <c r="F21" s="26"/>
      <c r="G21" s="26">
        <v>-2</v>
      </c>
      <c r="H21" s="5" t="s">
        <v>82</v>
      </c>
      <c r="J21" s="7"/>
      <c r="K21" s="7"/>
    </row>
    <row r="22" spans="1:11" x14ac:dyDescent="0.3">
      <c r="A22" s="4">
        <v>21</v>
      </c>
      <c r="B22" s="5" t="s">
        <v>87</v>
      </c>
      <c r="C22" t="s">
        <v>19</v>
      </c>
      <c r="D22" s="26">
        <v>-1</v>
      </c>
      <c r="E22" s="1"/>
      <c r="F22" s="26">
        <v>1</v>
      </c>
      <c r="G22" s="26"/>
      <c r="H22" s="5" t="s">
        <v>178</v>
      </c>
      <c r="J22" s="7"/>
      <c r="K22" s="7"/>
    </row>
    <row r="23" spans="1:11" x14ac:dyDescent="0.3">
      <c r="A23" s="4">
        <v>22</v>
      </c>
      <c r="B23" s="5" t="s">
        <v>82</v>
      </c>
      <c r="C23" t="s">
        <v>20</v>
      </c>
      <c r="D23" s="5"/>
      <c r="E23" s="26">
        <v>-2</v>
      </c>
      <c r="F23" s="26"/>
      <c r="G23" s="26">
        <v>3</v>
      </c>
      <c r="H23" s="5" t="s">
        <v>175</v>
      </c>
      <c r="J23" s="7"/>
      <c r="K23" s="7"/>
    </row>
    <row r="24" spans="1:11" x14ac:dyDescent="0.3">
      <c r="A24" s="4">
        <v>23</v>
      </c>
      <c r="B24" s="5" t="s">
        <v>84</v>
      </c>
      <c r="C24" t="s">
        <v>25</v>
      </c>
      <c r="D24" s="26">
        <v>3</v>
      </c>
      <c r="E24" s="1"/>
      <c r="F24" s="26">
        <v>1</v>
      </c>
      <c r="G24" s="26"/>
      <c r="H24" s="5" t="s">
        <v>178</v>
      </c>
      <c r="J24" s="7"/>
    </row>
    <row r="25" spans="1:11" x14ac:dyDescent="0.3">
      <c r="A25" s="4">
        <v>24</v>
      </c>
      <c r="B25" s="5" t="s">
        <v>79</v>
      </c>
      <c r="C25" t="s">
        <v>21</v>
      </c>
      <c r="D25" s="5"/>
      <c r="E25" s="26">
        <v>0</v>
      </c>
      <c r="F25" s="26"/>
      <c r="G25" s="26">
        <v>-2</v>
      </c>
      <c r="H25" s="5" t="s">
        <v>82</v>
      </c>
    </row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63"/>
  <dimension ref="A1:AE77"/>
  <sheetViews>
    <sheetView tabSelected="1"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18.88671875" style="9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1.33203125" style="22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8.44140625" style="9" customWidth="1"/>
    <col min="29" max="16384" width="11.5546875" style="9"/>
  </cols>
  <sheetData>
    <row r="1" spans="1:31" x14ac:dyDescent="0.3">
      <c r="A1" s="16"/>
      <c r="B1" s="12" t="s">
        <v>195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195</v>
      </c>
      <c r="V1" s="32" t="s">
        <v>168</v>
      </c>
      <c r="X1" s="22" t="s">
        <v>169</v>
      </c>
      <c r="Z1" s="21" t="s">
        <v>170</v>
      </c>
      <c r="AB1" s="9" t="s">
        <v>311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55.832207966028498</v>
      </c>
      <c r="G2" s="13">
        <f t="shared" ref="G2:G27" si="1">Q2/R2*60</f>
        <v>52.209589282181796</v>
      </c>
      <c r="H2" s="53">
        <f t="shared" ref="H2:H27" si="2">(F2-G2)/G2*100</f>
        <v>6.938607894935191</v>
      </c>
      <c r="I2" s="32"/>
      <c r="J2" s="11" t="s">
        <v>37</v>
      </c>
      <c r="K2" s="11" t="s">
        <v>59</v>
      </c>
      <c r="L2" s="19">
        <v>28</v>
      </c>
      <c r="M2" s="32">
        <f t="shared" ref="M2:M27" si="3">V2</f>
        <v>30.090158730999999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313.73546938800001</v>
      </c>
      <c r="S2" s="42"/>
      <c r="T2" s="11" t="s">
        <v>92</v>
      </c>
      <c r="U2" s="22">
        <v>0.74013605400000004</v>
      </c>
      <c r="V2" s="32">
        <f>U3-U2</f>
        <v>30.090158730999999</v>
      </c>
      <c r="W2" s="22">
        <v>1</v>
      </c>
      <c r="X2" s="32">
        <f>U4-U2+AC2</f>
        <v>313.73546938800001</v>
      </c>
      <c r="Y2" s="22">
        <v>1</v>
      </c>
      <c r="Z2" s="32">
        <f>X2</f>
        <v>313.73546938800001</v>
      </c>
      <c r="AA2" s="21">
        <v>1</v>
      </c>
      <c r="AB2" s="32">
        <f>U4-U2</f>
        <v>242.233469388</v>
      </c>
      <c r="AC2" s="21">
        <v>71.501999999999995</v>
      </c>
      <c r="AD2" s="22">
        <v>1</v>
      </c>
      <c r="AE2" s="9" t="s">
        <v>298</v>
      </c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53.680506374568836</v>
      </c>
      <c r="G3" s="13">
        <f t="shared" si="1"/>
        <v>45.585528614710022</v>
      </c>
      <c r="H3" s="52">
        <f t="shared" si="2"/>
        <v>17.757779729347352</v>
      </c>
      <c r="I3" s="32"/>
      <c r="J3" s="11" t="s">
        <v>32</v>
      </c>
      <c r="K3" s="61" t="s">
        <v>76</v>
      </c>
      <c r="L3" s="19">
        <v>44</v>
      </c>
      <c r="M3" s="32">
        <f t="shared" si="3"/>
        <v>49.179863944999994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134.03376417199999</v>
      </c>
      <c r="S3" s="42"/>
      <c r="T3" s="11" t="s">
        <v>93</v>
      </c>
      <c r="U3" s="22">
        <v>30.830294785</v>
      </c>
      <c r="V3" s="32">
        <f>U6-U5</f>
        <v>49.179863944999994</v>
      </c>
      <c r="W3" s="22">
        <v>2</v>
      </c>
      <c r="X3" s="32">
        <f>U7-U5</f>
        <v>134.03376417199999</v>
      </c>
      <c r="Y3" s="22">
        <v>2</v>
      </c>
      <c r="Z3" s="32">
        <f t="shared" ref="Z3:Z11" si="5">X3</f>
        <v>134.03376417199999</v>
      </c>
      <c r="AA3" s="21">
        <v>2</v>
      </c>
      <c r="AB3" s="48">
        <f>AB2/86400</f>
        <v>2.8036281179166667E-3</v>
      </c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49.908881976117648</v>
      </c>
      <c r="G4" s="13">
        <f t="shared" si="1"/>
        <v>48.337781387343696</v>
      </c>
      <c r="H4" s="32">
        <f t="shared" si="2"/>
        <v>3.2502538256447862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39.071201814000005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135.91852607700002</v>
      </c>
      <c r="S4" s="42"/>
      <c r="T4" s="11" t="s">
        <v>94</v>
      </c>
      <c r="U4" s="22">
        <v>242.97360544200001</v>
      </c>
      <c r="V4" s="32">
        <f>U9-U8</f>
        <v>39.071201814000005</v>
      </c>
      <c r="W4" s="22">
        <v>3</v>
      </c>
      <c r="X4" s="32">
        <f>U10-U8</f>
        <v>135.91852607700002</v>
      </c>
      <c r="Y4" s="22">
        <v>3</v>
      </c>
      <c r="Z4" s="32">
        <f t="shared" si="5"/>
        <v>135.91852607700002</v>
      </c>
      <c r="AA4" s="21">
        <v>3</v>
      </c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152.30450435035314</v>
      </c>
      <c r="G5" s="13">
        <f t="shared" si="1"/>
        <v>135.20568173777045</v>
      </c>
      <c r="H5" s="52">
        <f t="shared" si="2"/>
        <v>12.64652667906784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34.667392290999942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193.48299319800003</v>
      </c>
      <c r="S5" s="42"/>
      <c r="T5" s="11" t="s">
        <v>95</v>
      </c>
      <c r="U5" s="22">
        <v>252.67374149700001</v>
      </c>
      <c r="V5" s="32">
        <f>U12-U11</f>
        <v>34.667392290999942</v>
      </c>
      <c r="W5" s="22">
        <v>4</v>
      </c>
      <c r="X5" s="32">
        <f>U13-U11</f>
        <v>193.48299319800003</v>
      </c>
      <c r="Y5" s="22">
        <v>4</v>
      </c>
      <c r="Z5" s="32">
        <f t="shared" si="5"/>
        <v>193.48299319800003</v>
      </c>
      <c r="AA5" s="21">
        <v>4</v>
      </c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58.837140352570721</v>
      </c>
      <c r="G6" s="13">
        <f t="shared" si="1"/>
        <v>58.957384794606206</v>
      </c>
      <c r="H6" s="32">
        <f t="shared" si="2"/>
        <v>-0.20395145146683274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70.36371882100002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250.35031746100003</v>
      </c>
      <c r="S6" s="42"/>
      <c r="T6" s="11" t="s">
        <v>96</v>
      </c>
      <c r="U6" s="22">
        <v>301.853605442</v>
      </c>
      <c r="V6" s="32">
        <f>U15-U14</f>
        <v>70.36371882100002</v>
      </c>
      <c r="W6" s="22">
        <v>5</v>
      </c>
      <c r="X6" s="32">
        <f>U16-U14</f>
        <v>250.35031746100003</v>
      </c>
      <c r="Y6" s="22">
        <v>5</v>
      </c>
      <c r="Z6" s="32">
        <f t="shared" si="5"/>
        <v>250.35031746100003</v>
      </c>
      <c r="AA6" s="21">
        <v>5</v>
      </c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45.218639576471062</v>
      </c>
      <c r="G7" s="25">
        <f t="shared" si="1"/>
        <v>45.763666043630792</v>
      </c>
      <c r="H7" s="32">
        <f t="shared" si="2"/>
        <v>-1.1909589293832028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51.748571427999991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235.99507936499992</v>
      </c>
      <c r="S7" s="42"/>
      <c r="T7" s="11" t="s">
        <v>97</v>
      </c>
      <c r="U7" s="22">
        <v>386.707505669</v>
      </c>
      <c r="V7" s="32">
        <f>U18-U17</f>
        <v>51.748571427999991</v>
      </c>
      <c r="W7" s="22">
        <v>6</v>
      </c>
      <c r="X7" s="32">
        <f>U19-U17</f>
        <v>235.99507936499992</v>
      </c>
      <c r="Y7" s="22">
        <v>6</v>
      </c>
      <c r="Z7" s="32">
        <f t="shared" si="5"/>
        <v>235.99507936499992</v>
      </c>
      <c r="AA7" s="21">
        <v>6</v>
      </c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37.586361804130007</v>
      </c>
      <c r="G8" s="25">
        <f t="shared" si="1"/>
        <v>36.054569077571536</v>
      </c>
      <c r="H8" s="32">
        <f t="shared" si="2"/>
        <v>4.2485398265690373</v>
      </c>
      <c r="I8" s="32"/>
      <c r="J8" s="11" t="s">
        <v>37</v>
      </c>
      <c r="K8" s="61" t="s">
        <v>389</v>
      </c>
      <c r="L8" s="19">
        <v>40</v>
      </c>
      <c r="M8" s="32">
        <f t="shared" si="3"/>
        <v>63.852947846000006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246.29333333299996</v>
      </c>
      <c r="S8" s="42"/>
      <c r="T8" s="11" t="s">
        <v>98</v>
      </c>
      <c r="U8" s="22">
        <v>398.02122449000001</v>
      </c>
      <c r="V8" s="32">
        <f>U21-U20</f>
        <v>63.852947846000006</v>
      </c>
      <c r="W8" s="22">
        <v>7</v>
      </c>
      <c r="X8" s="32">
        <f>U22-U20</f>
        <v>246.29333333299996</v>
      </c>
      <c r="Y8" s="22">
        <v>7</v>
      </c>
      <c r="Z8" s="32">
        <f t="shared" si="5"/>
        <v>246.29333333299996</v>
      </c>
      <c r="AA8" s="21">
        <v>7</v>
      </c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102.21533657075543</v>
      </c>
      <c r="G9" s="25">
        <f t="shared" si="1"/>
        <v>74.973554302020403</v>
      </c>
      <c r="H9" s="52">
        <f t="shared" si="2"/>
        <v>36.335188483922401</v>
      </c>
      <c r="I9" s="32"/>
      <c r="J9" s="11" t="s">
        <v>37</v>
      </c>
      <c r="K9" s="11" t="s">
        <v>40</v>
      </c>
      <c r="L9" s="19">
        <v>76</v>
      </c>
      <c r="M9" s="32">
        <f t="shared" si="3"/>
        <v>44.611700680000013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165.65841269799989</v>
      </c>
      <c r="S9" s="42"/>
      <c r="T9" s="11" t="s">
        <v>99</v>
      </c>
      <c r="U9" s="22">
        <v>437.09242630400001</v>
      </c>
      <c r="V9" s="32">
        <f>U24-U23</f>
        <v>44.611700680000013</v>
      </c>
      <c r="W9" s="22">
        <v>8</v>
      </c>
      <c r="X9" s="32">
        <f>U25-U23</f>
        <v>165.65841269799989</v>
      </c>
      <c r="Y9" s="22">
        <v>8</v>
      </c>
      <c r="Z9" s="32">
        <f t="shared" si="5"/>
        <v>165.65841269799989</v>
      </c>
      <c r="AA9" s="21">
        <v>8</v>
      </c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54.622658288348021</v>
      </c>
      <c r="G10" s="25">
        <f t="shared" si="1"/>
        <v>48.814747821722186</v>
      </c>
      <c r="H10" s="52">
        <f t="shared" si="2"/>
        <v>11.897860228300431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42.83936507899989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158.55863945599981</v>
      </c>
      <c r="S10" s="42"/>
      <c r="T10" s="11" t="s">
        <v>100</v>
      </c>
      <c r="U10" s="22">
        <v>533.93975056700003</v>
      </c>
      <c r="V10" s="32">
        <f>U27-U26</f>
        <v>42.83936507899989</v>
      </c>
      <c r="W10" s="22">
        <v>9</v>
      </c>
      <c r="X10" s="32">
        <f>U28-U26</f>
        <v>158.55863945599981</v>
      </c>
      <c r="Y10" s="22">
        <v>9</v>
      </c>
      <c r="Z10" s="32">
        <f t="shared" si="5"/>
        <v>158.55863945599981</v>
      </c>
      <c r="AA10" s="21">
        <v>9</v>
      </c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42.553875844716458</v>
      </c>
      <c r="G11" s="25">
        <f t="shared" si="1"/>
        <v>41.420137698107794</v>
      </c>
      <c r="H11" s="32">
        <f t="shared" si="2"/>
        <v>2.7371665320669778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39.47936507899999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194.10848072499994</v>
      </c>
      <c r="S11" s="42"/>
      <c r="T11" s="11" t="s">
        <v>101</v>
      </c>
      <c r="U11" s="22">
        <v>542.42539682500001</v>
      </c>
      <c r="V11" s="32">
        <f>U30-U29</f>
        <v>39.47936507899999</v>
      </c>
      <c r="W11" s="22">
        <v>10</v>
      </c>
      <c r="X11" s="32">
        <f>U31-U29</f>
        <v>194.10848072499994</v>
      </c>
      <c r="Y11" s="22">
        <v>10</v>
      </c>
      <c r="Z11" s="32">
        <f t="shared" si="5"/>
        <v>194.10848072499994</v>
      </c>
      <c r="AA11" s="21">
        <v>10</v>
      </c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54.642326119985462</v>
      </c>
      <c r="G12" s="25">
        <f t="shared" si="1"/>
        <v>54.099915416656231</v>
      </c>
      <c r="H12" s="32">
        <f t="shared" si="2"/>
        <v>1.0026091522543021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30.745396824999716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63.955736960999729</v>
      </c>
      <c r="S12" s="42"/>
      <c r="T12" s="11" t="s">
        <v>102</v>
      </c>
      <c r="U12" s="22">
        <v>577.09278911599995</v>
      </c>
      <c r="V12" s="32">
        <f>U33-U32</f>
        <v>30.745396824999716</v>
      </c>
      <c r="W12" s="22" t="s">
        <v>68</v>
      </c>
      <c r="X12" s="32">
        <f>U38-U32</f>
        <v>251.96263038500001</v>
      </c>
      <c r="Y12" s="22">
        <v>11</v>
      </c>
      <c r="Z12" s="32">
        <f>V12+X30</f>
        <v>63.955736960999729</v>
      </c>
      <c r="AA12" s="21" t="s">
        <v>68</v>
      </c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55.842538292508927</v>
      </c>
      <c r="G13" s="25">
        <f t="shared" si="1"/>
        <v>53.94341008137247</v>
      </c>
      <c r="H13" s="32">
        <f t="shared" si="2"/>
        <v>3.5205935410306153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26.144943311000134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54.130793652000193</v>
      </c>
      <c r="S13" s="42"/>
      <c r="T13" s="11" t="s">
        <v>103</v>
      </c>
      <c r="U13" s="22">
        <v>735.90839002300004</v>
      </c>
      <c r="V13" s="32">
        <f>U34-U33</f>
        <v>26.144943311000134</v>
      </c>
      <c r="W13" s="22" t="s">
        <v>42</v>
      </c>
      <c r="X13" s="32">
        <f>U41-U39</f>
        <v>179.92707483000004</v>
      </c>
      <c r="Y13" s="22">
        <v>12</v>
      </c>
      <c r="Z13" s="32">
        <f>V13+X31</f>
        <v>54.130793652000193</v>
      </c>
      <c r="AA13" s="21" t="s">
        <v>42</v>
      </c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32.433204125610004</v>
      </c>
      <c r="G14" s="25">
        <f t="shared" si="1"/>
        <v>31.372291298841837</v>
      </c>
      <c r="H14" s="32">
        <f t="shared" si="2"/>
        <v>3.3816874153764229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62.898503400999743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133.87609977200009</v>
      </c>
      <c r="S14" s="42"/>
      <c r="T14" s="11" t="s">
        <v>104</v>
      </c>
      <c r="U14" s="22">
        <v>744.04136054399999</v>
      </c>
      <c r="V14" s="32">
        <f>U35-U34</f>
        <v>62.898503400999743</v>
      </c>
      <c r="W14" s="22" t="s">
        <v>43</v>
      </c>
      <c r="X14" s="32">
        <f>U44-U42</f>
        <v>154.22759637199988</v>
      </c>
      <c r="Y14" s="22">
        <v>13</v>
      </c>
      <c r="Z14" s="32">
        <f>V14+X32</f>
        <v>133.87609977200009</v>
      </c>
      <c r="AA14" s="21" t="s">
        <v>43</v>
      </c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36.882952008473048</v>
      </c>
      <c r="G15" s="25">
        <f t="shared" si="1"/>
        <v>32.012969729220593</v>
      </c>
      <c r="H15" s="52">
        <f t="shared" si="2"/>
        <v>15.212528923260946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42.295963719000156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179.92707483000004</v>
      </c>
      <c r="S15" s="42"/>
      <c r="T15" s="11" t="s">
        <v>105</v>
      </c>
      <c r="U15" s="22">
        <v>814.40507936500001</v>
      </c>
      <c r="V15" s="32">
        <f>U40-U39</f>
        <v>42.295963719000156</v>
      </c>
      <c r="W15" s="22">
        <v>12</v>
      </c>
      <c r="X15" s="32">
        <f>U47-U45</f>
        <v>174.54736961400022</v>
      </c>
      <c r="Y15" s="22">
        <v>14</v>
      </c>
      <c r="Z15" s="32">
        <f t="shared" ref="Z15:Z27" si="7">X13</f>
        <v>179.92707483000004</v>
      </c>
      <c r="AA15" s="21">
        <v>12</v>
      </c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84.3001994665957</v>
      </c>
      <c r="G16" s="25">
        <f t="shared" si="1"/>
        <v>72.619921878218193</v>
      </c>
      <c r="H16" s="52">
        <f t="shared" si="2"/>
        <v>16.084123042661822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32.740136055000221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154.22759637199988</v>
      </c>
      <c r="S16" s="42"/>
      <c r="T16" s="11" t="s">
        <v>106</v>
      </c>
      <c r="U16" s="22">
        <v>994.39167800500002</v>
      </c>
      <c r="V16" s="32">
        <f>U43-U42</f>
        <v>32.740136055000221</v>
      </c>
      <c r="W16" s="22">
        <v>13</v>
      </c>
      <c r="X16" s="32">
        <f>U50-U48</f>
        <v>161.86775510300004</v>
      </c>
      <c r="Y16" s="22">
        <v>15</v>
      </c>
      <c r="Z16" s="32">
        <f t="shared" si="7"/>
        <v>154.22759637199988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49.841772152451242</v>
      </c>
      <c r="G17" s="13">
        <f t="shared" si="1"/>
        <v>45.116692491070097</v>
      </c>
      <c r="H17" s="32">
        <f t="shared" si="2"/>
        <v>10.473018744262724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47.249523809000038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174.54736961400022</v>
      </c>
      <c r="S17" s="42"/>
      <c r="T17" s="11" t="s">
        <v>107</v>
      </c>
      <c r="U17" s="22">
        <v>1003.324081633</v>
      </c>
      <c r="V17" s="32">
        <f>U46-U45</f>
        <v>47.249523809000038</v>
      </c>
      <c r="W17" s="22">
        <v>14</v>
      </c>
      <c r="X17" s="32">
        <f>U53-U51</f>
        <v>187.97002267599964</v>
      </c>
      <c r="Y17" s="22">
        <v>16</v>
      </c>
      <c r="Z17" s="32">
        <f t="shared" si="7"/>
        <v>174.54736961400022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33.317014794976075</v>
      </c>
      <c r="G18" s="13">
        <f t="shared" si="1"/>
        <v>31.877874606443868</v>
      </c>
      <c r="H18" s="32">
        <f t="shared" si="2"/>
        <v>4.5145424727948944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45.022040816999834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161.86775510300004</v>
      </c>
      <c r="S18" s="42"/>
      <c r="T18" s="11" t="s">
        <v>108</v>
      </c>
      <c r="U18" s="22">
        <v>1055.072653061</v>
      </c>
      <c r="V18" s="32">
        <f>U49-U48</f>
        <v>45.022040816999834</v>
      </c>
      <c r="W18" s="22">
        <v>15</v>
      </c>
      <c r="X18" s="32">
        <f>U56-U54</f>
        <v>208.55873015899988</v>
      </c>
      <c r="Y18" s="22">
        <v>17</v>
      </c>
      <c r="Z18" s="32">
        <f t="shared" si="7"/>
        <v>161.86775510300004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49.830662737604698</v>
      </c>
      <c r="G19" s="25">
        <f t="shared" si="1"/>
        <v>45.166712644569024</v>
      </c>
      <c r="H19" s="52">
        <f t="shared" si="2"/>
        <v>10.326078255324344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43.948843536999902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187.97002267599964</v>
      </c>
      <c r="S19" s="42"/>
      <c r="T19" s="11" t="s">
        <v>109</v>
      </c>
      <c r="U19" s="22">
        <v>1239.3191609979999</v>
      </c>
      <c r="V19" s="32">
        <f>U52-U51</f>
        <v>43.948843536999902</v>
      </c>
      <c r="W19" s="22">
        <v>16</v>
      </c>
      <c r="X19" s="32">
        <f>U59-U57</f>
        <v>55.276780045000123</v>
      </c>
      <c r="Y19" s="22">
        <v>18</v>
      </c>
      <c r="Z19" s="32">
        <f t="shared" si="7"/>
        <v>187.97002267599964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66.987402339765524</v>
      </c>
      <c r="G20" s="25">
        <f t="shared" si="1"/>
        <v>56.386994641914413</v>
      </c>
      <c r="H20" s="52">
        <f t="shared" si="2"/>
        <v>18.799384087002675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50.1586848070001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208.55873015899988</v>
      </c>
      <c r="S20" s="42"/>
      <c r="T20" s="11" t="s">
        <v>110</v>
      </c>
      <c r="U20" s="22">
        <v>1247.9339682540001</v>
      </c>
      <c r="V20" s="32">
        <f>U55-U54</f>
        <v>50.1586848070001</v>
      </c>
      <c r="W20" s="22">
        <v>17</v>
      </c>
      <c r="X20" s="32">
        <f>U62-U60</f>
        <v>98.740521541999897</v>
      </c>
      <c r="Y20" s="22">
        <v>19</v>
      </c>
      <c r="Z20" s="32">
        <f t="shared" si="7"/>
        <v>208.55873015899988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87.374906763153376</v>
      </c>
      <c r="G21" s="25">
        <f t="shared" si="1"/>
        <v>81.408504553568548</v>
      </c>
      <c r="H21" s="32">
        <f t="shared" si="2"/>
        <v>7.3289667244271843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23.347664398999768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55.276780045000123</v>
      </c>
      <c r="S21" s="42"/>
      <c r="T21" s="11" t="s">
        <v>111</v>
      </c>
      <c r="U21" s="22">
        <v>1311.7869161000001</v>
      </c>
      <c r="V21" s="32">
        <f>U58-U57</f>
        <v>23.347664398999768</v>
      </c>
      <c r="W21" s="22">
        <v>18</v>
      </c>
      <c r="X21" s="32">
        <f>U65-U63</f>
        <v>245.88916099800008</v>
      </c>
      <c r="Y21" s="22">
        <v>20</v>
      </c>
      <c r="Z21" s="32">
        <f t="shared" si="7"/>
        <v>55.276780045000123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58.546079492943782</v>
      </c>
      <c r="G22" s="13">
        <f t="shared" si="1"/>
        <v>52.46073080337797</v>
      </c>
      <c r="H22" s="52">
        <f t="shared" si="2"/>
        <v>11.599816846573502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39.285260771000139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98.740521541999897</v>
      </c>
      <c r="S22" s="42"/>
      <c r="T22" s="11" t="s">
        <v>112</v>
      </c>
      <c r="U22" s="22">
        <v>1494.2273015870001</v>
      </c>
      <c r="V22" s="32">
        <f>U61-U60</f>
        <v>39.285260771000139</v>
      </c>
      <c r="W22" s="22">
        <v>19</v>
      </c>
      <c r="X22" s="32">
        <f>U68-U66</f>
        <v>219.18476190499996</v>
      </c>
      <c r="Y22" s="22">
        <v>21</v>
      </c>
      <c r="Z22" s="32">
        <f t="shared" si="7"/>
        <v>98.740521541999897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46.0173474515423</v>
      </c>
      <c r="G23" s="13">
        <f t="shared" si="1"/>
        <v>40.628061682154637</v>
      </c>
      <c r="H23" s="52">
        <f t="shared" si="2"/>
        <v>13.264934496628564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47.590748300000087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245.88916099800008</v>
      </c>
      <c r="S23" s="42"/>
      <c r="T23" s="11" t="s">
        <v>113</v>
      </c>
      <c r="U23" s="22">
        <v>1503.014603175</v>
      </c>
      <c r="V23" s="32">
        <f>U64-U63</f>
        <v>47.590748300000087</v>
      </c>
      <c r="W23" s="22">
        <v>20</v>
      </c>
      <c r="X23" s="32">
        <f>U71-U69</f>
        <v>105.13777777799987</v>
      </c>
      <c r="Y23" s="22">
        <v>22</v>
      </c>
      <c r="Z23" s="32">
        <f t="shared" si="7"/>
        <v>245.88916099800008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36.221590909091098</v>
      </c>
      <c r="G24" s="13">
        <f t="shared" si="1"/>
        <v>33.943965517204511</v>
      </c>
      <c r="H24" s="32">
        <f t="shared" si="2"/>
        <v>6.709956710073171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56.319999999999709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219.18476190499996</v>
      </c>
      <c r="S24" s="42"/>
      <c r="T24" s="11" t="s">
        <v>114</v>
      </c>
      <c r="U24" s="22">
        <v>1547.6263038550001</v>
      </c>
      <c r="V24" s="32">
        <f>U67-U66</f>
        <v>56.319999999999709</v>
      </c>
      <c r="W24" s="22">
        <v>21</v>
      </c>
      <c r="X24" s="32">
        <f>U74-U72</f>
        <v>172.85079365099955</v>
      </c>
      <c r="Y24" s="22">
        <v>23</v>
      </c>
      <c r="Z24" s="32">
        <f t="shared" si="7"/>
        <v>219.18476190499996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73.488801706214815</v>
      </c>
      <c r="G25" s="13">
        <f t="shared" si="1"/>
        <v>73.047007101638044</v>
      </c>
      <c r="H25" s="32">
        <f t="shared" si="2"/>
        <v>0.60480863228531045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28.575782312999763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105.13777777799987</v>
      </c>
      <c r="S25" s="42"/>
      <c r="T25" s="11" t="s">
        <v>115</v>
      </c>
      <c r="U25" s="22">
        <v>1668.6730158729999</v>
      </c>
      <c r="V25" s="32">
        <f>U70-U69</f>
        <v>28.575782312999763</v>
      </c>
      <c r="W25" s="22">
        <v>22</v>
      </c>
      <c r="X25" s="32">
        <f>U77-U75</f>
        <v>190.42684807299975</v>
      </c>
      <c r="Y25" s="22">
        <v>24</v>
      </c>
      <c r="Z25" s="32">
        <f t="shared" si="7"/>
        <v>105.13777777799987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37.133770642815435</v>
      </c>
      <c r="G26" s="13">
        <f t="shared" si="1"/>
        <v>33.149943248564682</v>
      </c>
      <c r="H26" s="52">
        <f t="shared" si="2"/>
        <v>12.017599440153621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60.591746031999719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172.85079365099955</v>
      </c>
      <c r="S26" s="42"/>
      <c r="T26" s="11" t="s">
        <v>116</v>
      </c>
      <c r="U26" s="22">
        <v>1678.0698412700001</v>
      </c>
      <c r="V26" s="32">
        <f>U73-U72</f>
        <v>60.591746031999719</v>
      </c>
      <c r="W26" s="22">
        <v>23</v>
      </c>
      <c r="X26" s="2">
        <f>SUM(X2:X25)</f>
        <v>4434.7028390039986</v>
      </c>
      <c r="Z26" s="32">
        <f t="shared" si="7"/>
        <v>172.85079365099955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59.490263321709975</v>
      </c>
      <c r="G27" s="13">
        <f t="shared" si="1"/>
        <v>57.659936669176183</v>
      </c>
      <c r="H27" s="32">
        <f t="shared" si="2"/>
        <v>3.1743473168125189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90.771156462999897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190.42684807299975</v>
      </c>
      <c r="S27" s="42"/>
      <c r="T27" s="11" t="s">
        <v>117</v>
      </c>
      <c r="U27" s="22">
        <v>1720.909206349</v>
      </c>
      <c r="V27" s="32">
        <f>U76-U75</f>
        <v>90.771156462999897</v>
      </c>
      <c r="W27" s="22">
        <v>24</v>
      </c>
      <c r="X27" s="32">
        <f t="shared" ref="X27:X32" si="8">U33-U32</f>
        <v>30.745396824999716</v>
      </c>
      <c r="Y27" s="22" t="s">
        <v>68</v>
      </c>
      <c r="Z27" s="32">
        <f t="shared" si="7"/>
        <v>190.42684807299975</v>
      </c>
      <c r="AA27" s="21">
        <v>24</v>
      </c>
    </row>
    <row r="28" spans="1:27" x14ac:dyDescent="0.3">
      <c r="T28" s="11" t="s">
        <v>118</v>
      </c>
      <c r="U28" s="22">
        <v>1836.6284807259999</v>
      </c>
      <c r="X28" s="32">
        <f t="shared" si="8"/>
        <v>26.144943311000134</v>
      </c>
      <c r="Y28" s="22" t="s">
        <v>42</v>
      </c>
    </row>
    <row r="29" spans="1:27" x14ac:dyDescent="0.3">
      <c r="T29" s="11" t="s">
        <v>119</v>
      </c>
      <c r="U29" s="22">
        <v>1846.3346938780001</v>
      </c>
      <c r="X29" s="32">
        <f t="shared" si="8"/>
        <v>62.898503400999743</v>
      </c>
      <c r="Y29" s="22" t="s">
        <v>43</v>
      </c>
    </row>
    <row r="30" spans="1:27" x14ac:dyDescent="0.3">
      <c r="T30" s="11" t="s">
        <v>120</v>
      </c>
      <c r="U30" s="22">
        <v>1885.814058957</v>
      </c>
      <c r="X30" s="32">
        <f t="shared" si="8"/>
        <v>33.210340136000013</v>
      </c>
      <c r="Y30" s="22" t="s">
        <v>69</v>
      </c>
    </row>
    <row r="31" spans="1:27" x14ac:dyDescent="0.3">
      <c r="T31" s="11" t="s">
        <v>121</v>
      </c>
      <c r="U31" s="22">
        <v>2040.443174603</v>
      </c>
      <c r="X31" s="32">
        <f t="shared" si="8"/>
        <v>27.985850341000059</v>
      </c>
      <c r="Y31" s="22" t="s">
        <v>70</v>
      </c>
    </row>
    <row r="32" spans="1:27" x14ac:dyDescent="0.3">
      <c r="T32" s="11" t="s">
        <v>122</v>
      </c>
      <c r="U32" s="22">
        <v>2049.2800000000002</v>
      </c>
      <c r="X32" s="32">
        <f t="shared" si="8"/>
        <v>70.977596371000345</v>
      </c>
      <c r="Y32" s="22" t="s">
        <v>71</v>
      </c>
    </row>
    <row r="33" spans="20:21" x14ac:dyDescent="0.3">
      <c r="T33" s="11" t="s">
        <v>123</v>
      </c>
      <c r="U33" s="22">
        <v>2080.0253968249999</v>
      </c>
    </row>
    <row r="34" spans="20:21" x14ac:dyDescent="0.3">
      <c r="T34" s="11" t="s">
        <v>124</v>
      </c>
      <c r="U34" s="22">
        <v>2106.170340136</v>
      </c>
    </row>
    <row r="35" spans="20:21" x14ac:dyDescent="0.3">
      <c r="T35" s="11" t="s">
        <v>125</v>
      </c>
      <c r="U35" s="22">
        <v>2169.0688435369998</v>
      </c>
    </row>
    <row r="36" spans="20:21" x14ac:dyDescent="0.3">
      <c r="T36" s="11" t="s">
        <v>126</v>
      </c>
      <c r="U36" s="22">
        <v>2202.2791836729998</v>
      </c>
    </row>
    <row r="37" spans="20:21" x14ac:dyDescent="0.3">
      <c r="T37" s="11" t="s">
        <v>127</v>
      </c>
      <c r="U37" s="22">
        <v>2230.2650340139999</v>
      </c>
    </row>
    <row r="38" spans="20:21" x14ac:dyDescent="0.3">
      <c r="T38" s="11" t="s">
        <v>128</v>
      </c>
      <c r="U38" s="22">
        <v>2301.2426303850002</v>
      </c>
    </row>
    <row r="39" spans="20:21" x14ac:dyDescent="0.3">
      <c r="T39" s="11" t="s">
        <v>129</v>
      </c>
      <c r="U39" s="22">
        <v>2310.4899773239999</v>
      </c>
    </row>
    <row r="40" spans="20:21" x14ac:dyDescent="0.3">
      <c r="T40" s="11" t="s">
        <v>130</v>
      </c>
      <c r="U40" s="22">
        <v>2352.7859410430001</v>
      </c>
    </row>
    <row r="41" spans="20:21" x14ac:dyDescent="0.3">
      <c r="T41" s="11" t="s">
        <v>131</v>
      </c>
      <c r="U41" s="22">
        <v>2490.417052154</v>
      </c>
    </row>
    <row r="42" spans="20:21" x14ac:dyDescent="0.3">
      <c r="T42" s="11" t="s">
        <v>132</v>
      </c>
      <c r="U42" s="22">
        <v>2500.8761904759999</v>
      </c>
    </row>
    <row r="43" spans="20:21" x14ac:dyDescent="0.3">
      <c r="T43" s="11" t="s">
        <v>133</v>
      </c>
      <c r="U43" s="22">
        <v>2533.6163265310001</v>
      </c>
    </row>
    <row r="44" spans="20:21" x14ac:dyDescent="0.3">
      <c r="T44" s="11" t="s">
        <v>134</v>
      </c>
      <c r="U44" s="22">
        <v>2655.1037868479998</v>
      </c>
    </row>
    <row r="45" spans="20:21" x14ac:dyDescent="0.3">
      <c r="T45" s="11" t="s">
        <v>135</v>
      </c>
      <c r="U45" s="22">
        <v>2665.3518367349998</v>
      </c>
    </row>
    <row r="46" spans="20:21" x14ac:dyDescent="0.3">
      <c r="T46" s="11" t="s">
        <v>136</v>
      </c>
      <c r="U46" s="22">
        <v>2712.6013605439998</v>
      </c>
    </row>
    <row r="47" spans="20:21" x14ac:dyDescent="0.3">
      <c r="T47" s="11" t="s">
        <v>137</v>
      </c>
      <c r="U47" s="22">
        <v>2839.899206349</v>
      </c>
    </row>
    <row r="48" spans="20:21" x14ac:dyDescent="0.3">
      <c r="T48" s="11" t="s">
        <v>138</v>
      </c>
      <c r="U48" s="22">
        <v>2849.9591836730001</v>
      </c>
    </row>
    <row r="49" spans="20:21" x14ac:dyDescent="0.3">
      <c r="T49" s="11" t="s">
        <v>139</v>
      </c>
      <c r="U49" s="22">
        <v>2894.9812244899999</v>
      </c>
    </row>
    <row r="50" spans="20:21" x14ac:dyDescent="0.3">
      <c r="T50" s="11" t="s">
        <v>140</v>
      </c>
      <c r="U50" s="22">
        <v>3011.8269387760001</v>
      </c>
    </row>
    <row r="51" spans="20:21" x14ac:dyDescent="0.3">
      <c r="T51" s="11" t="s">
        <v>141</v>
      </c>
      <c r="U51" s="22">
        <v>3019.9183673470002</v>
      </c>
    </row>
    <row r="52" spans="20:21" x14ac:dyDescent="0.3">
      <c r="T52" s="11" t="s">
        <v>142</v>
      </c>
      <c r="U52" s="22">
        <v>3063.8672108840001</v>
      </c>
    </row>
    <row r="53" spans="20:21" x14ac:dyDescent="0.3">
      <c r="T53" s="11" t="s">
        <v>143</v>
      </c>
      <c r="U53" s="22">
        <v>3207.8883900229998</v>
      </c>
    </row>
    <row r="54" spans="20:21" x14ac:dyDescent="0.3">
      <c r="T54" s="11" t="s">
        <v>144</v>
      </c>
      <c r="U54" s="22">
        <v>3217.5165532880001</v>
      </c>
    </row>
    <row r="55" spans="20:21" x14ac:dyDescent="0.3">
      <c r="T55" s="11" t="s">
        <v>145</v>
      </c>
      <c r="U55" s="22">
        <v>3267.6752380950002</v>
      </c>
    </row>
    <row r="56" spans="20:21" x14ac:dyDescent="0.3">
      <c r="T56" s="11" t="s">
        <v>146</v>
      </c>
      <c r="U56" s="22">
        <v>3426.0752834469999</v>
      </c>
    </row>
    <row r="57" spans="20:21" x14ac:dyDescent="0.3">
      <c r="T57" s="11" t="s">
        <v>147</v>
      </c>
      <c r="U57" s="22">
        <v>3435.3545578230001</v>
      </c>
    </row>
    <row r="58" spans="20:21" x14ac:dyDescent="0.3">
      <c r="T58" s="11" t="s">
        <v>148</v>
      </c>
      <c r="U58" s="22">
        <v>3458.7022222219998</v>
      </c>
    </row>
    <row r="59" spans="20:21" x14ac:dyDescent="0.3">
      <c r="T59" s="11" t="s">
        <v>149</v>
      </c>
      <c r="U59" s="22">
        <v>3490.6313378680002</v>
      </c>
    </row>
    <row r="60" spans="20:21" x14ac:dyDescent="0.3">
      <c r="T60" s="11" t="s">
        <v>150</v>
      </c>
      <c r="U60" s="22">
        <v>3501.888435374</v>
      </c>
    </row>
    <row r="61" spans="20:21" x14ac:dyDescent="0.3">
      <c r="T61" s="11" t="s">
        <v>151</v>
      </c>
      <c r="U61" s="22">
        <v>3541.1736961450001</v>
      </c>
    </row>
    <row r="62" spans="20:21" x14ac:dyDescent="0.3">
      <c r="T62" s="11" t="s">
        <v>152</v>
      </c>
      <c r="U62" s="22">
        <v>3600.6289569159999</v>
      </c>
    </row>
    <row r="63" spans="20:21" x14ac:dyDescent="0.3">
      <c r="T63" s="11" t="s">
        <v>153</v>
      </c>
      <c r="U63" s="22">
        <v>3609.366349206</v>
      </c>
    </row>
    <row r="64" spans="20:21" x14ac:dyDescent="0.3">
      <c r="T64" s="11" t="s">
        <v>154</v>
      </c>
      <c r="U64" s="22">
        <v>3656.9570975060001</v>
      </c>
    </row>
    <row r="65" spans="20:21" x14ac:dyDescent="0.3">
      <c r="T65" s="11" t="s">
        <v>155</v>
      </c>
      <c r="U65" s="22">
        <v>3855.2555102040001</v>
      </c>
    </row>
    <row r="66" spans="20:21" x14ac:dyDescent="0.3">
      <c r="T66" s="11" t="s">
        <v>156</v>
      </c>
      <c r="U66" s="22">
        <v>3862.9471201810002</v>
      </c>
    </row>
    <row r="67" spans="20:21" x14ac:dyDescent="0.3">
      <c r="T67" s="11" t="s">
        <v>157</v>
      </c>
      <c r="U67" s="22">
        <v>3919.2671201809999</v>
      </c>
    </row>
    <row r="68" spans="20:21" x14ac:dyDescent="0.3">
      <c r="T68" s="11" t="s">
        <v>158</v>
      </c>
      <c r="U68" s="22">
        <v>4082.1318820860001</v>
      </c>
    </row>
    <row r="69" spans="20:21" x14ac:dyDescent="0.3">
      <c r="T69" s="11" t="s">
        <v>159</v>
      </c>
      <c r="U69" s="22">
        <v>4090.8647619049998</v>
      </c>
    </row>
    <row r="70" spans="20:21" x14ac:dyDescent="0.3">
      <c r="T70" s="11" t="s">
        <v>160</v>
      </c>
      <c r="U70" s="22">
        <v>4119.4405442179996</v>
      </c>
    </row>
    <row r="71" spans="20:21" x14ac:dyDescent="0.3">
      <c r="T71" s="11" t="s">
        <v>161</v>
      </c>
      <c r="U71" s="22">
        <v>4196.0025396829997</v>
      </c>
    </row>
    <row r="72" spans="20:21" x14ac:dyDescent="0.3">
      <c r="T72" s="11" t="s">
        <v>162</v>
      </c>
      <c r="U72" s="22">
        <v>4206.019047619</v>
      </c>
    </row>
    <row r="73" spans="20:21" x14ac:dyDescent="0.3">
      <c r="T73" s="11" t="s">
        <v>163</v>
      </c>
      <c r="U73" s="22">
        <v>4266.6107936509998</v>
      </c>
    </row>
    <row r="74" spans="20:21" x14ac:dyDescent="0.3">
      <c r="T74" s="11" t="s">
        <v>164</v>
      </c>
      <c r="U74" s="22">
        <v>4378.8698412699996</v>
      </c>
    </row>
    <row r="75" spans="20:21" x14ac:dyDescent="0.3">
      <c r="T75" s="11" t="s">
        <v>165</v>
      </c>
      <c r="U75" s="22">
        <v>4387.2478911560002</v>
      </c>
    </row>
    <row r="76" spans="20:21" x14ac:dyDescent="0.3">
      <c r="T76" s="11" t="s">
        <v>166</v>
      </c>
      <c r="U76" s="22">
        <v>4478.019047619</v>
      </c>
    </row>
    <row r="77" spans="20:21" x14ac:dyDescent="0.3">
      <c r="T77" s="11" t="s">
        <v>167</v>
      </c>
      <c r="U77" s="22">
        <v>4577.6747392289999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64"/>
  <dimension ref="A1:AE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55468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9.21875" style="9" customWidth="1"/>
    <col min="29" max="16384" width="11.5546875" style="9"/>
  </cols>
  <sheetData>
    <row r="1" spans="1:31" x14ac:dyDescent="0.3">
      <c r="A1" s="16"/>
      <c r="B1" s="12" t="s">
        <v>193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193</v>
      </c>
      <c r="V1" s="32" t="s">
        <v>168</v>
      </c>
      <c r="X1" s="22" t="s">
        <v>169</v>
      </c>
      <c r="Z1" s="21" t="s">
        <v>170</v>
      </c>
      <c r="AB1" s="9" t="s">
        <v>311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57.881250001311379</v>
      </c>
      <c r="G2" s="13">
        <f t="shared" ref="G2:G27" si="1">Q2/R2*60</f>
        <v>53.351378531689939</v>
      </c>
      <c r="H2" s="52">
        <f t="shared" ref="H2:H27" si="2">(F2-G2)/G2*100</f>
        <v>8.4906362202632923</v>
      </c>
      <c r="I2" s="18"/>
      <c r="J2" s="11" t="s">
        <v>37</v>
      </c>
      <c r="K2" s="11" t="s">
        <v>59</v>
      </c>
      <c r="L2" s="19">
        <v>28</v>
      </c>
      <c r="M2" s="43">
        <f t="shared" ref="M2:M27" si="3">V2</f>
        <v>29.024943309999998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307.02112018100001</v>
      </c>
      <c r="T2" s="11" t="s">
        <v>92</v>
      </c>
      <c r="U2" s="22">
        <v>2.031746032</v>
      </c>
      <c r="V2" s="32">
        <f>U3-U2</f>
        <v>29.024943309999998</v>
      </c>
      <c r="W2" s="22">
        <v>1</v>
      </c>
      <c r="X2" s="32">
        <f>U4-U2+AC2</f>
        <v>307.02112018100001</v>
      </c>
      <c r="Y2" s="22">
        <v>1</v>
      </c>
      <c r="Z2" s="32">
        <f>X2</f>
        <v>307.02112018100001</v>
      </c>
      <c r="AA2" s="21">
        <v>1</v>
      </c>
      <c r="AB2" s="32">
        <f>U4-U2</f>
        <v>239.34712018100001</v>
      </c>
      <c r="AC2" s="21">
        <v>67.674000000000007</v>
      </c>
      <c r="AD2" s="22">
        <v>1</v>
      </c>
      <c r="AE2" s="9" t="s">
        <v>298</v>
      </c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69.067145054519187</v>
      </c>
      <c r="G3" s="13">
        <f t="shared" si="1"/>
        <v>62.828478512911886</v>
      </c>
      <c r="H3" s="53">
        <f t="shared" si="2"/>
        <v>9.9296794849571164</v>
      </c>
      <c r="I3" s="18"/>
      <c r="J3" s="11" t="s">
        <v>32</v>
      </c>
      <c r="K3" s="61" t="s">
        <v>76</v>
      </c>
      <c r="L3" s="19">
        <v>44</v>
      </c>
      <c r="M3" s="43">
        <f t="shared" si="3"/>
        <v>38.223673469000005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97.248956915999997</v>
      </c>
      <c r="T3" s="11" t="s">
        <v>93</v>
      </c>
      <c r="U3" s="22">
        <v>31.056689341999999</v>
      </c>
      <c r="V3" s="32">
        <f>U6-U5</f>
        <v>38.223673469000005</v>
      </c>
      <c r="W3" s="22">
        <v>2</v>
      </c>
      <c r="X3" s="32">
        <f>U7-U5</f>
        <v>97.248956915999997</v>
      </c>
      <c r="Y3" s="22">
        <v>2</v>
      </c>
      <c r="Z3" s="32">
        <f t="shared" ref="Z3:Z11" si="5">X3</f>
        <v>97.248956915999997</v>
      </c>
      <c r="AA3" s="21">
        <v>2</v>
      </c>
      <c r="AB3" s="48">
        <f>AB2/86400</f>
        <v>2.7702212983912039E-3</v>
      </c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45.668611412530744</v>
      </c>
      <c r="G4" s="13">
        <f t="shared" si="1"/>
        <v>45.013178305961631</v>
      </c>
      <c r="H4" s="53">
        <f t="shared" si="2"/>
        <v>1.4560915963632504</v>
      </c>
      <c r="I4" s="18"/>
      <c r="J4" s="11" t="s">
        <v>39</v>
      </c>
      <c r="K4" s="61" t="s">
        <v>392</v>
      </c>
      <c r="L4" s="19">
        <v>32.5</v>
      </c>
      <c r="M4" s="43">
        <f t="shared" si="3"/>
        <v>42.698911565000003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145.95725623600003</v>
      </c>
      <c r="T4" s="11" t="s">
        <v>94</v>
      </c>
      <c r="U4" s="22">
        <v>241.37886621300001</v>
      </c>
      <c r="V4" s="32">
        <f>U9-U8</f>
        <v>42.698911565000003</v>
      </c>
      <c r="W4" s="22">
        <v>3</v>
      </c>
      <c r="X4" s="32">
        <f>U10-U8</f>
        <v>145.95725623600003</v>
      </c>
      <c r="Y4" s="22">
        <v>3</v>
      </c>
      <c r="Z4" s="32">
        <f t="shared" si="5"/>
        <v>145.95725623600003</v>
      </c>
      <c r="AA4" s="21">
        <v>3</v>
      </c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155.98760395546307</v>
      </c>
      <c r="G5" s="13">
        <f t="shared" si="1"/>
        <v>147.68961339016954</v>
      </c>
      <c r="H5" s="53">
        <f t="shared" si="2"/>
        <v>5.6185336089760929</v>
      </c>
      <c r="I5" s="18"/>
      <c r="J5" s="11" t="s">
        <v>37</v>
      </c>
      <c r="K5" s="61" t="s">
        <v>386</v>
      </c>
      <c r="L5" s="19">
        <v>88</v>
      </c>
      <c r="M5" s="43">
        <f t="shared" si="3"/>
        <v>33.84884353700005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177.12823129199995</v>
      </c>
      <c r="T5" s="11" t="s">
        <v>95</v>
      </c>
      <c r="U5" s="22">
        <v>244.016326531</v>
      </c>
      <c r="V5" s="32">
        <f>U12-U11</f>
        <v>33.84884353700005</v>
      </c>
      <c r="W5" s="22">
        <v>4</v>
      </c>
      <c r="X5" s="32">
        <f>U13-U11</f>
        <v>177.12823129199995</v>
      </c>
      <c r="Y5" s="22">
        <v>4</v>
      </c>
      <c r="Z5" s="32">
        <f t="shared" si="5"/>
        <v>177.12823129199995</v>
      </c>
      <c r="AA5" s="21">
        <v>4</v>
      </c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53.976819183056719</v>
      </c>
      <c r="G6" s="13">
        <f t="shared" si="1"/>
        <v>54.305704987174352</v>
      </c>
      <c r="H6" s="53">
        <f t="shared" si="2"/>
        <v>-0.60561925159669172</v>
      </c>
      <c r="I6" s="18"/>
      <c r="J6" s="11" t="s">
        <v>37</v>
      </c>
      <c r="K6" s="61" t="s">
        <v>387</v>
      </c>
      <c r="L6" s="19">
        <v>69</v>
      </c>
      <c r="M6" s="43">
        <f t="shared" si="3"/>
        <v>76.699591836999957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271.79464852699994</v>
      </c>
      <c r="T6" s="11" t="s">
        <v>96</v>
      </c>
      <c r="U6" s="22">
        <v>282.24</v>
      </c>
      <c r="V6" s="32">
        <f>U15-U14</f>
        <v>76.699591836999957</v>
      </c>
      <c r="W6" s="22">
        <v>5</v>
      </c>
      <c r="X6" s="32">
        <f>U16-U14</f>
        <v>271.79464852699994</v>
      </c>
      <c r="Y6" s="22">
        <v>5</v>
      </c>
      <c r="Z6" s="32">
        <f t="shared" si="5"/>
        <v>271.79464852699994</v>
      </c>
      <c r="AA6" s="21">
        <v>5</v>
      </c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42.747002565054217</v>
      </c>
      <c r="G7" s="25">
        <f t="shared" si="1"/>
        <v>42.254904387509626</v>
      </c>
      <c r="H7" s="53">
        <f t="shared" si="2"/>
        <v>1.1645942280017398</v>
      </c>
      <c r="I7" s="18"/>
      <c r="J7" s="11" t="s">
        <v>37</v>
      </c>
      <c r="K7" s="61" t="s">
        <v>388</v>
      </c>
      <c r="L7" s="19">
        <v>39</v>
      </c>
      <c r="M7" s="43">
        <f t="shared" si="3"/>
        <v>54.740680272000077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255.59163265300003</v>
      </c>
      <c r="T7" s="11" t="s">
        <v>97</v>
      </c>
      <c r="U7" s="22">
        <v>341.265283447</v>
      </c>
      <c r="V7" s="32">
        <f>U18-U17</f>
        <v>54.740680272000077</v>
      </c>
      <c r="W7" s="22">
        <v>6</v>
      </c>
      <c r="X7" s="32">
        <f>U19-U17</f>
        <v>255.59163265300003</v>
      </c>
      <c r="Y7" s="22">
        <v>6</v>
      </c>
      <c r="Z7" s="32">
        <f t="shared" si="5"/>
        <v>255.59163265300003</v>
      </c>
      <c r="AA7" s="21">
        <v>6</v>
      </c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49.43964663563326</v>
      </c>
      <c r="G8" s="25">
        <f t="shared" si="1"/>
        <v>48.844817472445762</v>
      </c>
      <c r="H8" s="53">
        <f t="shared" si="2"/>
        <v>1.2177938089809668</v>
      </c>
      <c r="I8" s="18"/>
      <c r="J8" s="11" t="s">
        <v>37</v>
      </c>
      <c r="K8" s="61" t="s">
        <v>389</v>
      </c>
      <c r="L8" s="19">
        <v>40</v>
      </c>
      <c r="M8" s="43">
        <f t="shared" si="3"/>
        <v>48.54403628099999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181.80024943300009</v>
      </c>
      <c r="T8" s="11" t="s">
        <v>98</v>
      </c>
      <c r="U8" s="22">
        <v>343.17061224499997</v>
      </c>
      <c r="V8" s="32">
        <f>U21-U20</f>
        <v>48.54403628099999</v>
      </c>
      <c r="W8" s="22">
        <v>7</v>
      </c>
      <c r="X8" s="32">
        <f>U22-U20</f>
        <v>181.80024943300009</v>
      </c>
      <c r="Y8" s="22">
        <v>7</v>
      </c>
      <c r="Z8" s="32">
        <f t="shared" si="5"/>
        <v>181.80024943300009</v>
      </c>
      <c r="AA8" s="21">
        <v>7</v>
      </c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123.59386898165451</v>
      </c>
      <c r="G9" s="25">
        <f t="shared" si="1"/>
        <v>103.9588964131306</v>
      </c>
      <c r="H9" s="52">
        <f t="shared" si="2"/>
        <v>18.887246061650089</v>
      </c>
      <c r="I9" s="18"/>
      <c r="J9" s="11" t="s">
        <v>37</v>
      </c>
      <c r="K9" s="11" t="s">
        <v>40</v>
      </c>
      <c r="L9" s="19">
        <v>76</v>
      </c>
      <c r="M9" s="43">
        <f t="shared" si="3"/>
        <v>36.895034013999975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119.47029478500008</v>
      </c>
      <c r="T9" s="11" t="s">
        <v>99</v>
      </c>
      <c r="U9" s="22">
        <v>385.86952380999998</v>
      </c>
      <c r="V9" s="32">
        <f>U24-U23</f>
        <v>36.895034013999975</v>
      </c>
      <c r="W9" s="22">
        <v>8</v>
      </c>
      <c r="X9" s="32">
        <f>U25-U23</f>
        <v>119.47029478500008</v>
      </c>
      <c r="Y9" s="22">
        <v>8</v>
      </c>
      <c r="Z9" s="32">
        <f t="shared" si="5"/>
        <v>119.47029478500008</v>
      </c>
      <c r="AA9" s="21">
        <v>8</v>
      </c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65.385492700804292</v>
      </c>
      <c r="G10" s="25">
        <f t="shared" si="1"/>
        <v>60.550434303664474</v>
      </c>
      <c r="H10" s="53">
        <f t="shared" si="2"/>
        <v>7.9851754206942207</v>
      </c>
      <c r="I10" s="18"/>
      <c r="J10" s="11" t="s">
        <v>41</v>
      </c>
      <c r="K10" s="61" t="s">
        <v>388</v>
      </c>
      <c r="L10" s="19">
        <v>39</v>
      </c>
      <c r="M10" s="43">
        <f t="shared" si="3"/>
        <v>35.787755102000119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127.82732426300004</v>
      </c>
      <c r="T10" s="11" t="s">
        <v>100</v>
      </c>
      <c r="U10" s="22">
        <v>489.12786848100001</v>
      </c>
      <c r="V10" s="32">
        <f>U27-U26</f>
        <v>35.787755102000119</v>
      </c>
      <c r="W10" s="22">
        <v>9</v>
      </c>
      <c r="X10" s="32">
        <f>U28-U26</f>
        <v>127.82732426300004</v>
      </c>
      <c r="Y10" s="22">
        <v>9</v>
      </c>
      <c r="Z10" s="32">
        <f t="shared" si="5"/>
        <v>127.82732426300004</v>
      </c>
      <c r="AA10" s="21">
        <v>9</v>
      </c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43.105996253206968</v>
      </c>
      <c r="G11" s="25">
        <f t="shared" si="1"/>
        <v>42.343401879499048</v>
      </c>
      <c r="H11" s="53">
        <f t="shared" si="2"/>
        <v>1.8009756889116102</v>
      </c>
      <c r="I11" s="18"/>
      <c r="J11" s="11" t="s">
        <v>37</v>
      </c>
      <c r="K11" s="61" t="s">
        <v>59</v>
      </c>
      <c r="L11" s="19">
        <v>28</v>
      </c>
      <c r="M11" s="43">
        <f t="shared" si="3"/>
        <v>38.973696145000076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189.87609977300008</v>
      </c>
      <c r="T11" s="11" t="s">
        <v>101</v>
      </c>
      <c r="U11" s="22">
        <v>491.720634921</v>
      </c>
      <c r="V11" s="32">
        <f>U30-U29</f>
        <v>38.973696145000076</v>
      </c>
      <c r="W11" s="22">
        <v>10</v>
      </c>
      <c r="X11" s="32">
        <f>U31-U29</f>
        <v>189.87609977300008</v>
      </c>
      <c r="Y11" s="22">
        <v>10</v>
      </c>
      <c r="Z11" s="32">
        <f t="shared" si="5"/>
        <v>189.87609977300008</v>
      </c>
      <c r="AA11" s="21">
        <v>10</v>
      </c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54.832559683004256</v>
      </c>
      <c r="G12" s="25">
        <f t="shared" si="1"/>
        <v>52.766664950255446</v>
      </c>
      <c r="H12" s="53">
        <f t="shared" si="2"/>
        <v>3.9151512317414481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30.638730158000044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65.571700680000049</v>
      </c>
      <c r="T12" s="11" t="s">
        <v>102</v>
      </c>
      <c r="U12" s="22">
        <v>525.56947845800005</v>
      </c>
      <c r="V12" s="32">
        <f>U33-U32</f>
        <v>30.638730158000044</v>
      </c>
      <c r="W12" s="22" t="s">
        <v>68</v>
      </c>
      <c r="X12" s="32">
        <f>U38-U32</f>
        <v>252.97111111100025</v>
      </c>
      <c r="Y12" s="22">
        <v>11</v>
      </c>
      <c r="Z12" s="32">
        <f>V12+X30</f>
        <v>65.571700680000049</v>
      </c>
      <c r="AA12" s="21" t="s">
        <v>68</v>
      </c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59.074060400639269</v>
      </c>
      <c r="G13" s="25">
        <f t="shared" si="1"/>
        <v>59.431759692208765</v>
      </c>
      <c r="H13" s="53">
        <f t="shared" si="2"/>
        <v>-0.60186555710614209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24.714739229000088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49.131972789000201</v>
      </c>
      <c r="T13" s="11" t="s">
        <v>103</v>
      </c>
      <c r="U13" s="22">
        <v>668.84886621299995</v>
      </c>
      <c r="V13" s="32">
        <f>U34-U33</f>
        <v>24.714739229000088</v>
      </c>
      <c r="W13" s="22" t="s">
        <v>42</v>
      </c>
      <c r="X13" s="32">
        <f>U41-U39</f>
        <v>152.78006802799973</v>
      </c>
      <c r="Y13" s="22">
        <v>12</v>
      </c>
      <c r="Z13" s="32">
        <f>V13+X31</f>
        <v>49.131972789000201</v>
      </c>
      <c r="AA13" s="21" t="s">
        <v>42</v>
      </c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32.011466113985989</v>
      </c>
      <c r="G14" s="25">
        <f t="shared" si="1"/>
        <v>30.375915483980961</v>
      </c>
      <c r="H14" s="53">
        <f t="shared" si="2"/>
        <v>5.384366541537001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63.727165532999834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138.267437642</v>
      </c>
      <c r="T14" s="11" t="s">
        <v>104</v>
      </c>
      <c r="U14" s="22">
        <v>672.24090702900003</v>
      </c>
      <c r="V14" s="32">
        <f>U35-U34</f>
        <v>63.727165532999834</v>
      </c>
      <c r="W14" s="22" t="s">
        <v>43</v>
      </c>
      <c r="X14" s="32">
        <f>U44-U42</f>
        <v>102.5101814059999</v>
      </c>
      <c r="Y14" s="22">
        <v>13</v>
      </c>
      <c r="Z14" s="32">
        <f>V14+X32</f>
        <v>138.267437642</v>
      </c>
      <c r="AA14" s="21" t="s">
        <v>43</v>
      </c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41.249352442578846</v>
      </c>
      <c r="G15" s="25">
        <f t="shared" si="1"/>
        <v>37.701253012561658</v>
      </c>
      <c r="H15" s="53">
        <f t="shared" si="2"/>
        <v>9.4110915327800893</v>
      </c>
      <c r="I15" s="18"/>
      <c r="J15" s="11" t="s">
        <v>37</v>
      </c>
      <c r="K15" s="61" t="s">
        <v>388</v>
      </c>
      <c r="L15" s="19">
        <v>26</v>
      </c>
      <c r="M15" s="43">
        <f t="shared" si="3"/>
        <v>37.818775510999785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152.78006802799973</v>
      </c>
      <c r="T15" s="11" t="s">
        <v>105</v>
      </c>
      <c r="U15" s="22">
        <v>748.94049886599998</v>
      </c>
      <c r="V15" s="32">
        <f>U40-U39</f>
        <v>37.818775510999785</v>
      </c>
      <c r="W15" s="22">
        <v>12</v>
      </c>
      <c r="X15" s="32">
        <f>U47-U45</f>
        <v>177.5021768710003</v>
      </c>
      <c r="Y15" s="22">
        <v>14</v>
      </c>
      <c r="Z15" s="32">
        <f t="shared" ref="Z15:Z27" si="7">X13</f>
        <v>152.78006802799973</v>
      </c>
      <c r="AA15" s="21">
        <v>12</v>
      </c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111.98825243946061</v>
      </c>
      <c r="G16" s="25">
        <f t="shared" si="1"/>
        <v>109.25740103455193</v>
      </c>
      <c r="H16" s="53">
        <f t="shared" si="2"/>
        <v>2.4994658293629581</v>
      </c>
      <c r="I16" s="18"/>
      <c r="J16" s="11" t="s">
        <v>32</v>
      </c>
      <c r="K16" s="61" t="s">
        <v>387</v>
      </c>
      <c r="L16" s="19">
        <v>46</v>
      </c>
      <c r="M16" s="43">
        <f t="shared" si="3"/>
        <v>24.64544217699995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102.5101814059999</v>
      </c>
      <c r="T16" s="11" t="s">
        <v>106</v>
      </c>
      <c r="U16" s="22">
        <v>944.03555555599996</v>
      </c>
      <c r="V16" s="32">
        <f>U43-U42</f>
        <v>24.64544217699995</v>
      </c>
      <c r="W16" s="22">
        <v>13</v>
      </c>
      <c r="X16" s="32">
        <f>U50-U48</f>
        <v>118.38621315199998</v>
      </c>
      <c r="Y16" s="22">
        <v>15</v>
      </c>
      <c r="Z16" s="32">
        <f t="shared" si="7"/>
        <v>102.5101814059999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47.067383690648676</v>
      </c>
      <c r="G17" s="13">
        <f t="shared" si="1"/>
        <v>44.365653079979722</v>
      </c>
      <c r="H17" s="53">
        <f t="shared" si="2"/>
        <v>6.0896897106381731</v>
      </c>
      <c r="I17" s="18"/>
      <c r="J17" s="11" t="s">
        <v>37</v>
      </c>
      <c r="K17" s="61" t="s">
        <v>390</v>
      </c>
      <c r="L17" s="19">
        <v>39.25</v>
      </c>
      <c r="M17" s="43">
        <f t="shared" si="3"/>
        <v>50.034648526000183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177.5021768710003</v>
      </c>
      <c r="T17" s="11" t="s">
        <v>107</v>
      </c>
      <c r="U17" s="22">
        <v>947.56063492099997</v>
      </c>
      <c r="V17" s="32">
        <f>U46-U45</f>
        <v>50.034648526000183</v>
      </c>
      <c r="W17" s="22">
        <v>14</v>
      </c>
      <c r="X17" s="32">
        <f>U53-U51</f>
        <v>132.1893650789998</v>
      </c>
      <c r="Y17" s="22">
        <v>16</v>
      </c>
      <c r="Z17" s="32">
        <f t="shared" si="7"/>
        <v>177.5021768710003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46.431577122436238</v>
      </c>
      <c r="G18" s="13">
        <f t="shared" si="1"/>
        <v>43.586156382710755</v>
      </c>
      <c r="H18" s="53">
        <f t="shared" si="2"/>
        <v>6.528267174423692</v>
      </c>
      <c r="I18" s="18"/>
      <c r="J18" s="11" t="s">
        <v>37</v>
      </c>
      <c r="K18" s="11" t="s">
        <v>58</v>
      </c>
      <c r="L18" s="19">
        <v>25</v>
      </c>
      <c r="M18" s="43">
        <f t="shared" si="3"/>
        <v>32.305600906999643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118.38621315199998</v>
      </c>
      <c r="T18" s="11" t="s">
        <v>108</v>
      </c>
      <c r="U18" s="22">
        <v>1002.3013151930001</v>
      </c>
      <c r="V18" s="32">
        <f>U49-U48</f>
        <v>32.305600906999643</v>
      </c>
      <c r="W18" s="22">
        <v>15</v>
      </c>
      <c r="X18" s="32">
        <f>U56-U54</f>
        <v>194.09560090700006</v>
      </c>
      <c r="Y18" s="22">
        <v>17</v>
      </c>
      <c r="Z18" s="32">
        <f t="shared" si="7"/>
        <v>118.38621315199998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73.231651143365184</v>
      </c>
      <c r="G19" s="25">
        <f t="shared" si="1"/>
        <v>64.22595338835437</v>
      </c>
      <c r="H19" s="52">
        <f t="shared" si="2"/>
        <v>14.02189812669056</v>
      </c>
      <c r="I19" s="18"/>
      <c r="J19" s="11" t="s">
        <v>37</v>
      </c>
      <c r="K19" s="61" t="s">
        <v>391</v>
      </c>
      <c r="L19" s="19">
        <v>36.5</v>
      </c>
      <c r="M19" s="43">
        <f t="shared" si="3"/>
        <v>29.905102039999747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132.1893650789998</v>
      </c>
      <c r="T19" s="11" t="s">
        <v>109</v>
      </c>
      <c r="U19" s="22">
        <v>1203.152267574</v>
      </c>
      <c r="V19" s="32">
        <f>U52-U51</f>
        <v>29.905102039999747</v>
      </c>
      <c r="W19" s="22">
        <v>16</v>
      </c>
      <c r="X19" s="32">
        <f>U59-U57</f>
        <v>43.24213151899994</v>
      </c>
      <c r="Y19" s="22">
        <v>18</v>
      </c>
      <c r="Z19" s="32">
        <f t="shared" si="7"/>
        <v>132.1893650789998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73.922413792273588</v>
      </c>
      <c r="G20" s="25">
        <f t="shared" si="1"/>
        <v>60.588699306146282</v>
      </c>
      <c r="H20" s="52">
        <f t="shared" si="2"/>
        <v>22.006933040027644</v>
      </c>
      <c r="I20" s="18"/>
      <c r="J20" s="11" t="s">
        <v>32</v>
      </c>
      <c r="K20" s="11" t="s">
        <v>59</v>
      </c>
      <c r="L20" s="19">
        <v>56</v>
      </c>
      <c r="M20" s="43">
        <f t="shared" si="3"/>
        <v>45.453061225000056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194.09560090700006</v>
      </c>
      <c r="T20" s="11" t="s">
        <v>110</v>
      </c>
      <c r="U20" s="22">
        <v>1207.2576870749999</v>
      </c>
      <c r="V20" s="32">
        <f>U55-U54</f>
        <v>45.453061225000056</v>
      </c>
      <c r="W20" s="22">
        <v>17</v>
      </c>
      <c r="X20" s="32">
        <f>U62-U60</f>
        <v>67.279818594000062</v>
      </c>
      <c r="Y20" s="22">
        <v>19</v>
      </c>
      <c r="Z20" s="32">
        <f t="shared" si="7"/>
        <v>194.09560090700006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112.5180100856625</v>
      </c>
      <c r="G21" s="25">
        <f t="shared" si="1"/>
        <v>104.06517537237423</v>
      </c>
      <c r="H21" s="53">
        <f t="shared" si="2"/>
        <v>8.1226353417862107</v>
      </c>
      <c r="I21" s="18"/>
      <c r="J21" s="11" t="s">
        <v>37</v>
      </c>
      <c r="K21" s="11" t="s">
        <v>60</v>
      </c>
      <c r="L21" s="19">
        <v>34</v>
      </c>
      <c r="M21" s="43">
        <f t="shared" si="3"/>
        <v>18.130430838999928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43.24213151899994</v>
      </c>
      <c r="T21" s="11" t="s">
        <v>111</v>
      </c>
      <c r="U21" s="22">
        <v>1255.8017233559999</v>
      </c>
      <c r="V21" s="32">
        <f>U58-U57</f>
        <v>18.130430838999928</v>
      </c>
      <c r="W21" s="22">
        <v>18</v>
      </c>
      <c r="X21" s="32">
        <f>U65-U63</f>
        <v>238.52181405900001</v>
      </c>
      <c r="Y21" s="22">
        <v>20</v>
      </c>
      <c r="Z21" s="32">
        <f t="shared" si="7"/>
        <v>43.24213151899994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79.728462211765418</v>
      </c>
      <c r="G22" s="13">
        <f t="shared" si="1"/>
        <v>76.991943620697384</v>
      </c>
      <c r="H22" s="53">
        <f t="shared" si="2"/>
        <v>3.5542921276926798</v>
      </c>
      <c r="I22" s="18"/>
      <c r="J22" s="11" t="s">
        <v>32</v>
      </c>
      <c r="K22" s="11" t="s">
        <v>61</v>
      </c>
      <c r="L22" s="19">
        <v>38.333300000000001</v>
      </c>
      <c r="M22" s="32">
        <f t="shared" si="3"/>
        <v>28.847891157000049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67.279818594000062</v>
      </c>
      <c r="T22" s="11" t="s">
        <v>112</v>
      </c>
      <c r="U22" s="22">
        <v>1389.057936508</v>
      </c>
      <c r="V22" s="32">
        <f>U61-U60</f>
        <v>28.847891157000049</v>
      </c>
      <c r="W22" s="22">
        <v>19</v>
      </c>
      <c r="X22" s="32">
        <f>U68-U66</f>
        <v>216.88199546499982</v>
      </c>
      <c r="Y22" s="22">
        <v>21</v>
      </c>
      <c r="Z22" s="32">
        <f t="shared" si="7"/>
        <v>67.279818594000062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44.375900576468659</v>
      </c>
      <c r="G23" s="13">
        <f t="shared" si="1"/>
        <v>41.882961688061386</v>
      </c>
      <c r="H23" s="53">
        <f t="shared" si="2"/>
        <v>5.9521552152265258</v>
      </c>
      <c r="I23" s="18"/>
      <c r="J23" s="11" t="s">
        <v>37</v>
      </c>
      <c r="K23" s="11" t="s">
        <v>62</v>
      </c>
      <c r="L23" s="19">
        <v>36.5</v>
      </c>
      <c r="M23" s="32">
        <f t="shared" si="3"/>
        <v>49.351111111000137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238.52181405900001</v>
      </c>
      <c r="T23" s="11" t="s">
        <v>113</v>
      </c>
      <c r="U23" s="22">
        <v>1391.124897959</v>
      </c>
      <c r="V23" s="32">
        <f>U64-U63</f>
        <v>49.351111111000137</v>
      </c>
      <c r="W23" s="22">
        <v>20</v>
      </c>
      <c r="X23" s="32">
        <f>U71-U69</f>
        <v>75.570000000000164</v>
      </c>
      <c r="Y23" s="22">
        <v>22</v>
      </c>
      <c r="Z23" s="32">
        <f t="shared" si="7"/>
        <v>238.52181405900001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33.112592531204143</v>
      </c>
      <c r="G24" s="13">
        <f t="shared" si="1"/>
        <v>34.304368991296279</v>
      </c>
      <c r="H24" s="53">
        <f t="shared" si="2"/>
        <v>-3.474124419529518</v>
      </c>
      <c r="I24" s="18"/>
      <c r="J24" s="11" t="s">
        <v>37</v>
      </c>
      <c r="K24" s="11" t="s">
        <v>60</v>
      </c>
      <c r="L24" s="19">
        <v>34</v>
      </c>
      <c r="M24" s="32">
        <f t="shared" si="3"/>
        <v>61.607981860000109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216.88199546499982</v>
      </c>
      <c r="T24" s="11" t="s">
        <v>114</v>
      </c>
      <c r="U24" s="22">
        <v>1428.019931973</v>
      </c>
      <c r="V24" s="32">
        <f>U67-U66</f>
        <v>61.607981860000109</v>
      </c>
      <c r="W24" s="22">
        <v>21</v>
      </c>
      <c r="X24" s="32">
        <f>U74-U72</f>
        <v>187.21034013600001</v>
      </c>
      <c r="Y24" s="22">
        <v>23</v>
      </c>
      <c r="Z24" s="32">
        <f t="shared" si="7"/>
        <v>216.88199546499982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98.930469860441988</v>
      </c>
      <c r="G25" s="13">
        <f t="shared" si="1"/>
        <v>101.62763001190928</v>
      </c>
      <c r="H25" s="53">
        <f t="shared" si="2"/>
        <v>-2.6539634459164492</v>
      </c>
      <c r="I25" s="18"/>
      <c r="J25" s="11" t="s">
        <v>37</v>
      </c>
      <c r="K25" s="11" t="s">
        <v>63</v>
      </c>
      <c r="L25" s="19">
        <v>35</v>
      </c>
      <c r="M25" s="32">
        <f t="shared" si="3"/>
        <v>21.227029478000077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75.570000000000164</v>
      </c>
      <c r="T25" s="11" t="s">
        <v>115</v>
      </c>
      <c r="U25" s="22">
        <v>1510.5951927440001</v>
      </c>
      <c r="V25" s="32">
        <f>U70-U69</f>
        <v>21.227029478000077</v>
      </c>
      <c r="W25" s="22">
        <v>22</v>
      </c>
      <c r="X25" s="32">
        <f>U77-U75</f>
        <v>189.96435374099974</v>
      </c>
      <c r="Y25" s="22">
        <v>24</v>
      </c>
      <c r="Z25" s="32">
        <f t="shared" si="7"/>
        <v>75.570000000000164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30.430125103288567</v>
      </c>
      <c r="G26" s="13">
        <f t="shared" si="1"/>
        <v>30.607251692601022</v>
      </c>
      <c r="H26" s="53">
        <f t="shared" si="2"/>
        <v>-0.57870791893175033</v>
      </c>
      <c r="I26" s="18"/>
      <c r="J26" s="11" t="s">
        <v>37</v>
      </c>
      <c r="K26" s="11" t="s">
        <v>64</v>
      </c>
      <c r="L26" s="19">
        <v>37.5</v>
      </c>
      <c r="M26" s="32">
        <f t="shared" si="3"/>
        <v>73.939886620999914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187.21034013600001</v>
      </c>
      <c r="T26" s="11" t="s">
        <v>116</v>
      </c>
      <c r="U26" s="22">
        <v>1511.8106122449999</v>
      </c>
      <c r="V26" s="32">
        <f>U73-U72</f>
        <v>73.939886620999914</v>
      </c>
      <c r="W26" s="22">
        <v>23</v>
      </c>
      <c r="X26" s="2">
        <f>SUM(X2:X25)</f>
        <v>4022.820984127</v>
      </c>
      <c r="Z26" s="32">
        <f t="shared" si="7"/>
        <v>187.21034013600001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64.289324096056191</v>
      </c>
      <c r="G27" s="13">
        <f t="shared" si="1"/>
        <v>57.800317711028548</v>
      </c>
      <c r="H27" s="52">
        <f t="shared" si="2"/>
        <v>11.226592935819648</v>
      </c>
      <c r="I27" s="18"/>
      <c r="J27" s="11" t="s">
        <v>37</v>
      </c>
      <c r="K27" s="11" t="s">
        <v>65</v>
      </c>
      <c r="L27" s="19">
        <v>90</v>
      </c>
      <c r="M27" s="32">
        <f t="shared" si="3"/>
        <v>83.99528344600003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189.96435374099974</v>
      </c>
      <c r="T27" s="11" t="s">
        <v>117</v>
      </c>
      <c r="U27" s="22">
        <v>1547.598367347</v>
      </c>
      <c r="V27" s="32">
        <f>U76-U75</f>
        <v>83.99528344600003</v>
      </c>
      <c r="W27" s="22">
        <v>24</v>
      </c>
      <c r="X27" s="32">
        <f t="shared" ref="X27:X32" si="8">U33-U32</f>
        <v>30.638730158000044</v>
      </c>
      <c r="Y27" s="22" t="s">
        <v>68</v>
      </c>
      <c r="Z27" s="32">
        <f t="shared" si="7"/>
        <v>189.96435374099974</v>
      </c>
      <c r="AA27" s="21">
        <v>24</v>
      </c>
    </row>
    <row r="28" spans="1:27" x14ac:dyDescent="0.3">
      <c r="T28" s="11" t="s">
        <v>118</v>
      </c>
      <c r="U28" s="22">
        <v>1639.6379365079999</v>
      </c>
      <c r="V28" s="32"/>
      <c r="X28" s="32">
        <f t="shared" si="8"/>
        <v>24.714739229000088</v>
      </c>
      <c r="Y28" s="22" t="s">
        <v>42</v>
      </c>
      <c r="Z28" s="21"/>
    </row>
    <row r="29" spans="1:27" x14ac:dyDescent="0.3">
      <c r="T29" s="11" t="s">
        <v>119</v>
      </c>
      <c r="U29" s="22">
        <v>1643.3371428569999</v>
      </c>
      <c r="V29" s="32"/>
      <c r="W29" s="22"/>
      <c r="X29" s="32">
        <f t="shared" si="8"/>
        <v>63.727165532999834</v>
      </c>
      <c r="Y29" s="22" t="s">
        <v>43</v>
      </c>
      <c r="Z29" s="21"/>
    </row>
    <row r="30" spans="1:27" x14ac:dyDescent="0.3">
      <c r="T30" s="11" t="s">
        <v>120</v>
      </c>
      <c r="U30" s="22">
        <v>1682.310839002</v>
      </c>
      <c r="V30" s="32"/>
      <c r="W30" s="22"/>
      <c r="X30" s="32">
        <f t="shared" si="8"/>
        <v>34.932970522000005</v>
      </c>
      <c r="Y30" s="22" t="s">
        <v>69</v>
      </c>
      <c r="Z30" s="21"/>
    </row>
    <row r="31" spans="1:27" x14ac:dyDescent="0.3">
      <c r="T31" s="11" t="s">
        <v>121</v>
      </c>
      <c r="U31" s="22">
        <v>1833.21324263</v>
      </c>
      <c r="V31" s="32"/>
      <c r="W31" s="22"/>
      <c r="X31" s="32">
        <f t="shared" si="8"/>
        <v>24.417233560000113</v>
      </c>
      <c r="Y31" s="22" t="s">
        <v>70</v>
      </c>
      <c r="Z31" s="21"/>
    </row>
    <row r="32" spans="1:27" x14ac:dyDescent="0.3">
      <c r="T32" s="11" t="s">
        <v>122</v>
      </c>
      <c r="U32" s="22">
        <v>1835.8857142859999</v>
      </c>
      <c r="V32" s="32"/>
      <c r="X32" s="32">
        <f t="shared" si="8"/>
        <v>74.540272109000171</v>
      </c>
      <c r="Y32" s="22" t="s">
        <v>71</v>
      </c>
      <c r="Z32" s="21"/>
    </row>
    <row r="33" spans="20:26" x14ac:dyDescent="0.3">
      <c r="T33" s="11" t="s">
        <v>123</v>
      </c>
      <c r="U33" s="22">
        <v>1866.524444444</v>
      </c>
      <c r="V33" s="32"/>
      <c r="X33" s="22"/>
      <c r="Z33" s="21"/>
    </row>
    <row r="34" spans="20:26" x14ac:dyDescent="0.3">
      <c r="T34" s="11" t="s">
        <v>124</v>
      </c>
      <c r="U34" s="22">
        <v>1891.2391836730001</v>
      </c>
      <c r="V34" s="32"/>
      <c r="X34" s="22"/>
      <c r="Z34" s="21"/>
    </row>
    <row r="35" spans="20:26" x14ac:dyDescent="0.3">
      <c r="T35" s="11" t="s">
        <v>125</v>
      </c>
      <c r="U35" s="22">
        <v>1954.9663492059999</v>
      </c>
      <c r="V35" s="32"/>
      <c r="X35" s="22"/>
      <c r="Z35" s="21"/>
    </row>
    <row r="36" spans="20:26" x14ac:dyDescent="0.3">
      <c r="T36" s="11" t="s">
        <v>126</v>
      </c>
      <c r="U36" s="22">
        <v>1989.8993197279999</v>
      </c>
      <c r="V36" s="32"/>
      <c r="X36" s="22"/>
      <c r="Z36" s="21"/>
    </row>
    <row r="37" spans="20:26" x14ac:dyDescent="0.3">
      <c r="T37" s="11" t="s">
        <v>127</v>
      </c>
      <c r="U37" s="22">
        <v>2014.316553288</v>
      </c>
      <c r="V37" s="32"/>
      <c r="X37" s="22"/>
      <c r="Z37" s="21"/>
    </row>
    <row r="38" spans="20:26" x14ac:dyDescent="0.3">
      <c r="T38" s="11" t="s">
        <v>128</v>
      </c>
      <c r="U38" s="22">
        <v>2088.8568253970002</v>
      </c>
      <c r="V38" s="32"/>
      <c r="X38" s="22"/>
      <c r="Z38" s="21"/>
    </row>
    <row r="39" spans="20:26" x14ac:dyDescent="0.3">
      <c r="T39" s="11" t="s">
        <v>129</v>
      </c>
      <c r="U39" s="22">
        <v>2093.4530612240001</v>
      </c>
      <c r="V39" s="32"/>
      <c r="X39" s="22"/>
      <c r="Z39" s="21"/>
    </row>
    <row r="40" spans="20:26" x14ac:dyDescent="0.3">
      <c r="T40" s="11" t="s">
        <v>130</v>
      </c>
      <c r="U40" s="22">
        <v>2131.2718367349999</v>
      </c>
      <c r="V40" s="32"/>
      <c r="X40" s="22"/>
      <c r="Z40" s="21"/>
    </row>
    <row r="41" spans="20:26" x14ac:dyDescent="0.3">
      <c r="T41" s="11" t="s">
        <v>131</v>
      </c>
      <c r="U41" s="22">
        <v>2246.2331292519998</v>
      </c>
      <c r="V41" s="32"/>
      <c r="X41" s="22"/>
      <c r="Z41" s="21"/>
    </row>
    <row r="42" spans="20:26" x14ac:dyDescent="0.3">
      <c r="T42" s="11" t="s">
        <v>132</v>
      </c>
      <c r="U42" s="22">
        <v>2249.815510204</v>
      </c>
      <c r="V42" s="32"/>
      <c r="X42" s="22"/>
      <c r="Z42" s="21"/>
    </row>
    <row r="43" spans="20:26" x14ac:dyDescent="0.3">
      <c r="T43" s="11" t="s">
        <v>133</v>
      </c>
      <c r="U43" s="22">
        <v>2274.460952381</v>
      </c>
      <c r="V43" s="32"/>
      <c r="X43" s="22"/>
      <c r="Z43" s="21"/>
    </row>
    <row r="44" spans="20:26" x14ac:dyDescent="0.3">
      <c r="T44" s="11" t="s">
        <v>134</v>
      </c>
      <c r="U44" s="22">
        <v>2352.3256916099999</v>
      </c>
      <c r="V44" s="32"/>
      <c r="X44" s="22"/>
      <c r="Z44" s="21"/>
    </row>
    <row r="45" spans="20:26" x14ac:dyDescent="0.3">
      <c r="T45" s="11" t="s">
        <v>135</v>
      </c>
      <c r="U45" s="22">
        <v>2355.3857596369999</v>
      </c>
      <c r="V45" s="32"/>
      <c r="X45" s="22"/>
      <c r="Z45" s="21"/>
    </row>
    <row r="46" spans="20:26" x14ac:dyDescent="0.3">
      <c r="T46" s="11" t="s">
        <v>136</v>
      </c>
      <c r="U46" s="22">
        <v>2405.420408163</v>
      </c>
      <c r="V46" s="32"/>
      <c r="X46" s="22"/>
      <c r="Z46" s="21"/>
    </row>
    <row r="47" spans="20:26" x14ac:dyDescent="0.3">
      <c r="T47" s="11" t="s">
        <v>137</v>
      </c>
      <c r="U47" s="22">
        <v>2532.8879365080002</v>
      </c>
      <c r="V47" s="32"/>
      <c r="X47" s="22"/>
      <c r="Z47" s="21"/>
    </row>
    <row r="48" spans="20:26" x14ac:dyDescent="0.3">
      <c r="T48" s="11" t="s">
        <v>138</v>
      </c>
      <c r="U48" s="22">
        <v>2535.5493877550002</v>
      </c>
      <c r="V48" s="32"/>
      <c r="X48" s="22"/>
      <c r="Z48" s="21"/>
    </row>
    <row r="49" spans="20:26" x14ac:dyDescent="0.3">
      <c r="T49" s="11" t="s">
        <v>139</v>
      </c>
      <c r="U49" s="22">
        <v>2567.8549886619999</v>
      </c>
      <c r="V49" s="32"/>
      <c r="X49" s="22"/>
      <c r="Z49" s="21"/>
    </row>
    <row r="50" spans="20:26" x14ac:dyDescent="0.3">
      <c r="T50" s="11" t="s">
        <v>140</v>
      </c>
      <c r="U50" s="22">
        <v>2653.9356009070002</v>
      </c>
      <c r="V50" s="32"/>
      <c r="X50" s="22"/>
      <c r="Z50" s="21"/>
    </row>
    <row r="51" spans="20:26" x14ac:dyDescent="0.3">
      <c r="T51" s="11" t="s">
        <v>141</v>
      </c>
      <c r="U51" s="22">
        <v>2655.6197732430001</v>
      </c>
      <c r="V51" s="32"/>
      <c r="X51" s="22"/>
      <c r="Z51" s="21"/>
    </row>
    <row r="52" spans="20:26" x14ac:dyDescent="0.3">
      <c r="T52" s="11" t="s">
        <v>142</v>
      </c>
      <c r="U52" s="22">
        <v>2685.5248752829998</v>
      </c>
      <c r="V52" s="32"/>
      <c r="X52" s="22"/>
      <c r="Z52" s="21"/>
    </row>
    <row r="53" spans="20:26" x14ac:dyDescent="0.3">
      <c r="T53" s="11" t="s">
        <v>143</v>
      </c>
      <c r="U53" s="22">
        <v>2787.8091383219999</v>
      </c>
      <c r="V53" s="32"/>
      <c r="X53" s="22"/>
      <c r="Z53" s="21"/>
    </row>
    <row r="54" spans="20:26" x14ac:dyDescent="0.3">
      <c r="T54" s="11" t="s">
        <v>144</v>
      </c>
      <c r="U54" s="22">
        <v>2791.3926530610001</v>
      </c>
      <c r="V54" s="32"/>
      <c r="X54" s="22"/>
      <c r="Z54" s="21"/>
    </row>
    <row r="55" spans="20:26" x14ac:dyDescent="0.3">
      <c r="T55" s="11" t="s">
        <v>145</v>
      </c>
      <c r="U55" s="22">
        <v>2836.8457142860002</v>
      </c>
      <c r="V55" s="32"/>
      <c r="X55" s="22"/>
      <c r="Z55" s="21"/>
    </row>
    <row r="56" spans="20:26" x14ac:dyDescent="0.3">
      <c r="T56" s="11" t="s">
        <v>146</v>
      </c>
      <c r="U56" s="22">
        <v>2985.4882539680002</v>
      </c>
      <c r="V56" s="32"/>
      <c r="X56" s="22"/>
      <c r="Z56" s="21"/>
    </row>
    <row r="57" spans="20:26" x14ac:dyDescent="0.3">
      <c r="T57" s="11" t="s">
        <v>147</v>
      </c>
      <c r="U57" s="22">
        <v>2987.022222222</v>
      </c>
      <c r="V57" s="32"/>
      <c r="X57" s="22"/>
      <c r="Z57" s="21"/>
    </row>
    <row r="58" spans="20:26" x14ac:dyDescent="0.3">
      <c r="T58" s="11" t="s">
        <v>148</v>
      </c>
      <c r="U58" s="22">
        <v>3005.1526530609999</v>
      </c>
      <c r="V58" s="32"/>
      <c r="X58" s="22"/>
      <c r="Z58" s="21"/>
    </row>
    <row r="59" spans="20:26" x14ac:dyDescent="0.3">
      <c r="T59" s="11" t="s">
        <v>149</v>
      </c>
      <c r="U59" s="22">
        <v>3030.2643537409999</v>
      </c>
      <c r="V59" s="32"/>
      <c r="X59" s="22"/>
      <c r="Z59" s="21"/>
    </row>
    <row r="60" spans="20:26" x14ac:dyDescent="0.3">
      <c r="T60" s="11" t="s">
        <v>150</v>
      </c>
      <c r="U60" s="22">
        <v>3035.126712018</v>
      </c>
      <c r="V60" s="32"/>
      <c r="X60" s="22"/>
      <c r="Z60" s="21"/>
    </row>
    <row r="61" spans="20:26" x14ac:dyDescent="0.3">
      <c r="T61" s="11" t="s">
        <v>151</v>
      </c>
      <c r="U61" s="22">
        <v>3063.9746031750001</v>
      </c>
      <c r="V61" s="32"/>
      <c r="X61" s="22"/>
      <c r="Z61" s="21"/>
    </row>
    <row r="62" spans="20:26" x14ac:dyDescent="0.3">
      <c r="T62" s="11" t="s">
        <v>152</v>
      </c>
      <c r="U62" s="22">
        <v>3102.4065306120001</v>
      </c>
      <c r="V62" s="32"/>
      <c r="X62" s="22"/>
      <c r="Z62" s="21"/>
    </row>
    <row r="63" spans="20:26" x14ac:dyDescent="0.3">
      <c r="T63" s="11" t="s">
        <v>153</v>
      </c>
      <c r="U63" s="22">
        <v>3106.586122449</v>
      </c>
      <c r="V63" s="32"/>
      <c r="X63" s="22"/>
      <c r="Z63" s="21"/>
    </row>
    <row r="64" spans="20:26" x14ac:dyDescent="0.3">
      <c r="T64" s="11" t="s">
        <v>154</v>
      </c>
      <c r="U64" s="22">
        <v>3155.9372335600001</v>
      </c>
      <c r="V64" s="32"/>
      <c r="X64" s="22"/>
      <c r="Z64" s="21"/>
    </row>
    <row r="65" spans="20:26" x14ac:dyDescent="0.3">
      <c r="T65" s="11" t="s">
        <v>155</v>
      </c>
      <c r="U65" s="22">
        <v>3345.107936508</v>
      </c>
      <c r="V65" s="32"/>
      <c r="X65" s="22"/>
      <c r="Z65" s="21"/>
    </row>
    <row r="66" spans="20:26" x14ac:dyDescent="0.3">
      <c r="T66" s="11" t="s">
        <v>156</v>
      </c>
      <c r="U66" s="22">
        <v>3346.947482993</v>
      </c>
      <c r="V66" s="32"/>
      <c r="X66" s="22"/>
      <c r="Z66" s="21"/>
    </row>
    <row r="67" spans="20:26" x14ac:dyDescent="0.3">
      <c r="T67" s="11" t="s">
        <v>157</v>
      </c>
      <c r="U67" s="22">
        <v>3408.5554648530001</v>
      </c>
      <c r="V67" s="32"/>
      <c r="X67" s="22"/>
      <c r="Z67" s="21"/>
    </row>
    <row r="68" spans="20:26" x14ac:dyDescent="0.3">
      <c r="T68" s="11" t="s">
        <v>158</v>
      </c>
      <c r="U68" s="22">
        <v>3563.8294784579998</v>
      </c>
      <c r="V68" s="32"/>
      <c r="X68" s="22"/>
      <c r="Z68" s="21"/>
    </row>
    <row r="69" spans="20:26" x14ac:dyDescent="0.3">
      <c r="T69" s="11" t="s">
        <v>159</v>
      </c>
      <c r="U69" s="22">
        <v>3564.9052154199999</v>
      </c>
      <c r="V69" s="32"/>
      <c r="X69" s="22"/>
      <c r="Z69" s="21"/>
    </row>
    <row r="70" spans="20:26" x14ac:dyDescent="0.3">
      <c r="T70" s="11" t="s">
        <v>160</v>
      </c>
      <c r="U70" s="22">
        <v>3586.132244898</v>
      </c>
      <c r="V70" s="32"/>
      <c r="X70" s="22"/>
      <c r="Z70" s="21"/>
    </row>
    <row r="71" spans="20:26" x14ac:dyDescent="0.3">
      <c r="T71" s="11" t="s">
        <v>161</v>
      </c>
      <c r="U71" s="22">
        <v>3640.47521542</v>
      </c>
      <c r="V71" s="32"/>
      <c r="X71" s="22"/>
      <c r="Z71" s="21"/>
    </row>
    <row r="72" spans="20:26" x14ac:dyDescent="0.3">
      <c r="T72" s="11" t="s">
        <v>162</v>
      </c>
      <c r="U72" s="22">
        <v>3642.9779591840002</v>
      </c>
      <c r="V72" s="32"/>
      <c r="X72" s="22"/>
      <c r="Z72" s="21"/>
    </row>
    <row r="73" spans="20:26" x14ac:dyDescent="0.3">
      <c r="T73" s="11" t="s">
        <v>163</v>
      </c>
      <c r="U73" s="22">
        <v>3716.9178458050001</v>
      </c>
      <c r="V73" s="32"/>
      <c r="X73" s="22"/>
      <c r="Z73" s="21"/>
    </row>
    <row r="74" spans="20:26" x14ac:dyDescent="0.3">
      <c r="T74" s="11" t="s">
        <v>164</v>
      </c>
      <c r="U74" s="22">
        <v>3830.1882993200002</v>
      </c>
      <c r="V74" s="32"/>
      <c r="X74" s="22"/>
      <c r="Z74" s="21"/>
    </row>
    <row r="75" spans="20:26" x14ac:dyDescent="0.3">
      <c r="T75" s="11" t="s">
        <v>165</v>
      </c>
      <c r="U75" s="22">
        <v>3833.5847619050001</v>
      </c>
      <c r="V75" s="32"/>
      <c r="X75" s="22"/>
      <c r="Z75" s="21"/>
    </row>
    <row r="76" spans="20:26" x14ac:dyDescent="0.3">
      <c r="T76" s="11" t="s">
        <v>166</v>
      </c>
      <c r="U76" s="22">
        <v>3917.5800453510001</v>
      </c>
      <c r="V76" s="32"/>
      <c r="X76" s="22"/>
      <c r="Z76" s="21"/>
    </row>
    <row r="77" spans="20:26" x14ac:dyDescent="0.3">
      <c r="T77" s="11" t="s">
        <v>167</v>
      </c>
      <c r="U77" s="22">
        <v>4023.5491156459998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65"/>
  <dimension ref="A1:AE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1.777343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9.44140625" style="9" customWidth="1"/>
    <col min="29" max="16384" width="11.5546875" style="9"/>
  </cols>
  <sheetData>
    <row r="1" spans="1:31" x14ac:dyDescent="0.3">
      <c r="A1" s="16"/>
      <c r="B1" s="12" t="s">
        <v>194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194</v>
      </c>
      <c r="V1" s="32" t="s">
        <v>168</v>
      </c>
      <c r="X1" s="22" t="s">
        <v>169</v>
      </c>
      <c r="Z1" s="21" t="s">
        <v>170</v>
      </c>
      <c r="AB1" s="9" t="s">
        <v>311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53.756138334482081</v>
      </c>
      <c r="G2" s="13">
        <f t="shared" ref="G2:G27" si="1">Q2/R2*60</f>
        <v>49.91422359685869</v>
      </c>
      <c r="H2" s="52">
        <f t="shared" ref="H2:H27" si="2">(F2-G2)/G2*100</f>
        <v>7.6970339529936691</v>
      </c>
      <c r="I2" s="13"/>
      <c r="J2" s="11" t="s">
        <v>37</v>
      </c>
      <c r="K2" s="11" t="s">
        <v>59</v>
      </c>
      <c r="L2" s="19">
        <v>28</v>
      </c>
      <c r="M2" s="43">
        <f t="shared" ref="M2:M27" si="3">V2</f>
        <v>31.252244898000001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328.16297278899998</v>
      </c>
      <c r="T2" s="11" t="s">
        <v>92</v>
      </c>
      <c r="U2" s="22">
        <v>29.535782312999999</v>
      </c>
      <c r="V2" s="32">
        <f>U3-U2</f>
        <v>31.252244898000001</v>
      </c>
      <c r="W2" s="22">
        <v>1</v>
      </c>
      <c r="X2" s="32">
        <f>U4-U2+AC2</f>
        <v>328.16297278899998</v>
      </c>
      <c r="Y2" s="22">
        <v>1</v>
      </c>
      <c r="Z2" s="32">
        <f>X2</f>
        <v>328.16297278899998</v>
      </c>
      <c r="AA2" s="21">
        <v>1</v>
      </c>
      <c r="AB2" s="32">
        <f>U4-U2</f>
        <v>254.571972789</v>
      </c>
      <c r="AC2" s="21">
        <v>73.590999999999994</v>
      </c>
      <c r="AD2" s="22">
        <v>1</v>
      </c>
      <c r="AE2" s="9" t="s">
        <v>298</v>
      </c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76.572168204309861</v>
      </c>
      <c r="G3" s="13">
        <f t="shared" si="1"/>
        <v>64.968822913309836</v>
      </c>
      <c r="H3" s="52">
        <f t="shared" si="2"/>
        <v>17.859866887972977</v>
      </c>
      <c r="I3" s="13"/>
      <c r="J3" s="11" t="s">
        <v>32</v>
      </c>
      <c r="K3" s="61" t="s">
        <v>76</v>
      </c>
      <c r="L3" s="19">
        <v>44</v>
      </c>
      <c r="M3" s="43">
        <f t="shared" si="3"/>
        <v>34.477278911000042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94.045170068000004</v>
      </c>
      <c r="T3" s="11" t="s">
        <v>93</v>
      </c>
      <c r="U3" s="22">
        <v>60.788027210999999</v>
      </c>
      <c r="V3" s="32">
        <f>U6-U5</f>
        <v>34.477278911000042</v>
      </c>
      <c r="W3" s="22">
        <v>2</v>
      </c>
      <c r="X3" s="32">
        <f>U7-U5</f>
        <v>94.045170068000004</v>
      </c>
      <c r="Y3" s="22">
        <v>2</v>
      </c>
      <c r="Z3" s="32">
        <f t="shared" ref="Z3:Z11" si="5">X3</f>
        <v>94.045170068000004</v>
      </c>
      <c r="AA3" s="21">
        <v>2</v>
      </c>
      <c r="AB3" s="48">
        <f>AB2/86400</f>
        <v>2.9464348702430555E-3</v>
      </c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37.387846243941965</v>
      </c>
      <c r="G4" s="13">
        <f t="shared" si="1"/>
        <v>40.210656392390462</v>
      </c>
      <c r="H4" s="32">
        <f t="shared" si="2"/>
        <v>-7.0200548852087135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52.155986393999967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163.38952380900002</v>
      </c>
      <c r="T4" s="11" t="s">
        <v>94</v>
      </c>
      <c r="U4" s="22">
        <v>284.107755102</v>
      </c>
      <c r="V4" s="32">
        <f>U9-U8</f>
        <v>52.155986393999967</v>
      </c>
      <c r="W4" s="22">
        <v>3</v>
      </c>
      <c r="X4" s="32">
        <f>U10-U8</f>
        <v>163.38952380900002</v>
      </c>
      <c r="Y4" s="22">
        <v>3</v>
      </c>
      <c r="Z4" s="32">
        <f t="shared" si="5"/>
        <v>163.38952380900002</v>
      </c>
      <c r="AA4" s="21">
        <v>3</v>
      </c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179.83276220335455</v>
      </c>
      <c r="G5" s="13">
        <f t="shared" si="1"/>
        <v>155.48289137753309</v>
      </c>
      <c r="H5" s="52">
        <f t="shared" si="2"/>
        <v>15.660803970191639</v>
      </c>
      <c r="I5" s="13"/>
      <c r="J5" s="11" t="s">
        <v>37</v>
      </c>
      <c r="K5" s="61" t="s">
        <v>386</v>
      </c>
      <c r="L5" s="19">
        <v>88</v>
      </c>
      <c r="M5" s="43">
        <f t="shared" si="3"/>
        <v>29.360612245000084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168.25002267600007</v>
      </c>
      <c r="T5" s="11" t="s">
        <v>95</v>
      </c>
      <c r="U5" s="22">
        <v>290.22476190499998</v>
      </c>
      <c r="V5" s="32">
        <f>U12-U11</f>
        <v>29.360612245000084</v>
      </c>
      <c r="W5" s="22">
        <v>4</v>
      </c>
      <c r="X5" s="32">
        <f>U13-U11</f>
        <v>168.25002267600007</v>
      </c>
      <c r="Y5" s="22">
        <v>4</v>
      </c>
      <c r="Z5" s="32">
        <f t="shared" si="5"/>
        <v>168.25002267600007</v>
      </c>
      <c r="AA5" s="21">
        <v>4</v>
      </c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59.023395473428856</v>
      </c>
      <c r="G6" s="13">
        <f t="shared" si="1"/>
        <v>59.675772965160462</v>
      </c>
      <c r="H6" s="32">
        <f t="shared" si="2"/>
        <v>-1.0932032537097978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70.141678004000028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247.336553288</v>
      </c>
      <c r="T6" s="11" t="s">
        <v>96</v>
      </c>
      <c r="U6" s="22">
        <v>324.70204081600002</v>
      </c>
      <c r="V6" s="32">
        <f>U15-U14</f>
        <v>70.141678004000028</v>
      </c>
      <c r="W6" s="22">
        <v>5</v>
      </c>
      <c r="X6" s="32">
        <f>U16-U14</f>
        <v>247.336553288</v>
      </c>
      <c r="Y6" s="22">
        <v>5</v>
      </c>
      <c r="Z6" s="32">
        <f t="shared" si="5"/>
        <v>247.336553288</v>
      </c>
      <c r="AA6" s="21">
        <v>5</v>
      </c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52.751627625083273</v>
      </c>
      <c r="G7" s="25">
        <f t="shared" si="1"/>
        <v>53.934990602499084</v>
      </c>
      <c r="H7" s="32">
        <f t="shared" si="2"/>
        <v>-2.1940542942469334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44.358820862000016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200.24106575999997</v>
      </c>
      <c r="T7" s="11" t="s">
        <v>97</v>
      </c>
      <c r="U7" s="22">
        <v>384.26993197299998</v>
      </c>
      <c r="V7" s="32">
        <f>U18-U17</f>
        <v>44.358820862000016</v>
      </c>
      <c r="W7" s="22">
        <v>6</v>
      </c>
      <c r="X7" s="32">
        <f>U19-U17</f>
        <v>200.24106575999997</v>
      </c>
      <c r="Y7" s="22">
        <v>6</v>
      </c>
      <c r="Z7" s="32">
        <f t="shared" si="5"/>
        <v>200.24106575999997</v>
      </c>
      <c r="AA7" s="21">
        <v>6</v>
      </c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35.50191060969604</v>
      </c>
      <c r="G8" s="25">
        <f t="shared" si="1"/>
        <v>41.796682717612562</v>
      </c>
      <c r="H8" s="52">
        <f t="shared" si="2"/>
        <v>-15.060458626454556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67.601995463999856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212.45705215399994</v>
      </c>
      <c r="T8" s="11" t="s">
        <v>98</v>
      </c>
      <c r="U8" s="22">
        <v>390.07492063500001</v>
      </c>
      <c r="V8" s="32">
        <f>U21-U20</f>
        <v>67.601995463999856</v>
      </c>
      <c r="W8" s="22">
        <v>7</v>
      </c>
      <c r="X8" s="32">
        <f>U22-U20</f>
        <v>212.45705215399994</v>
      </c>
      <c r="Y8" s="22">
        <v>7</v>
      </c>
      <c r="Z8" s="32">
        <f t="shared" si="5"/>
        <v>212.45705215399994</v>
      </c>
      <c r="AA8" s="21">
        <v>7</v>
      </c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109.8453067647316</v>
      </c>
      <c r="G9" s="25">
        <f t="shared" si="1"/>
        <v>83.004757616339489</v>
      </c>
      <c r="H9" s="52">
        <f t="shared" si="2"/>
        <v>32.33615749166232</v>
      </c>
      <c r="I9" s="13"/>
      <c r="J9" s="11" t="s">
        <v>37</v>
      </c>
      <c r="K9" s="11" t="s">
        <v>40</v>
      </c>
      <c r="L9" s="19">
        <v>76</v>
      </c>
      <c r="M9" s="43">
        <f t="shared" si="3"/>
        <v>41.512925170000017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149.62997732500003</v>
      </c>
      <c r="T9" s="11" t="s">
        <v>99</v>
      </c>
      <c r="U9" s="22">
        <v>442.23090702899998</v>
      </c>
      <c r="V9" s="32">
        <f>U24-U23</f>
        <v>41.512925170000017</v>
      </c>
      <c r="W9" s="22">
        <v>8</v>
      </c>
      <c r="X9" s="32">
        <f>U25-U23</f>
        <v>149.62997732500003</v>
      </c>
      <c r="Y9" s="22">
        <v>8</v>
      </c>
      <c r="Z9" s="32">
        <f t="shared" si="5"/>
        <v>149.62997732500003</v>
      </c>
      <c r="AA9" s="21">
        <v>8</v>
      </c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53.711431051330784</v>
      </c>
      <c r="G10" s="25">
        <f t="shared" si="1"/>
        <v>50.345049744170787</v>
      </c>
      <c r="H10" s="53">
        <f t="shared" si="2"/>
        <v>6.6866182956741929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43.566145124000059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153.73904761900008</v>
      </c>
      <c r="T10" s="11" t="s">
        <v>100</v>
      </c>
      <c r="U10" s="22">
        <v>553.46444444400004</v>
      </c>
      <c r="V10" s="32">
        <f>U27-U26</f>
        <v>43.566145124000059</v>
      </c>
      <c r="W10" s="22">
        <v>9</v>
      </c>
      <c r="X10" s="32">
        <f>U28-U26</f>
        <v>153.73904761900008</v>
      </c>
      <c r="Y10" s="22">
        <v>9</v>
      </c>
      <c r="Z10" s="32">
        <f t="shared" si="5"/>
        <v>153.73904761900008</v>
      </c>
      <c r="AA10" s="21">
        <v>9</v>
      </c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33.173572901968427</v>
      </c>
      <c r="G11" s="25">
        <f t="shared" si="1"/>
        <v>33.48120952520383</v>
      </c>
      <c r="H11" s="32">
        <f t="shared" si="2"/>
        <v>-0.91883366102357211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50.642721089000133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240.13469387800001</v>
      </c>
      <c r="T11" s="11" t="s">
        <v>101</v>
      </c>
      <c r="U11" s="22">
        <v>558.78530612199995</v>
      </c>
      <c r="V11" s="32">
        <f>U30-U29</f>
        <v>50.642721089000133</v>
      </c>
      <c r="W11" s="22">
        <v>10</v>
      </c>
      <c r="X11" s="32">
        <f>U31-U29</f>
        <v>240.13469387800001</v>
      </c>
      <c r="Y11" s="22">
        <v>10</v>
      </c>
      <c r="Z11" s="32">
        <f t="shared" si="5"/>
        <v>240.13469387800001</v>
      </c>
      <c r="AA11" s="21">
        <v>10</v>
      </c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62.245851284528761</v>
      </c>
      <c r="G12" s="25">
        <f t="shared" si="1"/>
        <v>59.839007411104404</v>
      </c>
      <c r="H12" s="32">
        <f t="shared" si="2"/>
        <v>4.0221988591637565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26.989750566999874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57.821814058999962</v>
      </c>
      <c r="T12" s="11" t="s">
        <v>102</v>
      </c>
      <c r="U12" s="22">
        <v>588.14591836700004</v>
      </c>
      <c r="V12" s="32">
        <f>U33-U32</f>
        <v>26.989750566999874</v>
      </c>
      <c r="W12" s="22" t="s">
        <v>68</v>
      </c>
      <c r="X12" s="32">
        <f>U38-U32</f>
        <v>245.9196598640001</v>
      </c>
      <c r="Y12" s="22">
        <v>11</v>
      </c>
      <c r="Z12" s="32">
        <f>V12+X30</f>
        <v>57.821814058999962</v>
      </c>
      <c r="AA12" s="21" t="s">
        <v>68</v>
      </c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74.706908771599245</v>
      </c>
      <c r="G13" s="25">
        <f t="shared" si="1"/>
        <v>71.658784539748297</v>
      </c>
      <c r="H13" s="32">
        <f t="shared" si="2"/>
        <v>4.2536644340655672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19.54303854900013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40.748662132000163</v>
      </c>
      <c r="T13" s="11" t="s">
        <v>103</v>
      </c>
      <c r="U13" s="22">
        <v>727.03532879800002</v>
      </c>
      <c r="V13" s="32">
        <f>U34-U33</f>
        <v>19.54303854900013</v>
      </c>
      <c r="W13" s="22" t="s">
        <v>42</v>
      </c>
      <c r="X13" s="32">
        <f>U41-U39</f>
        <v>157.11387755099986</v>
      </c>
      <c r="Y13" s="22">
        <v>12</v>
      </c>
      <c r="Z13" s="32">
        <f>V13+X31</f>
        <v>40.748662132000163</v>
      </c>
      <c r="AA13" s="21" t="s">
        <v>42</v>
      </c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30.119219399301507</v>
      </c>
      <c r="G14" s="25">
        <f t="shared" si="1"/>
        <v>28.503720857529267</v>
      </c>
      <c r="H14" s="32">
        <f t="shared" si="2"/>
        <v>5.667675984644319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67.730839001999811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147.34918367299997</v>
      </c>
      <c r="T14" s="11" t="s">
        <v>104</v>
      </c>
      <c r="U14" s="22">
        <v>732.65922902499995</v>
      </c>
      <c r="V14" s="32">
        <f>U35-U34</f>
        <v>67.730839001999811</v>
      </c>
      <c r="W14" s="22" t="s">
        <v>43</v>
      </c>
      <c r="X14" s="32">
        <f>U44-U42</f>
        <v>123.1461904759999</v>
      </c>
      <c r="Y14" s="22">
        <v>13</v>
      </c>
      <c r="Z14" s="32">
        <f>V14+X32</f>
        <v>147.34918367299997</v>
      </c>
      <c r="AA14" s="21" t="s">
        <v>43</v>
      </c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37.210519938998452</v>
      </c>
      <c r="G15" s="25">
        <f t="shared" si="1"/>
        <v>36.661306370790058</v>
      </c>
      <c r="H15" s="53">
        <f t="shared" si="2"/>
        <v>1.4980741893201621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41.923628118000124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157.11387755099986</v>
      </c>
      <c r="T15" s="11" t="s">
        <v>105</v>
      </c>
      <c r="U15" s="22">
        <v>802.80090702899997</v>
      </c>
      <c r="V15" s="32">
        <f>U40-U39</f>
        <v>41.923628118000124</v>
      </c>
      <c r="W15" s="22">
        <v>12</v>
      </c>
      <c r="X15" s="32">
        <f>U47-U45</f>
        <v>152.26852607699993</v>
      </c>
      <c r="Y15" s="22">
        <v>14</v>
      </c>
      <c r="Z15" s="32">
        <f t="shared" ref="Z15:Z27" si="7">X13</f>
        <v>157.11387755099986</v>
      </c>
      <c r="AA15" s="21">
        <v>12</v>
      </c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104.78161457915967</v>
      </c>
      <c r="G16" s="25">
        <f t="shared" si="1"/>
        <v>90.948781742320961</v>
      </c>
      <c r="H16" s="52">
        <f t="shared" si="2"/>
        <v>15.209475676134218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26.340498865999962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123.1461904759999</v>
      </c>
      <c r="T16" s="11" t="s">
        <v>106</v>
      </c>
      <c r="U16" s="22">
        <v>979.99578231299995</v>
      </c>
      <c r="V16" s="32">
        <f>U43-U42</f>
        <v>26.340498865999962</v>
      </c>
      <c r="W16" s="22">
        <v>13</v>
      </c>
      <c r="X16" s="32">
        <f>U50-U48</f>
        <v>177.73265306099984</v>
      </c>
      <c r="Y16" s="22">
        <v>15</v>
      </c>
      <c r="Z16" s="32">
        <f t="shared" si="7"/>
        <v>123.1461904759999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53.148899105916193</v>
      </c>
      <c r="G17" s="13">
        <f t="shared" si="1"/>
        <v>51.717844802790886</v>
      </c>
      <c r="H17" s="32">
        <f t="shared" si="2"/>
        <v>2.7670416441020809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44.30947845799983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152.26852607699993</v>
      </c>
      <c r="T17" s="11" t="s">
        <v>107</v>
      </c>
      <c r="U17" s="22">
        <v>986.54621315199995</v>
      </c>
      <c r="V17" s="32">
        <f>U46-U45</f>
        <v>44.30947845799983</v>
      </c>
      <c r="W17" s="22">
        <v>14</v>
      </c>
      <c r="X17" s="32">
        <f>U53-U51</f>
        <v>141.23394557799975</v>
      </c>
      <c r="Y17" s="22">
        <v>16</v>
      </c>
      <c r="Z17" s="32">
        <f t="shared" si="7"/>
        <v>152.26852607699993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30.214267803091005</v>
      </c>
      <c r="G18" s="13">
        <f t="shared" si="1"/>
        <v>29.032369185582517</v>
      </c>
      <c r="H18" s="32">
        <f t="shared" si="2"/>
        <v>4.0709685453277391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49.645419500999651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177.73265306099984</v>
      </c>
      <c r="T18" s="11" t="s">
        <v>108</v>
      </c>
      <c r="U18" s="22">
        <v>1030.905034014</v>
      </c>
      <c r="V18" s="32">
        <f>U49-U48</f>
        <v>49.645419500999651</v>
      </c>
      <c r="W18" s="22">
        <v>15</v>
      </c>
      <c r="X18" s="32">
        <f>U56-U54</f>
        <v>165.39190476200019</v>
      </c>
      <c r="Y18" s="22">
        <v>17</v>
      </c>
      <c r="Z18" s="32">
        <f t="shared" si="7"/>
        <v>177.73265306099984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68.937728413748616</v>
      </c>
      <c r="G19" s="25">
        <f t="shared" si="1"/>
        <v>60.112942148962382</v>
      </c>
      <c r="H19" s="52">
        <f t="shared" si="2"/>
        <v>14.680343282679534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31.767800453999826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141.23394557799975</v>
      </c>
      <c r="T19" s="11" t="s">
        <v>109</v>
      </c>
      <c r="U19" s="22">
        <v>1186.7872789119999</v>
      </c>
      <c r="V19" s="32">
        <f>U52-U51</f>
        <v>31.767800453999826</v>
      </c>
      <c r="W19" s="22">
        <v>16</v>
      </c>
      <c r="X19" s="32">
        <f>U59-U57</f>
        <v>43.046009071000299</v>
      </c>
      <c r="Y19" s="22">
        <v>18</v>
      </c>
      <c r="Z19" s="32">
        <f t="shared" si="7"/>
        <v>141.23394557799975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78.227196536671812</v>
      </c>
      <c r="G20" s="25">
        <f t="shared" si="1"/>
        <v>71.103842820618709</v>
      </c>
      <c r="H20" s="52">
        <f t="shared" si="2"/>
        <v>10.018240130880059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42.951814059000299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165.39190476200019</v>
      </c>
      <c r="T20" s="11" t="s">
        <v>110</v>
      </c>
      <c r="U20" s="22">
        <v>1191.3694331070001</v>
      </c>
      <c r="V20" s="32">
        <f>U55-U54</f>
        <v>42.951814059000299</v>
      </c>
      <c r="W20" s="22">
        <v>17</v>
      </c>
      <c r="X20" s="32">
        <f>U62-U60</f>
        <v>72.629387754999698</v>
      </c>
      <c r="Y20" s="22">
        <v>19</v>
      </c>
      <c r="Z20" s="32">
        <f t="shared" si="7"/>
        <v>165.39190476200019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112.05161418651934</v>
      </c>
      <c r="G21" s="25">
        <f t="shared" si="1"/>
        <v>104.53930798968327</v>
      </c>
      <c r="H21" s="32">
        <f t="shared" si="2"/>
        <v>7.1861066820697248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18.205895692000013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43.046009071000299</v>
      </c>
      <c r="T21" s="11" t="s">
        <v>111</v>
      </c>
      <c r="U21" s="22">
        <v>1258.9714285709999</v>
      </c>
      <c r="V21" s="32">
        <f>U58-U57</f>
        <v>18.205895692000013</v>
      </c>
      <c r="W21" s="22">
        <v>18</v>
      </c>
      <c r="X21" s="32">
        <f>U65-U63</f>
        <v>253.63113378600019</v>
      </c>
      <c r="Y21" s="22">
        <v>20</v>
      </c>
      <c r="Z21" s="32">
        <f t="shared" si="7"/>
        <v>43.046009071000299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85.770238892454884</v>
      </c>
      <c r="G22" s="13">
        <f t="shared" si="1"/>
        <v>71.321047307650147</v>
      </c>
      <c r="H22" s="52">
        <f t="shared" si="2"/>
        <v>20.259365405105129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26.815804988999844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72.629387754999698</v>
      </c>
      <c r="T22" s="11" t="s">
        <v>112</v>
      </c>
      <c r="U22" s="22">
        <v>1403.826485261</v>
      </c>
      <c r="V22" s="32">
        <f>U61-U60</f>
        <v>26.815804988999844</v>
      </c>
      <c r="W22" s="22">
        <v>19</v>
      </c>
      <c r="X22" s="32">
        <f>U68-U66</f>
        <v>271.04643990900013</v>
      </c>
      <c r="Y22" s="22">
        <v>21</v>
      </c>
      <c r="Z22" s="32">
        <f t="shared" si="7"/>
        <v>72.629387754999698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42.375863497882804</v>
      </c>
      <c r="G23" s="13">
        <f t="shared" si="1"/>
        <v>39.387908932461755</v>
      </c>
      <c r="H23" s="53">
        <f t="shared" si="2"/>
        <v>7.5859690102982604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51.680362811000123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253.63113378600019</v>
      </c>
      <c r="T23" s="11" t="s">
        <v>113</v>
      </c>
      <c r="U23" s="22">
        <v>1409.335147392</v>
      </c>
      <c r="V23" s="32">
        <f>U64-U63</f>
        <v>51.680362811000123</v>
      </c>
      <c r="W23" s="22">
        <v>20</v>
      </c>
      <c r="X23" s="32">
        <f>U71-U69</f>
        <v>84.478344671000286</v>
      </c>
      <c r="Y23" s="22">
        <v>22</v>
      </c>
      <c r="Z23" s="32">
        <f t="shared" si="7"/>
        <v>253.63113378600019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28.39084464406406</v>
      </c>
      <c r="G24" s="13">
        <f t="shared" si="1"/>
        <v>27.449170712214006</v>
      </c>
      <c r="H24" s="32">
        <f t="shared" si="2"/>
        <v>3.43060976858962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71.854149659000086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271.04643990900013</v>
      </c>
      <c r="T24" s="11" t="s">
        <v>114</v>
      </c>
      <c r="U24" s="22">
        <v>1450.848072562</v>
      </c>
      <c r="V24" s="32">
        <f>U67-U66</f>
        <v>71.854149659000086</v>
      </c>
      <c r="W24" s="22">
        <v>21</v>
      </c>
      <c r="X24" s="32">
        <f>U74-U72</f>
        <v>140.66392290300018</v>
      </c>
      <c r="Y24" s="22">
        <v>23</v>
      </c>
      <c r="Z24" s="32">
        <f t="shared" si="7"/>
        <v>271.04643990900013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91.546594755304227</v>
      </c>
      <c r="G25" s="13">
        <f t="shared" si="1"/>
        <v>90.910872246723713</v>
      </c>
      <c r="H25" s="32">
        <f t="shared" si="2"/>
        <v>0.69928105722627087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22.939138321999962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84.478344671000286</v>
      </c>
      <c r="T25" s="11" t="s">
        <v>115</v>
      </c>
      <c r="U25" s="22">
        <v>1558.965124717</v>
      </c>
      <c r="V25" s="32">
        <f>U70-U69</f>
        <v>22.939138321999962</v>
      </c>
      <c r="W25" s="22">
        <v>22</v>
      </c>
      <c r="X25" s="32">
        <f>U77-U75</f>
        <v>196.17959183700032</v>
      </c>
      <c r="Y25" s="22">
        <v>24</v>
      </c>
      <c r="Z25" s="32">
        <f t="shared" si="7"/>
        <v>84.478344671000286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43.385470229066577</v>
      </c>
      <c r="G26" s="13">
        <f t="shared" si="1"/>
        <v>40.735349062824881</v>
      </c>
      <c r="H26" s="32">
        <f t="shared" si="2"/>
        <v>6.505703835149407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51.860680272000081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140.66392290300018</v>
      </c>
      <c r="T26" s="11" t="s">
        <v>116</v>
      </c>
      <c r="U26" s="22">
        <v>1565.525623583</v>
      </c>
      <c r="V26" s="32">
        <f>U73-U72</f>
        <v>51.860680272000081</v>
      </c>
      <c r="W26" s="22">
        <v>23</v>
      </c>
      <c r="X26" s="2">
        <f>SUM(X2:X25)</f>
        <v>4181.8676666670008</v>
      </c>
      <c r="Z26" s="32">
        <f t="shared" si="7"/>
        <v>140.66392290300018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60.248340349949835</v>
      </c>
      <c r="G27" s="13">
        <f t="shared" si="1"/>
        <v>55.969124500589999</v>
      </c>
      <c r="H27" s="32">
        <f t="shared" si="2"/>
        <v>7.64567230154677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89.629024942999877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196.17959183700032</v>
      </c>
      <c r="T27" s="11" t="s">
        <v>117</v>
      </c>
      <c r="U27" s="22">
        <v>1609.091768707</v>
      </c>
      <c r="V27" s="32">
        <f>U76-U75</f>
        <v>89.629024942999877</v>
      </c>
      <c r="W27" s="22">
        <v>24</v>
      </c>
      <c r="X27" s="32">
        <f t="shared" ref="X27:X32" si="8">U33-U32</f>
        <v>26.989750566999874</v>
      </c>
      <c r="Y27" s="22" t="s">
        <v>68</v>
      </c>
      <c r="Z27" s="32">
        <f t="shared" si="7"/>
        <v>196.17959183700032</v>
      </c>
      <c r="AA27" s="21">
        <v>24</v>
      </c>
    </row>
    <row r="28" spans="1:27" x14ac:dyDescent="0.3">
      <c r="T28" s="11" t="s">
        <v>118</v>
      </c>
      <c r="U28" s="22">
        <v>1719.264671202</v>
      </c>
      <c r="V28" s="32"/>
      <c r="X28" s="32">
        <f t="shared" si="8"/>
        <v>19.54303854900013</v>
      </c>
      <c r="Y28" s="22" t="s">
        <v>42</v>
      </c>
      <c r="Z28" s="21"/>
    </row>
    <row r="29" spans="1:27" x14ac:dyDescent="0.3">
      <c r="T29" s="11" t="s">
        <v>119</v>
      </c>
      <c r="U29" s="22">
        <v>1725.0568707479999</v>
      </c>
      <c r="V29" s="32"/>
      <c r="X29" s="32">
        <f t="shared" si="8"/>
        <v>67.730839001999811</v>
      </c>
      <c r="Y29" s="22" t="s">
        <v>43</v>
      </c>
      <c r="Z29" s="21"/>
    </row>
    <row r="30" spans="1:27" x14ac:dyDescent="0.3">
      <c r="T30" s="11" t="s">
        <v>120</v>
      </c>
      <c r="U30" s="22">
        <v>1775.6995918370001</v>
      </c>
      <c r="V30" s="32"/>
      <c r="X30" s="32">
        <f t="shared" si="8"/>
        <v>30.832063492000088</v>
      </c>
      <c r="Y30" s="22" t="s">
        <v>69</v>
      </c>
      <c r="Z30" s="21"/>
    </row>
    <row r="31" spans="1:27" x14ac:dyDescent="0.3">
      <c r="T31" s="11" t="s">
        <v>121</v>
      </c>
      <c r="U31" s="22">
        <v>1965.1915646259999</v>
      </c>
      <c r="X31" s="32">
        <f t="shared" si="8"/>
        <v>21.205623583000033</v>
      </c>
      <c r="Y31" s="22" t="s">
        <v>70</v>
      </c>
      <c r="Z31" s="21"/>
    </row>
    <row r="32" spans="1:27" x14ac:dyDescent="0.3">
      <c r="T32" s="11" t="s">
        <v>122</v>
      </c>
      <c r="U32" s="22">
        <v>1971.699229025</v>
      </c>
      <c r="X32" s="32">
        <f t="shared" si="8"/>
        <v>79.618344671000159</v>
      </c>
      <c r="Y32" s="22" t="s">
        <v>71</v>
      </c>
      <c r="Z32" s="21"/>
    </row>
    <row r="33" spans="20:26" x14ac:dyDescent="0.3">
      <c r="T33" s="11" t="s">
        <v>123</v>
      </c>
      <c r="U33" s="22">
        <v>1998.6889795919999</v>
      </c>
      <c r="X33" s="22"/>
      <c r="Z33" s="21"/>
    </row>
    <row r="34" spans="20:26" x14ac:dyDescent="0.3">
      <c r="T34" s="11" t="s">
        <v>124</v>
      </c>
      <c r="U34" s="22">
        <v>2018.232018141</v>
      </c>
      <c r="X34" s="22"/>
      <c r="Z34" s="21"/>
    </row>
    <row r="35" spans="20:26" x14ac:dyDescent="0.3">
      <c r="T35" s="11" t="s">
        <v>125</v>
      </c>
      <c r="U35" s="22">
        <v>2085.9628571429998</v>
      </c>
      <c r="X35" s="22"/>
      <c r="Y35" s="42"/>
      <c r="Z35" s="21"/>
    </row>
    <row r="36" spans="20:26" x14ac:dyDescent="0.3">
      <c r="T36" s="11" t="s">
        <v>126</v>
      </c>
      <c r="U36" s="22">
        <v>2116.7949206349999</v>
      </c>
      <c r="X36" s="22"/>
      <c r="Y36" s="42"/>
      <c r="Z36" s="21"/>
    </row>
    <row r="37" spans="20:26" x14ac:dyDescent="0.3">
      <c r="T37" s="11" t="s">
        <v>127</v>
      </c>
      <c r="U37" s="22">
        <v>2138.000544218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2217.6188888890001</v>
      </c>
      <c r="V38" s="32"/>
      <c r="X38" s="22"/>
      <c r="Z38" s="21"/>
    </row>
    <row r="39" spans="20:26" x14ac:dyDescent="0.3">
      <c r="T39" s="11" t="s">
        <v>129</v>
      </c>
      <c r="U39" s="22">
        <v>2223.8563265309999</v>
      </c>
      <c r="V39" s="32"/>
      <c r="X39" s="22"/>
      <c r="Z39" s="21"/>
    </row>
    <row r="40" spans="20:26" x14ac:dyDescent="0.3">
      <c r="T40" s="11" t="s">
        <v>130</v>
      </c>
      <c r="U40" s="22">
        <v>2265.779954649</v>
      </c>
      <c r="V40" s="32"/>
      <c r="X40" s="22"/>
      <c r="Z40" s="21"/>
    </row>
    <row r="41" spans="20:26" x14ac:dyDescent="0.3">
      <c r="T41" s="11" t="s">
        <v>131</v>
      </c>
      <c r="U41" s="22">
        <v>2380.9702040819998</v>
      </c>
      <c r="V41" s="32"/>
      <c r="X41" s="22"/>
      <c r="Z41" s="21"/>
    </row>
    <row r="42" spans="20:26" x14ac:dyDescent="0.3">
      <c r="T42" s="11" t="s">
        <v>132</v>
      </c>
      <c r="U42" s="22">
        <v>2386.7501133790001</v>
      </c>
      <c r="V42" s="32"/>
      <c r="X42" s="22"/>
      <c r="Z42" s="21"/>
    </row>
    <row r="43" spans="20:26" x14ac:dyDescent="0.3">
      <c r="T43" s="11" t="s">
        <v>133</v>
      </c>
      <c r="U43" s="22">
        <v>2413.0906122450001</v>
      </c>
      <c r="V43" s="32"/>
      <c r="X43" s="22"/>
      <c r="Z43" s="21"/>
    </row>
    <row r="44" spans="20:26" x14ac:dyDescent="0.3">
      <c r="T44" s="11" t="s">
        <v>134</v>
      </c>
      <c r="U44" s="22">
        <v>2509.896303855</v>
      </c>
      <c r="V44" s="32"/>
      <c r="X44" s="22"/>
      <c r="Z44" s="21"/>
    </row>
    <row r="45" spans="20:26" x14ac:dyDescent="0.3">
      <c r="T45" s="11" t="s">
        <v>135</v>
      </c>
      <c r="U45" s="22">
        <v>2515.243537415</v>
      </c>
      <c r="V45" s="32"/>
      <c r="X45" s="22"/>
      <c r="Z45" s="21"/>
    </row>
    <row r="46" spans="20:26" x14ac:dyDescent="0.3">
      <c r="T46" s="11" t="s">
        <v>136</v>
      </c>
      <c r="U46" s="22">
        <v>2559.5530158729998</v>
      </c>
      <c r="V46" s="32"/>
      <c r="X46" s="22"/>
      <c r="Z46" s="21"/>
    </row>
    <row r="47" spans="20:26" x14ac:dyDescent="0.3">
      <c r="T47" s="11" t="s">
        <v>137</v>
      </c>
      <c r="U47" s="22">
        <v>2667.5120634919999</v>
      </c>
      <c r="V47" s="32"/>
      <c r="X47" s="22"/>
      <c r="Z47" s="21"/>
    </row>
    <row r="48" spans="20:26" x14ac:dyDescent="0.3">
      <c r="T48" s="11" t="s">
        <v>138</v>
      </c>
      <c r="U48" s="22">
        <v>2673.3024943310002</v>
      </c>
      <c r="V48" s="32"/>
      <c r="X48" s="22"/>
      <c r="Z48" s="21"/>
    </row>
    <row r="49" spans="20:26" x14ac:dyDescent="0.3">
      <c r="T49" s="11" t="s">
        <v>139</v>
      </c>
      <c r="U49" s="22">
        <v>2722.9479138319998</v>
      </c>
      <c r="V49" s="32"/>
      <c r="X49" s="22"/>
      <c r="Z49" s="21"/>
    </row>
    <row r="50" spans="20:26" x14ac:dyDescent="0.3">
      <c r="T50" s="11" t="s">
        <v>140</v>
      </c>
      <c r="U50" s="22">
        <v>2851.035147392</v>
      </c>
      <c r="V50" s="32"/>
      <c r="X50" s="22"/>
      <c r="Z50" s="21"/>
    </row>
    <row r="51" spans="20:26" x14ac:dyDescent="0.3">
      <c r="T51" s="11" t="s">
        <v>141</v>
      </c>
      <c r="U51" s="22">
        <v>2857.1718820860001</v>
      </c>
      <c r="V51" s="32"/>
      <c r="X51" s="22"/>
      <c r="Z51" s="21"/>
    </row>
    <row r="52" spans="20:26" x14ac:dyDescent="0.3">
      <c r="T52" s="11" t="s">
        <v>142</v>
      </c>
      <c r="U52" s="22">
        <v>2888.9396825399999</v>
      </c>
      <c r="V52" s="32"/>
      <c r="X52" s="22"/>
      <c r="Z52" s="21"/>
    </row>
    <row r="53" spans="20:26" x14ac:dyDescent="0.3">
      <c r="T53" s="11" t="s">
        <v>143</v>
      </c>
      <c r="U53" s="22">
        <v>2998.4058276639998</v>
      </c>
      <c r="V53" s="32"/>
      <c r="X53" s="22"/>
      <c r="Z53" s="21"/>
    </row>
    <row r="54" spans="20:26" x14ac:dyDescent="0.3">
      <c r="T54" s="11" t="s">
        <v>144</v>
      </c>
      <c r="U54" s="22">
        <v>3005.1265306119999</v>
      </c>
      <c r="V54" s="32"/>
      <c r="X54" s="22"/>
      <c r="Z54" s="21"/>
    </row>
    <row r="55" spans="20:26" x14ac:dyDescent="0.3">
      <c r="T55" s="11" t="s">
        <v>145</v>
      </c>
      <c r="U55" s="22">
        <v>3048.0783446710002</v>
      </c>
      <c r="V55" s="32"/>
      <c r="X55" s="22"/>
      <c r="Z55" s="21"/>
    </row>
    <row r="56" spans="20:26" x14ac:dyDescent="0.3">
      <c r="T56" s="11" t="s">
        <v>146</v>
      </c>
      <c r="U56" s="22">
        <v>3170.5184353740001</v>
      </c>
      <c r="V56" s="32"/>
      <c r="X56" s="22"/>
      <c r="Z56" s="21"/>
    </row>
    <row r="57" spans="20:26" x14ac:dyDescent="0.3">
      <c r="T57" s="11" t="s">
        <v>147</v>
      </c>
      <c r="U57" s="22">
        <v>3176.4897959179998</v>
      </c>
      <c r="V57" s="32"/>
      <c r="X57" s="22"/>
      <c r="Z57" s="21"/>
    </row>
    <row r="58" spans="20:26" x14ac:dyDescent="0.3">
      <c r="T58" s="11" t="s">
        <v>148</v>
      </c>
      <c r="U58" s="22">
        <v>3194.6956916099998</v>
      </c>
      <c r="V58" s="32"/>
      <c r="X58" s="22"/>
      <c r="Z58" s="21"/>
    </row>
    <row r="59" spans="20:26" x14ac:dyDescent="0.3">
      <c r="T59" s="11" t="s">
        <v>149</v>
      </c>
      <c r="U59" s="22">
        <v>3219.5358049890001</v>
      </c>
      <c r="V59" s="32"/>
      <c r="X59" s="22"/>
      <c r="Z59" s="21"/>
    </row>
    <row r="60" spans="20:26" x14ac:dyDescent="0.3">
      <c r="T60" s="11" t="s">
        <v>150</v>
      </c>
      <c r="U60" s="22">
        <v>3226.1093877550002</v>
      </c>
      <c r="V60" s="32"/>
      <c r="X60" s="22"/>
      <c r="Z60" s="21"/>
    </row>
    <row r="61" spans="20:26" x14ac:dyDescent="0.3">
      <c r="T61" s="11" t="s">
        <v>151</v>
      </c>
      <c r="U61" s="22">
        <v>3252.925192744</v>
      </c>
      <c r="V61" s="32"/>
      <c r="X61" s="22"/>
      <c r="Z61" s="21"/>
    </row>
    <row r="62" spans="20:26" x14ac:dyDescent="0.3">
      <c r="T62" s="11" t="s">
        <v>152</v>
      </c>
      <c r="U62" s="22">
        <v>3298.7387755099999</v>
      </c>
      <c r="V62" s="32"/>
      <c r="X62" s="22"/>
      <c r="Z62" s="21"/>
    </row>
    <row r="63" spans="20:26" x14ac:dyDescent="0.3">
      <c r="T63" s="11" t="s">
        <v>153</v>
      </c>
      <c r="U63" s="22">
        <v>3304.5710657599998</v>
      </c>
      <c r="V63" s="32"/>
      <c r="X63" s="22"/>
      <c r="Z63" s="21"/>
    </row>
    <row r="64" spans="20:26" x14ac:dyDescent="0.3">
      <c r="T64" s="11" t="s">
        <v>154</v>
      </c>
      <c r="U64" s="22">
        <v>3356.2514285709999</v>
      </c>
      <c r="V64" s="32"/>
      <c r="X64" s="22"/>
      <c r="Z64" s="21"/>
    </row>
    <row r="65" spans="20:26" x14ac:dyDescent="0.3">
      <c r="T65" s="11" t="s">
        <v>155</v>
      </c>
      <c r="U65" s="22">
        <v>3558.202199546</v>
      </c>
      <c r="V65" s="32"/>
      <c r="X65" s="22"/>
      <c r="Z65" s="21"/>
    </row>
    <row r="66" spans="20:26" x14ac:dyDescent="0.3">
      <c r="T66" s="11" t="s">
        <v>156</v>
      </c>
      <c r="U66" s="22">
        <v>3566.6895238100001</v>
      </c>
      <c r="V66" s="32"/>
      <c r="X66" s="22"/>
      <c r="Z66" s="21"/>
    </row>
    <row r="67" spans="20:26" x14ac:dyDescent="0.3">
      <c r="T67" s="11" t="s">
        <v>157</v>
      </c>
      <c r="U67" s="22">
        <v>3638.5436734690002</v>
      </c>
      <c r="V67" s="32"/>
      <c r="X67" s="22"/>
      <c r="Z67" s="21"/>
    </row>
    <row r="68" spans="20:26" x14ac:dyDescent="0.3">
      <c r="T68" s="11" t="s">
        <v>158</v>
      </c>
      <c r="U68" s="22">
        <v>3837.7359637190002</v>
      </c>
      <c r="V68" s="32"/>
      <c r="X68" s="22"/>
      <c r="Z68" s="21"/>
    </row>
    <row r="69" spans="20:26" x14ac:dyDescent="0.3">
      <c r="T69" s="11" t="s">
        <v>159</v>
      </c>
      <c r="U69" s="22">
        <v>3844.0888888889999</v>
      </c>
      <c r="V69" s="32"/>
      <c r="X69" s="22"/>
      <c r="Z69" s="21"/>
    </row>
    <row r="70" spans="20:26" x14ac:dyDescent="0.3">
      <c r="T70" s="11" t="s">
        <v>160</v>
      </c>
      <c r="U70" s="22">
        <v>3867.0280272109999</v>
      </c>
      <c r="V70" s="32"/>
      <c r="X70" s="22"/>
      <c r="Z70" s="21"/>
    </row>
    <row r="71" spans="20:26" x14ac:dyDescent="0.3">
      <c r="T71" s="11" t="s">
        <v>161</v>
      </c>
      <c r="U71" s="22">
        <v>3928.5672335600002</v>
      </c>
      <c r="V71" s="32"/>
      <c r="X71" s="22"/>
      <c r="Z71" s="21"/>
    </row>
    <row r="72" spans="20:26" x14ac:dyDescent="0.3">
      <c r="T72" s="11" t="s">
        <v>162</v>
      </c>
      <c r="U72" s="22">
        <v>3936.3232653059999</v>
      </c>
      <c r="V72" s="32"/>
      <c r="X72" s="22"/>
      <c r="Z72" s="21"/>
    </row>
    <row r="73" spans="20:26" x14ac:dyDescent="0.3">
      <c r="T73" s="11" t="s">
        <v>163</v>
      </c>
      <c r="U73" s="22">
        <v>3988.183945578</v>
      </c>
      <c r="V73" s="32"/>
      <c r="X73" s="22"/>
      <c r="Z73" s="21"/>
    </row>
    <row r="74" spans="20:26" x14ac:dyDescent="0.3">
      <c r="T74" s="11" t="s">
        <v>164</v>
      </c>
      <c r="U74" s="22">
        <v>4076.9871882090001</v>
      </c>
      <c r="V74" s="32"/>
      <c r="X74" s="22"/>
      <c r="Z74" s="21"/>
    </row>
    <row r="75" spans="20:26" x14ac:dyDescent="0.3">
      <c r="T75" s="11" t="s">
        <v>165</v>
      </c>
      <c r="U75" s="22">
        <v>4082.648526077</v>
      </c>
      <c r="V75" s="32"/>
      <c r="X75" s="22"/>
      <c r="Z75" s="21"/>
    </row>
    <row r="76" spans="20:26" x14ac:dyDescent="0.3">
      <c r="T76" s="11" t="s">
        <v>166</v>
      </c>
      <c r="U76" s="22">
        <v>4172.2775510199999</v>
      </c>
      <c r="V76" s="32"/>
      <c r="X76" s="22"/>
      <c r="Z76" s="21"/>
    </row>
    <row r="77" spans="20:26" x14ac:dyDescent="0.3">
      <c r="T77" s="11" t="s">
        <v>167</v>
      </c>
      <c r="U77" s="22">
        <v>4278.8281179140004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37"/>
  <dimension ref="A1:AE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4.66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3.886718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31" x14ac:dyDescent="0.3">
      <c r="A1" s="16"/>
      <c r="B1" s="12" t="s">
        <v>213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196</v>
      </c>
      <c r="V1" s="32" t="s">
        <v>168</v>
      </c>
      <c r="X1" s="22" t="s">
        <v>169</v>
      </c>
      <c r="Z1" s="21" t="s">
        <v>170</v>
      </c>
      <c r="AB1" s="9" t="s">
        <v>311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46.174297878094791</v>
      </c>
      <c r="G2" s="13">
        <f t="shared" ref="G2:G27" si="1">Q2/R2*60</f>
        <v>43.595586817605195</v>
      </c>
      <c r="H2" s="52">
        <f t="shared" ref="H2:H27" si="2">(F2-G2)/G2*100</f>
        <v>5.9150736318297144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36.383877550999998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375.726104308</v>
      </c>
      <c r="T2" s="11" t="s">
        <v>92</v>
      </c>
      <c r="U2" s="22">
        <v>1.88952381</v>
      </c>
      <c r="V2" s="32">
        <f>U3-U2</f>
        <v>36.383877550999998</v>
      </c>
      <c r="W2" s="22">
        <v>1</v>
      </c>
      <c r="X2" s="32">
        <f>U4-U2+AC2</f>
        <v>375.726104308</v>
      </c>
      <c r="Y2" s="22">
        <v>1</v>
      </c>
      <c r="Z2" s="32">
        <f>X2</f>
        <v>375.726104308</v>
      </c>
      <c r="AA2" s="21">
        <v>1</v>
      </c>
      <c r="AB2" s="32">
        <f>U4-U2</f>
        <v>290.344104308</v>
      </c>
      <c r="AC2" s="21">
        <v>85.382000000000005</v>
      </c>
      <c r="AD2" s="22">
        <v>1</v>
      </c>
      <c r="AE2" s="9" t="s">
        <v>298</v>
      </c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63.611329662184147</v>
      </c>
      <c r="G3" s="13">
        <f t="shared" si="1"/>
        <v>60.008190297052252</v>
      </c>
      <c r="H3" s="53">
        <f t="shared" si="2"/>
        <v>6.0044126431669609</v>
      </c>
      <c r="I3" s="13"/>
      <c r="J3" s="11" t="s">
        <v>32</v>
      </c>
      <c r="K3" s="61" t="s">
        <v>76</v>
      </c>
      <c r="L3" s="19">
        <v>44</v>
      </c>
      <c r="M3" s="43">
        <f t="shared" si="3"/>
        <v>41.502040816000033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101.81950113400001</v>
      </c>
      <c r="T3" s="11" t="s">
        <v>93</v>
      </c>
      <c r="U3" s="22">
        <v>38.273401360999998</v>
      </c>
      <c r="V3" s="32">
        <f>U6-U5</f>
        <v>41.502040816000033</v>
      </c>
      <c r="W3" s="22">
        <v>2</v>
      </c>
      <c r="X3" s="32">
        <f>U7-U5</f>
        <v>101.81950113400001</v>
      </c>
      <c r="Y3" s="22">
        <v>2</v>
      </c>
      <c r="Z3" s="32">
        <f t="shared" ref="Z3:Z11" si="5">X3</f>
        <v>101.81950113400001</v>
      </c>
      <c r="AA3" s="21">
        <v>2</v>
      </c>
      <c r="AB3" s="48">
        <f>AB2/86400</f>
        <v>3.3604641702314813E-3</v>
      </c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44.532628779108663</v>
      </c>
      <c r="G4" s="13">
        <f t="shared" si="1"/>
        <v>43.915468138683785</v>
      </c>
      <c r="H4" s="32">
        <f t="shared" si="2"/>
        <v>1.4053377240017166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43.788117913999997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149.605600907</v>
      </c>
      <c r="T4" s="11" t="s">
        <v>94</v>
      </c>
      <c r="U4" s="22">
        <v>292.23362811800001</v>
      </c>
      <c r="V4" s="32">
        <f>U9-U8</f>
        <v>43.788117913999997</v>
      </c>
      <c r="W4" s="22">
        <v>3</v>
      </c>
      <c r="X4" s="32">
        <f>U10-U8</f>
        <v>149.605600907</v>
      </c>
      <c r="Y4" s="22">
        <v>3</v>
      </c>
      <c r="Z4" s="32">
        <f t="shared" si="5"/>
        <v>149.605600907</v>
      </c>
      <c r="AA4" s="21">
        <v>3</v>
      </c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165.6913197911401</v>
      </c>
      <c r="G5" s="13">
        <f t="shared" si="1"/>
        <v>148.27568479051453</v>
      </c>
      <c r="H5" s="52">
        <f t="shared" si="2"/>
        <v>11.74544229907322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31.86648526099998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176.42811791400004</v>
      </c>
      <c r="T5" s="11" t="s">
        <v>95</v>
      </c>
      <c r="U5" s="22">
        <v>299.07301587299997</v>
      </c>
      <c r="V5" s="32">
        <f>U12-U11</f>
        <v>31.86648526099998</v>
      </c>
      <c r="W5" s="22">
        <v>4</v>
      </c>
      <c r="X5" s="32">
        <f>U13-U11</f>
        <v>176.42811791400004</v>
      </c>
      <c r="Y5" s="22">
        <v>4</v>
      </c>
      <c r="Z5" s="32">
        <f t="shared" si="5"/>
        <v>176.42811791400004</v>
      </c>
      <c r="AA5" s="21">
        <v>4</v>
      </c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53.304907786875845</v>
      </c>
      <c r="G6" s="13">
        <f t="shared" si="1"/>
        <v>53.655083366525645</v>
      </c>
      <c r="H6" s="32">
        <f t="shared" si="2"/>
        <v>-0.65264194495365924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77.66639455699999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275.09043083899996</v>
      </c>
      <c r="T6" s="11" t="s">
        <v>96</v>
      </c>
      <c r="U6" s="22">
        <v>340.57505668900001</v>
      </c>
      <c r="V6" s="32">
        <f>U15-U14</f>
        <v>77.66639455699999</v>
      </c>
      <c r="W6" s="22">
        <v>5</v>
      </c>
      <c r="X6" s="32">
        <f>U16-U14</f>
        <v>275.09043083899996</v>
      </c>
      <c r="Y6" s="22">
        <v>5</v>
      </c>
      <c r="Z6" s="32">
        <f t="shared" si="5"/>
        <v>275.09043083899996</v>
      </c>
      <c r="AA6" s="21">
        <v>5</v>
      </c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42.117593280937577</v>
      </c>
      <c r="G7" s="25">
        <f t="shared" si="1"/>
        <v>42.584180604638782</v>
      </c>
      <c r="H7" s="32">
        <f t="shared" si="2"/>
        <v>-1.0956822864178317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55.558730157999889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253.61530612199999</v>
      </c>
      <c r="T7" s="11" t="s">
        <v>97</v>
      </c>
      <c r="U7" s="22">
        <v>400.89251700699998</v>
      </c>
      <c r="V7" s="32">
        <f>U18-U17</f>
        <v>55.558730157999889</v>
      </c>
      <c r="W7" s="22">
        <v>6</v>
      </c>
      <c r="X7" s="32">
        <f>U19-U17</f>
        <v>253.61530612199999</v>
      </c>
      <c r="Y7" s="22">
        <v>6</v>
      </c>
      <c r="Z7" s="32">
        <f t="shared" si="5"/>
        <v>253.61530612199999</v>
      </c>
      <c r="AA7" s="21">
        <v>6</v>
      </c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37.117501932929805</v>
      </c>
      <c r="G8" s="25">
        <f t="shared" si="1"/>
        <v>38.197243963221482</v>
      </c>
      <c r="H8" s="32">
        <f t="shared" si="2"/>
        <v>-2.8267537609030495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64.65952381000011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232.47750566900004</v>
      </c>
      <c r="T8" s="11" t="s">
        <v>98</v>
      </c>
      <c r="U8" s="22">
        <v>407.23918367300001</v>
      </c>
      <c r="V8" s="32">
        <f>U21-U20</f>
        <v>64.65952381000011</v>
      </c>
      <c r="W8" s="22">
        <v>7</v>
      </c>
      <c r="X8" s="32">
        <f>U22-U20</f>
        <v>232.47750566900004</v>
      </c>
      <c r="Y8" s="22">
        <v>7</v>
      </c>
      <c r="Z8" s="32">
        <f t="shared" si="5"/>
        <v>232.47750566900004</v>
      </c>
      <c r="AA8" s="21">
        <v>7</v>
      </c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119.21858400297056</v>
      </c>
      <c r="G9" s="25">
        <f t="shared" si="1"/>
        <v>87.352623288266116</v>
      </c>
      <c r="H9" s="52">
        <f t="shared" si="2"/>
        <v>36.479683740631209</v>
      </c>
      <c r="I9" s="13"/>
      <c r="J9" s="11" t="s">
        <v>37</v>
      </c>
      <c r="K9" s="11" t="s">
        <v>40</v>
      </c>
      <c r="L9" s="19">
        <v>76</v>
      </c>
      <c r="M9" s="43">
        <f t="shared" si="3"/>
        <v>38.249070295000138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142.1823356010002</v>
      </c>
      <c r="T9" s="11" t="s">
        <v>99</v>
      </c>
      <c r="U9" s="22">
        <v>451.02730158700001</v>
      </c>
      <c r="V9" s="32">
        <f>U24-U23</f>
        <v>38.249070295000138</v>
      </c>
      <c r="W9" s="22">
        <v>8</v>
      </c>
      <c r="X9" s="32">
        <f>U25-U23</f>
        <v>142.1823356010002</v>
      </c>
      <c r="Y9" s="22">
        <v>8</v>
      </c>
      <c r="Z9" s="32">
        <f t="shared" si="5"/>
        <v>142.1823356010002</v>
      </c>
      <c r="AA9" s="21">
        <v>8</v>
      </c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48.798318818404695</v>
      </c>
      <c r="G10" s="25">
        <f t="shared" si="1"/>
        <v>45.489340855379133</v>
      </c>
      <c r="H10" s="53">
        <f t="shared" si="2"/>
        <v>7.2741831400581267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47.952471655999943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170.14975056699996</v>
      </c>
      <c r="T10" s="11" t="s">
        <v>100</v>
      </c>
      <c r="U10" s="22">
        <v>556.84478458000001</v>
      </c>
      <c r="V10" s="32">
        <f>U27-U26</f>
        <v>47.952471655999943</v>
      </c>
      <c r="W10" s="22">
        <v>9</v>
      </c>
      <c r="X10" s="32">
        <f>U28-U26</f>
        <v>170.14975056699996</v>
      </c>
      <c r="Y10" s="22">
        <v>9</v>
      </c>
      <c r="Z10" s="32">
        <f t="shared" si="5"/>
        <v>170.14975056699996</v>
      </c>
      <c r="AA10" s="21">
        <v>9</v>
      </c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32.940297711286149</v>
      </c>
      <c r="G11" s="25">
        <f t="shared" si="1"/>
        <v>32.605160249099299</v>
      </c>
      <c r="H11" s="32">
        <f t="shared" si="2"/>
        <v>1.02786632430708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51.001360543999908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246.58673469399992</v>
      </c>
      <c r="T11" s="11" t="s">
        <v>101</v>
      </c>
      <c r="U11" s="22">
        <v>564.92698412699997</v>
      </c>
      <c r="V11" s="32">
        <f>U30-U29</f>
        <v>51.001360543999908</v>
      </c>
      <c r="W11" s="22">
        <v>10</v>
      </c>
      <c r="X11" s="32">
        <f>U31-U29</f>
        <v>246.58673469399992</v>
      </c>
      <c r="Y11" s="22">
        <v>10</v>
      </c>
      <c r="Z11" s="32">
        <f t="shared" si="5"/>
        <v>246.58673469399992</v>
      </c>
      <c r="AA11" s="21">
        <v>10</v>
      </c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50.421403370424365</v>
      </c>
      <c r="G12" s="25">
        <f t="shared" si="1"/>
        <v>49.408308168339985</v>
      </c>
      <c r="H12" s="32">
        <f t="shared" si="2"/>
        <v>2.0504551555026804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33.31918367399976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70.028707483999824</v>
      </c>
      <c r="T12" s="11" t="s">
        <v>102</v>
      </c>
      <c r="U12" s="22">
        <v>596.79346938799995</v>
      </c>
      <c r="V12" s="32">
        <f>U33-U32</f>
        <v>33.31918367399976</v>
      </c>
      <c r="W12" s="22" t="s">
        <v>68</v>
      </c>
      <c r="X12" s="32">
        <f>U38-U32</f>
        <v>274.72544217699988</v>
      </c>
      <c r="Y12" s="22">
        <v>11</v>
      </c>
      <c r="Z12" s="32">
        <f>V12+X30</f>
        <v>70.028707483999824</v>
      </c>
      <c r="AA12" s="21" t="s">
        <v>68</v>
      </c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48.831727435795088</v>
      </c>
      <c r="G13" s="25">
        <f t="shared" si="1"/>
        <v>47.197162262252085</v>
      </c>
      <c r="H13" s="32">
        <f t="shared" si="2"/>
        <v>3.4632700255589612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29.89859410400004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61.868117912999878</v>
      </c>
      <c r="T13" s="11" t="s">
        <v>103</v>
      </c>
      <c r="U13" s="22">
        <v>741.35510204100001</v>
      </c>
      <c r="V13" s="32">
        <f>U34-U33</f>
        <v>29.89859410400004</v>
      </c>
      <c r="W13" s="22" t="s">
        <v>42</v>
      </c>
      <c r="X13" s="32">
        <f>U41-U39</f>
        <v>164.49736961400004</v>
      </c>
      <c r="Y13" s="22">
        <v>12</v>
      </c>
      <c r="Z13" s="32">
        <f>V13+X31</f>
        <v>61.868117912999878</v>
      </c>
      <c r="AA13" s="21" t="s">
        <v>42</v>
      </c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32.066348298675223</v>
      </c>
      <c r="G14" s="25">
        <f t="shared" si="1"/>
        <v>29.405871839179724</v>
      </c>
      <c r="H14" s="32">
        <f t="shared" si="2"/>
        <v>9.0474326829879583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63.618095238000024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142.82861678000017</v>
      </c>
      <c r="T14" s="11" t="s">
        <v>104</v>
      </c>
      <c r="U14" s="22">
        <v>748.83192743799998</v>
      </c>
      <c r="V14" s="32">
        <f>U35-U34</f>
        <v>63.618095238000024</v>
      </c>
      <c r="W14" s="22" t="s">
        <v>43</v>
      </c>
      <c r="X14" s="32">
        <f>U44-U42</f>
        <v>143.52793650800004</v>
      </c>
      <c r="Y14" s="22">
        <v>13</v>
      </c>
      <c r="Z14" s="32">
        <f>V14+X32</f>
        <v>142.82861678000017</v>
      </c>
      <c r="AA14" s="21" t="s">
        <v>43</v>
      </c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33.871768209668886</v>
      </c>
      <c r="G15" s="25">
        <f t="shared" si="1"/>
        <v>35.015757476949815</v>
      </c>
      <c r="H15" s="53">
        <f t="shared" si="2"/>
        <v>-3.267069884277086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46.056054420999772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164.49736961400004</v>
      </c>
      <c r="T15" s="11" t="s">
        <v>105</v>
      </c>
      <c r="U15" s="22">
        <v>826.49832199499997</v>
      </c>
      <c r="V15" s="32">
        <f>U40-U39</f>
        <v>46.056054420999772</v>
      </c>
      <c r="W15" s="22">
        <v>12</v>
      </c>
      <c r="X15" s="32">
        <f>U47-U45</f>
        <v>166.68827664399987</v>
      </c>
      <c r="Y15" s="22">
        <v>14</v>
      </c>
      <c r="Z15" s="32">
        <f t="shared" ref="Z15:Z27" si="7">X13</f>
        <v>164.49736961400004</v>
      </c>
      <c r="AA15" s="21">
        <v>12</v>
      </c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85.844138257914494</v>
      </c>
      <c r="G16" s="25">
        <f t="shared" si="1"/>
        <v>78.033561078722315</v>
      </c>
      <c r="H16" s="52">
        <f t="shared" si="2"/>
        <v>10.009253802107869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32.151292517000002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143.52793650800004</v>
      </c>
      <c r="T16" s="11" t="s">
        <v>106</v>
      </c>
      <c r="U16" s="22">
        <v>1023.9223582769999</v>
      </c>
      <c r="V16" s="32">
        <f>U43-U42</f>
        <v>32.151292517000002</v>
      </c>
      <c r="W16" s="22">
        <v>13</v>
      </c>
      <c r="X16" s="32">
        <f>U50-U48</f>
        <v>143.00333333300023</v>
      </c>
      <c r="Y16" s="22">
        <v>15</v>
      </c>
      <c r="Z16" s="32">
        <f t="shared" si="7"/>
        <v>143.52793650800004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47.809092315628284</v>
      </c>
      <c r="G17" s="13">
        <f t="shared" si="1"/>
        <v>47.243874365674948</v>
      </c>
      <c r="H17" s="32">
        <f t="shared" si="2"/>
        <v>1.196383568329856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49.258412698000029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166.68827664399987</v>
      </c>
      <c r="T17" s="11" t="s">
        <v>107</v>
      </c>
      <c r="U17" s="22">
        <v>1031.33968254</v>
      </c>
      <c r="V17" s="32">
        <f>U46-U45</f>
        <v>49.258412698000029</v>
      </c>
      <c r="W17" s="22">
        <v>14</v>
      </c>
      <c r="X17" s="32">
        <f>U53-U51</f>
        <v>134.30083900199998</v>
      </c>
      <c r="Y17" s="22">
        <v>16</v>
      </c>
      <c r="Z17" s="32">
        <f t="shared" si="7"/>
        <v>166.68827664399987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39.092833513042237</v>
      </c>
      <c r="G18" s="13">
        <f t="shared" si="1"/>
        <v>36.083074986681098</v>
      </c>
      <c r="H18" s="32">
        <f t="shared" si="2"/>
        <v>8.3411918952918906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38.370204081000338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143.00333333300023</v>
      </c>
      <c r="T18" s="11" t="s">
        <v>108</v>
      </c>
      <c r="U18" s="22">
        <v>1086.8984126979999</v>
      </c>
      <c r="V18" s="32">
        <f>U49-U48</f>
        <v>38.370204081000338</v>
      </c>
      <c r="W18" s="22">
        <v>15</v>
      </c>
      <c r="X18" s="32">
        <f>U56-U54</f>
        <v>157.30310657600012</v>
      </c>
      <c r="Y18" s="22">
        <v>17</v>
      </c>
      <c r="Z18" s="32">
        <f t="shared" si="7"/>
        <v>143.00333333300023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75.351443457250681</v>
      </c>
      <c r="G19" s="25">
        <f t="shared" si="1"/>
        <v>63.216194798854303</v>
      </c>
      <c r="H19" s="52">
        <f t="shared" si="2"/>
        <v>19.196423791417942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29.063809524000135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134.30083900199998</v>
      </c>
      <c r="T19" s="11" t="s">
        <v>109</v>
      </c>
      <c r="U19" s="22">
        <v>1284.954988662</v>
      </c>
      <c r="V19" s="32">
        <f>U52-U51</f>
        <v>29.063809524000135</v>
      </c>
      <c r="W19" s="22">
        <v>16</v>
      </c>
      <c r="X19" s="32">
        <f>U59-U57</f>
        <v>52.007165532000272</v>
      </c>
      <c r="Y19" s="22">
        <v>18</v>
      </c>
      <c r="Z19" s="32">
        <f t="shared" si="7"/>
        <v>134.30083900199998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77.741255972271929</v>
      </c>
      <c r="G20" s="25">
        <f t="shared" si="1"/>
        <v>74.760125568901088</v>
      </c>
      <c r="H20" s="53">
        <f t="shared" si="2"/>
        <v>3.9875941629115443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43.220294784000089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157.30310657600012</v>
      </c>
      <c r="T20" s="11" t="s">
        <v>110</v>
      </c>
      <c r="U20" s="22">
        <v>1292.434285714</v>
      </c>
      <c r="V20" s="32">
        <f>U55-U54</f>
        <v>43.220294784000089</v>
      </c>
      <c r="W20" s="22">
        <v>17</v>
      </c>
      <c r="X20" s="32">
        <f>U62-U60</f>
        <v>102.11927437599979</v>
      </c>
      <c r="Y20" s="22">
        <v>19</v>
      </c>
      <c r="Z20" s="32">
        <f t="shared" si="7"/>
        <v>157.30310657600012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94.256043183110819</v>
      </c>
      <c r="G21" s="25">
        <f t="shared" si="1"/>
        <v>86.526538294634165</v>
      </c>
      <c r="H21" s="53">
        <f t="shared" si="2"/>
        <v>8.9331031158980156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21.643174603000261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52.007165532000272</v>
      </c>
      <c r="T21" s="11" t="s">
        <v>111</v>
      </c>
      <c r="U21" s="22">
        <v>1357.0938095240001</v>
      </c>
      <c r="V21" s="32">
        <f>U58-U57</f>
        <v>21.643174603000261</v>
      </c>
      <c r="W21" s="22">
        <v>18</v>
      </c>
      <c r="X21" s="32">
        <f>U65-U63</f>
        <v>249.41990929700023</v>
      </c>
      <c r="Y21" s="22">
        <v>20</v>
      </c>
      <c r="Z21" s="32">
        <f t="shared" si="7"/>
        <v>52.007165532000272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55.93155191829014</v>
      </c>
      <c r="G22" s="13">
        <f t="shared" si="1"/>
        <v>50.725037282652401</v>
      </c>
      <c r="H22" s="52">
        <f t="shared" si="2"/>
        <v>10.264190850419205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41.121655329000077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102.11927437599979</v>
      </c>
      <c r="T22" s="11" t="s">
        <v>112</v>
      </c>
      <c r="U22" s="22">
        <v>1524.911791383</v>
      </c>
      <c r="V22" s="32">
        <f>U61-U60</f>
        <v>41.121655329000077</v>
      </c>
      <c r="W22" s="22">
        <v>19</v>
      </c>
      <c r="X22" s="32">
        <f>U68-U66</f>
        <v>207.14383220000036</v>
      </c>
      <c r="Y22" s="22">
        <v>21</v>
      </c>
      <c r="Z22" s="32">
        <f t="shared" si="7"/>
        <v>102.11927437599979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41.398759309863877</v>
      </c>
      <c r="G23" s="13">
        <f t="shared" si="1"/>
        <v>40.052937346329756</v>
      </c>
      <c r="H23" s="53">
        <f t="shared" si="2"/>
        <v>3.3601080287746861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52.900136055000075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249.41990929700023</v>
      </c>
      <c r="T23" s="11" t="s">
        <v>113</v>
      </c>
      <c r="U23" s="22">
        <v>1531.6462585029999</v>
      </c>
      <c r="V23" s="32">
        <f>U64-U63</f>
        <v>52.900136055000075</v>
      </c>
      <c r="W23" s="22">
        <v>20</v>
      </c>
      <c r="X23" s="32">
        <f>U71-U69</f>
        <v>92.173718820999966</v>
      </c>
      <c r="Y23" s="22">
        <v>22</v>
      </c>
      <c r="Z23" s="32">
        <f t="shared" si="7"/>
        <v>249.41990929700023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33.119418985307803</v>
      </c>
      <c r="G24" s="13">
        <f t="shared" si="1"/>
        <v>35.917072311458313</v>
      </c>
      <c r="H24" s="32">
        <f t="shared" si="2"/>
        <v>-7.7892020315308343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61.595283447000384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207.14383220000036</v>
      </c>
      <c r="T24" s="11" t="s">
        <v>114</v>
      </c>
      <c r="U24" s="22">
        <v>1569.895328798</v>
      </c>
      <c r="V24" s="32">
        <f>U67-U66</f>
        <v>61.595283447000384</v>
      </c>
      <c r="W24" s="22">
        <v>21</v>
      </c>
      <c r="X24" s="32">
        <f>U74-U72</f>
        <v>176.29947845800007</v>
      </c>
      <c r="Y24" s="22">
        <v>23</v>
      </c>
      <c r="Z24" s="32">
        <f t="shared" si="7"/>
        <v>207.14383220000036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82.750153687407789</v>
      </c>
      <c r="G25" s="13">
        <f t="shared" si="1"/>
        <v>83.320930285068016</v>
      </c>
      <c r="H25" s="32">
        <f t="shared" si="2"/>
        <v>-0.68503387529089632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25.377596371999971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92.173718820999966</v>
      </c>
      <c r="T25" s="11" t="s">
        <v>115</v>
      </c>
      <c r="U25" s="22">
        <v>1673.8285941040001</v>
      </c>
      <c r="V25" s="32">
        <f>U70-U69</f>
        <v>25.377596371999971</v>
      </c>
      <c r="W25" s="22">
        <v>22</v>
      </c>
      <c r="X25" s="32">
        <f>U77-U75</f>
        <v>203.19782312900043</v>
      </c>
      <c r="Y25" s="22">
        <v>24</v>
      </c>
      <c r="Z25" s="32">
        <f t="shared" si="7"/>
        <v>92.173718820999966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33.065510198513536</v>
      </c>
      <c r="G26" s="13">
        <f t="shared" si="1"/>
        <v>32.501480152506858</v>
      </c>
      <c r="H26" s="32">
        <f t="shared" si="2"/>
        <v>1.7353980291361415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68.046734693999952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176.29947845800007</v>
      </c>
      <c r="T26" s="11" t="s">
        <v>116</v>
      </c>
      <c r="U26" s="22">
        <v>1680.3504761900001</v>
      </c>
      <c r="V26" s="32">
        <f>U73-U72</f>
        <v>68.046734693999952</v>
      </c>
      <c r="W26" s="22">
        <v>23</v>
      </c>
      <c r="X26" s="2">
        <f>SUM(X2:X25)</f>
        <v>4390.0888934220011</v>
      </c>
      <c r="Z26" s="32">
        <f t="shared" si="7"/>
        <v>176.29947845800007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58.835097677623828</v>
      </c>
      <c r="G27" s="13">
        <f t="shared" si="1"/>
        <v>54.036011955843307</v>
      </c>
      <c r="H27" s="32">
        <f t="shared" si="2"/>
        <v>8.8812729660771375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91.78195011400021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203.19782312900043</v>
      </c>
      <c r="T27" s="11" t="s">
        <v>117</v>
      </c>
      <c r="U27" s="22">
        <v>1728.3029478460001</v>
      </c>
      <c r="V27" s="32">
        <f>U76-U75</f>
        <v>91.78195011400021</v>
      </c>
      <c r="W27" s="22">
        <v>24</v>
      </c>
      <c r="X27" s="32">
        <f t="shared" ref="X27:X32" si="8">U33-U32</f>
        <v>33.31918367399976</v>
      </c>
      <c r="Y27" s="22" t="s">
        <v>68</v>
      </c>
      <c r="Z27" s="32">
        <f t="shared" si="7"/>
        <v>203.19782312900043</v>
      </c>
      <c r="AA27" s="21">
        <v>24</v>
      </c>
    </row>
    <row r="28" spans="1:27" x14ac:dyDescent="0.3">
      <c r="T28" s="11" t="s">
        <v>118</v>
      </c>
      <c r="U28" s="22">
        <v>1850.5002267570001</v>
      </c>
      <c r="V28" s="32"/>
      <c r="X28" s="32">
        <f t="shared" si="8"/>
        <v>29.89859410400004</v>
      </c>
      <c r="Y28" s="22" t="s">
        <v>42</v>
      </c>
      <c r="Z28" s="21"/>
    </row>
    <row r="29" spans="1:27" x14ac:dyDescent="0.3">
      <c r="T29" s="11" t="s">
        <v>119</v>
      </c>
      <c r="U29" s="22">
        <v>1857.6370068030001</v>
      </c>
      <c r="V29" s="32"/>
      <c r="X29" s="32">
        <f t="shared" si="8"/>
        <v>63.618095238000024</v>
      </c>
      <c r="Y29" s="22" t="s">
        <v>43</v>
      </c>
      <c r="Z29" s="21"/>
    </row>
    <row r="30" spans="1:27" x14ac:dyDescent="0.3">
      <c r="T30" s="11" t="s">
        <v>120</v>
      </c>
      <c r="U30" s="22">
        <v>1908.638367347</v>
      </c>
      <c r="V30" s="32"/>
      <c r="X30" s="32">
        <f t="shared" si="8"/>
        <v>36.709523810000064</v>
      </c>
      <c r="Y30" s="22" t="s">
        <v>69</v>
      </c>
      <c r="Z30" s="21"/>
    </row>
    <row r="31" spans="1:27" x14ac:dyDescent="0.3">
      <c r="T31" s="11" t="s">
        <v>121</v>
      </c>
      <c r="U31" s="22">
        <v>2104.223741497</v>
      </c>
      <c r="X31" s="32">
        <f t="shared" si="8"/>
        <v>31.969523808999838</v>
      </c>
      <c r="Y31" s="22" t="s">
        <v>70</v>
      </c>
      <c r="Z31" s="21"/>
    </row>
    <row r="32" spans="1:27" x14ac:dyDescent="0.3">
      <c r="T32" s="11" t="s">
        <v>122</v>
      </c>
      <c r="U32" s="22">
        <v>2111.7053968250002</v>
      </c>
      <c r="X32" s="32">
        <f t="shared" si="8"/>
        <v>79.210521542000151</v>
      </c>
      <c r="Y32" s="22" t="s">
        <v>71</v>
      </c>
      <c r="Z32" s="21"/>
    </row>
    <row r="33" spans="20:26" x14ac:dyDescent="0.3">
      <c r="T33" s="11" t="s">
        <v>123</v>
      </c>
      <c r="U33" s="22">
        <v>2145.024580499</v>
      </c>
      <c r="X33" s="22"/>
      <c r="Z33" s="21"/>
    </row>
    <row r="34" spans="20:26" x14ac:dyDescent="0.3">
      <c r="T34" s="11" t="s">
        <v>124</v>
      </c>
      <c r="U34" s="22">
        <v>2174.923174603</v>
      </c>
      <c r="X34" s="22"/>
      <c r="Z34" s="21"/>
    </row>
    <row r="35" spans="20:26" x14ac:dyDescent="0.3">
      <c r="T35" s="11" t="s">
        <v>125</v>
      </c>
      <c r="U35" s="22">
        <v>2238.541269841</v>
      </c>
      <c r="X35" s="22"/>
      <c r="Y35" s="42"/>
      <c r="Z35" s="21"/>
    </row>
    <row r="36" spans="20:26" x14ac:dyDescent="0.3">
      <c r="T36" s="11" t="s">
        <v>126</v>
      </c>
      <c r="U36" s="22">
        <v>2275.2507936510001</v>
      </c>
      <c r="X36" s="22"/>
      <c r="Y36" s="42"/>
      <c r="Z36" s="21"/>
    </row>
    <row r="37" spans="20:26" x14ac:dyDescent="0.3">
      <c r="T37" s="11" t="s">
        <v>127</v>
      </c>
      <c r="U37" s="22">
        <v>2307.2203174599999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2386.4308390020001</v>
      </c>
      <c r="V38" s="32"/>
      <c r="X38" s="22"/>
      <c r="Z38" s="21"/>
    </row>
    <row r="39" spans="20:26" x14ac:dyDescent="0.3">
      <c r="T39" s="11" t="s">
        <v>129</v>
      </c>
      <c r="U39" s="22">
        <v>2395.4982312930001</v>
      </c>
      <c r="V39" s="32"/>
      <c r="X39" s="22"/>
      <c r="Z39" s="21"/>
    </row>
    <row r="40" spans="20:26" x14ac:dyDescent="0.3">
      <c r="T40" s="11" t="s">
        <v>130</v>
      </c>
      <c r="U40" s="22">
        <v>2441.5542857139999</v>
      </c>
      <c r="V40" s="32"/>
      <c r="X40" s="22"/>
      <c r="Z40" s="21"/>
    </row>
    <row r="41" spans="20:26" x14ac:dyDescent="0.3">
      <c r="T41" s="11" t="s">
        <v>131</v>
      </c>
      <c r="U41" s="22">
        <v>2559.9956009070002</v>
      </c>
      <c r="V41" s="32"/>
      <c r="X41" s="22"/>
      <c r="Z41" s="21"/>
    </row>
    <row r="42" spans="20:26" x14ac:dyDescent="0.3">
      <c r="T42" s="11" t="s">
        <v>132</v>
      </c>
      <c r="U42" s="22">
        <v>2567.4503401359998</v>
      </c>
      <c r="V42" s="32"/>
      <c r="X42" s="22"/>
      <c r="Z42" s="21"/>
    </row>
    <row r="43" spans="20:26" x14ac:dyDescent="0.3">
      <c r="T43" s="11" t="s">
        <v>133</v>
      </c>
      <c r="U43" s="22">
        <v>2599.6016326529998</v>
      </c>
      <c r="V43" s="32"/>
      <c r="X43" s="22"/>
      <c r="Z43" s="21"/>
    </row>
    <row r="44" spans="20:26" x14ac:dyDescent="0.3">
      <c r="T44" s="11" t="s">
        <v>134</v>
      </c>
      <c r="U44" s="22">
        <v>2710.9782766439998</v>
      </c>
      <c r="V44" s="32"/>
      <c r="X44" s="22"/>
      <c r="Z44" s="21"/>
    </row>
    <row r="45" spans="20:26" x14ac:dyDescent="0.3">
      <c r="T45" s="11" t="s">
        <v>135</v>
      </c>
      <c r="U45" s="22">
        <v>2718.5044897960001</v>
      </c>
      <c r="V45" s="32"/>
      <c r="X45" s="22"/>
      <c r="Z45" s="21"/>
    </row>
    <row r="46" spans="20:26" x14ac:dyDescent="0.3">
      <c r="T46" s="11" t="s">
        <v>136</v>
      </c>
      <c r="U46" s="22">
        <v>2767.7629024940002</v>
      </c>
      <c r="V46" s="32"/>
      <c r="X46" s="22"/>
      <c r="Z46" s="21"/>
    </row>
    <row r="47" spans="20:26" x14ac:dyDescent="0.3">
      <c r="T47" s="11" t="s">
        <v>137</v>
      </c>
      <c r="U47" s="22">
        <v>2885.19276644</v>
      </c>
      <c r="V47" s="32"/>
      <c r="X47" s="22"/>
      <c r="Z47" s="21"/>
    </row>
    <row r="48" spans="20:26" x14ac:dyDescent="0.3">
      <c r="T48" s="11" t="s">
        <v>138</v>
      </c>
      <c r="U48" s="22">
        <v>2891.1673469389998</v>
      </c>
      <c r="V48" s="32"/>
      <c r="X48" s="22"/>
      <c r="Z48" s="21"/>
    </row>
    <row r="49" spans="20:26" x14ac:dyDescent="0.3">
      <c r="T49" s="11" t="s">
        <v>139</v>
      </c>
      <c r="U49" s="22">
        <v>2929.5375510200001</v>
      </c>
      <c r="V49" s="32"/>
      <c r="X49" s="22"/>
      <c r="Z49" s="21"/>
    </row>
    <row r="50" spans="20:26" x14ac:dyDescent="0.3">
      <c r="T50" s="11" t="s">
        <v>140</v>
      </c>
      <c r="U50" s="22">
        <v>3034.170680272</v>
      </c>
      <c r="V50" s="32"/>
      <c r="X50" s="22"/>
      <c r="Z50" s="21"/>
    </row>
    <row r="51" spans="20:26" x14ac:dyDescent="0.3">
      <c r="T51" s="11" t="s">
        <v>141</v>
      </c>
      <c r="U51" s="22">
        <v>3042.2726530609998</v>
      </c>
      <c r="V51" s="32"/>
      <c r="X51" s="22"/>
      <c r="Z51" s="21"/>
    </row>
    <row r="52" spans="20:26" x14ac:dyDescent="0.3">
      <c r="T52" s="11" t="s">
        <v>142</v>
      </c>
      <c r="U52" s="22">
        <v>3071.3364625849999</v>
      </c>
      <c r="V52" s="32"/>
      <c r="X52" s="22"/>
      <c r="Z52" s="21"/>
    </row>
    <row r="53" spans="20:26" x14ac:dyDescent="0.3">
      <c r="T53" s="11" t="s">
        <v>143</v>
      </c>
      <c r="U53" s="22">
        <v>3176.5734920629998</v>
      </c>
      <c r="V53" s="32"/>
      <c r="X53" s="22"/>
      <c r="Z53" s="21"/>
    </row>
    <row r="54" spans="20:26" x14ac:dyDescent="0.3">
      <c r="T54" s="11" t="s">
        <v>144</v>
      </c>
      <c r="U54" s="22">
        <v>3184.5224489799998</v>
      </c>
      <c r="V54" s="32"/>
      <c r="X54" s="22"/>
      <c r="Z54" s="21"/>
    </row>
    <row r="55" spans="20:26" x14ac:dyDescent="0.3">
      <c r="T55" s="11" t="s">
        <v>145</v>
      </c>
      <c r="U55" s="22">
        <v>3227.7427437639999</v>
      </c>
      <c r="V55" s="32"/>
      <c r="X55" s="22"/>
      <c r="Z55" s="21"/>
    </row>
    <row r="56" spans="20:26" x14ac:dyDescent="0.3">
      <c r="T56" s="11" t="s">
        <v>146</v>
      </c>
      <c r="U56" s="22">
        <v>3341.8255555559999</v>
      </c>
      <c r="V56" s="32"/>
      <c r="X56" s="22"/>
      <c r="Z56" s="21"/>
    </row>
    <row r="57" spans="20:26" x14ac:dyDescent="0.3">
      <c r="T57" s="11" t="s">
        <v>147</v>
      </c>
      <c r="U57" s="22">
        <v>3347.7572789119999</v>
      </c>
      <c r="V57" s="32"/>
      <c r="X57" s="22"/>
      <c r="Z57" s="21"/>
    </row>
    <row r="58" spans="20:26" x14ac:dyDescent="0.3">
      <c r="T58" s="11" t="s">
        <v>148</v>
      </c>
      <c r="U58" s="22">
        <v>3369.4004535150002</v>
      </c>
      <c r="V58" s="32"/>
      <c r="X58" s="22"/>
      <c r="Z58" s="21"/>
    </row>
    <row r="59" spans="20:26" x14ac:dyDescent="0.3">
      <c r="T59" s="11" t="s">
        <v>149</v>
      </c>
      <c r="U59" s="22">
        <v>3399.7644444440002</v>
      </c>
      <c r="V59" s="32"/>
      <c r="X59" s="22"/>
      <c r="Z59" s="21"/>
    </row>
    <row r="60" spans="20:26" x14ac:dyDescent="0.3">
      <c r="T60" s="11" t="s">
        <v>150</v>
      </c>
      <c r="U60" s="22">
        <v>3409.085714286</v>
      </c>
      <c r="V60" s="32"/>
      <c r="X60" s="22"/>
      <c r="Z60" s="21"/>
    </row>
    <row r="61" spans="20:26" x14ac:dyDescent="0.3">
      <c r="T61" s="11" t="s">
        <v>151</v>
      </c>
      <c r="U61" s="22">
        <v>3450.2073696150001</v>
      </c>
      <c r="V61" s="32"/>
      <c r="X61" s="22"/>
      <c r="Z61" s="21"/>
    </row>
    <row r="62" spans="20:26" x14ac:dyDescent="0.3">
      <c r="T62" s="11" t="s">
        <v>152</v>
      </c>
      <c r="U62" s="22">
        <v>3511.2049886619998</v>
      </c>
      <c r="V62" s="32"/>
      <c r="X62" s="22"/>
      <c r="Z62" s="21"/>
    </row>
    <row r="63" spans="20:26" x14ac:dyDescent="0.3">
      <c r="T63" s="11" t="s">
        <v>153</v>
      </c>
      <c r="U63" s="22">
        <v>3518.3978231289998</v>
      </c>
      <c r="V63" s="32"/>
      <c r="X63" s="22"/>
      <c r="Z63" s="21"/>
    </row>
    <row r="64" spans="20:26" x14ac:dyDescent="0.3">
      <c r="T64" s="11" t="s">
        <v>154</v>
      </c>
      <c r="U64" s="22">
        <v>3571.2979591839999</v>
      </c>
      <c r="V64" s="32"/>
      <c r="X64" s="22"/>
      <c r="Z64" s="21"/>
    </row>
    <row r="65" spans="20:26" x14ac:dyDescent="0.3">
      <c r="T65" s="11" t="s">
        <v>155</v>
      </c>
      <c r="U65" s="22">
        <v>3767.817732426</v>
      </c>
      <c r="V65" s="32"/>
      <c r="X65" s="22"/>
      <c r="Z65" s="21"/>
    </row>
    <row r="66" spans="20:26" x14ac:dyDescent="0.3">
      <c r="T66" s="11" t="s">
        <v>156</v>
      </c>
      <c r="U66" s="22">
        <v>3776.4673015869998</v>
      </c>
      <c r="V66" s="32"/>
      <c r="X66" s="22"/>
      <c r="Z66" s="21"/>
    </row>
    <row r="67" spans="20:26" x14ac:dyDescent="0.3">
      <c r="T67" s="11" t="s">
        <v>157</v>
      </c>
      <c r="U67" s="22">
        <v>3838.0625850340002</v>
      </c>
      <c r="V67" s="32"/>
      <c r="X67" s="22"/>
      <c r="Z67" s="21"/>
    </row>
    <row r="68" spans="20:26" x14ac:dyDescent="0.3">
      <c r="T68" s="11" t="s">
        <v>158</v>
      </c>
      <c r="U68" s="22">
        <v>3983.6111337870002</v>
      </c>
      <c r="V68" s="32"/>
      <c r="X68" s="22"/>
      <c r="Z68" s="21"/>
    </row>
    <row r="69" spans="20:26" x14ac:dyDescent="0.3">
      <c r="T69" s="11" t="s">
        <v>159</v>
      </c>
      <c r="U69" s="22">
        <v>3990.6260317460001</v>
      </c>
      <c r="V69" s="32"/>
      <c r="X69" s="22"/>
      <c r="Z69" s="21"/>
    </row>
    <row r="70" spans="20:26" x14ac:dyDescent="0.3">
      <c r="T70" s="11" t="s">
        <v>160</v>
      </c>
      <c r="U70" s="22">
        <v>4016.0036281180001</v>
      </c>
      <c r="V70" s="32"/>
      <c r="X70" s="22"/>
      <c r="Z70" s="21"/>
    </row>
    <row r="71" spans="20:26" x14ac:dyDescent="0.3">
      <c r="T71" s="11" t="s">
        <v>161</v>
      </c>
      <c r="U71" s="22">
        <v>4082.799750567</v>
      </c>
      <c r="V71" s="32"/>
      <c r="X71" s="22"/>
      <c r="Z71" s="21"/>
    </row>
    <row r="72" spans="20:26" x14ac:dyDescent="0.3">
      <c r="T72" s="11" t="s">
        <v>162</v>
      </c>
      <c r="U72" s="22">
        <v>4089.414965986</v>
      </c>
      <c r="V72" s="32"/>
      <c r="X72" s="22"/>
      <c r="Z72" s="21"/>
    </row>
    <row r="73" spans="20:26" x14ac:dyDescent="0.3">
      <c r="T73" s="11" t="s">
        <v>163</v>
      </c>
      <c r="U73" s="22">
        <v>4157.4617006799999</v>
      </c>
      <c r="V73" s="32"/>
      <c r="X73" s="22"/>
      <c r="Z73" s="21"/>
    </row>
    <row r="74" spans="20:26" x14ac:dyDescent="0.3">
      <c r="T74" s="11" t="s">
        <v>164</v>
      </c>
      <c r="U74" s="22">
        <v>4265.714444444</v>
      </c>
      <c r="V74" s="32"/>
      <c r="X74" s="22"/>
      <c r="Z74" s="21"/>
    </row>
    <row r="75" spans="20:26" x14ac:dyDescent="0.3">
      <c r="T75" s="11" t="s">
        <v>165</v>
      </c>
      <c r="U75" s="22">
        <v>4272.4136054419996</v>
      </c>
      <c r="V75" s="32"/>
      <c r="X75" s="22"/>
      <c r="Z75" s="21"/>
    </row>
    <row r="76" spans="20:26" x14ac:dyDescent="0.3">
      <c r="T76" s="11" t="s">
        <v>166</v>
      </c>
      <c r="U76" s="22">
        <v>4364.1955555559998</v>
      </c>
      <c r="V76" s="32"/>
      <c r="X76" s="22"/>
      <c r="Z76" s="21"/>
    </row>
    <row r="77" spans="20:26" x14ac:dyDescent="0.3">
      <c r="T77" s="11" t="s">
        <v>167</v>
      </c>
      <c r="U77" s="22">
        <v>4475.611428571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8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4414062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198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198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45.156390755859235</v>
      </c>
      <c r="G2" s="13">
        <f t="shared" ref="G2:G27" si="1">Q2/R2*60</f>
        <v>42.030390716857262</v>
      </c>
      <c r="H2" s="52">
        <f>(F2-G2)/G2*100</f>
        <v>7.4374755639571477</v>
      </c>
      <c r="I2" s="13"/>
      <c r="J2" s="11" t="s">
        <v>37</v>
      </c>
      <c r="K2" s="61" t="s">
        <v>59</v>
      </c>
      <c r="L2" s="19">
        <v>28</v>
      </c>
      <c r="M2" s="43">
        <f t="shared" ref="M2:M27" si="2">V2</f>
        <v>37.204036281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3">Z2</f>
        <v>389.71800453499998</v>
      </c>
      <c r="T2" s="11" t="s">
        <v>92</v>
      </c>
      <c r="U2" s="50">
        <v>0.56816326500000003</v>
      </c>
      <c r="V2" s="32">
        <f>U3-U2</f>
        <v>37.204036281</v>
      </c>
      <c r="W2" s="22">
        <v>1</v>
      </c>
      <c r="X2" s="32">
        <f>U4-U2</f>
        <v>389.71800453499998</v>
      </c>
      <c r="Y2" s="22">
        <v>1</v>
      </c>
      <c r="Z2" s="32">
        <f>X2</f>
        <v>389.71800453499998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55.145052745990967</v>
      </c>
      <c r="G3" s="13">
        <f t="shared" si="1"/>
        <v>48.086313422574079</v>
      </c>
      <c r="H3" s="52">
        <f t="shared" ref="H3:H27" si="4">(F3-G3)/G3*100</f>
        <v>14.679310641649579</v>
      </c>
      <c r="I3" s="13"/>
      <c r="J3" s="11" t="s">
        <v>32</v>
      </c>
      <c r="K3" s="61" t="s">
        <v>76</v>
      </c>
      <c r="L3" s="19">
        <v>44</v>
      </c>
      <c r="M3" s="43">
        <f t="shared" si="2"/>
        <v>47.873741496999969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3"/>
        <v>127.06326530600001</v>
      </c>
      <c r="T3" s="11" t="s">
        <v>93</v>
      </c>
      <c r="U3" s="50">
        <v>37.772199546000003</v>
      </c>
      <c r="V3" s="32">
        <f>U6-U5</f>
        <v>47.873741496999969</v>
      </c>
      <c r="W3" s="22">
        <v>2</v>
      </c>
      <c r="X3" s="32">
        <f>U7-U5</f>
        <v>127.06326530600001</v>
      </c>
      <c r="Y3" s="22">
        <v>2</v>
      </c>
      <c r="Z3" s="32">
        <f t="shared" ref="Z3:Z11" si="5">X3</f>
        <v>127.06326530600001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33.041653347089778</v>
      </c>
      <c r="G4" s="13">
        <f t="shared" si="1"/>
        <v>32.499411675356271</v>
      </c>
      <c r="H4" s="53">
        <f t="shared" si="4"/>
        <v>1.6684661160948924</v>
      </c>
      <c r="I4" s="13"/>
      <c r="J4" s="11" t="s">
        <v>39</v>
      </c>
      <c r="K4" s="61" t="s">
        <v>392</v>
      </c>
      <c r="L4" s="19">
        <v>32.5</v>
      </c>
      <c r="M4" s="43">
        <f t="shared" si="2"/>
        <v>59.01641723299997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3"/>
        <v>202.15750566899999</v>
      </c>
      <c r="T4" s="11" t="s">
        <v>94</v>
      </c>
      <c r="U4" s="50">
        <v>390.28616779999999</v>
      </c>
      <c r="V4" s="32">
        <f>U9-U8</f>
        <v>59.01641723299997</v>
      </c>
      <c r="W4" s="22">
        <v>3</v>
      </c>
      <c r="X4" s="32">
        <f>U10-U8</f>
        <v>202.15750566899999</v>
      </c>
      <c r="Y4" s="22">
        <v>3</v>
      </c>
      <c r="Z4" s="32">
        <f t="shared" si="5"/>
        <v>202.15750566899999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148.6935481725485</v>
      </c>
      <c r="G5" s="13">
        <f t="shared" si="1"/>
        <v>132.75685409154318</v>
      </c>
      <c r="H5" s="52">
        <f t="shared" si="4"/>
        <v>12.004422814972775</v>
      </c>
      <c r="I5" s="13"/>
      <c r="J5" s="11" t="s">
        <v>37</v>
      </c>
      <c r="K5" s="61" t="s">
        <v>386</v>
      </c>
      <c r="L5" s="19">
        <v>88</v>
      </c>
      <c r="M5" s="43">
        <f t="shared" si="2"/>
        <v>35.509274376000008</v>
      </c>
      <c r="N5" s="11"/>
      <c r="O5" s="11" t="s">
        <v>37</v>
      </c>
      <c r="P5" s="19">
        <v>109</v>
      </c>
      <c r="Q5" s="19">
        <f>P5*4</f>
        <v>436</v>
      </c>
      <c r="R5" s="32">
        <f t="shared" si="3"/>
        <v>197.05197278899993</v>
      </c>
      <c r="T5" s="11" t="s">
        <v>95</v>
      </c>
      <c r="U5" s="50">
        <v>394.88870748300002</v>
      </c>
      <c r="V5" s="32">
        <f>U12-U11</f>
        <v>35.509274376000008</v>
      </c>
      <c r="W5" s="22">
        <v>4</v>
      </c>
      <c r="X5" s="32">
        <f>U13-U11</f>
        <v>197.05197278899993</v>
      </c>
      <c r="Y5" s="22">
        <v>4</v>
      </c>
      <c r="Z5" s="32">
        <f t="shared" si="5"/>
        <v>197.05197278899993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53.608425414133237</v>
      </c>
      <c r="G6" s="13">
        <f t="shared" si="1"/>
        <v>54.18859465083645</v>
      </c>
      <c r="H6" s="53">
        <f t="shared" si="4"/>
        <v>-1.0706482433093654</v>
      </c>
      <c r="I6" s="13"/>
      <c r="J6" s="11" t="s">
        <v>37</v>
      </c>
      <c r="K6" s="61" t="s">
        <v>387</v>
      </c>
      <c r="L6" s="19">
        <v>69</v>
      </c>
      <c r="M6" s="43">
        <f t="shared" si="2"/>
        <v>77.226666667000018</v>
      </c>
      <c r="N6" s="54"/>
      <c r="O6" s="11" t="s">
        <v>37</v>
      </c>
      <c r="P6" s="19">
        <v>82</v>
      </c>
      <c r="Q6" s="19">
        <f>P6*3</f>
        <v>246</v>
      </c>
      <c r="R6" s="32">
        <f t="shared" si="3"/>
        <v>272.38204081699996</v>
      </c>
      <c r="T6" s="11" t="s">
        <v>96</v>
      </c>
      <c r="U6" s="50">
        <v>442.76244897999999</v>
      </c>
      <c r="V6" s="32">
        <f>U15-U14</f>
        <v>77.226666667000018</v>
      </c>
      <c r="W6" s="22">
        <v>5</v>
      </c>
      <c r="X6" s="32">
        <f>U16-U14</f>
        <v>272.38204081699996</v>
      </c>
      <c r="Y6" s="22">
        <v>5</v>
      </c>
      <c r="Z6" s="32">
        <f t="shared" si="5"/>
        <v>272.38204081699996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44.671180219642245</v>
      </c>
      <c r="G7" s="25">
        <f t="shared" si="1"/>
        <v>45.218968497157796</v>
      </c>
      <c r="H7" s="53">
        <f t="shared" si="4"/>
        <v>-1.211412590161099</v>
      </c>
      <c r="I7" s="13"/>
      <c r="J7" s="11" t="s">
        <v>37</v>
      </c>
      <c r="K7" s="61" t="s">
        <v>388</v>
      </c>
      <c r="L7" s="19">
        <v>39</v>
      </c>
      <c r="M7" s="43">
        <f t="shared" si="2"/>
        <v>52.382766439000079</v>
      </c>
      <c r="N7" s="54"/>
      <c r="O7" s="11" t="s">
        <v>37</v>
      </c>
      <c r="P7" s="19">
        <v>60</v>
      </c>
      <c r="Q7" s="19">
        <f>P7*3</f>
        <v>180</v>
      </c>
      <c r="R7" s="32">
        <f t="shared" si="3"/>
        <v>238.83782312900007</v>
      </c>
      <c r="T7" s="11" t="s">
        <v>97</v>
      </c>
      <c r="U7" s="50">
        <v>521.95197278900002</v>
      </c>
      <c r="V7" s="32">
        <f>U18-U17</f>
        <v>52.382766439000079</v>
      </c>
      <c r="W7" s="22">
        <v>6</v>
      </c>
      <c r="X7" s="32">
        <f>U19-U17</f>
        <v>238.83782312900007</v>
      </c>
      <c r="Y7" s="22">
        <v>6</v>
      </c>
      <c r="Z7" s="32">
        <f t="shared" si="5"/>
        <v>238.83782312900007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30.593813077734289</v>
      </c>
      <c r="G8" s="25">
        <f t="shared" si="1"/>
        <v>33.661552553315722</v>
      </c>
      <c r="H8" s="53">
        <f t="shared" si="4"/>
        <v>-9.1134818298190936</v>
      </c>
      <c r="I8" s="13"/>
      <c r="J8" s="11" t="s">
        <v>37</v>
      </c>
      <c r="K8" s="61" t="s">
        <v>389</v>
      </c>
      <c r="L8" s="19">
        <v>40</v>
      </c>
      <c r="M8" s="43">
        <f t="shared" si="2"/>
        <v>78.447233559999859</v>
      </c>
      <c r="N8" s="54"/>
      <c r="O8" s="11" t="s">
        <v>37</v>
      </c>
      <c r="P8" s="19">
        <v>74</v>
      </c>
      <c r="Q8" s="19">
        <f>P8*2</f>
        <v>148</v>
      </c>
      <c r="R8" s="32">
        <f t="shared" si="3"/>
        <v>263.80244897900002</v>
      </c>
      <c r="T8" s="11" t="s">
        <v>98</v>
      </c>
      <c r="U8" s="50">
        <v>526.11337868500004</v>
      </c>
      <c r="V8" s="32">
        <f>U21-U20</f>
        <v>78.447233559999859</v>
      </c>
      <c r="W8" s="22">
        <v>7</v>
      </c>
      <c r="X8" s="32">
        <f>U22-U20</f>
        <v>263.80244897900002</v>
      </c>
      <c r="Y8" s="22">
        <v>7</v>
      </c>
      <c r="Z8" s="32">
        <f t="shared" si="5"/>
        <v>263.80244897900002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99.220822281372364</v>
      </c>
      <c r="G9" s="25">
        <f t="shared" si="1"/>
        <v>78.061429326472762</v>
      </c>
      <c r="H9" s="52">
        <f t="shared" si="4"/>
        <v>27.106079324278877</v>
      </c>
      <c r="I9" s="13"/>
      <c r="J9" s="11" t="s">
        <v>37</v>
      </c>
      <c r="K9" s="11" t="s">
        <v>40</v>
      </c>
      <c r="L9" s="19">
        <v>76</v>
      </c>
      <c r="M9" s="43">
        <f t="shared" si="2"/>
        <v>45.958095238000169</v>
      </c>
      <c r="N9" s="11"/>
      <c r="O9" s="11" t="s">
        <v>37</v>
      </c>
      <c r="P9" s="19">
        <v>69</v>
      </c>
      <c r="Q9" s="19">
        <f>P9*3</f>
        <v>207</v>
      </c>
      <c r="R9" s="32">
        <f t="shared" si="3"/>
        <v>159.10546485200007</v>
      </c>
      <c r="T9" s="11" t="s">
        <v>99</v>
      </c>
      <c r="U9" s="50">
        <v>585.12979591800001</v>
      </c>
      <c r="V9" s="32">
        <f>U24-U23</f>
        <v>45.958095238000169</v>
      </c>
      <c r="W9" s="22">
        <v>8</v>
      </c>
      <c r="X9" s="32">
        <f>U25-U23</f>
        <v>159.10546485200007</v>
      </c>
      <c r="Y9" s="22">
        <v>8</v>
      </c>
      <c r="Z9" s="32">
        <f t="shared" si="5"/>
        <v>159.10546485200007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46.105634507620415</v>
      </c>
      <c r="G10" s="25">
        <f t="shared" si="1"/>
        <v>44.110349405054762</v>
      </c>
      <c r="H10" s="53">
        <f t="shared" si="4"/>
        <v>4.5233944629262126</v>
      </c>
      <c r="I10" s="13"/>
      <c r="J10" s="11" t="s">
        <v>41</v>
      </c>
      <c r="K10" s="61" t="s">
        <v>388</v>
      </c>
      <c r="L10" s="19">
        <v>39</v>
      </c>
      <c r="M10" s="43">
        <f t="shared" si="2"/>
        <v>50.753015873000095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3"/>
        <v>175.46902494300002</v>
      </c>
      <c r="T10" s="11" t="s">
        <v>100</v>
      </c>
      <c r="U10" s="50">
        <v>728.27088435400003</v>
      </c>
      <c r="V10" s="32">
        <f>U27-U26</f>
        <v>50.753015873000095</v>
      </c>
      <c r="W10" s="22">
        <v>9</v>
      </c>
      <c r="X10" s="32">
        <f>U28-U26</f>
        <v>175.46902494300002</v>
      </c>
      <c r="Y10" s="22">
        <v>9</v>
      </c>
      <c r="Z10" s="32">
        <f t="shared" si="5"/>
        <v>175.46902494300002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34.688511326261384</v>
      </c>
      <c r="G11" s="25">
        <f t="shared" si="1"/>
        <v>33.495945927186057</v>
      </c>
      <c r="H11" s="53">
        <f t="shared" si="4"/>
        <v>3.5603275741719385</v>
      </c>
      <c r="I11" s="13"/>
      <c r="J11" s="11" t="s">
        <v>37</v>
      </c>
      <c r="K11" s="61" t="s">
        <v>59</v>
      </c>
      <c r="L11" s="19">
        <v>28</v>
      </c>
      <c r="M11" s="43">
        <f t="shared" si="2"/>
        <v>48.431020409000212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3"/>
        <v>240.02904761900027</v>
      </c>
      <c r="T11" s="11" t="s">
        <v>101</v>
      </c>
      <c r="U11" s="50">
        <v>732.47673469400002</v>
      </c>
      <c r="V11" s="32">
        <f>U30-U29</f>
        <v>48.431020409000212</v>
      </c>
      <c r="W11" s="22">
        <v>10</v>
      </c>
      <c r="X11" s="32">
        <f>U31-U29</f>
        <v>240.02904761900027</v>
      </c>
      <c r="Y11" s="22">
        <v>10</v>
      </c>
      <c r="Z11" s="32">
        <f t="shared" si="5"/>
        <v>240.02904761900027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39.868611379368154</v>
      </c>
      <c r="G12" s="25">
        <f t="shared" si="1"/>
        <v>40.06008993506525</v>
      </c>
      <c r="H12" s="53">
        <f t="shared" si="4"/>
        <v>-0.47797834704682279</v>
      </c>
      <c r="I12" s="18"/>
      <c r="J12" s="11" t="s">
        <v>32</v>
      </c>
      <c r="K12" s="39" t="s">
        <v>172</v>
      </c>
      <c r="L12" s="19">
        <v>28</v>
      </c>
      <c r="M12" s="43">
        <f t="shared" si="2"/>
        <v>42.138412698000138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3"/>
        <v>86.370249433000026</v>
      </c>
      <c r="T12" s="11" t="s">
        <v>102</v>
      </c>
      <c r="U12" s="50">
        <v>767.98600907000002</v>
      </c>
      <c r="V12" s="32">
        <f>U33-U32</f>
        <v>42.138412698000138</v>
      </c>
      <c r="W12" s="22" t="s">
        <v>68</v>
      </c>
      <c r="X12" s="32">
        <f>U38-U32</f>
        <v>287.09770974999992</v>
      </c>
      <c r="Y12" s="22">
        <v>11</v>
      </c>
      <c r="Z12" s="32">
        <f>X27+X30</f>
        <v>86.370249433000026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53.274266501750127</v>
      </c>
      <c r="G13" s="25">
        <f t="shared" si="1"/>
        <v>52.202374573269111</v>
      </c>
      <c r="H13" s="53">
        <f t="shared" si="4"/>
        <v>2.0533394069584938</v>
      </c>
      <c r="I13" s="18"/>
      <c r="J13" s="11" t="s">
        <v>32</v>
      </c>
      <c r="K13" s="39" t="s">
        <v>174</v>
      </c>
      <c r="L13" s="19">
        <v>24.3333333</v>
      </c>
      <c r="M13" s="43">
        <f t="shared" si="2"/>
        <v>27.405351473999872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3"/>
        <v>55.936145125000166</v>
      </c>
      <c r="T13" s="11" t="s">
        <v>103</v>
      </c>
      <c r="U13" s="50">
        <v>929.52870748299995</v>
      </c>
      <c r="V13" s="32">
        <f>U34-U33</f>
        <v>27.405351473999872</v>
      </c>
      <c r="W13" s="22" t="s">
        <v>42</v>
      </c>
      <c r="X13" s="32">
        <f>U41-U39</f>
        <v>176.23297052099997</v>
      </c>
      <c r="Y13" s="22">
        <v>12</v>
      </c>
      <c r="Z13" s="32">
        <f>X28+X31</f>
        <v>55.936145125000166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30.113271208259512</v>
      </c>
      <c r="G14" s="25">
        <f t="shared" si="1"/>
        <v>29.007264658316096</v>
      </c>
      <c r="H14" s="53">
        <f t="shared" si="4"/>
        <v>3.8128605470779364</v>
      </c>
      <c r="I14" s="18"/>
      <c r="J14" s="11" t="s">
        <v>37</v>
      </c>
      <c r="K14" s="39" t="s">
        <v>173</v>
      </c>
      <c r="L14" s="19">
        <v>34</v>
      </c>
      <c r="M14" s="43">
        <f t="shared" si="2"/>
        <v>67.744217686999946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3"/>
        <v>144.79131519199973</v>
      </c>
      <c r="T14" s="11" t="s">
        <v>104</v>
      </c>
      <c r="U14" s="50">
        <v>933.84126984099998</v>
      </c>
      <c r="V14" s="32">
        <f>U35-U34</f>
        <v>67.744217686999946</v>
      </c>
      <c r="W14" s="22" t="s">
        <v>43</v>
      </c>
      <c r="X14" s="32">
        <f>U44-U42</f>
        <v>160.94625850399962</v>
      </c>
      <c r="Y14" s="22">
        <v>13</v>
      </c>
      <c r="Z14" s="32">
        <f>X29+X32</f>
        <v>144.79131519199973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32.545848318325689</v>
      </c>
      <c r="G15" s="25">
        <f t="shared" si="1"/>
        <v>32.684009030612337</v>
      </c>
      <c r="H15" s="53">
        <f t="shared" si="4"/>
        <v>-0.42271654054814684</v>
      </c>
      <c r="I15" s="13"/>
      <c r="J15" s="11" t="s">
        <v>37</v>
      </c>
      <c r="K15" s="61" t="s">
        <v>388</v>
      </c>
      <c r="L15" s="19">
        <v>26</v>
      </c>
      <c r="M15" s="43">
        <f t="shared" si="2"/>
        <v>47.93238095200013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3"/>
        <v>176.23297052099997</v>
      </c>
      <c r="T15" s="11" t="s">
        <v>105</v>
      </c>
      <c r="U15" s="50">
        <v>1011.067936508</v>
      </c>
      <c r="V15" s="32">
        <f>U40-U39</f>
        <v>47.93238095200013</v>
      </c>
      <c r="W15" s="22">
        <v>12</v>
      </c>
      <c r="X15" s="32">
        <f>U47-U45</f>
        <v>179.81140589500001</v>
      </c>
      <c r="Y15" s="22">
        <v>14</v>
      </c>
      <c r="Z15" s="32">
        <f t="shared" ref="Z15:Z27" si="7">X13</f>
        <v>176.23297052099997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80.104984940814631</v>
      </c>
      <c r="G16" s="25">
        <f t="shared" si="1"/>
        <v>69.588421030127108</v>
      </c>
      <c r="H16" s="52">
        <f t="shared" si="4"/>
        <v>15.112519805751246</v>
      </c>
      <c r="I16" s="13"/>
      <c r="J16" s="11" t="s">
        <v>32</v>
      </c>
      <c r="K16" s="61" t="s">
        <v>387</v>
      </c>
      <c r="L16" s="19">
        <v>46</v>
      </c>
      <c r="M16" s="43">
        <f t="shared" si="2"/>
        <v>34.454784580999785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3"/>
        <v>160.94625850399962</v>
      </c>
      <c r="T16" s="11" t="s">
        <v>106</v>
      </c>
      <c r="U16" s="50">
        <v>1206.2233106579999</v>
      </c>
      <c r="V16" s="32">
        <f>U43-U42</f>
        <v>34.454784580999785</v>
      </c>
      <c r="W16" s="22">
        <v>13</v>
      </c>
      <c r="X16" s="32">
        <f>U50-U48</f>
        <v>132.95546485300019</v>
      </c>
      <c r="Y16" s="22">
        <v>15</v>
      </c>
      <c r="Z16" s="32">
        <f t="shared" si="7"/>
        <v>160.94625850399962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44.095300246291714</v>
      </c>
      <c r="G17" s="13">
        <f t="shared" si="1"/>
        <v>43.795886922760438</v>
      </c>
      <c r="H17" s="53">
        <f t="shared" si="4"/>
        <v>0.68365626219496145</v>
      </c>
      <c r="I17" s="13"/>
      <c r="J17" s="11" t="s">
        <v>37</v>
      </c>
      <c r="K17" s="61" t="s">
        <v>390</v>
      </c>
      <c r="L17" s="19">
        <v>39.25</v>
      </c>
      <c r="M17" s="43">
        <f t="shared" si="2"/>
        <v>53.407052154000212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3"/>
        <v>179.81140589500001</v>
      </c>
      <c r="T17" s="11" t="s">
        <v>107</v>
      </c>
      <c r="U17" s="50">
        <v>1210.376417234</v>
      </c>
      <c r="V17" s="32">
        <f>U46-U45</f>
        <v>53.407052154000212</v>
      </c>
      <c r="W17" s="22">
        <v>14</v>
      </c>
      <c r="X17" s="32">
        <f>U53-U51</f>
        <v>160.84680272100013</v>
      </c>
      <c r="Y17" s="22">
        <v>16</v>
      </c>
      <c r="Z17" s="32">
        <f t="shared" si="7"/>
        <v>179.81140589500001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39.857849374864301</v>
      </c>
      <c r="G18" s="13">
        <f t="shared" si="1"/>
        <v>38.809988034001165</v>
      </c>
      <c r="H18" s="53">
        <f t="shared" si="4"/>
        <v>2.6999785208516736</v>
      </c>
      <c r="I18" s="13"/>
      <c r="J18" s="11" t="s">
        <v>37</v>
      </c>
      <c r="K18" s="11" t="s">
        <v>58</v>
      </c>
      <c r="L18" s="19">
        <v>25</v>
      </c>
      <c r="M18" s="43">
        <f t="shared" si="2"/>
        <v>37.633741496999846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3"/>
        <v>132.95546485300019</v>
      </c>
      <c r="T18" s="11" t="s">
        <v>108</v>
      </c>
      <c r="U18" s="50">
        <v>1262.7591836730001</v>
      </c>
      <c r="V18" s="32">
        <f>U49-U48</f>
        <v>37.633741496999846</v>
      </c>
      <c r="W18" s="22">
        <v>15</v>
      </c>
      <c r="X18" s="32">
        <f>U56-U54</f>
        <v>183.04725623500008</v>
      </c>
      <c r="Y18" s="22">
        <v>17</v>
      </c>
      <c r="Z18" s="32">
        <f t="shared" si="7"/>
        <v>132.95546485300019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56.09448690882806</v>
      </c>
      <c r="G19" s="25">
        <f t="shared" si="1"/>
        <v>52.783069705939191</v>
      </c>
      <c r="H19" s="53">
        <f t="shared" si="4"/>
        <v>6.2736351283416658</v>
      </c>
      <c r="I19" s="13"/>
      <c r="J19" s="11" t="s">
        <v>37</v>
      </c>
      <c r="K19" s="61" t="s">
        <v>391</v>
      </c>
      <c r="L19" s="19">
        <v>36.5</v>
      </c>
      <c r="M19" s="43">
        <f t="shared" si="2"/>
        <v>39.04126984100003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3"/>
        <v>160.84680272100013</v>
      </c>
      <c r="T19" s="11" t="s">
        <v>109</v>
      </c>
      <c r="U19" s="50">
        <v>1449.214240363</v>
      </c>
      <c r="V19" s="32">
        <f>U52-U51</f>
        <v>39.04126984100003</v>
      </c>
      <c r="W19" s="22">
        <v>16</v>
      </c>
      <c r="X19" s="32">
        <f>U59-U57</f>
        <v>63.202199546999964</v>
      </c>
      <c r="Y19" s="22">
        <v>18</v>
      </c>
      <c r="Z19" s="32">
        <f t="shared" si="7"/>
        <v>160.84680272100013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70.410796170796729</v>
      </c>
      <c r="G20" s="25">
        <f t="shared" si="1"/>
        <v>64.245704862695433</v>
      </c>
      <c r="H20" s="53">
        <f t="shared" si="4"/>
        <v>9.5961143570254226</v>
      </c>
      <c r="I20" s="13"/>
      <c r="J20" s="11" t="s">
        <v>32</v>
      </c>
      <c r="K20" s="11" t="s">
        <v>59</v>
      </c>
      <c r="L20" s="19">
        <v>56</v>
      </c>
      <c r="M20" s="43">
        <f t="shared" si="2"/>
        <v>47.719954648000112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3"/>
        <v>183.04725623500008</v>
      </c>
      <c r="T20" s="11" t="s">
        <v>110</v>
      </c>
      <c r="U20" s="50">
        <v>1453.278911565</v>
      </c>
      <c r="V20" s="32">
        <f>U55-U54</f>
        <v>47.719954648000112</v>
      </c>
      <c r="W20" s="22">
        <v>17</v>
      </c>
      <c r="X20" s="32">
        <f>U62-U60</f>
        <v>101.02451247199997</v>
      </c>
      <c r="Y20" s="22">
        <v>19</v>
      </c>
      <c r="Z20" s="32">
        <f t="shared" si="7"/>
        <v>183.04725623500008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79.381494237593969</v>
      </c>
      <c r="G21" s="25">
        <f t="shared" si="1"/>
        <v>71.200053673030794</v>
      </c>
      <c r="H21" s="52">
        <f t="shared" si="4"/>
        <v>11.490778647632041</v>
      </c>
      <c r="I21" s="13"/>
      <c r="J21" s="11" t="s">
        <v>37</v>
      </c>
      <c r="K21" s="11" t="s">
        <v>60</v>
      </c>
      <c r="L21" s="19">
        <v>34</v>
      </c>
      <c r="M21" s="43">
        <f t="shared" si="2"/>
        <v>25.698684808000053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3"/>
        <v>63.202199546999964</v>
      </c>
      <c r="T21" s="11" t="s">
        <v>111</v>
      </c>
      <c r="U21" s="50">
        <v>1531.7261451249999</v>
      </c>
      <c r="V21" s="32">
        <f>U58-U57</f>
        <v>25.698684808000053</v>
      </c>
      <c r="W21" s="22">
        <v>18</v>
      </c>
      <c r="X21" s="32">
        <f>U65-U63</f>
        <v>249.19117913799982</v>
      </c>
      <c r="Y21" s="22">
        <v>20</v>
      </c>
      <c r="Z21" s="32">
        <f t="shared" si="7"/>
        <v>63.202199546999964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55.417944327279457</v>
      </c>
      <c r="G22" s="13">
        <f t="shared" si="1"/>
        <v>51.274724057051927</v>
      </c>
      <c r="H22" s="53">
        <f t="shared" si="4"/>
        <v>8.0804340665343943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2"/>
        <v>41.502766439999959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3"/>
        <v>101.02451247199997</v>
      </c>
      <c r="T22" s="11" t="s">
        <v>112</v>
      </c>
      <c r="U22" s="50">
        <v>1717.0813605440001</v>
      </c>
      <c r="V22" s="32">
        <f>U61-U60</f>
        <v>41.502766439999959</v>
      </c>
      <c r="W22" s="22">
        <v>19</v>
      </c>
      <c r="X22" s="32">
        <f>U68-U66</f>
        <v>241.51365079399966</v>
      </c>
      <c r="Y22" s="22">
        <v>21</v>
      </c>
      <c r="Z22" s="32">
        <f t="shared" si="7"/>
        <v>101.02451247199997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44.30294389676547</v>
      </c>
      <c r="G23" s="13">
        <f t="shared" si="1"/>
        <v>40.089701547853061</v>
      </c>
      <c r="H23" s="52">
        <f t="shared" si="4"/>
        <v>10.509537827023415</v>
      </c>
      <c r="I23" s="13"/>
      <c r="J23" s="11" t="s">
        <v>37</v>
      </c>
      <c r="K23" s="11" t="s">
        <v>62</v>
      </c>
      <c r="L23" s="19">
        <v>36.5</v>
      </c>
      <c r="M23" s="32">
        <f t="shared" si="2"/>
        <v>49.43238095200013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3"/>
        <v>249.19117913799982</v>
      </c>
      <c r="T23" s="11" t="s">
        <v>113</v>
      </c>
      <c r="U23" s="50">
        <v>1721.9221768709999</v>
      </c>
      <c r="V23" s="32">
        <f>U64-U63</f>
        <v>49.43238095200013</v>
      </c>
      <c r="W23" s="22">
        <v>20</v>
      </c>
      <c r="X23" s="32">
        <f>U71-U69</f>
        <v>96.453469387000041</v>
      </c>
      <c r="Y23" s="22">
        <v>22</v>
      </c>
      <c r="Z23" s="32">
        <f t="shared" si="7"/>
        <v>249.19117913799982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28.930754507249279</v>
      </c>
      <c r="G24" s="13">
        <f t="shared" si="1"/>
        <v>30.805712122442252</v>
      </c>
      <c r="H24" s="53">
        <f t="shared" si="4"/>
        <v>-6.0863959506621761</v>
      </c>
      <c r="I24" s="13"/>
      <c r="J24" s="11" t="s">
        <v>37</v>
      </c>
      <c r="K24" s="11" t="s">
        <v>60</v>
      </c>
      <c r="L24" s="19">
        <v>34</v>
      </c>
      <c r="M24" s="32">
        <f t="shared" si="2"/>
        <v>70.513197279000451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3"/>
        <v>241.51365079399966</v>
      </c>
      <c r="T24" s="11" t="s">
        <v>114</v>
      </c>
      <c r="U24" s="50">
        <v>1767.8802721090001</v>
      </c>
      <c r="V24" s="32">
        <f>U67-U66</f>
        <v>70.513197279000451</v>
      </c>
      <c r="W24" s="22">
        <v>21</v>
      </c>
      <c r="X24" s="32">
        <f>U74-U72</f>
        <v>170.86539682500006</v>
      </c>
      <c r="Y24" s="22">
        <v>23</v>
      </c>
      <c r="Z24" s="32">
        <f t="shared" si="7"/>
        <v>241.51365079399966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81.591838175402614</v>
      </c>
      <c r="G25" s="13">
        <f t="shared" si="1"/>
        <v>79.623885473580557</v>
      </c>
      <c r="H25" s="53">
        <f t="shared" si="4"/>
        <v>2.4715607510450233</v>
      </c>
      <c r="I25" s="13"/>
      <c r="J25" s="11" t="s">
        <v>37</v>
      </c>
      <c r="K25" s="11" t="s">
        <v>63</v>
      </c>
      <c r="L25" s="19">
        <v>35</v>
      </c>
      <c r="M25" s="32">
        <f t="shared" si="2"/>
        <v>25.737868480000543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3"/>
        <v>96.453469387000041</v>
      </c>
      <c r="T25" s="11" t="s">
        <v>115</v>
      </c>
      <c r="U25" s="50">
        <v>1881.027641723</v>
      </c>
      <c r="V25" s="32">
        <f>U70-U69</f>
        <v>25.737868480000543</v>
      </c>
      <c r="W25" s="22">
        <v>22</v>
      </c>
      <c r="X25" s="32">
        <f>U77-U75</f>
        <v>214.04412698399938</v>
      </c>
      <c r="Y25" s="22">
        <v>24</v>
      </c>
      <c r="Z25" s="32">
        <f t="shared" si="7"/>
        <v>96.453469387000041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33.199331496254146</v>
      </c>
      <c r="G26" s="13">
        <f t="shared" si="1"/>
        <v>33.53513412589119</v>
      </c>
      <c r="H26" s="53">
        <f t="shared" si="4"/>
        <v>-1.0013457181248715</v>
      </c>
      <c r="I26" s="13"/>
      <c r="J26" s="11" t="s">
        <v>37</v>
      </c>
      <c r="K26" s="11" t="s">
        <v>64</v>
      </c>
      <c r="L26" s="19">
        <v>37.5</v>
      </c>
      <c r="M26" s="32">
        <f t="shared" si="2"/>
        <v>67.772448980000263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3"/>
        <v>170.86539682500006</v>
      </c>
      <c r="T26" s="11" t="s">
        <v>116</v>
      </c>
      <c r="U26" s="50">
        <v>1885.754920635</v>
      </c>
      <c r="V26" s="32">
        <f>U73-U72</f>
        <v>67.772448980000263</v>
      </c>
      <c r="W26" s="22">
        <v>23</v>
      </c>
      <c r="X26" s="2">
        <f>SUM(X2:X25)</f>
        <v>4682.849002263999</v>
      </c>
      <c r="Z26" s="32">
        <f t="shared" si="7"/>
        <v>170.86539682500006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54.827711961837522</v>
      </c>
      <c r="G27" s="13">
        <f t="shared" si="1"/>
        <v>51.297833557567301</v>
      </c>
      <c r="H27" s="53">
        <f t="shared" si="4"/>
        <v>6.8811451858077621</v>
      </c>
      <c r="I27" s="13"/>
      <c r="J27" s="11" t="s">
        <v>37</v>
      </c>
      <c r="K27" s="11" t="s">
        <v>65</v>
      </c>
      <c r="L27" s="19">
        <v>90</v>
      </c>
      <c r="M27" s="32">
        <f t="shared" si="2"/>
        <v>98.490340135999759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3"/>
        <v>214.04412698399938</v>
      </c>
      <c r="T27" s="11" t="s">
        <v>117</v>
      </c>
      <c r="U27" s="50">
        <v>1936.5079365080001</v>
      </c>
      <c r="V27" s="32">
        <f>U76-U75</f>
        <v>98.490340135999759</v>
      </c>
      <c r="W27" s="22">
        <v>24</v>
      </c>
      <c r="X27" s="32">
        <f t="shared" ref="X27:X32" si="8">U33-U32</f>
        <v>42.138412698000138</v>
      </c>
      <c r="Y27" s="22" t="s">
        <v>68</v>
      </c>
      <c r="Z27" s="32">
        <f t="shared" si="7"/>
        <v>214.04412698399938</v>
      </c>
      <c r="AA27" s="21">
        <v>24</v>
      </c>
    </row>
    <row r="28" spans="1:27" x14ac:dyDescent="0.3">
      <c r="T28" s="11" t="s">
        <v>118</v>
      </c>
      <c r="U28" s="50">
        <v>2061.223945578</v>
      </c>
      <c r="V28" s="32"/>
      <c r="W28" s="22"/>
      <c r="X28" s="32">
        <f t="shared" si="8"/>
        <v>27.405351473999872</v>
      </c>
      <c r="Y28" s="22" t="s">
        <v>42</v>
      </c>
      <c r="Z28" s="21"/>
    </row>
    <row r="29" spans="1:27" x14ac:dyDescent="0.3">
      <c r="T29" s="11" t="s">
        <v>119</v>
      </c>
      <c r="U29" s="50">
        <v>2065.3975510199998</v>
      </c>
      <c r="V29" s="32"/>
      <c r="W29" s="22"/>
      <c r="X29" s="32">
        <f t="shared" si="8"/>
        <v>67.744217686999946</v>
      </c>
      <c r="Y29" s="22" t="s">
        <v>43</v>
      </c>
      <c r="Z29" s="21"/>
    </row>
    <row r="30" spans="1:27" x14ac:dyDescent="0.3">
      <c r="T30" s="11" t="s">
        <v>120</v>
      </c>
      <c r="U30" s="50">
        <v>2113.828571429</v>
      </c>
      <c r="V30" s="32"/>
      <c r="X30" s="32">
        <f t="shared" si="8"/>
        <v>44.231836734999888</v>
      </c>
      <c r="Y30" s="22" t="s">
        <v>69</v>
      </c>
      <c r="Z30" s="21"/>
    </row>
    <row r="31" spans="1:27" x14ac:dyDescent="0.3">
      <c r="T31" s="11" t="s">
        <v>121</v>
      </c>
      <c r="U31" s="50">
        <v>2305.4265986390001</v>
      </c>
      <c r="V31" s="32"/>
      <c r="X31" s="32">
        <f t="shared" si="8"/>
        <v>28.530793651000295</v>
      </c>
      <c r="Y31" s="22" t="s">
        <v>70</v>
      </c>
      <c r="Z31" s="21"/>
    </row>
    <row r="32" spans="1:27" x14ac:dyDescent="0.3">
      <c r="T32" s="11" t="s">
        <v>122</v>
      </c>
      <c r="U32" s="50">
        <v>2309.8630385490001</v>
      </c>
      <c r="V32" s="32"/>
      <c r="X32" s="32">
        <f t="shared" si="8"/>
        <v>77.047097504999783</v>
      </c>
      <c r="Y32" s="22" t="s">
        <v>71</v>
      </c>
      <c r="Z32" s="21"/>
    </row>
    <row r="33" spans="20:26" x14ac:dyDescent="0.3">
      <c r="T33" s="11" t="s">
        <v>123</v>
      </c>
      <c r="U33" s="50">
        <v>2352.0014512470002</v>
      </c>
      <c r="V33" s="32"/>
      <c r="Z33" s="21"/>
    </row>
    <row r="34" spans="20:26" x14ac:dyDescent="0.3">
      <c r="T34" s="11" t="s">
        <v>124</v>
      </c>
      <c r="U34" s="50">
        <v>2379.4068027210001</v>
      </c>
      <c r="V34" s="32"/>
      <c r="X34" s="22"/>
      <c r="Z34" s="21"/>
    </row>
    <row r="35" spans="20:26" x14ac:dyDescent="0.3">
      <c r="T35" s="11" t="s">
        <v>125</v>
      </c>
      <c r="U35" s="50">
        <v>2447.151020408</v>
      </c>
      <c r="V35" s="32"/>
      <c r="X35" s="22"/>
      <c r="Z35" s="21"/>
    </row>
    <row r="36" spans="20:26" x14ac:dyDescent="0.3">
      <c r="T36" s="11" t="s">
        <v>126</v>
      </c>
      <c r="U36" s="50">
        <v>2491.3828571429999</v>
      </c>
      <c r="V36" s="32"/>
      <c r="X36" s="22"/>
      <c r="Z36" s="21"/>
    </row>
    <row r="37" spans="20:26" x14ac:dyDescent="0.3">
      <c r="T37" s="11" t="s">
        <v>127</v>
      </c>
      <c r="U37" s="50">
        <v>2519.9136507940002</v>
      </c>
      <c r="V37" s="32"/>
      <c r="X37" s="22"/>
      <c r="Z37" s="21"/>
    </row>
    <row r="38" spans="20:26" x14ac:dyDescent="0.3">
      <c r="T38" s="11" t="s">
        <v>128</v>
      </c>
      <c r="U38" s="50">
        <v>2596.960748299</v>
      </c>
      <c r="V38" s="32"/>
      <c r="X38" s="22"/>
      <c r="Z38" s="21"/>
    </row>
    <row r="39" spans="20:26" x14ac:dyDescent="0.3">
      <c r="T39" s="11" t="s">
        <v>129</v>
      </c>
      <c r="U39" s="50">
        <v>2602.4228571429999</v>
      </c>
      <c r="V39" s="32"/>
      <c r="X39" s="22"/>
      <c r="Z39" s="21"/>
    </row>
    <row r="40" spans="20:26" x14ac:dyDescent="0.3">
      <c r="T40" s="11" t="s">
        <v>130</v>
      </c>
      <c r="U40" s="50">
        <v>2650.355238095</v>
      </c>
      <c r="V40" s="32"/>
      <c r="X40" s="22"/>
      <c r="Z40" s="21"/>
    </row>
    <row r="41" spans="20:26" x14ac:dyDescent="0.3">
      <c r="T41" s="11" t="s">
        <v>131</v>
      </c>
      <c r="U41" s="50">
        <v>2778.6558276639998</v>
      </c>
      <c r="V41" s="32"/>
      <c r="X41" s="22"/>
      <c r="Z41" s="21"/>
    </row>
    <row r="42" spans="20:26" x14ac:dyDescent="0.3">
      <c r="T42" s="11" t="s">
        <v>132</v>
      </c>
      <c r="U42" s="50">
        <v>2783.3179138320002</v>
      </c>
      <c r="V42" s="32"/>
      <c r="X42" s="22"/>
      <c r="Z42" s="21"/>
    </row>
    <row r="43" spans="20:26" x14ac:dyDescent="0.3">
      <c r="T43" s="11" t="s">
        <v>133</v>
      </c>
      <c r="U43" s="50">
        <v>2817.7726984129999</v>
      </c>
      <c r="V43" s="32"/>
      <c r="X43" s="22"/>
      <c r="Z43" s="21"/>
    </row>
    <row r="44" spans="20:26" x14ac:dyDescent="0.3">
      <c r="T44" s="11" t="s">
        <v>134</v>
      </c>
      <c r="U44" s="50">
        <v>2944.2641723359998</v>
      </c>
      <c r="V44" s="32"/>
      <c r="X44" s="22"/>
      <c r="Z44" s="21"/>
    </row>
    <row r="45" spans="20:26" x14ac:dyDescent="0.3">
      <c r="T45" s="11" t="s">
        <v>135</v>
      </c>
      <c r="U45" s="50">
        <v>2949.4196825399999</v>
      </c>
      <c r="V45" s="32"/>
      <c r="X45" s="22"/>
      <c r="Z45" s="21"/>
    </row>
    <row r="46" spans="20:26" x14ac:dyDescent="0.3">
      <c r="T46" s="11" t="s">
        <v>136</v>
      </c>
      <c r="U46" s="50">
        <v>3002.8267346940002</v>
      </c>
      <c r="V46" s="32"/>
      <c r="X46" s="22"/>
      <c r="Z46" s="21"/>
    </row>
    <row r="47" spans="20:26" x14ac:dyDescent="0.3">
      <c r="T47" s="11" t="s">
        <v>137</v>
      </c>
      <c r="U47" s="50">
        <v>3129.2310884349999</v>
      </c>
      <c r="V47" s="32"/>
      <c r="X47" s="22"/>
      <c r="Z47" s="21"/>
    </row>
    <row r="48" spans="20:26" x14ac:dyDescent="0.3">
      <c r="T48" s="11" t="s">
        <v>138</v>
      </c>
      <c r="U48" s="50">
        <v>3133.5009523809999</v>
      </c>
      <c r="V48" s="32"/>
      <c r="X48" s="22"/>
      <c r="Z48" s="21"/>
    </row>
    <row r="49" spans="20:26" x14ac:dyDescent="0.3">
      <c r="T49" s="11" t="s">
        <v>139</v>
      </c>
      <c r="U49" s="50">
        <v>3171.1346938779998</v>
      </c>
      <c r="V49" s="32"/>
      <c r="X49" s="22"/>
      <c r="Z49" s="21"/>
    </row>
    <row r="50" spans="20:26" x14ac:dyDescent="0.3">
      <c r="T50" s="11" t="s">
        <v>140</v>
      </c>
      <c r="U50" s="50">
        <v>3266.4564172340001</v>
      </c>
      <c r="V50" s="32"/>
      <c r="X50" s="22"/>
      <c r="Z50" s="21"/>
    </row>
    <row r="51" spans="20:26" x14ac:dyDescent="0.3">
      <c r="T51" s="11" t="s">
        <v>141</v>
      </c>
      <c r="U51" s="50">
        <v>3270.48</v>
      </c>
      <c r="V51" s="32"/>
      <c r="X51" s="22"/>
      <c r="Z51" s="21"/>
    </row>
    <row r="52" spans="20:26" x14ac:dyDescent="0.3">
      <c r="T52" s="11" t="s">
        <v>142</v>
      </c>
      <c r="U52" s="50">
        <v>3309.521269841</v>
      </c>
      <c r="V52" s="32"/>
      <c r="X52" s="22"/>
      <c r="Z52" s="21"/>
    </row>
    <row r="53" spans="20:26" x14ac:dyDescent="0.3">
      <c r="T53" s="11" t="s">
        <v>143</v>
      </c>
      <c r="U53" s="50">
        <v>3431.3268027210001</v>
      </c>
      <c r="V53" s="32"/>
      <c r="X53" s="22"/>
      <c r="Z53" s="21"/>
    </row>
    <row r="54" spans="20:26" x14ac:dyDescent="0.3">
      <c r="T54" s="11" t="s">
        <v>144</v>
      </c>
      <c r="U54" s="50">
        <v>3435.4721088440001</v>
      </c>
      <c r="V54" s="32"/>
      <c r="X54" s="22"/>
      <c r="Z54" s="21"/>
    </row>
    <row r="55" spans="20:26" x14ac:dyDescent="0.3">
      <c r="T55" s="11" t="s">
        <v>145</v>
      </c>
      <c r="U55" s="50">
        <v>3483.1920634920002</v>
      </c>
      <c r="V55" s="32"/>
      <c r="X55" s="22"/>
      <c r="Z55" s="21"/>
    </row>
    <row r="56" spans="20:26" x14ac:dyDescent="0.3">
      <c r="T56" s="11" t="s">
        <v>146</v>
      </c>
      <c r="U56" s="50">
        <v>3618.5193650790002</v>
      </c>
      <c r="V56" s="32"/>
      <c r="X56" s="22"/>
      <c r="Z56" s="21"/>
    </row>
    <row r="57" spans="20:26" x14ac:dyDescent="0.3">
      <c r="T57" s="11" t="s">
        <v>147</v>
      </c>
      <c r="U57" s="50">
        <v>3622.6931519270001</v>
      </c>
      <c r="V57" s="32"/>
      <c r="X57" s="22"/>
      <c r="Z57" s="21"/>
    </row>
    <row r="58" spans="20:26" x14ac:dyDescent="0.3">
      <c r="T58" s="11" t="s">
        <v>148</v>
      </c>
      <c r="U58" s="50">
        <v>3648.3918367350002</v>
      </c>
      <c r="V58" s="32"/>
      <c r="X58" s="22"/>
      <c r="Z58" s="21"/>
    </row>
    <row r="59" spans="20:26" x14ac:dyDescent="0.3">
      <c r="T59" s="11" t="s">
        <v>149</v>
      </c>
      <c r="U59" s="50">
        <v>3685.8953514740001</v>
      </c>
      <c r="V59" s="32"/>
      <c r="X59" s="22"/>
      <c r="Z59" s="21"/>
    </row>
    <row r="60" spans="20:26" x14ac:dyDescent="0.3">
      <c r="T60" s="11" t="s">
        <v>150</v>
      </c>
      <c r="U60" s="50">
        <v>3691.0236734690002</v>
      </c>
      <c r="V60" s="32"/>
      <c r="X60" s="22"/>
      <c r="Z60" s="21"/>
    </row>
    <row r="61" spans="20:26" x14ac:dyDescent="0.3">
      <c r="T61" s="11" t="s">
        <v>151</v>
      </c>
      <c r="U61" s="50">
        <v>3732.5264399090001</v>
      </c>
      <c r="V61" s="32"/>
      <c r="X61" s="22"/>
      <c r="Z61" s="21"/>
    </row>
    <row r="62" spans="20:26" x14ac:dyDescent="0.3">
      <c r="T62" s="11" t="s">
        <v>152</v>
      </c>
      <c r="U62" s="50">
        <v>3792.0481859410002</v>
      </c>
      <c r="V62" s="32"/>
      <c r="X62" s="22"/>
      <c r="Z62" s="21"/>
    </row>
    <row r="63" spans="20:26" x14ac:dyDescent="0.3">
      <c r="T63" s="11" t="s">
        <v>153</v>
      </c>
      <c r="U63" s="50">
        <v>3796.5583673470001</v>
      </c>
      <c r="V63" s="32"/>
      <c r="X63" s="22"/>
      <c r="Z63" s="21"/>
    </row>
    <row r="64" spans="20:26" x14ac:dyDescent="0.3">
      <c r="T64" s="11" t="s">
        <v>154</v>
      </c>
      <c r="U64" s="50">
        <v>3845.9907482990002</v>
      </c>
      <c r="V64" s="32"/>
      <c r="X64" s="22"/>
      <c r="Z64" s="21"/>
    </row>
    <row r="65" spans="20:26" x14ac:dyDescent="0.3">
      <c r="T65" s="11" t="s">
        <v>155</v>
      </c>
      <c r="U65" s="50">
        <v>4045.7495464849999</v>
      </c>
      <c r="V65" s="32"/>
      <c r="X65" s="22"/>
      <c r="Z65" s="21"/>
    </row>
    <row r="66" spans="20:26" x14ac:dyDescent="0.3">
      <c r="T66" s="11" t="s">
        <v>156</v>
      </c>
      <c r="U66" s="50">
        <v>4050.1434920629999</v>
      </c>
      <c r="V66" s="32"/>
      <c r="X66" s="22"/>
      <c r="Z66" s="21"/>
    </row>
    <row r="67" spans="20:26" x14ac:dyDescent="0.3">
      <c r="T67" s="11" t="s">
        <v>157</v>
      </c>
      <c r="U67" s="50">
        <v>4120.6566893420004</v>
      </c>
      <c r="V67" s="32"/>
      <c r="X67" s="22"/>
      <c r="Z67" s="21"/>
    </row>
    <row r="68" spans="20:26" x14ac:dyDescent="0.3">
      <c r="T68" s="11" t="s">
        <v>158</v>
      </c>
      <c r="U68" s="50">
        <v>4291.6571428569996</v>
      </c>
      <c r="V68" s="32"/>
      <c r="X68" s="22"/>
      <c r="Z68" s="21"/>
    </row>
    <row r="69" spans="20:26" x14ac:dyDescent="0.3">
      <c r="T69" s="11" t="s">
        <v>159</v>
      </c>
      <c r="U69" s="50">
        <v>4296.1015873019996</v>
      </c>
      <c r="V69" s="32"/>
      <c r="X69" s="22"/>
      <c r="Z69" s="21"/>
    </row>
    <row r="70" spans="20:26" x14ac:dyDescent="0.3">
      <c r="T70" s="11" t="s">
        <v>160</v>
      </c>
      <c r="U70" s="50">
        <v>4321.8394557820002</v>
      </c>
      <c r="V70" s="32"/>
      <c r="X70" s="22"/>
      <c r="Z70" s="21"/>
    </row>
    <row r="71" spans="20:26" x14ac:dyDescent="0.3">
      <c r="T71" s="11" t="s">
        <v>161</v>
      </c>
      <c r="U71" s="50">
        <v>4392.5550566889997</v>
      </c>
      <c r="V71" s="32"/>
      <c r="X71" s="22"/>
      <c r="Z71" s="21"/>
    </row>
    <row r="72" spans="20:26" x14ac:dyDescent="0.3">
      <c r="T72" s="11" t="s">
        <v>162</v>
      </c>
      <c r="U72" s="50">
        <v>4397.4399999999996</v>
      </c>
      <c r="V72" s="32"/>
      <c r="X72" s="22"/>
      <c r="Z72" s="21"/>
    </row>
    <row r="73" spans="20:26" x14ac:dyDescent="0.3">
      <c r="T73" s="11" t="s">
        <v>163</v>
      </c>
      <c r="U73" s="50">
        <v>4465.2124489799999</v>
      </c>
      <c r="V73" s="32"/>
      <c r="X73" s="22"/>
      <c r="Z73" s="21"/>
    </row>
    <row r="74" spans="20:26" x14ac:dyDescent="0.3">
      <c r="T74" s="11" t="s">
        <v>164</v>
      </c>
      <c r="U74" s="50">
        <v>4568.3053968249997</v>
      </c>
      <c r="V74" s="32"/>
      <c r="X74" s="22"/>
      <c r="Z74" s="21"/>
    </row>
    <row r="75" spans="20:26" x14ac:dyDescent="0.3">
      <c r="T75" s="11" t="s">
        <v>165</v>
      </c>
      <c r="U75" s="50">
        <v>4572.4038095240003</v>
      </c>
      <c r="V75" s="32"/>
      <c r="X75" s="22"/>
      <c r="Z75" s="21"/>
    </row>
    <row r="76" spans="20:26" x14ac:dyDescent="0.3">
      <c r="T76" s="11" t="s">
        <v>166</v>
      </c>
      <c r="U76" s="50">
        <v>4670.89414966</v>
      </c>
      <c r="V76" s="32"/>
      <c r="X76" s="22"/>
      <c r="Z76" s="21"/>
    </row>
    <row r="77" spans="20:26" x14ac:dyDescent="0.3">
      <c r="T77" s="11" t="s">
        <v>167</v>
      </c>
      <c r="U77" s="50">
        <v>4786.4479365079997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39"/>
  <dimension ref="A1:AE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.5546875" style="9" bestFit="1" customWidth="1"/>
    <col min="22" max="22" width="10" style="9" bestFit="1" customWidth="1"/>
    <col min="23" max="23" width="4.109375" style="9" bestFit="1" customWidth="1"/>
    <col min="24" max="24" width="11.8867187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8" style="9" customWidth="1"/>
    <col min="29" max="16384" width="11.5546875" style="9"/>
  </cols>
  <sheetData>
    <row r="1" spans="1:31" x14ac:dyDescent="0.3">
      <c r="A1" s="16"/>
      <c r="B1" s="12" t="s">
        <v>200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200</v>
      </c>
      <c r="V1" s="32" t="s">
        <v>168</v>
      </c>
      <c r="X1" s="22" t="s">
        <v>169</v>
      </c>
      <c r="Z1" s="21" t="s">
        <v>170</v>
      </c>
      <c r="AB1" s="9" t="s">
        <v>311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48.855759186465825</v>
      </c>
      <c r="G2" s="13">
        <f t="shared" ref="G2:G27" si="1">Q2/R2*60</f>
        <v>45.367655667279365</v>
      </c>
      <c r="H2" s="52">
        <f t="shared" ref="H2:H27" si="2">(F2-G2)/G2*100</f>
        <v>7.6885249367253365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34.386938776000001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361.05017460300007</v>
      </c>
      <c r="T2" s="11" t="s">
        <v>92</v>
      </c>
      <c r="U2" s="22">
        <v>1.8851700680000001</v>
      </c>
      <c r="V2" s="32">
        <f>U3-U2</f>
        <v>34.386938776000001</v>
      </c>
      <c r="W2" s="22">
        <v>1</v>
      </c>
      <c r="X2" s="32">
        <f>U4-U2+AC2</f>
        <v>361.05017460300007</v>
      </c>
      <c r="Y2" s="22">
        <v>1</v>
      </c>
      <c r="Z2" s="32">
        <f>X2</f>
        <v>361.05017460300007</v>
      </c>
      <c r="AA2" s="21">
        <v>1</v>
      </c>
      <c r="AB2" s="32">
        <f>U4-U2</f>
        <v>277.94317460300005</v>
      </c>
      <c r="AC2" s="21">
        <v>83.106999999999999</v>
      </c>
      <c r="AD2" s="22">
        <v>1</v>
      </c>
      <c r="AE2" s="9" t="s">
        <v>298</v>
      </c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71.732677109746362</v>
      </c>
      <c r="G3" s="13">
        <f t="shared" si="1"/>
        <v>63.778928546520788</v>
      </c>
      <c r="H3" s="52">
        <f t="shared" si="2"/>
        <v>12.470809316628854</v>
      </c>
      <c r="I3" s="13"/>
      <c r="J3" s="11" t="s">
        <v>32</v>
      </c>
      <c r="K3" s="61" t="s">
        <v>76</v>
      </c>
      <c r="L3" s="19">
        <v>44</v>
      </c>
      <c r="M3" s="43">
        <f t="shared" si="3"/>
        <v>36.803310657999987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95.799727891999964</v>
      </c>
      <c r="T3" s="11" t="s">
        <v>93</v>
      </c>
      <c r="U3" s="22">
        <v>36.272108844000002</v>
      </c>
      <c r="V3" s="32">
        <f>U6-U5</f>
        <v>36.803310657999987</v>
      </c>
      <c r="W3" s="22">
        <v>2</v>
      </c>
      <c r="X3" s="32">
        <f>U7-U5</f>
        <v>95.799727891999964</v>
      </c>
      <c r="Y3" s="22">
        <v>2</v>
      </c>
      <c r="Z3" s="32">
        <f t="shared" ref="Z3:Z11" si="5">X3</f>
        <v>95.799727891999964</v>
      </c>
      <c r="AA3" s="21">
        <v>2</v>
      </c>
      <c r="AB3" s="48">
        <f>AB2/86400</f>
        <v>3.2169348912384267E-3</v>
      </c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42.444197442108589</v>
      </c>
      <c r="G4" s="13">
        <f t="shared" si="1"/>
        <v>41.11937714305283</v>
      </c>
      <c r="H4" s="32">
        <f t="shared" si="2"/>
        <v>3.2218880515790804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45.942675737000002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159.77868480700005</v>
      </c>
      <c r="T4" s="11" t="s">
        <v>94</v>
      </c>
      <c r="U4" s="22">
        <v>279.82834467100002</v>
      </c>
      <c r="V4" s="32">
        <f>U9-U8</f>
        <v>45.942675737000002</v>
      </c>
      <c r="W4" s="22">
        <v>3</v>
      </c>
      <c r="X4" s="32">
        <f>U10-U8</f>
        <v>159.77868480700005</v>
      </c>
      <c r="Y4" s="22">
        <v>3</v>
      </c>
      <c r="Z4" s="32">
        <f t="shared" si="5"/>
        <v>159.77868480700005</v>
      </c>
      <c r="AA4" s="21">
        <v>3</v>
      </c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158.37371211925463</v>
      </c>
      <c r="G5" s="13">
        <f t="shared" si="1"/>
        <v>145.07449105323238</v>
      </c>
      <c r="H5" s="53">
        <f t="shared" si="2"/>
        <v>9.1671671356354132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33.33886621299996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180.32115646299997</v>
      </c>
      <c r="T5" s="11" t="s">
        <v>95</v>
      </c>
      <c r="U5" s="22">
        <v>285.80281179100001</v>
      </c>
      <c r="V5" s="32">
        <f>U12-U11</f>
        <v>33.33886621299996</v>
      </c>
      <c r="W5" s="22">
        <v>4</v>
      </c>
      <c r="X5" s="32">
        <f>U13-U11</f>
        <v>180.32115646299997</v>
      </c>
      <c r="Y5" s="22">
        <v>4</v>
      </c>
      <c r="Z5" s="32">
        <f t="shared" si="5"/>
        <v>180.32115646299997</v>
      </c>
      <c r="AA5" s="21">
        <v>4</v>
      </c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53.183481760076546</v>
      </c>
      <c r="G6" s="13">
        <f t="shared" si="1"/>
        <v>53.393176406607431</v>
      </c>
      <c r="H6" s="32">
        <f t="shared" si="2"/>
        <v>-0.39273678893719988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77.843718820000049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276.43981859400003</v>
      </c>
      <c r="T6" s="11" t="s">
        <v>96</v>
      </c>
      <c r="U6" s="22">
        <v>322.606122449</v>
      </c>
      <c r="V6" s="32">
        <f>U15-U14</f>
        <v>77.843718820000049</v>
      </c>
      <c r="W6" s="22">
        <v>5</v>
      </c>
      <c r="X6" s="32">
        <f>U16-U14</f>
        <v>276.43981859400003</v>
      </c>
      <c r="Y6" s="22">
        <v>5</v>
      </c>
      <c r="Z6" s="32">
        <f t="shared" si="5"/>
        <v>276.43981859400003</v>
      </c>
      <c r="AA6" s="21">
        <v>5</v>
      </c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39.771485655404007</v>
      </c>
      <c r="G7" s="25">
        <f t="shared" si="1"/>
        <v>40.98620231006236</v>
      </c>
      <c r="H7" s="32">
        <f t="shared" si="2"/>
        <v>-2.9637209260545059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58.836122449000072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263.50331065800003</v>
      </c>
      <c r="T7" s="11" t="s">
        <v>97</v>
      </c>
      <c r="U7" s="22">
        <v>381.60253968299997</v>
      </c>
      <c r="V7" s="32">
        <f>U18-U17</f>
        <v>58.836122449000072</v>
      </c>
      <c r="W7" s="22">
        <v>6</v>
      </c>
      <c r="X7" s="32">
        <f>U19-U17</f>
        <v>263.50331065800003</v>
      </c>
      <c r="Y7" s="22">
        <v>6</v>
      </c>
      <c r="Z7" s="32">
        <f t="shared" si="5"/>
        <v>263.50331065800003</v>
      </c>
      <c r="AA7" s="21">
        <v>6</v>
      </c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42.971636446155109</v>
      </c>
      <c r="G8" s="25">
        <f t="shared" si="1"/>
        <v>41.044952108620841</v>
      </c>
      <c r="H8" s="32">
        <f t="shared" si="2"/>
        <v>4.6940835317227698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55.850793651000004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216.34816326499981</v>
      </c>
      <c r="T8" s="11" t="s">
        <v>98</v>
      </c>
      <c r="U8" s="22">
        <v>386.492517007</v>
      </c>
      <c r="V8" s="32">
        <f>U21-U20</f>
        <v>55.850793651000004</v>
      </c>
      <c r="W8" s="22">
        <v>7</v>
      </c>
      <c r="X8" s="32">
        <f>U22-U20</f>
        <v>216.34816326499981</v>
      </c>
      <c r="Y8" s="22">
        <v>7</v>
      </c>
      <c r="Z8" s="32">
        <f t="shared" si="5"/>
        <v>216.34816326499981</v>
      </c>
      <c r="AA8" s="21">
        <v>7</v>
      </c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122.07167832107805</v>
      </c>
      <c r="G9" s="25">
        <f t="shared" si="1"/>
        <v>100.14843387479939</v>
      </c>
      <c r="H9" s="52">
        <f t="shared" si="2"/>
        <v>21.890751156114945</v>
      </c>
      <c r="I9" s="13"/>
      <c r="J9" s="11" t="s">
        <v>37</v>
      </c>
      <c r="K9" s="11" t="s">
        <v>40</v>
      </c>
      <c r="L9" s="19">
        <v>76</v>
      </c>
      <c r="M9" s="43">
        <f t="shared" si="3"/>
        <v>37.355102041000009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124.01591836699981</v>
      </c>
      <c r="T9" s="11" t="s">
        <v>99</v>
      </c>
      <c r="U9" s="22">
        <v>432.43519274400001</v>
      </c>
      <c r="V9" s="32">
        <f>U24-U23</f>
        <v>37.355102041000009</v>
      </c>
      <c r="W9" s="22">
        <v>8</v>
      </c>
      <c r="X9" s="32">
        <f>U25-U23</f>
        <v>124.01591836699981</v>
      </c>
      <c r="Y9" s="22">
        <v>8</v>
      </c>
      <c r="Z9" s="32">
        <f t="shared" si="5"/>
        <v>124.01591836699981</v>
      </c>
      <c r="AA9" s="21">
        <v>8</v>
      </c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52.106734126885442</v>
      </c>
      <c r="G10" s="25">
        <f t="shared" si="1"/>
        <v>48.060941906208093</v>
      </c>
      <c r="H10" s="53">
        <f t="shared" si="2"/>
        <v>8.4180460478132009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44.907823129000008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161.04553287999988</v>
      </c>
      <c r="T10" s="11" t="s">
        <v>100</v>
      </c>
      <c r="U10" s="22">
        <v>546.27120181400005</v>
      </c>
      <c r="V10" s="32">
        <f>U27-U26</f>
        <v>44.907823129000008</v>
      </c>
      <c r="W10" s="22">
        <v>9</v>
      </c>
      <c r="X10" s="32">
        <f>U28-U26</f>
        <v>161.04553287999988</v>
      </c>
      <c r="Y10" s="22">
        <v>9</v>
      </c>
      <c r="Z10" s="32">
        <f t="shared" si="5"/>
        <v>161.04553287999988</v>
      </c>
      <c r="AA10" s="21">
        <v>9</v>
      </c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41.069669543731187</v>
      </c>
      <c r="G11" s="25">
        <f t="shared" si="1"/>
        <v>38.423026507524121</v>
      </c>
      <c r="H11" s="32">
        <f t="shared" si="2"/>
        <v>6.8881690922728138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40.906099772999823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209.24952380899981</v>
      </c>
      <c r="T11" s="11" t="s">
        <v>101</v>
      </c>
      <c r="U11" s="22">
        <v>552.96</v>
      </c>
      <c r="V11" s="32">
        <f>U30-U29</f>
        <v>40.906099772999823</v>
      </c>
      <c r="W11" s="22">
        <v>10</v>
      </c>
      <c r="X11" s="32">
        <f>U31-U29</f>
        <v>209.24952380899981</v>
      </c>
      <c r="Y11" s="22">
        <v>10</v>
      </c>
      <c r="Z11" s="32">
        <f t="shared" si="5"/>
        <v>209.24952380899981</v>
      </c>
      <c r="AA11" s="21">
        <v>10</v>
      </c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54.713347197892105</v>
      </c>
      <c r="G12" s="25">
        <f t="shared" si="1"/>
        <v>53.535640688724186</v>
      </c>
      <c r="H12" s="32">
        <f t="shared" si="2"/>
        <v>2.1998550760147539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30.705487527999821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64.629841270000043</v>
      </c>
      <c r="T12" s="11" t="s">
        <v>102</v>
      </c>
      <c r="U12" s="22">
        <v>586.298866213</v>
      </c>
      <c r="V12" s="32">
        <f>U33-U32</f>
        <v>30.705487527999821</v>
      </c>
      <c r="W12" s="22" t="s">
        <v>68</v>
      </c>
      <c r="X12" s="32">
        <f>U38-U32</f>
        <v>246.05244897899979</v>
      </c>
      <c r="Y12" s="22">
        <v>11</v>
      </c>
      <c r="Z12" s="32">
        <f>X27+X30</f>
        <v>64.629841270000043</v>
      </c>
      <c r="AA12" s="21" t="s">
        <v>68</v>
      </c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58.507196780197191</v>
      </c>
      <c r="G13" s="25">
        <f t="shared" si="1"/>
        <v>56.756148611494233</v>
      </c>
      <c r="H13" s="32">
        <f t="shared" si="2"/>
        <v>3.0852131646373495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24.954195011000138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51.448163263999959</v>
      </c>
      <c r="T13" s="11" t="s">
        <v>103</v>
      </c>
      <c r="U13" s="22">
        <v>733.281156463</v>
      </c>
      <c r="V13" s="32">
        <f>U34-U33</f>
        <v>24.954195011000138</v>
      </c>
      <c r="W13" s="22" t="s">
        <v>42</v>
      </c>
      <c r="X13" s="32">
        <f>U41-U39</f>
        <v>160.70530612200037</v>
      </c>
      <c r="Y13" s="22">
        <v>12</v>
      </c>
      <c r="Z13" s="32">
        <f>X28+X31</f>
        <v>51.448163263999959</v>
      </c>
      <c r="AA13" s="21" t="s">
        <v>42</v>
      </c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32.890041881967832</v>
      </c>
      <c r="G14" s="25">
        <f t="shared" si="1"/>
        <v>32.314044641116197</v>
      </c>
      <c r="H14" s="32">
        <f t="shared" si="2"/>
        <v>1.7824981281319989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62.024852607999946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129.97444444499979</v>
      </c>
      <c r="T14" s="11" t="s">
        <v>104</v>
      </c>
      <c r="U14" s="22">
        <v>740.379863946</v>
      </c>
      <c r="V14" s="32">
        <f>U35-U34</f>
        <v>62.024852607999946</v>
      </c>
      <c r="W14" s="22" t="s">
        <v>43</v>
      </c>
      <c r="X14" s="32">
        <f>U44-U42</f>
        <v>110.57426303800003</v>
      </c>
      <c r="Y14" s="22">
        <v>13</v>
      </c>
      <c r="Z14" s="32">
        <f>X29+X32</f>
        <v>129.97444444499979</v>
      </c>
      <c r="AA14" s="21" t="s">
        <v>43</v>
      </c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38.290262632332244</v>
      </c>
      <c r="G15" s="25">
        <f t="shared" si="1"/>
        <v>35.842002600880285</v>
      </c>
      <c r="H15" s="53">
        <f t="shared" si="2"/>
        <v>6.8307010038323828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40.741428571000142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160.70530612200037</v>
      </c>
      <c r="T15" s="11" t="s">
        <v>105</v>
      </c>
      <c r="U15" s="22">
        <v>818.22358276600005</v>
      </c>
      <c r="V15" s="32">
        <f>U40-U39</f>
        <v>40.741428571000142</v>
      </c>
      <c r="W15" s="22">
        <v>12</v>
      </c>
      <c r="X15" s="32">
        <f>U47-U45</f>
        <v>162.54113378700004</v>
      </c>
      <c r="Y15" s="22">
        <v>14</v>
      </c>
      <c r="Z15" s="32">
        <f t="shared" ref="Z15:Z27" si="7">X13</f>
        <v>160.70530612200037</v>
      </c>
      <c r="AA15" s="21">
        <v>12</v>
      </c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111.08069038063161</v>
      </c>
      <c r="G16" s="25">
        <f t="shared" si="1"/>
        <v>101.28935696501999</v>
      </c>
      <c r="H16" s="53">
        <f t="shared" si="2"/>
        <v>9.6666952076643433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24.846802720999676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110.57426303800003</v>
      </c>
      <c r="T16" s="11" t="s">
        <v>106</v>
      </c>
      <c r="U16" s="22">
        <v>1016.81968254</v>
      </c>
      <c r="V16" s="32">
        <f>U43-U42</f>
        <v>24.846802720999676</v>
      </c>
      <c r="W16" s="22">
        <v>13</v>
      </c>
      <c r="X16" s="32">
        <f>U50-U48</f>
        <v>114.75229024999999</v>
      </c>
      <c r="Y16" s="22">
        <v>15</v>
      </c>
      <c r="Z16" s="32">
        <f t="shared" si="7"/>
        <v>110.57426303800003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50.692747927879452</v>
      </c>
      <c r="G17" s="13">
        <f t="shared" si="1"/>
        <v>48.449274448397126</v>
      </c>
      <c r="H17" s="32">
        <f t="shared" si="2"/>
        <v>4.6305615616015645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46.45634920700013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162.54113378700004</v>
      </c>
      <c r="T17" s="11" t="s">
        <v>107</v>
      </c>
      <c r="U17" s="22">
        <v>1022.5835827659999</v>
      </c>
      <c r="V17" s="32">
        <f>U46-U45</f>
        <v>46.45634920700013</v>
      </c>
      <c r="W17" s="22">
        <v>14</v>
      </c>
      <c r="X17" s="32">
        <f>U53-U51</f>
        <v>153.44251700700033</v>
      </c>
      <c r="Y17" s="22">
        <v>16</v>
      </c>
      <c r="Z17" s="32">
        <f t="shared" si="7"/>
        <v>162.54113378700004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49.030471529520604</v>
      </c>
      <c r="G18" s="13">
        <f t="shared" si="1"/>
        <v>44.96642279433722</v>
      </c>
      <c r="H18" s="32">
        <f t="shared" si="2"/>
        <v>9.0379631792618031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30.593219955000222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114.75229024999999</v>
      </c>
      <c r="T18" s="11" t="s">
        <v>108</v>
      </c>
      <c r="U18" s="22">
        <v>1081.419705215</v>
      </c>
      <c r="V18" s="32">
        <f>U49-U48</f>
        <v>30.593219955000222</v>
      </c>
      <c r="W18" s="22">
        <v>15</v>
      </c>
      <c r="X18" s="32">
        <f>U56-U54</f>
        <v>194.47911564600008</v>
      </c>
      <c r="Y18" s="22">
        <v>17</v>
      </c>
      <c r="Z18" s="32">
        <f t="shared" si="7"/>
        <v>114.75229024999999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57.682418506639152</v>
      </c>
      <c r="G19" s="25">
        <f t="shared" si="1"/>
        <v>55.330088202428733</v>
      </c>
      <c r="H19" s="53">
        <f t="shared" si="2"/>
        <v>4.2514486794314612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37.966507936000198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153.44251700700033</v>
      </c>
      <c r="T19" s="11" t="s">
        <v>109</v>
      </c>
      <c r="U19" s="22">
        <v>1286.086893424</v>
      </c>
      <c r="V19" s="32">
        <f>U52-U51</f>
        <v>37.966507936000198</v>
      </c>
      <c r="W19" s="22">
        <v>16</v>
      </c>
      <c r="X19" s="32">
        <f>U59-U57</f>
        <v>49.667097506000118</v>
      </c>
      <c r="Y19" s="22">
        <v>18</v>
      </c>
      <c r="Z19" s="32">
        <f t="shared" si="7"/>
        <v>153.44251700700033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65.642152454695392</v>
      </c>
      <c r="G20" s="25">
        <f t="shared" si="1"/>
        <v>60.469217792033241</v>
      </c>
      <c r="H20" s="53">
        <f t="shared" si="2"/>
        <v>8.5546578102812489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51.186621315000139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194.47911564600008</v>
      </c>
      <c r="T20" s="11" t="s">
        <v>110</v>
      </c>
      <c r="U20" s="22">
        <v>1292.7651700680001</v>
      </c>
      <c r="V20" s="32">
        <f>U55-U54</f>
        <v>51.186621315000139</v>
      </c>
      <c r="W20" s="22">
        <v>17</v>
      </c>
      <c r="X20" s="32">
        <f>U62-U60</f>
        <v>78.303945577999912</v>
      </c>
      <c r="Y20" s="22">
        <v>19</v>
      </c>
      <c r="Z20" s="32">
        <f t="shared" si="7"/>
        <v>194.47911564600008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97.914351604617025</v>
      </c>
      <c r="G21" s="25">
        <f t="shared" si="1"/>
        <v>90.603240897182886</v>
      </c>
      <c r="H21" s="53">
        <f t="shared" si="2"/>
        <v>8.0693699640731751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20.834535147999759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49.667097506000118</v>
      </c>
      <c r="T21" s="11" t="s">
        <v>111</v>
      </c>
      <c r="U21" s="22">
        <v>1348.6159637190001</v>
      </c>
      <c r="V21" s="32">
        <f>U58-U57</f>
        <v>20.834535147999759</v>
      </c>
      <c r="W21" s="22">
        <v>18</v>
      </c>
      <c r="X21" s="32">
        <f>U65-U63</f>
        <v>271.30598639500022</v>
      </c>
      <c r="Y21" s="22">
        <v>20</v>
      </c>
      <c r="Z21" s="32">
        <f t="shared" si="7"/>
        <v>49.667097506000118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69.944717076855014</v>
      </c>
      <c r="G22" s="13">
        <f t="shared" si="1"/>
        <v>66.152528608409753</v>
      </c>
      <c r="H22" s="53">
        <f t="shared" si="2"/>
        <v>5.7324920879338421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32.883083900000202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78.303945577999912</v>
      </c>
      <c r="T22" s="11" t="s">
        <v>112</v>
      </c>
      <c r="U22" s="22">
        <v>1509.1133333329999</v>
      </c>
      <c r="V22" s="32">
        <f>U61-U60</f>
        <v>32.883083900000202</v>
      </c>
      <c r="W22" s="22">
        <v>19</v>
      </c>
      <c r="X22" s="32">
        <f>U68-U66</f>
        <v>216.32240362900029</v>
      </c>
      <c r="Y22" s="22">
        <v>21</v>
      </c>
      <c r="Z22" s="32">
        <f t="shared" si="7"/>
        <v>78.303945577999912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39.136729946133002</v>
      </c>
      <c r="G23" s="13">
        <f t="shared" si="1"/>
        <v>36.821892995222534</v>
      </c>
      <c r="H23" s="53">
        <f t="shared" si="2"/>
        <v>6.2865778009044986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55.957664398999896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271.30598639500022</v>
      </c>
      <c r="T23" s="11" t="s">
        <v>113</v>
      </c>
      <c r="U23" s="22">
        <v>1514.1268027210001</v>
      </c>
      <c r="V23" s="32">
        <f>U64-U63</f>
        <v>55.957664398999896</v>
      </c>
      <c r="W23" s="22">
        <v>20</v>
      </c>
      <c r="X23" s="32">
        <f>U71-U69</f>
        <v>85.85535147399969</v>
      </c>
      <c r="Y23" s="22">
        <v>22</v>
      </c>
      <c r="Z23" s="32">
        <f t="shared" si="7"/>
        <v>271.30598639500022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33.738469483053514</v>
      </c>
      <c r="G24" s="13">
        <f t="shared" si="1"/>
        <v>34.393108966928054</v>
      </c>
      <c r="H24" s="32">
        <f t="shared" si="2"/>
        <v>-1.9034030465347938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60.465102041000137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216.32240362900029</v>
      </c>
      <c r="T24" s="11" t="s">
        <v>114</v>
      </c>
      <c r="U24" s="22">
        <v>1551.4819047620001</v>
      </c>
      <c r="V24" s="32">
        <f>U67-U66</f>
        <v>60.465102041000137</v>
      </c>
      <c r="W24" s="22">
        <v>21</v>
      </c>
      <c r="X24" s="32">
        <f>U74-U72</f>
        <v>157.46024943299972</v>
      </c>
      <c r="Y24" s="22">
        <v>23</v>
      </c>
      <c r="Z24" s="32">
        <f t="shared" si="7"/>
        <v>216.32240362900029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89.088680804825827</v>
      </c>
      <c r="G25" s="13">
        <f t="shared" si="1"/>
        <v>89.452781546480537</v>
      </c>
      <c r="H25" s="32">
        <f t="shared" si="2"/>
        <v>-0.40703121284777427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23.572018139999727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85.85535147399969</v>
      </c>
      <c r="T25" s="11" t="s">
        <v>115</v>
      </c>
      <c r="U25" s="22">
        <v>1638.1427210879999</v>
      </c>
      <c r="V25" s="32">
        <f>U70-U69</f>
        <v>23.572018139999727</v>
      </c>
      <c r="W25" s="22">
        <v>22</v>
      </c>
      <c r="X25" s="32">
        <f>U77-U75</f>
        <v>218.27047618999995</v>
      </c>
      <c r="Y25" s="22">
        <v>24</v>
      </c>
      <c r="Z25" s="32">
        <f t="shared" si="7"/>
        <v>85.85535147399969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38.33007944510436</v>
      </c>
      <c r="G26" s="13">
        <f t="shared" si="1"/>
        <v>36.390098584456688</v>
      </c>
      <c r="H26" s="32">
        <f t="shared" si="2"/>
        <v>5.3310678896492378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58.700634921000074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157.46024943299972</v>
      </c>
      <c r="T26" s="11" t="s">
        <v>116</v>
      </c>
      <c r="U26" s="22">
        <v>1641.836553288</v>
      </c>
      <c r="V26" s="32">
        <f>U73-U72</f>
        <v>58.700634921000074</v>
      </c>
      <c r="W26" s="22">
        <v>23</v>
      </c>
      <c r="X26" s="2">
        <f>SUM(X2:X25)</f>
        <v>4267.2845963720001</v>
      </c>
      <c r="Z26" s="32">
        <f t="shared" si="7"/>
        <v>157.46024943299972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53.346774193505155</v>
      </c>
      <c r="G27" s="13">
        <f t="shared" si="1"/>
        <v>50.304558782572755</v>
      </c>
      <c r="H27" s="32">
        <f t="shared" si="2"/>
        <v>6.0475938653622157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101.2244897960004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218.27047618999995</v>
      </c>
      <c r="T27" s="11" t="s">
        <v>117</v>
      </c>
      <c r="U27" s="22">
        <v>1686.744376417</v>
      </c>
      <c r="V27" s="32">
        <f>U76-U75</f>
        <v>101.2244897960004</v>
      </c>
      <c r="W27" s="22">
        <v>24</v>
      </c>
      <c r="X27" s="32">
        <f t="shared" ref="X27:X32" si="8">U33-U32</f>
        <v>30.705487527999821</v>
      </c>
      <c r="Y27" s="22" t="s">
        <v>68</v>
      </c>
      <c r="Z27" s="32">
        <f t="shared" si="7"/>
        <v>218.27047618999995</v>
      </c>
      <c r="AA27" s="21">
        <v>24</v>
      </c>
    </row>
    <row r="28" spans="1:27" x14ac:dyDescent="0.3">
      <c r="T28" s="11" t="s">
        <v>118</v>
      </c>
      <c r="U28" s="22">
        <v>1802.8820861679999</v>
      </c>
      <c r="V28" s="32"/>
      <c r="W28" s="22"/>
      <c r="X28" s="32">
        <f t="shared" si="8"/>
        <v>24.954195011000138</v>
      </c>
      <c r="Y28" s="22" t="s">
        <v>42</v>
      </c>
      <c r="Z28" s="21"/>
    </row>
    <row r="29" spans="1:27" x14ac:dyDescent="0.3">
      <c r="T29" s="11" t="s">
        <v>119</v>
      </c>
      <c r="U29" s="22">
        <v>1808.7619047620001</v>
      </c>
      <c r="V29" s="32"/>
      <c r="W29" s="22"/>
      <c r="X29" s="32">
        <f t="shared" si="8"/>
        <v>62.024852607999946</v>
      </c>
      <c r="Y29" s="22" t="s">
        <v>43</v>
      </c>
      <c r="Z29" s="21"/>
    </row>
    <row r="30" spans="1:27" x14ac:dyDescent="0.3">
      <c r="T30" s="11" t="s">
        <v>120</v>
      </c>
      <c r="U30" s="22">
        <v>1849.6680045349999</v>
      </c>
      <c r="V30" s="32"/>
      <c r="X30" s="32">
        <f t="shared" si="8"/>
        <v>33.924353742000221</v>
      </c>
      <c r="Y30" s="22" t="s">
        <v>69</v>
      </c>
      <c r="Z30" s="21"/>
    </row>
    <row r="31" spans="1:27" x14ac:dyDescent="0.3">
      <c r="T31" s="11" t="s">
        <v>121</v>
      </c>
      <c r="U31" s="22">
        <v>2018.0114285709999</v>
      </c>
      <c r="V31" s="32"/>
      <c r="X31" s="32">
        <f t="shared" si="8"/>
        <v>26.493968252999821</v>
      </c>
      <c r="Y31" s="22" t="s">
        <v>70</v>
      </c>
      <c r="Z31" s="21"/>
    </row>
    <row r="32" spans="1:27" x14ac:dyDescent="0.3">
      <c r="T32" s="11" t="s">
        <v>122</v>
      </c>
      <c r="U32" s="22">
        <v>2022.4406349210001</v>
      </c>
      <c r="V32" s="32"/>
      <c r="X32" s="32">
        <f t="shared" si="8"/>
        <v>67.949591836999844</v>
      </c>
      <c r="Y32" s="22" t="s">
        <v>71</v>
      </c>
      <c r="Z32" s="21"/>
    </row>
    <row r="33" spans="20:26" x14ac:dyDescent="0.3">
      <c r="T33" s="11" t="s">
        <v>123</v>
      </c>
      <c r="U33" s="22">
        <v>2053.1461224489999</v>
      </c>
      <c r="X33" s="22"/>
      <c r="Z33" s="21"/>
    </row>
    <row r="34" spans="20:26" x14ac:dyDescent="0.3">
      <c r="T34" s="11" t="s">
        <v>124</v>
      </c>
      <c r="U34" s="22">
        <v>2078.10031746</v>
      </c>
      <c r="X34" s="22"/>
      <c r="Z34" s="21"/>
    </row>
    <row r="35" spans="20:26" x14ac:dyDescent="0.3">
      <c r="T35" s="11" t="s">
        <v>125</v>
      </c>
      <c r="U35" s="22">
        <v>2140.125170068</v>
      </c>
      <c r="X35" s="22"/>
      <c r="Y35" s="42"/>
      <c r="Z35" s="21"/>
    </row>
    <row r="36" spans="20:26" x14ac:dyDescent="0.3">
      <c r="T36" s="11" t="s">
        <v>126</v>
      </c>
      <c r="U36" s="22">
        <v>2174.0495238100002</v>
      </c>
      <c r="X36" s="22"/>
      <c r="Y36" s="42"/>
      <c r="Z36" s="21"/>
    </row>
    <row r="37" spans="20:26" x14ac:dyDescent="0.3">
      <c r="T37" s="11" t="s">
        <v>127</v>
      </c>
      <c r="U37" s="22">
        <v>2200.543492063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2268.4930838999999</v>
      </c>
      <c r="V38" s="32"/>
      <c r="X38" s="22"/>
      <c r="Z38" s="21"/>
    </row>
    <row r="39" spans="20:26" x14ac:dyDescent="0.3">
      <c r="T39" s="11" t="s">
        <v>129</v>
      </c>
      <c r="U39" s="22">
        <v>2273.7879365079998</v>
      </c>
      <c r="V39" s="32"/>
      <c r="X39" s="22"/>
      <c r="Z39" s="21"/>
    </row>
    <row r="40" spans="20:26" x14ac:dyDescent="0.3">
      <c r="T40" s="11" t="s">
        <v>130</v>
      </c>
      <c r="U40" s="22">
        <v>2314.5293650789999</v>
      </c>
      <c r="V40" s="32"/>
      <c r="X40" s="22"/>
      <c r="Z40" s="21"/>
    </row>
    <row r="41" spans="20:26" x14ac:dyDescent="0.3">
      <c r="T41" s="11" t="s">
        <v>131</v>
      </c>
      <c r="U41" s="22">
        <v>2434.4932426300002</v>
      </c>
      <c r="V41" s="32"/>
      <c r="X41" s="22"/>
      <c r="Z41" s="21"/>
    </row>
    <row r="42" spans="20:26" x14ac:dyDescent="0.3">
      <c r="T42" s="11" t="s">
        <v>132</v>
      </c>
      <c r="U42" s="22">
        <v>2441.1428571430001</v>
      </c>
      <c r="V42" s="32"/>
      <c r="X42" s="22"/>
      <c r="Z42" s="21"/>
    </row>
    <row r="43" spans="20:26" x14ac:dyDescent="0.3">
      <c r="T43" s="11" t="s">
        <v>133</v>
      </c>
      <c r="U43" s="22">
        <v>2465.9896598639998</v>
      </c>
      <c r="V43" s="32"/>
      <c r="X43" s="22"/>
      <c r="Z43" s="21"/>
    </row>
    <row r="44" spans="20:26" x14ac:dyDescent="0.3">
      <c r="T44" s="11" t="s">
        <v>134</v>
      </c>
      <c r="U44" s="22">
        <v>2551.7171201810002</v>
      </c>
      <c r="V44" s="32"/>
      <c r="X44" s="22"/>
      <c r="Z44" s="21"/>
    </row>
    <row r="45" spans="20:26" x14ac:dyDescent="0.3">
      <c r="T45" s="11" t="s">
        <v>135</v>
      </c>
      <c r="U45" s="22">
        <v>2556.5648979590001</v>
      </c>
      <c r="V45" s="32"/>
      <c r="X45" s="22"/>
      <c r="Z45" s="21"/>
    </row>
    <row r="46" spans="20:26" x14ac:dyDescent="0.3">
      <c r="T46" s="11" t="s">
        <v>136</v>
      </c>
      <c r="U46" s="22">
        <v>2603.0212471660002</v>
      </c>
      <c r="V46" s="32"/>
      <c r="X46" s="22"/>
      <c r="Z46" s="21"/>
    </row>
    <row r="47" spans="20:26" x14ac:dyDescent="0.3">
      <c r="T47" s="11" t="s">
        <v>137</v>
      </c>
      <c r="U47" s="22">
        <v>2719.1060317460001</v>
      </c>
      <c r="V47" s="32"/>
      <c r="X47" s="22"/>
      <c r="Z47" s="21"/>
    </row>
    <row r="48" spans="20:26" x14ac:dyDescent="0.3">
      <c r="T48" s="11" t="s">
        <v>138</v>
      </c>
      <c r="U48" s="22">
        <v>2726.0241269839998</v>
      </c>
      <c r="V48" s="32"/>
      <c r="X48" s="22"/>
      <c r="Z48" s="21"/>
    </row>
    <row r="49" spans="20:26" x14ac:dyDescent="0.3">
      <c r="T49" s="11" t="s">
        <v>139</v>
      </c>
      <c r="U49" s="22">
        <v>2756.6173469390001</v>
      </c>
      <c r="V49" s="32"/>
      <c r="X49" s="22"/>
      <c r="Z49" s="21"/>
    </row>
    <row r="50" spans="20:26" x14ac:dyDescent="0.3">
      <c r="T50" s="11" t="s">
        <v>140</v>
      </c>
      <c r="U50" s="22">
        <v>2840.7764172339998</v>
      </c>
      <c r="V50" s="32"/>
      <c r="X50" s="22"/>
      <c r="Z50" s="21"/>
    </row>
    <row r="51" spans="20:26" x14ac:dyDescent="0.3">
      <c r="T51" s="11" t="s">
        <v>141</v>
      </c>
      <c r="U51" s="22">
        <v>2844.2122448979999</v>
      </c>
      <c r="V51" s="32"/>
      <c r="X51" s="22"/>
      <c r="Z51" s="21"/>
    </row>
    <row r="52" spans="20:26" x14ac:dyDescent="0.3">
      <c r="T52" s="11" t="s">
        <v>142</v>
      </c>
      <c r="U52" s="22">
        <v>2882.1787528340001</v>
      </c>
      <c r="V52" s="32"/>
      <c r="X52" s="22"/>
      <c r="Z52" s="21"/>
    </row>
    <row r="53" spans="20:26" x14ac:dyDescent="0.3">
      <c r="T53" s="11" t="s">
        <v>143</v>
      </c>
      <c r="U53" s="22">
        <v>2997.6547619050002</v>
      </c>
      <c r="V53" s="32"/>
      <c r="X53" s="22"/>
      <c r="Z53" s="21"/>
    </row>
    <row r="54" spans="20:26" x14ac:dyDescent="0.3">
      <c r="T54" s="11" t="s">
        <v>144</v>
      </c>
      <c r="U54" s="22">
        <v>3004.2383673469999</v>
      </c>
      <c r="V54" s="32"/>
      <c r="X54" s="22"/>
      <c r="Z54" s="21"/>
    </row>
    <row r="55" spans="20:26" x14ac:dyDescent="0.3">
      <c r="T55" s="11" t="s">
        <v>145</v>
      </c>
      <c r="U55" s="22">
        <v>3055.424988662</v>
      </c>
      <c r="V55" s="32"/>
      <c r="X55" s="22"/>
      <c r="Z55" s="21"/>
    </row>
    <row r="56" spans="20:26" x14ac:dyDescent="0.3">
      <c r="T56" s="11" t="s">
        <v>146</v>
      </c>
      <c r="U56" s="22">
        <v>3198.717482993</v>
      </c>
      <c r="V56" s="32"/>
      <c r="X56" s="22"/>
      <c r="Z56" s="21"/>
    </row>
    <row r="57" spans="20:26" x14ac:dyDescent="0.3">
      <c r="T57" s="11" t="s">
        <v>147</v>
      </c>
      <c r="U57" s="22">
        <v>3202.2291156460001</v>
      </c>
      <c r="V57" s="32"/>
      <c r="X57" s="22"/>
      <c r="Z57" s="21"/>
    </row>
    <row r="58" spans="20:26" x14ac:dyDescent="0.3">
      <c r="T58" s="11" t="s">
        <v>148</v>
      </c>
      <c r="U58" s="22">
        <v>3223.0636507939998</v>
      </c>
      <c r="V58" s="32"/>
      <c r="X58" s="22"/>
      <c r="Z58" s="21"/>
    </row>
    <row r="59" spans="20:26" x14ac:dyDescent="0.3">
      <c r="T59" s="11" t="s">
        <v>149</v>
      </c>
      <c r="U59" s="22">
        <v>3251.8962131520002</v>
      </c>
      <c r="V59" s="32"/>
      <c r="X59" s="22"/>
      <c r="Z59" s="21"/>
    </row>
    <row r="60" spans="20:26" x14ac:dyDescent="0.3">
      <c r="T60" s="11" t="s">
        <v>150</v>
      </c>
      <c r="U60" s="22">
        <v>3257.8699319729999</v>
      </c>
      <c r="V60" s="32"/>
      <c r="X60" s="22"/>
      <c r="Z60" s="21"/>
    </row>
    <row r="61" spans="20:26" x14ac:dyDescent="0.3">
      <c r="T61" s="11" t="s">
        <v>151</v>
      </c>
      <c r="U61" s="22">
        <v>3290.7530158730001</v>
      </c>
      <c r="V61" s="32"/>
      <c r="X61" s="22"/>
      <c r="Z61" s="21"/>
    </row>
    <row r="62" spans="20:26" x14ac:dyDescent="0.3">
      <c r="T62" s="11" t="s">
        <v>152</v>
      </c>
      <c r="U62" s="22">
        <v>3336.1738775509998</v>
      </c>
      <c r="V62" s="32"/>
      <c r="X62" s="22"/>
      <c r="Z62" s="21"/>
    </row>
    <row r="63" spans="20:26" x14ac:dyDescent="0.3">
      <c r="T63" s="11" t="s">
        <v>153</v>
      </c>
      <c r="U63" s="22">
        <v>3344.149478458</v>
      </c>
      <c r="V63" s="32"/>
      <c r="X63" s="22"/>
      <c r="Z63" s="21"/>
    </row>
    <row r="64" spans="20:26" x14ac:dyDescent="0.3">
      <c r="T64" s="11" t="s">
        <v>154</v>
      </c>
      <c r="U64" s="22">
        <v>3400.1071428569999</v>
      </c>
      <c r="V64" s="32"/>
      <c r="X64" s="22"/>
      <c r="Z64" s="21"/>
    </row>
    <row r="65" spans="20:26" x14ac:dyDescent="0.3">
      <c r="T65" s="11" t="s">
        <v>155</v>
      </c>
      <c r="U65" s="22">
        <v>3615.4554648530002</v>
      </c>
      <c r="V65" s="32"/>
      <c r="X65" s="22"/>
      <c r="Z65" s="21"/>
    </row>
    <row r="66" spans="20:26" x14ac:dyDescent="0.3">
      <c r="T66" s="11" t="s">
        <v>156</v>
      </c>
      <c r="U66" s="22">
        <v>3621.7991836729998</v>
      </c>
      <c r="V66" s="32"/>
      <c r="X66" s="22"/>
      <c r="Z66" s="21"/>
    </row>
    <row r="67" spans="20:26" x14ac:dyDescent="0.3">
      <c r="T67" s="11" t="s">
        <v>157</v>
      </c>
      <c r="U67" s="22">
        <v>3682.2642857139999</v>
      </c>
      <c r="V67" s="32"/>
      <c r="X67" s="22"/>
      <c r="Z67" s="21"/>
    </row>
    <row r="68" spans="20:26" x14ac:dyDescent="0.3">
      <c r="T68" s="11" t="s">
        <v>158</v>
      </c>
      <c r="U68" s="22">
        <v>3838.1215873020001</v>
      </c>
      <c r="V68" s="32"/>
      <c r="X68" s="22"/>
      <c r="Z68" s="21"/>
    </row>
    <row r="69" spans="20:26" x14ac:dyDescent="0.3">
      <c r="T69" s="11" t="s">
        <v>159</v>
      </c>
      <c r="U69" s="22">
        <v>3842.6717460320001</v>
      </c>
      <c r="V69" s="32"/>
      <c r="X69" s="22"/>
      <c r="Z69" s="21"/>
    </row>
    <row r="70" spans="20:26" x14ac:dyDescent="0.3">
      <c r="T70" s="11" t="s">
        <v>160</v>
      </c>
      <c r="U70" s="22">
        <v>3866.2437641719998</v>
      </c>
      <c r="V70" s="32"/>
      <c r="X70" s="22"/>
      <c r="Z70" s="21"/>
    </row>
    <row r="71" spans="20:26" x14ac:dyDescent="0.3">
      <c r="T71" s="11" t="s">
        <v>161</v>
      </c>
      <c r="U71" s="22">
        <v>3928.5270975059998</v>
      </c>
      <c r="V71" s="32"/>
      <c r="X71" s="22"/>
      <c r="Z71" s="21"/>
    </row>
    <row r="72" spans="20:26" x14ac:dyDescent="0.3">
      <c r="T72" s="11" t="s">
        <v>162</v>
      </c>
      <c r="U72" s="22">
        <v>3933.1700680270001</v>
      </c>
      <c r="V72" s="32"/>
      <c r="X72" s="22"/>
      <c r="Z72" s="21"/>
    </row>
    <row r="73" spans="20:26" x14ac:dyDescent="0.3">
      <c r="T73" s="11" t="s">
        <v>163</v>
      </c>
      <c r="U73" s="22">
        <v>3991.8707029480001</v>
      </c>
      <c r="V73" s="32"/>
      <c r="X73" s="22"/>
      <c r="Z73" s="21"/>
    </row>
    <row r="74" spans="20:26" x14ac:dyDescent="0.3">
      <c r="T74" s="11" t="s">
        <v>164</v>
      </c>
      <c r="U74" s="22">
        <v>4090.6303174599998</v>
      </c>
      <c r="V74" s="32"/>
      <c r="X74" s="22"/>
      <c r="Z74" s="21"/>
    </row>
    <row r="75" spans="20:26" x14ac:dyDescent="0.3">
      <c r="T75" s="11" t="s">
        <v>165</v>
      </c>
      <c r="U75" s="22">
        <v>4094.9289795919999</v>
      </c>
      <c r="V75" s="32"/>
      <c r="X75" s="22"/>
      <c r="Z75" s="21"/>
    </row>
    <row r="76" spans="20:26" x14ac:dyDescent="0.3">
      <c r="T76" s="11" t="s">
        <v>166</v>
      </c>
      <c r="U76" s="22">
        <v>4196.1534693880003</v>
      </c>
      <c r="V76" s="32"/>
      <c r="X76" s="22"/>
      <c r="Z76" s="21"/>
    </row>
    <row r="77" spans="20:26" x14ac:dyDescent="0.3">
      <c r="T77" s="11" t="s">
        <v>167</v>
      </c>
      <c r="U77" s="22">
        <v>4313.1994557819999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40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1.4414062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179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179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52.473673921717818</v>
      </c>
      <c r="G2" s="13">
        <f t="shared" ref="G2:G27" si="1">Q2/R2*60</f>
        <v>49.771097516458937</v>
      </c>
      <c r="H2" s="52">
        <f t="shared" ref="H2:H27" si="2">(F2-G2)/G2*100</f>
        <v>5.4300116736729764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32.016054422000003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329.10666666699996</v>
      </c>
      <c r="T2" s="11" t="s">
        <v>92</v>
      </c>
      <c r="U2" s="50">
        <v>0.38448979599999999</v>
      </c>
      <c r="V2" s="32">
        <f>U3-U2</f>
        <v>32.016054422000003</v>
      </c>
      <c r="W2" s="22">
        <v>1</v>
      </c>
      <c r="X2" s="32">
        <f>U4-U2</f>
        <v>329.10666666699996</v>
      </c>
      <c r="Y2" s="22">
        <v>1</v>
      </c>
      <c r="Z2" s="32">
        <f>X2</f>
        <v>329.10666666699996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66.020360020477156</v>
      </c>
      <c r="G3" s="13">
        <f t="shared" si="1"/>
        <v>58.840767989964114</v>
      </c>
      <c r="H3" s="52">
        <f t="shared" si="2"/>
        <v>12.201730663572565</v>
      </c>
      <c r="I3" s="13"/>
      <c r="J3" s="11" t="s">
        <v>32</v>
      </c>
      <c r="K3" s="61" t="s">
        <v>76</v>
      </c>
      <c r="L3" s="19">
        <v>44</v>
      </c>
      <c r="M3" s="43">
        <f t="shared" si="3"/>
        <v>39.987664399000039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103.83963718900003</v>
      </c>
      <c r="T3" s="11" t="s">
        <v>93</v>
      </c>
      <c r="U3" s="50">
        <v>32.400544218</v>
      </c>
      <c r="V3" s="32">
        <f>U6-U5</f>
        <v>39.987664399000039</v>
      </c>
      <c r="W3" s="22">
        <v>2</v>
      </c>
      <c r="X3" s="32">
        <f>U7-U5</f>
        <v>103.83963718900003</v>
      </c>
      <c r="Y3" s="22">
        <v>2</v>
      </c>
      <c r="Z3" s="32">
        <f t="shared" ref="Z3:Z11" si="5">X3</f>
        <v>103.83963718900003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37.048924657036572</v>
      </c>
      <c r="G4" s="13">
        <f t="shared" si="1"/>
        <v>37.311677037630886</v>
      </c>
      <c r="H4" s="32">
        <f t="shared" si="2"/>
        <v>-0.70420951684726973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52.633106575999989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176.08428571499996</v>
      </c>
      <c r="T4" s="11" t="s">
        <v>94</v>
      </c>
      <c r="U4" s="50">
        <v>329.49115646299998</v>
      </c>
      <c r="V4" s="32">
        <f>U9-U8</f>
        <v>52.633106575999989</v>
      </c>
      <c r="W4" s="22">
        <v>3</v>
      </c>
      <c r="X4" s="32">
        <f>U10-U8</f>
        <v>176.08428571499996</v>
      </c>
      <c r="Y4" s="22">
        <v>3</v>
      </c>
      <c r="Z4" s="32">
        <f t="shared" si="5"/>
        <v>176.08428571499996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180.23630239054182</v>
      </c>
      <c r="G5" s="13">
        <f t="shared" si="1"/>
        <v>157.52615113046369</v>
      </c>
      <c r="H5" s="52">
        <f t="shared" si="2"/>
        <v>14.416749915554981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29.29487528300001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166.06766439900002</v>
      </c>
      <c r="T5" s="11" t="s">
        <v>95</v>
      </c>
      <c r="U5" s="50">
        <v>334.46022675699999</v>
      </c>
      <c r="V5" s="32">
        <f>U12-U11</f>
        <v>29.29487528300001</v>
      </c>
      <c r="W5" s="22">
        <v>4</v>
      </c>
      <c r="X5" s="32">
        <f>U13-U11</f>
        <v>166.06766439900002</v>
      </c>
      <c r="Y5" s="22">
        <v>4</v>
      </c>
      <c r="Z5" s="32">
        <f t="shared" si="5"/>
        <v>166.06766439900002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56.678877437155919</v>
      </c>
      <c r="G6" s="13">
        <f t="shared" si="1"/>
        <v>56.130432570566342</v>
      </c>
      <c r="H6" s="32">
        <f t="shared" si="2"/>
        <v>0.97709004095074492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73.043083900000056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262.95895691600003</v>
      </c>
      <c r="T6" s="11" t="s">
        <v>96</v>
      </c>
      <c r="U6" s="50">
        <v>374.44789115600003</v>
      </c>
      <c r="V6" s="32">
        <f>U15-U14</f>
        <v>73.043083900000056</v>
      </c>
      <c r="W6" s="22">
        <v>5</v>
      </c>
      <c r="X6" s="32">
        <f>U16-U14</f>
        <v>262.95895691600003</v>
      </c>
      <c r="Y6" s="22">
        <v>5</v>
      </c>
      <c r="Z6" s="32">
        <f t="shared" si="5"/>
        <v>262.95895691600003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47.757312105948799</v>
      </c>
      <c r="G7" s="25">
        <f t="shared" si="1"/>
        <v>48.058086231027076</v>
      </c>
      <c r="H7" s="32">
        <f t="shared" si="2"/>
        <v>-0.62585539430842452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48.997732426999846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224.728049887</v>
      </c>
      <c r="T7" s="11" t="s">
        <v>97</v>
      </c>
      <c r="U7" s="50">
        <v>438.29986394600002</v>
      </c>
      <c r="V7" s="32">
        <f>U18-U17</f>
        <v>48.997732426999846</v>
      </c>
      <c r="W7" s="22">
        <v>6</v>
      </c>
      <c r="X7" s="32">
        <f>U19-U17</f>
        <v>224.728049887</v>
      </c>
      <c r="Y7" s="22">
        <v>6</v>
      </c>
      <c r="Z7" s="32">
        <f t="shared" si="5"/>
        <v>224.728049887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32.634435125525982</v>
      </c>
      <c r="G8" s="25">
        <f t="shared" si="1"/>
        <v>37.07574886558772</v>
      </c>
      <c r="H8" s="52">
        <f t="shared" si="2"/>
        <v>-11.979026387742078</v>
      </c>
      <c r="I8" s="13"/>
      <c r="J8" s="11" t="s">
        <v>37</v>
      </c>
      <c r="K8" s="61" t="s">
        <v>389</v>
      </c>
      <c r="L8" s="19">
        <v>40</v>
      </c>
      <c r="M8" s="43">
        <f t="shared" si="3"/>
        <v>73.541950113999974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239.50965986400001</v>
      </c>
      <c r="T8" s="11" t="s">
        <v>98</v>
      </c>
      <c r="U8" s="50">
        <v>442.92970521500001</v>
      </c>
      <c r="V8" s="32">
        <f>U21-U20</f>
        <v>73.541950113999974</v>
      </c>
      <c r="W8" s="22">
        <v>7</v>
      </c>
      <c r="X8" s="32">
        <f>U22-U20</f>
        <v>239.50965986400001</v>
      </c>
      <c r="Y8" s="22">
        <v>7</v>
      </c>
      <c r="Z8" s="32">
        <f t="shared" si="5"/>
        <v>239.50965986400001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113.67829814920425</v>
      </c>
      <c r="G9" s="25">
        <f t="shared" si="1"/>
        <v>87.365246871796543</v>
      </c>
      <c r="H9" s="52">
        <f t="shared" si="2"/>
        <v>30.118442080316665</v>
      </c>
      <c r="I9" s="13"/>
      <c r="J9" s="11" t="s">
        <v>37</v>
      </c>
      <c r="K9" s="11" t="s">
        <v>40</v>
      </c>
      <c r="L9" s="19">
        <v>76</v>
      </c>
      <c r="M9" s="43">
        <f t="shared" si="3"/>
        <v>40.113197278999905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142.16179138400003</v>
      </c>
      <c r="T9" s="11" t="s">
        <v>99</v>
      </c>
      <c r="U9" s="50">
        <v>495.562811791</v>
      </c>
      <c r="V9" s="32">
        <f>U24-U23</f>
        <v>40.113197278999905</v>
      </c>
      <c r="W9" s="22">
        <v>8</v>
      </c>
      <c r="X9" s="32">
        <f>U25-U23</f>
        <v>142.16179138400003</v>
      </c>
      <c r="Y9" s="22">
        <v>8</v>
      </c>
      <c r="Z9" s="32">
        <f t="shared" si="5"/>
        <v>142.16179138400003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52.350852273210528</v>
      </c>
      <c r="G10" s="25">
        <f t="shared" si="1"/>
        <v>47.93413637829893</v>
      </c>
      <c r="H10" s="53">
        <f t="shared" si="2"/>
        <v>9.2141347036162795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44.698412698000084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161.47156462600014</v>
      </c>
      <c r="T10" s="11" t="s">
        <v>100</v>
      </c>
      <c r="U10" s="50">
        <v>619.01399092999998</v>
      </c>
      <c r="V10" s="32">
        <f>U27-U26</f>
        <v>44.698412698000084</v>
      </c>
      <c r="W10" s="22">
        <v>9</v>
      </c>
      <c r="X10" s="32">
        <f>U28-U26</f>
        <v>161.47156462600014</v>
      </c>
      <c r="Y10" s="22">
        <v>9</v>
      </c>
      <c r="Z10" s="32">
        <f t="shared" si="5"/>
        <v>161.47156462600014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39.579629375906514</v>
      </c>
      <c r="G11" s="25">
        <f t="shared" si="1"/>
        <v>38.456895432547199</v>
      </c>
      <c r="H11" s="32">
        <f t="shared" si="2"/>
        <v>2.919460686389967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42.44607709800016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209.06523809500004</v>
      </c>
      <c r="T11" s="11" t="s">
        <v>101</v>
      </c>
      <c r="U11" s="50">
        <v>623.71555555600003</v>
      </c>
      <c r="V11" s="32">
        <f>U30-U29</f>
        <v>42.44607709800016</v>
      </c>
      <c r="W11" s="22">
        <v>10</v>
      </c>
      <c r="X11" s="32">
        <f>U31-U29</f>
        <v>209.06523809500004</v>
      </c>
      <c r="Y11" s="22">
        <v>10</v>
      </c>
      <c r="Z11" s="32">
        <f t="shared" si="5"/>
        <v>209.06523809500004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42.710091591230544</v>
      </c>
      <c r="G12" s="25">
        <f t="shared" si="1"/>
        <v>41.545774858400357</v>
      </c>
      <c r="H12" s="32">
        <f t="shared" si="2"/>
        <v>2.8024913166224596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39.334965986000043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83.281632652000098</v>
      </c>
      <c r="T12" s="11" t="s">
        <v>102</v>
      </c>
      <c r="U12" s="50">
        <v>653.01043083900004</v>
      </c>
      <c r="V12" s="32">
        <f>U33-U32</f>
        <v>39.334965986000043</v>
      </c>
      <c r="W12" s="22" t="s">
        <v>68</v>
      </c>
      <c r="X12" s="32">
        <f>U38-U32</f>
        <v>271.62158730099964</v>
      </c>
      <c r="Y12" s="22">
        <v>11</v>
      </c>
      <c r="Z12" s="32">
        <f>V12+X30</f>
        <v>83.281632652000098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56.512259780627979</v>
      </c>
      <c r="G13" s="25">
        <f t="shared" si="1"/>
        <v>58.05309513670872</v>
      </c>
      <c r="H13" s="32">
        <f t="shared" si="2"/>
        <v>-2.6541829551934168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25.835102040999573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50.298775510999349</v>
      </c>
      <c r="T13" s="11" t="s">
        <v>103</v>
      </c>
      <c r="U13" s="50">
        <v>789.78321995500005</v>
      </c>
      <c r="V13" s="32">
        <f>U34-U33</f>
        <v>25.835102040999573</v>
      </c>
      <c r="W13" s="22" t="s">
        <v>42</v>
      </c>
      <c r="X13" s="32">
        <f>U41-U39</f>
        <v>159.0476417230002</v>
      </c>
      <c r="Y13" s="22">
        <v>12</v>
      </c>
      <c r="Z13" s="32">
        <f>V13+X31</f>
        <v>50.298775510999349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31.508472866613307</v>
      </c>
      <c r="G14" s="25">
        <f t="shared" si="1"/>
        <v>30.42570359241315</v>
      </c>
      <c r="H14" s="32">
        <f t="shared" si="2"/>
        <v>3.5587320796425308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64.74448979600038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138.04117913800019</v>
      </c>
      <c r="T14" s="11" t="s">
        <v>104</v>
      </c>
      <c r="U14" s="50">
        <v>794.48707482999998</v>
      </c>
      <c r="V14" s="32">
        <f>U35-U34</f>
        <v>64.74448979600038</v>
      </c>
      <c r="W14" s="22" t="s">
        <v>43</v>
      </c>
      <c r="X14" s="32">
        <f>U44-U42</f>
        <v>150.81378684799984</v>
      </c>
      <c r="Y14" s="22">
        <v>13</v>
      </c>
      <c r="Z14" s="32">
        <f>V14+X32</f>
        <v>138.04117913800019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35.47900995425335</v>
      </c>
      <c r="G15" s="25">
        <f t="shared" si="1"/>
        <v>36.215563699031165</v>
      </c>
      <c r="H15" s="53">
        <f t="shared" si="2"/>
        <v>-2.0338044463395151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43.969659864000278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159.0476417230002</v>
      </c>
      <c r="T15" s="11" t="s">
        <v>105</v>
      </c>
      <c r="U15" s="50">
        <v>867.53015873000004</v>
      </c>
      <c r="V15" s="32">
        <f>U40-U39</f>
        <v>43.969659864000278</v>
      </c>
      <c r="W15" s="22">
        <v>12</v>
      </c>
      <c r="X15" s="32">
        <f>U47-U45</f>
        <v>173.64687074799986</v>
      </c>
      <c r="Y15" s="22">
        <v>14</v>
      </c>
      <c r="Z15" s="32">
        <f>X13</f>
        <v>159.0476417230002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83.983481510300265</v>
      </c>
      <c r="G16" s="25">
        <f t="shared" si="1"/>
        <v>74.263740962144922</v>
      </c>
      <c r="H16" s="52">
        <f t="shared" si="2"/>
        <v>13.088137524757698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32.86360544199988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150.81378684799984</v>
      </c>
      <c r="T16" s="11" t="s">
        <v>106</v>
      </c>
      <c r="U16" s="50">
        <v>1057.446031746</v>
      </c>
      <c r="V16" s="32">
        <f>U43-U42</f>
        <v>32.86360544199988</v>
      </c>
      <c r="W16" s="22">
        <v>13</v>
      </c>
      <c r="X16" s="32">
        <f>U50-U48</f>
        <v>121.57408163199989</v>
      </c>
      <c r="Y16" s="22">
        <v>15</v>
      </c>
      <c r="Z16" s="32">
        <f t="shared" ref="Z16:Z27" si="7">X14</f>
        <v>150.81378684799984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46.170804702629113</v>
      </c>
      <c r="G17" s="13">
        <f t="shared" si="1"/>
        <v>45.350658874978357</v>
      </c>
      <c r="H17" s="32">
        <f t="shared" si="2"/>
        <v>1.8084540511565976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51.006258504000016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173.64687074799986</v>
      </c>
      <c r="T17" s="11" t="s">
        <v>107</v>
      </c>
      <c r="U17" s="50">
        <v>1061.9247165530001</v>
      </c>
      <c r="V17" s="32">
        <f>U46-U45</f>
        <v>51.006258504000016</v>
      </c>
      <c r="W17" s="22">
        <v>14</v>
      </c>
      <c r="X17" s="32">
        <f>U53-U51</f>
        <v>150.19088435399999</v>
      </c>
      <c r="Y17" s="22">
        <v>16</v>
      </c>
      <c r="Z17" s="32">
        <f t="shared" si="7"/>
        <v>173.64687074799986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44.138959989254808</v>
      </c>
      <c r="G18" s="13">
        <f t="shared" si="1"/>
        <v>42.443257072005885</v>
      </c>
      <c r="H18" s="32">
        <f t="shared" si="2"/>
        <v>3.9952233504891645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33.983582765999927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121.57408163199989</v>
      </c>
      <c r="T18" s="11" t="s">
        <v>108</v>
      </c>
      <c r="U18" s="50">
        <v>1110.9224489799999</v>
      </c>
      <c r="V18" s="32">
        <f>U49-U48</f>
        <v>33.983582765999927</v>
      </c>
      <c r="W18" s="22">
        <v>15</v>
      </c>
      <c r="X18" s="32">
        <f>U56-U54</f>
        <v>171.37603174600008</v>
      </c>
      <c r="Y18" s="22">
        <v>17</v>
      </c>
      <c r="Z18" s="32">
        <f t="shared" si="7"/>
        <v>121.57408163199989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61.763915890514113</v>
      </c>
      <c r="G19" s="25">
        <f t="shared" si="1"/>
        <v>56.527984614492944</v>
      </c>
      <c r="H19" s="32">
        <f t="shared" si="2"/>
        <v>9.2625472351949973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35.457596371999898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150.19088435399999</v>
      </c>
      <c r="T19" s="11" t="s">
        <v>109</v>
      </c>
      <c r="U19" s="50">
        <v>1286.6527664400001</v>
      </c>
      <c r="V19" s="32">
        <f>U52-U51</f>
        <v>35.457596371999898</v>
      </c>
      <c r="W19" s="22">
        <v>16</v>
      </c>
      <c r="X19" s="32">
        <f>U59-U57</f>
        <v>55.586439909000092</v>
      </c>
      <c r="Y19" s="22">
        <v>18</v>
      </c>
      <c r="Z19" s="32">
        <f t="shared" si="7"/>
        <v>150.19088435399999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74.191868615096737</v>
      </c>
      <c r="G20" s="25">
        <f t="shared" si="1"/>
        <v>68.621031075277415</v>
      </c>
      <c r="H20" s="53">
        <f t="shared" si="2"/>
        <v>8.1182655703731736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45.287981859999945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171.37603174600008</v>
      </c>
      <c r="T20" s="11" t="s">
        <v>110</v>
      </c>
      <c r="U20" s="50">
        <v>1291.319727891</v>
      </c>
      <c r="V20" s="32">
        <f>U55-U54</f>
        <v>45.287981859999945</v>
      </c>
      <c r="W20" s="22">
        <v>17</v>
      </c>
      <c r="X20" s="32">
        <f>U62-U60</f>
        <v>88.239115645999846</v>
      </c>
      <c r="Y20" s="22">
        <v>19</v>
      </c>
      <c r="Z20" s="32">
        <f t="shared" si="7"/>
        <v>171.37603174600008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87.221071737592496</v>
      </c>
      <c r="G21" s="25">
        <f t="shared" si="1"/>
        <v>80.954995631432723</v>
      </c>
      <c r="H21" s="32">
        <f t="shared" si="2"/>
        <v>7.7401969542282556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23.388843536999957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55.586439909000092</v>
      </c>
      <c r="T21" s="11" t="s">
        <v>111</v>
      </c>
      <c r="U21" s="50">
        <v>1364.8616780049999</v>
      </c>
      <c r="V21" s="32">
        <f>U58-U57</f>
        <v>23.388843536999957</v>
      </c>
      <c r="W21" s="22">
        <v>18</v>
      </c>
      <c r="X21" s="32">
        <f>U65-U63</f>
        <v>236.1614512469996</v>
      </c>
      <c r="Y21" s="22">
        <v>20</v>
      </c>
      <c r="Z21" s="32">
        <f t="shared" si="7"/>
        <v>55.586439909000092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64.790579775130396</v>
      </c>
      <c r="G22" s="13">
        <f t="shared" si="1"/>
        <v>58.704169483988089</v>
      </c>
      <c r="H22" s="52">
        <f t="shared" si="2"/>
        <v>10.367935267021215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35.49895691599977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88.239115645999846</v>
      </c>
      <c r="T22" s="11" t="s">
        <v>112</v>
      </c>
      <c r="U22" s="50">
        <v>1530.829387755</v>
      </c>
      <c r="V22" s="32">
        <f>U61-U60</f>
        <v>35.49895691599977</v>
      </c>
      <c r="W22" s="22">
        <v>19</v>
      </c>
      <c r="X22" s="32">
        <f>U68-U66</f>
        <v>244.83247165500006</v>
      </c>
      <c r="Y22" s="22">
        <v>21</v>
      </c>
      <c r="Z22" s="32">
        <f t="shared" si="7"/>
        <v>88.239115645999846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44.979042474499821</v>
      </c>
      <c r="G23" s="13">
        <f t="shared" si="1"/>
        <v>42.301569317303731</v>
      </c>
      <c r="H23" s="53">
        <f t="shared" si="2"/>
        <v>6.3294889537368819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48.689342402999955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236.1614512469996</v>
      </c>
      <c r="T23" s="11" t="s">
        <v>113</v>
      </c>
      <c r="U23" s="50">
        <v>1535.131428571</v>
      </c>
      <c r="V23" s="32">
        <f>U64-U63</f>
        <v>48.689342402999955</v>
      </c>
      <c r="W23" s="22">
        <v>20</v>
      </c>
      <c r="X23" s="32">
        <f>U71-U69</f>
        <v>83.259365078999963</v>
      </c>
      <c r="Y23" s="22">
        <v>22</v>
      </c>
      <c r="Z23" s="32">
        <f t="shared" si="7"/>
        <v>236.1614512469996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30.058376679236851</v>
      </c>
      <c r="G24" s="13">
        <f t="shared" si="1"/>
        <v>30.388126010033105</v>
      </c>
      <c r="H24" s="32">
        <f t="shared" si="2"/>
        <v>-1.0851255871697461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67.867936508000184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244.83247165500006</v>
      </c>
      <c r="T24" s="11" t="s">
        <v>114</v>
      </c>
      <c r="U24" s="50">
        <v>1575.2446258499999</v>
      </c>
      <c r="V24" s="32">
        <f>U67-U66</f>
        <v>67.867936508000184</v>
      </c>
      <c r="W24" s="22">
        <v>21</v>
      </c>
      <c r="X24" s="32">
        <f>U74-U72</f>
        <v>143.6543083900001</v>
      </c>
      <c r="Y24" s="22">
        <v>23</v>
      </c>
      <c r="Z24" s="32">
        <f t="shared" si="7"/>
        <v>244.83247165500006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92.476833362713478</v>
      </c>
      <c r="G25" s="13">
        <f t="shared" si="1"/>
        <v>92.241875646215846</v>
      </c>
      <c r="H25" s="32">
        <f t="shared" si="2"/>
        <v>0.25471914447922589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22.708390022000003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83.259365078999963</v>
      </c>
      <c r="T25" s="11" t="s">
        <v>115</v>
      </c>
      <c r="U25" s="50">
        <v>1677.293219955</v>
      </c>
      <c r="V25" s="32">
        <f>U70-U69</f>
        <v>22.708390022000003</v>
      </c>
      <c r="W25" s="22">
        <v>22</v>
      </c>
      <c r="X25" s="32">
        <f>U77-U75</f>
        <v>192.53369614599978</v>
      </c>
      <c r="Y25" s="22">
        <v>24</v>
      </c>
      <c r="Z25" s="32">
        <f t="shared" si="7"/>
        <v>83.259365078999963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42.479946982307276</v>
      </c>
      <c r="G26" s="13">
        <f t="shared" si="1"/>
        <v>39.887380087786283</v>
      </c>
      <c r="H26" s="32">
        <f t="shared" si="2"/>
        <v>6.4997171757461434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52.966167800000221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143.6543083900001</v>
      </c>
      <c r="T26" s="11" t="s">
        <v>116</v>
      </c>
      <c r="U26" s="50">
        <v>1681.6471655329999</v>
      </c>
      <c r="V26" s="32">
        <f>U73-U72</f>
        <v>52.966167800000221</v>
      </c>
      <c r="W26" s="22">
        <v>23</v>
      </c>
      <c r="X26" s="2">
        <f>SUM(X2:X25)</f>
        <v>4257.531247165999</v>
      </c>
      <c r="Z26" s="32">
        <f t="shared" si="7"/>
        <v>143.6543083900001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60.558191198491301</v>
      </c>
      <c r="G27" s="13">
        <f t="shared" si="1"/>
        <v>57.028978406324164</v>
      </c>
      <c r="H27" s="32">
        <f t="shared" si="2"/>
        <v>6.1884552218732516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89.170430838999891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192.53369614599978</v>
      </c>
      <c r="T27" s="11" t="s">
        <v>117</v>
      </c>
      <c r="U27" s="50">
        <v>1726.345578231</v>
      </c>
      <c r="V27" s="32">
        <f>U76-U75</f>
        <v>89.170430838999891</v>
      </c>
      <c r="W27" s="22">
        <v>24</v>
      </c>
      <c r="X27" s="32">
        <f t="shared" ref="X27:X32" si="8">U33-U32</f>
        <v>39.334965986000043</v>
      </c>
      <c r="Y27" s="22" t="s">
        <v>68</v>
      </c>
      <c r="Z27" s="32">
        <f t="shared" si="7"/>
        <v>192.53369614599978</v>
      </c>
      <c r="AA27" s="21">
        <v>24</v>
      </c>
    </row>
    <row r="28" spans="1:27" x14ac:dyDescent="0.3">
      <c r="T28" s="11" t="s">
        <v>118</v>
      </c>
      <c r="U28" s="50">
        <v>1843.1187301590001</v>
      </c>
      <c r="V28" s="32"/>
      <c r="X28" s="32">
        <f t="shared" si="8"/>
        <v>25.835102040999573</v>
      </c>
      <c r="Y28" s="22" t="s">
        <v>42</v>
      </c>
      <c r="Z28" s="21"/>
    </row>
    <row r="29" spans="1:27" x14ac:dyDescent="0.3">
      <c r="T29" s="11" t="s">
        <v>119</v>
      </c>
      <c r="U29" s="50">
        <v>1847.3650793649999</v>
      </c>
      <c r="V29" s="32"/>
      <c r="W29" s="22"/>
      <c r="X29" s="32">
        <f t="shared" si="8"/>
        <v>64.74448979600038</v>
      </c>
      <c r="Y29" s="22" t="s">
        <v>43</v>
      </c>
      <c r="Z29" s="21"/>
    </row>
    <row r="30" spans="1:27" x14ac:dyDescent="0.3">
      <c r="T30" s="11" t="s">
        <v>120</v>
      </c>
      <c r="U30" s="50">
        <v>1889.8111564630001</v>
      </c>
      <c r="V30" s="32"/>
      <c r="W30" s="22"/>
      <c r="X30" s="32">
        <f t="shared" si="8"/>
        <v>43.946666666000056</v>
      </c>
      <c r="Y30" s="22" t="s">
        <v>69</v>
      </c>
      <c r="Z30" s="21"/>
    </row>
    <row r="31" spans="1:27" x14ac:dyDescent="0.3">
      <c r="T31" s="11" t="s">
        <v>121</v>
      </c>
      <c r="U31" s="50">
        <v>2056.43031746</v>
      </c>
      <c r="V31" s="32"/>
      <c r="W31" s="22"/>
      <c r="X31" s="32">
        <f t="shared" si="8"/>
        <v>24.463673469999776</v>
      </c>
      <c r="Y31" s="22" t="s">
        <v>70</v>
      </c>
      <c r="Z31" s="21"/>
    </row>
    <row r="32" spans="1:27" x14ac:dyDescent="0.3">
      <c r="T32" s="11" t="s">
        <v>122</v>
      </c>
      <c r="U32" s="50">
        <v>2061.2146938780002</v>
      </c>
      <c r="V32" s="32"/>
      <c r="X32" s="32">
        <f t="shared" si="8"/>
        <v>73.296689341999809</v>
      </c>
      <c r="Y32" s="22" t="s">
        <v>71</v>
      </c>
      <c r="Z32" s="21"/>
    </row>
    <row r="33" spans="20:26" x14ac:dyDescent="0.3">
      <c r="T33" s="11" t="s">
        <v>123</v>
      </c>
      <c r="U33" s="50">
        <v>2100.5496598640002</v>
      </c>
      <c r="V33" s="32"/>
      <c r="X33" s="22"/>
      <c r="Z33" s="21"/>
    </row>
    <row r="34" spans="20:26" x14ac:dyDescent="0.3">
      <c r="T34" s="11" t="s">
        <v>124</v>
      </c>
      <c r="U34" s="50">
        <v>2126.3847619049998</v>
      </c>
      <c r="V34" s="32"/>
      <c r="X34" s="22"/>
      <c r="Z34" s="21"/>
    </row>
    <row r="35" spans="20:26" x14ac:dyDescent="0.3">
      <c r="T35" s="11" t="s">
        <v>125</v>
      </c>
      <c r="U35" s="50">
        <v>2191.1292517010002</v>
      </c>
      <c r="V35" s="32"/>
      <c r="X35" s="22"/>
      <c r="Z35" s="21"/>
    </row>
    <row r="36" spans="20:26" x14ac:dyDescent="0.3">
      <c r="T36" s="11" t="s">
        <v>126</v>
      </c>
      <c r="U36" s="50">
        <v>2235.0759183670002</v>
      </c>
      <c r="V36" s="32"/>
      <c r="X36" s="22"/>
      <c r="Z36" s="21"/>
    </row>
    <row r="37" spans="20:26" x14ac:dyDescent="0.3">
      <c r="T37" s="11" t="s">
        <v>127</v>
      </c>
      <c r="U37" s="50">
        <v>2259.539591837</v>
      </c>
      <c r="V37" s="32"/>
      <c r="X37" s="22"/>
      <c r="Z37" s="21"/>
    </row>
    <row r="38" spans="20:26" x14ac:dyDescent="0.3">
      <c r="T38" s="11" t="s">
        <v>128</v>
      </c>
      <c r="U38" s="50">
        <v>2332.8362811789998</v>
      </c>
      <c r="V38" s="32"/>
      <c r="X38" s="22"/>
      <c r="Z38" s="21"/>
    </row>
    <row r="39" spans="20:26" x14ac:dyDescent="0.3">
      <c r="T39" s="11" t="s">
        <v>129</v>
      </c>
      <c r="U39" s="50">
        <v>2337.5755102039998</v>
      </c>
      <c r="V39" s="32"/>
      <c r="X39" s="22"/>
      <c r="Z39" s="21"/>
    </row>
    <row r="40" spans="20:26" x14ac:dyDescent="0.3">
      <c r="T40" s="11" t="s">
        <v>130</v>
      </c>
      <c r="U40" s="50">
        <v>2381.5451700680001</v>
      </c>
      <c r="V40" s="32"/>
      <c r="X40" s="22"/>
      <c r="Z40" s="21"/>
    </row>
    <row r="41" spans="20:26" x14ac:dyDescent="0.3">
      <c r="T41" s="11" t="s">
        <v>131</v>
      </c>
      <c r="U41" s="50">
        <v>2496.623151927</v>
      </c>
      <c r="V41" s="32"/>
      <c r="X41" s="22"/>
      <c r="Z41" s="21"/>
    </row>
    <row r="42" spans="20:26" x14ac:dyDescent="0.3">
      <c r="T42" s="11" t="s">
        <v>132</v>
      </c>
      <c r="U42" s="50">
        <v>2501.0372789120001</v>
      </c>
      <c r="V42" s="32"/>
      <c r="X42" s="22"/>
      <c r="Z42" s="21"/>
    </row>
    <row r="43" spans="20:26" x14ac:dyDescent="0.3">
      <c r="T43" s="11" t="s">
        <v>133</v>
      </c>
      <c r="U43" s="50">
        <v>2533.900884354</v>
      </c>
      <c r="V43" s="32"/>
      <c r="X43" s="22"/>
      <c r="Z43" s="21"/>
    </row>
    <row r="44" spans="20:26" x14ac:dyDescent="0.3">
      <c r="T44" s="11" t="s">
        <v>134</v>
      </c>
      <c r="U44" s="50">
        <v>2651.85106576</v>
      </c>
      <c r="V44" s="32"/>
      <c r="X44" s="22"/>
      <c r="Z44" s="21"/>
    </row>
    <row r="45" spans="20:26" x14ac:dyDescent="0.3">
      <c r="T45" s="11" t="s">
        <v>135</v>
      </c>
      <c r="U45" s="50">
        <v>2656.7510204079999</v>
      </c>
      <c r="V45" s="32"/>
      <c r="X45" s="22"/>
      <c r="Z45" s="21"/>
    </row>
    <row r="46" spans="20:26" x14ac:dyDescent="0.3">
      <c r="T46" s="11" t="s">
        <v>136</v>
      </c>
      <c r="U46" s="50">
        <v>2707.7572789119999</v>
      </c>
      <c r="V46" s="32"/>
      <c r="X46" s="22"/>
      <c r="Z46" s="21"/>
    </row>
    <row r="47" spans="20:26" x14ac:dyDescent="0.3">
      <c r="T47" s="11" t="s">
        <v>137</v>
      </c>
      <c r="U47" s="50">
        <v>2830.3978911559998</v>
      </c>
      <c r="V47" s="32"/>
      <c r="X47" s="22"/>
      <c r="Z47" s="21"/>
    </row>
    <row r="48" spans="20:26" x14ac:dyDescent="0.3">
      <c r="T48" s="11" t="s">
        <v>138</v>
      </c>
      <c r="U48" s="50">
        <v>2835.0040816330002</v>
      </c>
      <c r="V48" s="32"/>
      <c r="X48" s="22"/>
      <c r="Z48" s="21"/>
    </row>
    <row r="49" spans="20:26" x14ac:dyDescent="0.3">
      <c r="T49" s="11" t="s">
        <v>139</v>
      </c>
      <c r="U49" s="50">
        <v>2868.9876643990001</v>
      </c>
      <c r="V49" s="32"/>
      <c r="X49" s="22"/>
      <c r="Z49" s="21"/>
    </row>
    <row r="50" spans="20:26" x14ac:dyDescent="0.3">
      <c r="T50" s="11" t="s">
        <v>140</v>
      </c>
      <c r="U50" s="50">
        <v>2956.5781632650001</v>
      </c>
      <c r="V50" s="32"/>
      <c r="X50" s="22"/>
      <c r="Z50" s="21"/>
    </row>
    <row r="51" spans="20:26" x14ac:dyDescent="0.3">
      <c r="T51" s="11" t="s">
        <v>141</v>
      </c>
      <c r="U51" s="50">
        <v>2961.16462585</v>
      </c>
      <c r="V51" s="32"/>
      <c r="X51" s="22"/>
      <c r="Z51" s="21"/>
    </row>
    <row r="52" spans="20:26" x14ac:dyDescent="0.3">
      <c r="T52" s="11" t="s">
        <v>142</v>
      </c>
      <c r="U52" s="50">
        <v>2996.6222222219999</v>
      </c>
      <c r="V52" s="32"/>
      <c r="X52" s="22"/>
      <c r="Z52" s="21"/>
    </row>
    <row r="53" spans="20:26" x14ac:dyDescent="0.3">
      <c r="T53" s="11" t="s">
        <v>143</v>
      </c>
      <c r="U53" s="50">
        <v>3111.355510204</v>
      </c>
      <c r="V53" s="32"/>
      <c r="X53" s="22"/>
      <c r="Z53" s="21"/>
    </row>
    <row r="54" spans="20:26" x14ac:dyDescent="0.3">
      <c r="T54" s="11" t="s">
        <v>144</v>
      </c>
      <c r="U54" s="50">
        <v>3116.065306122</v>
      </c>
      <c r="V54" s="32"/>
      <c r="X54" s="22"/>
      <c r="Z54" s="21"/>
    </row>
    <row r="55" spans="20:26" x14ac:dyDescent="0.3">
      <c r="T55" s="11" t="s">
        <v>145</v>
      </c>
      <c r="U55" s="50">
        <v>3161.353287982</v>
      </c>
      <c r="V55" s="32"/>
      <c r="X55" s="22"/>
      <c r="Z55" s="21"/>
    </row>
    <row r="56" spans="20:26" x14ac:dyDescent="0.3">
      <c r="T56" s="11" t="s">
        <v>146</v>
      </c>
      <c r="U56" s="50">
        <v>3287.4413378680001</v>
      </c>
      <c r="V56" s="32"/>
      <c r="X56" s="22"/>
      <c r="Z56" s="21"/>
    </row>
    <row r="57" spans="20:26" x14ac:dyDescent="0.3">
      <c r="T57" s="11" t="s">
        <v>147</v>
      </c>
      <c r="U57" s="50">
        <v>3291.9727891160001</v>
      </c>
      <c r="V57" s="32"/>
      <c r="X57" s="22"/>
      <c r="Z57" s="21"/>
    </row>
    <row r="58" spans="20:26" x14ac:dyDescent="0.3">
      <c r="T58" s="11" t="s">
        <v>148</v>
      </c>
      <c r="U58" s="50">
        <v>3315.361632653</v>
      </c>
      <c r="V58" s="32"/>
      <c r="X58" s="22"/>
      <c r="Z58" s="21"/>
    </row>
    <row r="59" spans="20:26" x14ac:dyDescent="0.3">
      <c r="T59" s="11" t="s">
        <v>149</v>
      </c>
      <c r="U59" s="50">
        <v>3347.5592290250001</v>
      </c>
      <c r="V59" s="32"/>
      <c r="X59" s="22"/>
      <c r="Z59" s="21"/>
    </row>
    <row r="60" spans="20:26" x14ac:dyDescent="0.3">
      <c r="T60" s="11" t="s">
        <v>150</v>
      </c>
      <c r="U60" s="50">
        <v>3352.7916553290002</v>
      </c>
      <c r="V60" s="32"/>
      <c r="X60" s="22"/>
      <c r="Z60" s="21"/>
    </row>
    <row r="61" spans="20:26" x14ac:dyDescent="0.3">
      <c r="T61" s="11" t="s">
        <v>151</v>
      </c>
      <c r="U61" s="50">
        <v>3388.2906122449999</v>
      </c>
      <c r="V61" s="32"/>
      <c r="X61" s="22"/>
      <c r="Z61" s="21"/>
    </row>
    <row r="62" spans="20:26" x14ac:dyDescent="0.3">
      <c r="T62" s="11" t="s">
        <v>152</v>
      </c>
      <c r="U62" s="50">
        <v>3441.030770975</v>
      </c>
      <c r="V62" s="32"/>
      <c r="X62" s="22"/>
      <c r="Z62" s="21"/>
    </row>
    <row r="63" spans="20:26" x14ac:dyDescent="0.3">
      <c r="T63" s="11" t="s">
        <v>153</v>
      </c>
      <c r="U63" s="50">
        <v>3445.5452154200002</v>
      </c>
      <c r="V63" s="32"/>
      <c r="X63" s="22"/>
      <c r="Z63" s="21"/>
    </row>
    <row r="64" spans="20:26" x14ac:dyDescent="0.3">
      <c r="T64" s="11" t="s">
        <v>154</v>
      </c>
      <c r="U64" s="50">
        <v>3494.2345578230002</v>
      </c>
      <c r="V64" s="32"/>
      <c r="X64" s="22"/>
      <c r="Z64" s="21"/>
    </row>
    <row r="65" spans="20:26" x14ac:dyDescent="0.3">
      <c r="T65" s="11" t="s">
        <v>155</v>
      </c>
      <c r="U65" s="50">
        <v>3681.7066666669998</v>
      </c>
      <c r="V65" s="32"/>
      <c r="X65" s="22"/>
      <c r="Z65" s="21"/>
    </row>
    <row r="66" spans="20:26" x14ac:dyDescent="0.3">
      <c r="T66" s="11" t="s">
        <v>156</v>
      </c>
      <c r="U66" s="50">
        <v>3686.24</v>
      </c>
      <c r="V66" s="32"/>
      <c r="X66" s="22"/>
      <c r="Z66" s="21"/>
    </row>
    <row r="67" spans="20:26" x14ac:dyDescent="0.3">
      <c r="T67" s="11" t="s">
        <v>157</v>
      </c>
      <c r="U67" s="50">
        <v>3754.107936508</v>
      </c>
      <c r="V67" s="32"/>
      <c r="X67" s="22"/>
      <c r="Z67" s="21"/>
    </row>
    <row r="68" spans="20:26" x14ac:dyDescent="0.3">
      <c r="T68" s="11" t="s">
        <v>158</v>
      </c>
      <c r="U68" s="50">
        <v>3931.0724716549998</v>
      </c>
      <c r="V68" s="32"/>
      <c r="X68" s="22"/>
      <c r="Z68" s="21"/>
    </row>
    <row r="69" spans="20:26" x14ac:dyDescent="0.3">
      <c r="T69" s="11" t="s">
        <v>159</v>
      </c>
      <c r="U69" s="50">
        <v>3935.6299319730001</v>
      </c>
      <c r="V69" s="32"/>
      <c r="X69" s="22"/>
      <c r="Z69" s="21"/>
    </row>
    <row r="70" spans="20:26" x14ac:dyDescent="0.3">
      <c r="T70" s="11" t="s">
        <v>160</v>
      </c>
      <c r="U70" s="50">
        <v>3958.3383219950001</v>
      </c>
      <c r="V70" s="32"/>
      <c r="X70" s="22"/>
      <c r="Z70" s="21"/>
    </row>
    <row r="71" spans="20:26" x14ac:dyDescent="0.3">
      <c r="T71" s="11" t="s">
        <v>161</v>
      </c>
      <c r="U71" s="50">
        <v>4018.8892970520001</v>
      </c>
      <c r="V71" s="32"/>
      <c r="X71" s="22"/>
      <c r="Z71" s="21"/>
    </row>
    <row r="72" spans="20:26" x14ac:dyDescent="0.3">
      <c r="T72" s="11" t="s">
        <v>162</v>
      </c>
      <c r="U72" s="50">
        <v>4024.3606349209999</v>
      </c>
      <c r="V72" s="32"/>
      <c r="X72" s="22"/>
      <c r="Z72" s="21"/>
    </row>
    <row r="73" spans="20:26" x14ac:dyDescent="0.3">
      <c r="T73" s="11" t="s">
        <v>163</v>
      </c>
      <c r="U73" s="50">
        <v>4077.3268027210001</v>
      </c>
      <c r="V73" s="32"/>
      <c r="X73" s="22"/>
      <c r="Z73" s="21"/>
    </row>
    <row r="74" spans="20:26" x14ac:dyDescent="0.3">
      <c r="T74" s="11" t="s">
        <v>164</v>
      </c>
      <c r="U74" s="50">
        <v>4168.014943311</v>
      </c>
      <c r="V74" s="32"/>
      <c r="X74" s="22"/>
      <c r="Z74" s="21"/>
    </row>
    <row r="75" spans="20:26" x14ac:dyDescent="0.3">
      <c r="T75" s="11" t="s">
        <v>165</v>
      </c>
      <c r="U75" s="50">
        <v>4172.1991836730003</v>
      </c>
      <c r="V75" s="32"/>
      <c r="X75" s="22"/>
      <c r="Z75" s="21"/>
    </row>
    <row r="76" spans="20:26" x14ac:dyDescent="0.3">
      <c r="T76" s="11" t="s">
        <v>166</v>
      </c>
      <c r="U76" s="50">
        <v>4261.3696145120002</v>
      </c>
      <c r="V76" s="32"/>
      <c r="X76" s="22"/>
      <c r="Z76" s="21"/>
    </row>
    <row r="77" spans="20:26" x14ac:dyDescent="0.3">
      <c r="T77" s="11" t="s">
        <v>167</v>
      </c>
      <c r="U77" s="50">
        <v>4364.7328798190001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11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5546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4.6640625" style="9" bestFit="1" customWidth="1"/>
    <col min="29" max="16384" width="11.5546875" style="9"/>
  </cols>
  <sheetData>
    <row r="1" spans="1:27" x14ac:dyDescent="0.3">
      <c r="A1" s="16"/>
      <c r="B1" s="12" t="s">
        <v>312</v>
      </c>
      <c r="C1" s="16"/>
      <c r="D1" s="16"/>
      <c r="E1" s="16"/>
      <c r="F1" s="15" t="s">
        <v>77</v>
      </c>
      <c r="G1" s="15" t="s">
        <v>73</v>
      </c>
      <c r="H1" s="27" t="s">
        <v>90</v>
      </c>
      <c r="I1" s="15"/>
      <c r="J1" s="11" t="s">
        <v>36</v>
      </c>
      <c r="K1" s="10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312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41.069464646697782</v>
      </c>
      <c r="G2" s="13">
        <f t="shared" ref="G2:G27" si="1">Q2/R2*60</f>
        <v>40.009371510573843</v>
      </c>
      <c r="H2" s="47">
        <f t="shared" ref="H2:H27" si="2">(F2-G2)/G2*100</f>
        <v>2.6496120686219053</v>
      </c>
      <c r="I2" s="13"/>
      <c r="J2" s="11" t="s">
        <v>37</v>
      </c>
      <c r="K2" s="62" t="s">
        <v>59</v>
      </c>
      <c r="L2" s="20">
        <v>28</v>
      </c>
      <c r="M2" s="43">
        <f t="shared" ref="M2:M27" si="3">V2</f>
        <v>40.906303855000004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409.40408163300003</v>
      </c>
      <c r="T2" s="11" t="s">
        <v>92</v>
      </c>
      <c r="U2" s="50">
        <v>1.1247165530000001</v>
      </c>
      <c r="V2" s="32">
        <f>U3-U2</f>
        <v>40.906303855000004</v>
      </c>
      <c r="W2" s="22">
        <v>1</v>
      </c>
      <c r="X2" s="32">
        <f>U4-U2</f>
        <v>409.40408163300003</v>
      </c>
      <c r="Y2" s="22">
        <v>1</v>
      </c>
      <c r="Z2" s="32">
        <f>X2</f>
        <v>409.40408163300003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62.731963428701306</v>
      </c>
      <c r="G3" s="13">
        <f t="shared" si="1"/>
        <v>52.146215530769595</v>
      </c>
      <c r="H3" s="45">
        <f t="shared" si="2"/>
        <v>20.300126845610578</v>
      </c>
      <c r="I3" s="13"/>
      <c r="J3" s="11" t="s">
        <v>32</v>
      </c>
      <c r="K3" s="62" t="s">
        <v>76</v>
      </c>
      <c r="L3" s="20">
        <v>44</v>
      </c>
      <c r="M3" s="43">
        <f t="shared" si="3"/>
        <v>42.083809524000003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117.17061224499997</v>
      </c>
      <c r="T3" s="11" t="s">
        <v>93</v>
      </c>
      <c r="U3" s="50">
        <v>42.031020408000003</v>
      </c>
      <c r="V3" s="32">
        <f>U6-U5</f>
        <v>42.083809524000003</v>
      </c>
      <c r="W3" s="22">
        <v>2</v>
      </c>
      <c r="X3" s="32">
        <f>U7-U5</f>
        <v>117.17061224499997</v>
      </c>
      <c r="Y3" s="22">
        <v>2</v>
      </c>
      <c r="Z3" s="32">
        <f t="shared" ref="Z3:Z11" si="5">X3</f>
        <v>117.17061224499997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39.594291460817125</v>
      </c>
      <c r="G4" s="13">
        <f t="shared" si="1"/>
        <v>39.154664553515296</v>
      </c>
      <c r="H4" s="44">
        <f t="shared" si="2"/>
        <v>1.1227957443000474</v>
      </c>
      <c r="I4" s="13"/>
      <c r="J4" s="11" t="s">
        <v>39</v>
      </c>
      <c r="K4" s="62" t="s">
        <v>392</v>
      </c>
      <c r="L4" s="20">
        <v>32.5</v>
      </c>
      <c r="M4" s="43">
        <f t="shared" si="3"/>
        <v>49.249523809000038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167.79609977300004</v>
      </c>
      <c r="T4" s="11" t="s">
        <v>94</v>
      </c>
      <c r="U4" s="50">
        <v>410.52879818600002</v>
      </c>
      <c r="V4" s="32">
        <f>U9-U8</f>
        <v>49.249523809000038</v>
      </c>
      <c r="W4" s="22">
        <v>3</v>
      </c>
      <c r="X4" s="32">
        <f>U10-U8</f>
        <v>167.79609977300004</v>
      </c>
      <c r="Y4" s="22">
        <v>3</v>
      </c>
      <c r="Z4" s="32">
        <f t="shared" si="5"/>
        <v>167.79609977300004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167.94377639553352</v>
      </c>
      <c r="G5" s="13">
        <f t="shared" si="1"/>
        <v>136.58863243697346</v>
      </c>
      <c r="H5" s="45">
        <f t="shared" si="2"/>
        <v>22.955895669449923</v>
      </c>
      <c r="I5" s="13"/>
      <c r="J5" s="11" t="s">
        <v>37</v>
      </c>
      <c r="K5" s="62" t="s">
        <v>386</v>
      </c>
      <c r="L5" s="20">
        <v>88</v>
      </c>
      <c r="M5" s="43">
        <f t="shared" si="3"/>
        <v>31.439092970999923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191.52399092999997</v>
      </c>
      <c r="T5" s="11" t="s">
        <v>95</v>
      </c>
      <c r="U5" s="50">
        <v>414.52571428599998</v>
      </c>
      <c r="V5" s="32">
        <f>U12-U11</f>
        <v>31.439092970999923</v>
      </c>
      <c r="W5" s="22">
        <v>4</v>
      </c>
      <c r="X5" s="32">
        <f>U13-U11</f>
        <v>191.52399092999997</v>
      </c>
      <c r="Y5" s="22">
        <v>4</v>
      </c>
      <c r="Z5" s="32">
        <f t="shared" si="5"/>
        <v>191.52399092999997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54.301299134102941</v>
      </c>
      <c r="G6" s="13">
        <f t="shared" si="1"/>
        <v>52.505420613922063</v>
      </c>
      <c r="H6" s="44">
        <f t="shared" si="2"/>
        <v>3.4203678385631147</v>
      </c>
      <c r="I6" s="13"/>
      <c r="J6" s="11" t="s">
        <v>37</v>
      </c>
      <c r="K6" s="62" t="s">
        <v>387</v>
      </c>
      <c r="L6" s="20">
        <v>69</v>
      </c>
      <c r="M6" s="43">
        <f t="shared" si="3"/>
        <v>76.241269840999962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281.11383219899994</v>
      </c>
      <c r="T6" s="11" t="s">
        <v>96</v>
      </c>
      <c r="U6" s="50">
        <v>456.60952380999998</v>
      </c>
      <c r="V6" s="32">
        <f>U15-U14</f>
        <v>76.241269840999962</v>
      </c>
      <c r="W6" s="22">
        <v>5</v>
      </c>
      <c r="X6" s="32">
        <f>U16-U14</f>
        <v>281.11383219899994</v>
      </c>
      <c r="Y6" s="22">
        <v>5</v>
      </c>
      <c r="Z6" s="32">
        <f t="shared" si="5"/>
        <v>281.11383219899994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40.557557349781312</v>
      </c>
      <c r="G7" s="25">
        <f t="shared" si="1"/>
        <v>39.65489220208822</v>
      </c>
      <c r="H7" s="44">
        <f t="shared" si="2"/>
        <v>2.2763021094420175</v>
      </c>
      <c r="I7" s="13"/>
      <c r="J7" s="11" t="s">
        <v>37</v>
      </c>
      <c r="K7" s="62" t="s">
        <v>388</v>
      </c>
      <c r="L7" s="20">
        <v>39</v>
      </c>
      <c r="M7" s="43">
        <f t="shared" si="3"/>
        <v>57.695782313000109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272.349750567</v>
      </c>
      <c r="T7" s="11" t="s">
        <v>97</v>
      </c>
      <c r="U7" s="50">
        <v>531.69632653099995</v>
      </c>
      <c r="V7" s="32">
        <f>U18-U17</f>
        <v>57.695782313000109</v>
      </c>
      <c r="W7" s="22">
        <v>6</v>
      </c>
      <c r="X7" s="32">
        <f>U19-U17</f>
        <v>272.349750567</v>
      </c>
      <c r="Y7" s="22">
        <v>6</v>
      </c>
      <c r="Z7" s="32">
        <f t="shared" si="5"/>
        <v>272.349750567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31.137031179306543</v>
      </c>
      <c r="G8" s="25">
        <f t="shared" si="1"/>
        <v>32.178523722846826</v>
      </c>
      <c r="H8" s="47">
        <f t="shared" si="2"/>
        <v>-3.2366075973858948</v>
      </c>
      <c r="I8" s="13"/>
      <c r="J8" s="11" t="s">
        <v>37</v>
      </c>
      <c r="K8" s="62" t="s">
        <v>389</v>
      </c>
      <c r="L8" s="20">
        <v>40</v>
      </c>
      <c r="M8" s="43">
        <f t="shared" si="3"/>
        <v>77.078639456000019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275.96045351500015</v>
      </c>
      <c r="T8" s="11" t="s">
        <v>98</v>
      </c>
      <c r="U8" s="50">
        <v>534.98485260799998</v>
      </c>
      <c r="V8" s="32">
        <f>U21-U20</f>
        <v>77.078639456000019</v>
      </c>
      <c r="W8" s="22">
        <v>7</v>
      </c>
      <c r="X8" s="32">
        <f>U22-U20</f>
        <v>275.96045351500015</v>
      </c>
      <c r="Y8" s="22">
        <v>7</v>
      </c>
      <c r="Z8" s="32">
        <f t="shared" si="5"/>
        <v>275.96045351500015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107.69553742697306</v>
      </c>
      <c r="G9" s="25">
        <f t="shared" si="1"/>
        <v>77.40594643712241</v>
      </c>
      <c r="H9" s="45">
        <f t="shared" si="2"/>
        <v>39.130832169922733</v>
      </c>
      <c r="I9" s="13"/>
      <c r="J9" s="11" t="s">
        <v>37</v>
      </c>
      <c r="K9" s="10" t="s">
        <v>40</v>
      </c>
      <c r="L9" s="20">
        <v>76</v>
      </c>
      <c r="M9" s="43">
        <f t="shared" si="3"/>
        <v>42.341587302000107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160.45278911600008</v>
      </c>
      <c r="T9" s="11" t="s">
        <v>99</v>
      </c>
      <c r="U9" s="50">
        <v>584.23437641700002</v>
      </c>
      <c r="V9" s="32">
        <f>U24-U23</f>
        <v>42.341587302000107</v>
      </c>
      <c r="W9" s="22">
        <v>8</v>
      </c>
      <c r="X9" s="32">
        <f>U25-U23</f>
        <v>160.45278911600008</v>
      </c>
      <c r="Y9" s="22">
        <v>8</v>
      </c>
      <c r="Z9" s="32">
        <f t="shared" si="5"/>
        <v>160.45278911600008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44.245215064771365</v>
      </c>
      <c r="G10" s="25">
        <f t="shared" si="1"/>
        <v>41.886817458776235</v>
      </c>
      <c r="H10" s="47">
        <f t="shared" si="2"/>
        <v>5.630405337708444</v>
      </c>
      <c r="I10" s="13"/>
      <c r="J10" s="11" t="s">
        <v>41</v>
      </c>
      <c r="K10" s="62" t="s">
        <v>388</v>
      </c>
      <c r="L10" s="20">
        <v>39</v>
      </c>
      <c r="M10" s="43">
        <f t="shared" si="3"/>
        <v>52.887074829999847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184.78367346999994</v>
      </c>
      <c r="T10" s="11" t="s">
        <v>100</v>
      </c>
      <c r="U10" s="50">
        <v>702.78095238100002</v>
      </c>
      <c r="V10" s="32">
        <f>U27-U26</f>
        <v>52.887074829999847</v>
      </c>
      <c r="W10" s="22">
        <v>9</v>
      </c>
      <c r="X10" s="32">
        <f>U28-U26</f>
        <v>184.78367346999994</v>
      </c>
      <c r="Y10" s="22">
        <v>9</v>
      </c>
      <c r="Z10" s="32">
        <f t="shared" si="5"/>
        <v>184.78367346999994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33.521312329551463</v>
      </c>
      <c r="G11" s="25">
        <f t="shared" si="1"/>
        <v>32.598286549792334</v>
      </c>
      <c r="H11" s="44">
        <f t="shared" si="2"/>
        <v>2.8315162465648349</v>
      </c>
      <c r="I11" s="13"/>
      <c r="J11" s="11" t="s">
        <v>37</v>
      </c>
      <c r="K11" s="62" t="s">
        <v>59</v>
      </c>
      <c r="L11" s="20">
        <v>28</v>
      </c>
      <c r="M11" s="43">
        <f t="shared" si="3"/>
        <v>50.117369615000371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246.63873015900026</v>
      </c>
      <c r="T11" s="11" t="s">
        <v>101</v>
      </c>
      <c r="U11" s="50">
        <v>706.01723356000002</v>
      </c>
      <c r="V11" s="32">
        <f>U30-U29</f>
        <v>50.117369615000371</v>
      </c>
      <c r="W11" s="22">
        <v>10</v>
      </c>
      <c r="X11" s="32">
        <f>U31-U29</f>
        <v>246.63873015900026</v>
      </c>
      <c r="Y11" s="22">
        <v>10</v>
      </c>
      <c r="Z11" s="32">
        <f t="shared" si="5"/>
        <v>246.63873015900026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45.232426095755201</v>
      </c>
      <c r="G12" s="25">
        <f t="shared" si="1"/>
        <v>44.28445833776064</v>
      </c>
      <c r="H12" s="44">
        <f t="shared" si="2"/>
        <v>2.1406330653619956</v>
      </c>
      <c r="I12" s="24"/>
      <c r="J12" s="11" t="s">
        <v>32</v>
      </c>
      <c r="K12" s="30" t="s">
        <v>172</v>
      </c>
      <c r="L12" s="20">
        <v>28</v>
      </c>
      <c r="M12" s="43">
        <f t="shared" si="3"/>
        <v>37.141496598999765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78.131247165999866</v>
      </c>
      <c r="T12" s="11" t="s">
        <v>102</v>
      </c>
      <c r="U12" s="50">
        <v>737.45632653099995</v>
      </c>
      <c r="V12" s="32">
        <f>U33-U32</f>
        <v>37.141496598999765</v>
      </c>
      <c r="W12" s="22" t="s">
        <v>68</v>
      </c>
      <c r="X12" s="32">
        <f>U38-U32</f>
        <v>287.7265306129998</v>
      </c>
      <c r="Y12" s="22">
        <v>11</v>
      </c>
      <c r="Z12" s="32">
        <f>X27+X30</f>
        <v>78.131247165999866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57.026400737577653</v>
      </c>
      <c r="G13" s="25">
        <f t="shared" si="1"/>
        <v>55.868114907599143</v>
      </c>
      <c r="H13" s="44">
        <f t="shared" si="2"/>
        <v>2.07325024639584</v>
      </c>
      <c r="I13" s="24"/>
      <c r="J13" s="11" t="s">
        <v>32</v>
      </c>
      <c r="K13" s="30" t="s">
        <v>174</v>
      </c>
      <c r="L13" s="20">
        <v>24.3333333</v>
      </c>
      <c r="M13" s="43">
        <f t="shared" si="3"/>
        <v>25.602176871000211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52.265941044000101</v>
      </c>
      <c r="T13" s="11" t="s">
        <v>103</v>
      </c>
      <c r="U13" s="50">
        <v>897.54122448999999</v>
      </c>
      <c r="V13" s="32">
        <f>U34-U33</f>
        <v>25.602176871000211</v>
      </c>
      <c r="W13" s="22" t="s">
        <v>42</v>
      </c>
      <c r="X13" s="32">
        <f>U41-U39</f>
        <v>167.886077097</v>
      </c>
      <c r="Y13" s="22">
        <v>12</v>
      </c>
      <c r="Z13" s="32">
        <f>X28+X31</f>
        <v>52.265941044000101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29.685289211027712</v>
      </c>
      <c r="G14" s="25">
        <f t="shared" si="1"/>
        <v>26.695592416840341</v>
      </c>
      <c r="H14" s="44">
        <f t="shared" si="2"/>
        <v>11.199215014615612</v>
      </c>
      <c r="I14" s="24"/>
      <c r="J14" s="11" t="s">
        <v>37</v>
      </c>
      <c r="K14" s="30" t="s">
        <v>173</v>
      </c>
      <c r="L14" s="20">
        <v>34</v>
      </c>
      <c r="M14" s="43">
        <f t="shared" si="3"/>
        <v>68.720907028999591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157.32934240299983</v>
      </c>
      <c r="T14" s="11" t="s">
        <v>104</v>
      </c>
      <c r="U14" s="50">
        <v>900.52063492100001</v>
      </c>
      <c r="V14" s="32">
        <f>U35-U34</f>
        <v>68.720907028999591</v>
      </c>
      <c r="W14" s="22" t="s">
        <v>43</v>
      </c>
      <c r="X14" s="32">
        <f>U44-U42</f>
        <v>153.15156462599998</v>
      </c>
      <c r="Y14" s="22">
        <v>13</v>
      </c>
      <c r="Z14" s="32">
        <f>X29+X32</f>
        <v>157.32934240299983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43.365237211829857</v>
      </c>
      <c r="G15" s="25">
        <f t="shared" si="1"/>
        <v>34.308979634279197</v>
      </c>
      <c r="H15" s="45">
        <f t="shared" si="2"/>
        <v>26.396172879773623</v>
      </c>
      <c r="I15" s="13"/>
      <c r="J15" s="11" t="s">
        <v>37</v>
      </c>
      <c r="K15" s="62" t="s">
        <v>388</v>
      </c>
      <c r="L15" s="20">
        <v>26</v>
      </c>
      <c r="M15" s="43">
        <f t="shared" si="3"/>
        <v>35.973514739000166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167.886077097</v>
      </c>
      <c r="T15" s="11" t="s">
        <v>105</v>
      </c>
      <c r="U15" s="50">
        <v>976.76190476199997</v>
      </c>
      <c r="V15" s="32">
        <f>U40-U39</f>
        <v>35.973514739000166</v>
      </c>
      <c r="W15" s="22">
        <v>12</v>
      </c>
      <c r="X15" s="32">
        <f>U47-U45</f>
        <v>203.01424036300023</v>
      </c>
      <c r="Y15" s="22">
        <v>14</v>
      </c>
      <c r="Z15" s="32">
        <f t="shared" ref="Z15:Z27" si="7">X13</f>
        <v>167.886077097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89.619890791139056</v>
      </c>
      <c r="G16" s="25">
        <f t="shared" si="1"/>
        <v>73.130144163728744</v>
      </c>
      <c r="H16" s="45">
        <f t="shared" si="2"/>
        <v>22.548494626910546</v>
      </c>
      <c r="I16" s="13"/>
      <c r="J16" s="11" t="s">
        <v>32</v>
      </c>
      <c r="K16" s="62" t="s">
        <v>387</v>
      </c>
      <c r="L16" s="20">
        <v>46</v>
      </c>
      <c r="M16" s="43">
        <f t="shared" si="3"/>
        <v>30.796734694000406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153.15156462599998</v>
      </c>
      <c r="T16" s="11" t="s">
        <v>106</v>
      </c>
      <c r="U16" s="50">
        <v>1181.63446712</v>
      </c>
      <c r="V16" s="32">
        <f>U43-U42</f>
        <v>30.796734694000406</v>
      </c>
      <c r="W16" s="22">
        <v>13</v>
      </c>
      <c r="X16" s="32">
        <f>U50-U48</f>
        <v>119.49496598699989</v>
      </c>
      <c r="Y16" s="22">
        <v>15</v>
      </c>
      <c r="Z16" s="32">
        <f t="shared" si="7"/>
        <v>153.15156462599998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40.656983626827916</v>
      </c>
      <c r="G17" s="13">
        <f t="shared" si="1"/>
        <v>38.790382319580551</v>
      </c>
      <c r="H17" s="44">
        <f t="shared" si="2"/>
        <v>4.812020907319452</v>
      </c>
      <c r="I17" s="13"/>
      <c r="J17" s="11" t="s">
        <v>37</v>
      </c>
      <c r="K17" s="62" t="s">
        <v>390</v>
      </c>
      <c r="L17" s="20">
        <v>39.25</v>
      </c>
      <c r="M17" s="43">
        <f t="shared" si="3"/>
        <v>57.923628118000124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203.01424036300023</v>
      </c>
      <c r="T17" s="11" t="s">
        <v>107</v>
      </c>
      <c r="U17" s="50">
        <v>1184.888163265</v>
      </c>
      <c r="V17" s="32">
        <f>U46-U45</f>
        <v>57.923628118000124</v>
      </c>
      <c r="W17" s="22">
        <v>14</v>
      </c>
      <c r="X17" s="32">
        <f>U53-U51</f>
        <v>166.179773243</v>
      </c>
      <c r="Y17" s="22">
        <v>16</v>
      </c>
      <c r="Z17" s="32">
        <f t="shared" si="7"/>
        <v>203.01424036300023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46.385897004356302</v>
      </c>
      <c r="G18" s="13">
        <f t="shared" si="1"/>
        <v>43.181735375876563</v>
      </c>
      <c r="H18" s="44">
        <f t="shared" si="2"/>
        <v>7.4201780002332658</v>
      </c>
      <c r="I18" s="13"/>
      <c r="J18" s="11" t="s">
        <v>37</v>
      </c>
      <c r="K18" s="10" t="s">
        <v>58</v>
      </c>
      <c r="L18" s="20">
        <v>25</v>
      </c>
      <c r="M18" s="43">
        <f t="shared" si="3"/>
        <v>32.337414965999869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119.49496598699989</v>
      </c>
      <c r="T18" s="11" t="s">
        <v>108</v>
      </c>
      <c r="U18" s="50">
        <v>1242.5839455780001</v>
      </c>
      <c r="V18" s="32">
        <f>U49-U48</f>
        <v>32.337414965999869</v>
      </c>
      <c r="W18" s="22">
        <v>15</v>
      </c>
      <c r="X18" s="32">
        <f>U56-U54</f>
        <v>197.85614512400025</v>
      </c>
      <c r="Y18" s="22">
        <v>17</v>
      </c>
      <c r="Z18" s="32">
        <f t="shared" si="7"/>
        <v>119.49496598699989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58.457901159020068</v>
      </c>
      <c r="G19" s="25">
        <f t="shared" si="1"/>
        <v>51.089177908465004</v>
      </c>
      <c r="H19" s="45">
        <f t="shared" si="2"/>
        <v>14.423256650865261</v>
      </c>
      <c r="I19" s="13"/>
      <c r="J19" s="11" t="s">
        <v>37</v>
      </c>
      <c r="K19" s="62" t="s">
        <v>391</v>
      </c>
      <c r="L19" s="20">
        <v>36.5</v>
      </c>
      <c r="M19" s="43">
        <f t="shared" si="3"/>
        <v>37.462857143000292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166.179773243</v>
      </c>
      <c r="T19" s="11" t="s">
        <v>109</v>
      </c>
      <c r="U19" s="50">
        <v>1457.237913832</v>
      </c>
      <c r="V19" s="32">
        <f>U52-U51</f>
        <v>37.462857143000292</v>
      </c>
      <c r="W19" s="22">
        <v>16</v>
      </c>
      <c r="X19" s="32">
        <f>U59-U57</f>
        <v>48.667210883999815</v>
      </c>
      <c r="Y19" s="22">
        <v>18</v>
      </c>
      <c r="Z19" s="32">
        <f t="shared" si="7"/>
        <v>166.179773243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65.059783907115502</v>
      </c>
      <c r="G20" s="25">
        <f t="shared" si="1"/>
        <v>59.437122827950489</v>
      </c>
      <c r="H20" s="47">
        <f t="shared" si="2"/>
        <v>9.4598473338634417</v>
      </c>
      <c r="I20" s="13"/>
      <c r="J20" s="11" t="s">
        <v>32</v>
      </c>
      <c r="K20" s="10" t="s">
        <v>59</v>
      </c>
      <c r="L20" s="20">
        <v>56</v>
      </c>
      <c r="M20" s="43">
        <f t="shared" si="3"/>
        <v>51.644807256000149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197.85614512400025</v>
      </c>
      <c r="T20" s="11" t="s">
        <v>110</v>
      </c>
      <c r="U20" s="50">
        <v>1460.1491156459999</v>
      </c>
      <c r="V20" s="32">
        <f>U55-U54</f>
        <v>51.644807256000149</v>
      </c>
      <c r="W20" s="22">
        <v>17</v>
      </c>
      <c r="X20" s="32">
        <f>U62-U60</f>
        <v>101.95918367400009</v>
      </c>
      <c r="Y20" s="22">
        <v>19</v>
      </c>
      <c r="Z20" s="32">
        <f t="shared" si="7"/>
        <v>197.85614512400025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104.69500614471043</v>
      </c>
      <c r="G21" s="25">
        <f t="shared" si="1"/>
        <v>92.464719433499582</v>
      </c>
      <c r="H21" s="44">
        <f t="shared" si="2"/>
        <v>13.226976501028423</v>
      </c>
      <c r="I21" s="13"/>
      <c r="J21" s="11" t="s">
        <v>37</v>
      </c>
      <c r="K21" s="10" t="s">
        <v>60</v>
      </c>
      <c r="L21" s="20">
        <v>34</v>
      </c>
      <c r="M21" s="43">
        <f t="shared" si="3"/>
        <v>19.485170068000116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48.667210883999815</v>
      </c>
      <c r="T21" s="11" t="s">
        <v>111</v>
      </c>
      <c r="U21" s="50">
        <v>1537.2277551019999</v>
      </c>
      <c r="V21" s="32">
        <f>U58-U57</f>
        <v>19.485170068000116</v>
      </c>
      <c r="W21" s="22">
        <v>18</v>
      </c>
      <c r="X21" s="32">
        <f>U65-U63</f>
        <v>296.03628117899962</v>
      </c>
      <c r="Y21" s="22">
        <v>20</v>
      </c>
      <c r="Z21" s="32">
        <f t="shared" si="7"/>
        <v>48.667210883999815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58.049644593404928</v>
      </c>
      <c r="G22" s="13">
        <f t="shared" si="1"/>
        <v>50.804682946092647</v>
      </c>
      <c r="H22" s="45">
        <f t="shared" si="2"/>
        <v>14.260420943871837</v>
      </c>
      <c r="I22" s="13"/>
      <c r="J22" s="11" t="s">
        <v>32</v>
      </c>
      <c r="K22" s="10" t="s">
        <v>61</v>
      </c>
      <c r="L22" s="20">
        <v>38.333300000000001</v>
      </c>
      <c r="M22" s="32">
        <f t="shared" si="3"/>
        <v>39.621224489999804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101.95918367400009</v>
      </c>
      <c r="T22" s="11" t="s">
        <v>112</v>
      </c>
      <c r="U22" s="50">
        <v>1736.1095691610001</v>
      </c>
      <c r="V22" s="32">
        <f>U61-U60</f>
        <v>39.621224489999804</v>
      </c>
      <c r="W22" s="22">
        <v>19</v>
      </c>
      <c r="X22" s="32">
        <f>U68-U66</f>
        <v>267.79646258499997</v>
      </c>
      <c r="Y22" s="22">
        <v>21</v>
      </c>
      <c r="Z22" s="32">
        <f t="shared" si="7"/>
        <v>101.95918367400009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37.189252048808349</v>
      </c>
      <c r="G23" s="13">
        <f t="shared" si="1"/>
        <v>33.745863717155345</v>
      </c>
      <c r="H23" s="45">
        <f t="shared" si="2"/>
        <v>10.203882646223374</v>
      </c>
      <c r="I23" s="13"/>
      <c r="J23" s="11" t="s">
        <v>37</v>
      </c>
      <c r="K23" s="10" t="s">
        <v>62</v>
      </c>
      <c r="L23" s="20">
        <v>36.5</v>
      </c>
      <c r="M23" s="32">
        <f t="shared" si="3"/>
        <v>58.887981858999865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296.03628117899962</v>
      </c>
      <c r="T23" s="11" t="s">
        <v>113</v>
      </c>
      <c r="U23" s="50">
        <v>1738.9191836729999</v>
      </c>
      <c r="V23" s="32">
        <f>U64-U63</f>
        <v>58.887981858999865</v>
      </c>
      <c r="W23" s="22">
        <v>20</v>
      </c>
      <c r="X23" s="32">
        <f>U71-U69</f>
        <v>76.778231292000783</v>
      </c>
      <c r="Y23" s="22">
        <v>22</v>
      </c>
      <c r="Z23" s="32">
        <f t="shared" si="7"/>
        <v>296.03628117899962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26.877390057492125</v>
      </c>
      <c r="G24" s="13">
        <f t="shared" si="1"/>
        <v>27.782293792019399</v>
      </c>
      <c r="H24" s="44">
        <f t="shared" si="2"/>
        <v>-3.2571239124510725</v>
      </c>
      <c r="I24" s="13"/>
      <c r="J24" s="11" t="s">
        <v>37</v>
      </c>
      <c r="K24" s="10" t="s">
        <v>60</v>
      </c>
      <c r="L24" s="20">
        <v>34</v>
      </c>
      <c r="M24" s="32">
        <f t="shared" si="3"/>
        <v>75.900226757000382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267.79646258499997</v>
      </c>
      <c r="T24" s="11" t="s">
        <v>114</v>
      </c>
      <c r="U24" s="50">
        <v>1781.260770975</v>
      </c>
      <c r="V24" s="32">
        <f>U67-U66</f>
        <v>75.900226757000382</v>
      </c>
      <c r="W24" s="22">
        <v>21</v>
      </c>
      <c r="X24" s="32">
        <f>U74-U72</f>
        <v>195.77034013600041</v>
      </c>
      <c r="Y24" s="22">
        <v>23</v>
      </c>
      <c r="Z24" s="32">
        <f t="shared" si="7"/>
        <v>267.79646258499997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101.3433659000759</v>
      </c>
      <c r="G25" s="13">
        <f t="shared" si="1"/>
        <v>100.02835270835614</v>
      </c>
      <c r="H25" s="44">
        <f t="shared" si="2"/>
        <v>1.3146404555454643</v>
      </c>
      <c r="I25" s="13"/>
      <c r="J25" s="11" t="s">
        <v>37</v>
      </c>
      <c r="K25" s="10" t="s">
        <v>63</v>
      </c>
      <c r="L25" s="20">
        <v>35</v>
      </c>
      <c r="M25" s="32">
        <f t="shared" si="3"/>
        <v>20.721632653000597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76.778231292000783</v>
      </c>
      <c r="T25" s="11" t="s">
        <v>115</v>
      </c>
      <c r="U25" s="50">
        <v>1899.371972789</v>
      </c>
      <c r="V25" s="32">
        <f>U70-U69</f>
        <v>20.721632653000597</v>
      </c>
      <c r="W25" s="22">
        <v>22</v>
      </c>
      <c r="X25" s="32">
        <f>U77-U75</f>
        <v>235.6930612240003</v>
      </c>
      <c r="Y25" s="22">
        <v>24</v>
      </c>
      <c r="Z25" s="32">
        <f t="shared" si="7"/>
        <v>76.778231292000783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31.290680249378063</v>
      </c>
      <c r="G26" s="13">
        <f t="shared" si="1"/>
        <v>29.268958699358695</v>
      </c>
      <c r="H26" s="44">
        <f t="shared" si="2"/>
        <v>6.907391447662488</v>
      </c>
      <c r="I26" s="13"/>
      <c r="J26" s="11" t="s">
        <v>37</v>
      </c>
      <c r="K26" s="10" t="s">
        <v>64</v>
      </c>
      <c r="L26" s="20">
        <v>37.5</v>
      </c>
      <c r="M26" s="32">
        <f t="shared" si="3"/>
        <v>71.906394558000102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195.77034013600041</v>
      </c>
      <c r="T26" s="11" t="s">
        <v>116</v>
      </c>
      <c r="U26" s="50">
        <v>1902.4130612240001</v>
      </c>
      <c r="V26" s="32">
        <f>U73-U72</f>
        <v>71.906394558000102</v>
      </c>
      <c r="W26" s="22">
        <v>23</v>
      </c>
      <c r="X26" s="2">
        <f>SUM(X2:X25)</f>
        <v>4825.2040816340013</v>
      </c>
      <c r="Z26" s="32">
        <f t="shared" si="7"/>
        <v>195.77034013600041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50.778891129020806</v>
      </c>
      <c r="G27" s="13">
        <f t="shared" si="1"/>
        <v>46.586012939790024</v>
      </c>
      <c r="H27" s="44">
        <f t="shared" si="2"/>
        <v>9.0002941325969612</v>
      </c>
      <c r="I27" s="13"/>
      <c r="J27" s="11" t="s">
        <v>37</v>
      </c>
      <c r="K27" s="10" t="s">
        <v>65</v>
      </c>
      <c r="L27" s="20">
        <v>90</v>
      </c>
      <c r="M27" s="32">
        <f t="shared" si="3"/>
        <v>106.34340136100036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235.6930612240003</v>
      </c>
      <c r="T27" s="11" t="s">
        <v>117</v>
      </c>
      <c r="U27" s="50">
        <v>1955.3001360539999</v>
      </c>
      <c r="V27" s="32">
        <f>U76-U75</f>
        <v>106.34340136100036</v>
      </c>
      <c r="W27" s="22">
        <v>24</v>
      </c>
      <c r="X27" s="32">
        <f t="shared" ref="X27:X32" si="8">U33-U32</f>
        <v>37.141496598999765</v>
      </c>
      <c r="Y27" s="22" t="s">
        <v>68</v>
      </c>
      <c r="Z27" s="32">
        <f t="shared" si="7"/>
        <v>235.6930612240003</v>
      </c>
      <c r="AA27" s="21">
        <v>24</v>
      </c>
    </row>
    <row r="28" spans="1:27" x14ac:dyDescent="0.3">
      <c r="T28" s="11" t="s">
        <v>118</v>
      </c>
      <c r="U28" s="50">
        <v>2087.196734694</v>
      </c>
      <c r="V28" s="32"/>
      <c r="W28" s="22"/>
      <c r="X28" s="32">
        <f t="shared" si="8"/>
        <v>25.602176871000211</v>
      </c>
      <c r="Y28" s="22" t="s">
        <v>42</v>
      </c>
      <c r="Z28" s="21"/>
    </row>
    <row r="29" spans="1:27" x14ac:dyDescent="0.3">
      <c r="T29" s="11" t="s">
        <v>119</v>
      </c>
      <c r="U29" s="50">
        <v>2090.3473922899998</v>
      </c>
      <c r="V29" s="32"/>
      <c r="W29" s="22"/>
      <c r="X29" s="32">
        <f t="shared" si="8"/>
        <v>68.720907028999591</v>
      </c>
      <c r="Y29" s="22" t="s">
        <v>43</v>
      </c>
      <c r="Z29" s="21"/>
    </row>
    <row r="30" spans="1:27" x14ac:dyDescent="0.3">
      <c r="T30" s="11" t="s">
        <v>120</v>
      </c>
      <c r="U30" s="50">
        <v>2140.4647619050002</v>
      </c>
      <c r="V30" s="32"/>
      <c r="X30" s="32">
        <f t="shared" si="8"/>
        <v>40.989750567000101</v>
      </c>
      <c r="Y30" s="22" t="s">
        <v>69</v>
      </c>
      <c r="Z30" s="21"/>
    </row>
    <row r="31" spans="1:27" x14ac:dyDescent="0.3">
      <c r="T31" s="11" t="s">
        <v>121</v>
      </c>
      <c r="U31" s="50">
        <v>2336.986122449</v>
      </c>
      <c r="V31" s="32"/>
      <c r="X31" s="32">
        <f t="shared" si="8"/>
        <v>26.66376417299989</v>
      </c>
      <c r="Y31" s="22" t="s">
        <v>70</v>
      </c>
      <c r="Z31" s="21"/>
    </row>
    <row r="32" spans="1:27" x14ac:dyDescent="0.3">
      <c r="T32" s="11" t="s">
        <v>122</v>
      </c>
      <c r="U32" s="50">
        <v>2339.4114285710002</v>
      </c>
      <c r="V32" s="32"/>
      <c r="X32" s="32">
        <f t="shared" si="8"/>
        <v>88.608435374000237</v>
      </c>
      <c r="Y32" s="22" t="s">
        <v>71</v>
      </c>
      <c r="Z32" s="21"/>
    </row>
    <row r="33" spans="20:26" x14ac:dyDescent="0.3">
      <c r="T33" s="11" t="s">
        <v>123</v>
      </c>
      <c r="U33" s="50">
        <v>2376.55292517</v>
      </c>
      <c r="V33" s="32"/>
      <c r="Z33" s="21"/>
    </row>
    <row r="34" spans="20:26" x14ac:dyDescent="0.3">
      <c r="T34" s="11" t="s">
        <v>124</v>
      </c>
      <c r="U34" s="50">
        <v>2402.1551020410002</v>
      </c>
      <c r="V34" s="32"/>
      <c r="X34" s="22"/>
      <c r="Z34" s="21"/>
    </row>
    <row r="35" spans="20:26" x14ac:dyDescent="0.3">
      <c r="T35" s="11" t="s">
        <v>125</v>
      </c>
      <c r="U35" s="50">
        <v>2470.8760090699998</v>
      </c>
      <c r="V35" s="32"/>
      <c r="X35" s="22"/>
      <c r="Z35" s="21"/>
    </row>
    <row r="36" spans="20:26" x14ac:dyDescent="0.3">
      <c r="T36" s="11" t="s">
        <v>126</v>
      </c>
      <c r="U36" s="50">
        <v>2511.8657596369999</v>
      </c>
      <c r="V36" s="32"/>
      <c r="X36" s="22"/>
      <c r="Z36" s="21"/>
    </row>
    <row r="37" spans="20:26" x14ac:dyDescent="0.3">
      <c r="T37" s="11" t="s">
        <v>127</v>
      </c>
      <c r="U37" s="50">
        <v>2538.5295238099998</v>
      </c>
      <c r="V37" s="32"/>
      <c r="X37" s="22"/>
      <c r="Z37" s="21"/>
    </row>
    <row r="38" spans="20:26" x14ac:dyDescent="0.3">
      <c r="T38" s="11" t="s">
        <v>128</v>
      </c>
      <c r="U38" s="50">
        <v>2627.137959184</v>
      </c>
      <c r="V38" s="32"/>
      <c r="X38" s="22"/>
      <c r="Z38" s="21"/>
    </row>
    <row r="39" spans="20:26" x14ac:dyDescent="0.3">
      <c r="T39" s="11" t="s">
        <v>129</v>
      </c>
      <c r="U39" s="50">
        <v>2634.9307936509999</v>
      </c>
      <c r="V39" s="32"/>
      <c r="X39" s="22"/>
      <c r="Z39" s="21"/>
    </row>
    <row r="40" spans="20:26" x14ac:dyDescent="0.3">
      <c r="T40" s="11" t="s">
        <v>130</v>
      </c>
      <c r="U40" s="50">
        <v>2670.9043083900001</v>
      </c>
      <c r="V40" s="32"/>
      <c r="X40" s="22"/>
      <c r="Z40" s="21"/>
    </row>
    <row r="41" spans="20:26" x14ac:dyDescent="0.3">
      <c r="T41" s="11" t="s">
        <v>131</v>
      </c>
      <c r="U41" s="50">
        <v>2802.8168707479999</v>
      </c>
      <c r="V41" s="32"/>
      <c r="X41" s="22"/>
      <c r="Z41" s="21"/>
    </row>
    <row r="42" spans="20:26" x14ac:dyDescent="0.3">
      <c r="T42" s="11" t="s">
        <v>132</v>
      </c>
      <c r="U42" s="50">
        <v>2805.8514285709998</v>
      </c>
      <c r="V42" s="32"/>
      <c r="X42" s="22"/>
      <c r="Z42" s="21"/>
    </row>
    <row r="43" spans="20:26" x14ac:dyDescent="0.3">
      <c r="T43" s="11" t="s">
        <v>133</v>
      </c>
      <c r="U43" s="50">
        <v>2836.6481632650002</v>
      </c>
      <c r="V43" s="32"/>
      <c r="X43" s="22"/>
      <c r="Z43" s="21"/>
    </row>
    <row r="44" spans="20:26" x14ac:dyDescent="0.3">
      <c r="T44" s="11" t="s">
        <v>134</v>
      </c>
      <c r="U44" s="50">
        <v>2959.0029931969998</v>
      </c>
      <c r="V44" s="32"/>
      <c r="X44" s="22"/>
      <c r="Z44" s="21"/>
    </row>
    <row r="45" spans="20:26" x14ac:dyDescent="0.3">
      <c r="T45" s="11" t="s">
        <v>135</v>
      </c>
      <c r="U45" s="50">
        <v>2963.4568707479998</v>
      </c>
      <c r="V45" s="32"/>
      <c r="X45" s="22"/>
      <c r="Z45" s="21"/>
    </row>
    <row r="46" spans="20:26" x14ac:dyDescent="0.3">
      <c r="T46" s="11" t="s">
        <v>136</v>
      </c>
      <c r="U46" s="50">
        <v>3021.3804988659999</v>
      </c>
      <c r="V46" s="32"/>
      <c r="X46" s="22"/>
      <c r="Z46" s="21"/>
    </row>
    <row r="47" spans="20:26" x14ac:dyDescent="0.3">
      <c r="T47" s="11" t="s">
        <v>137</v>
      </c>
      <c r="U47" s="50">
        <v>3166.471111111</v>
      </c>
      <c r="V47" s="32"/>
      <c r="X47" s="22"/>
      <c r="Z47" s="21"/>
    </row>
    <row r="48" spans="20:26" x14ac:dyDescent="0.3">
      <c r="T48" s="11" t="s">
        <v>138</v>
      </c>
      <c r="U48" s="50">
        <v>3170.954013605</v>
      </c>
      <c r="V48" s="32"/>
      <c r="X48" s="22"/>
      <c r="Z48" s="21"/>
    </row>
    <row r="49" spans="20:26" x14ac:dyDescent="0.3">
      <c r="T49" s="11" t="s">
        <v>139</v>
      </c>
      <c r="U49" s="50">
        <v>3203.2914285709999</v>
      </c>
      <c r="V49" s="32"/>
      <c r="X49" s="22"/>
      <c r="Z49" s="21"/>
    </row>
    <row r="50" spans="20:26" x14ac:dyDescent="0.3">
      <c r="T50" s="11" t="s">
        <v>140</v>
      </c>
      <c r="U50" s="50">
        <v>3290.4489795919999</v>
      </c>
      <c r="V50" s="32"/>
      <c r="X50" s="22"/>
      <c r="Z50" s="21"/>
    </row>
    <row r="51" spans="20:26" x14ac:dyDescent="0.3">
      <c r="T51" s="11" t="s">
        <v>141</v>
      </c>
      <c r="U51" s="50">
        <v>3293.4106122449998</v>
      </c>
      <c r="V51" s="32"/>
      <c r="X51" s="22"/>
      <c r="Z51" s="21"/>
    </row>
    <row r="52" spans="20:26" x14ac:dyDescent="0.3">
      <c r="T52" s="11" t="s">
        <v>142</v>
      </c>
      <c r="U52" s="50">
        <v>3330.8734693880001</v>
      </c>
      <c r="V52" s="32"/>
      <c r="X52" s="22"/>
      <c r="Z52" s="21"/>
    </row>
    <row r="53" spans="20:26" x14ac:dyDescent="0.3">
      <c r="T53" s="11" t="s">
        <v>143</v>
      </c>
      <c r="U53" s="50">
        <v>3459.5903854879998</v>
      </c>
      <c r="V53" s="32"/>
      <c r="X53" s="22"/>
      <c r="Z53" s="21"/>
    </row>
    <row r="54" spans="20:26" x14ac:dyDescent="0.3">
      <c r="T54" s="11" t="s">
        <v>144</v>
      </c>
      <c r="U54" s="50">
        <v>3462.831746032</v>
      </c>
      <c r="V54" s="32"/>
      <c r="X54" s="22"/>
      <c r="Z54" s="21"/>
    </row>
    <row r="55" spans="20:26" x14ac:dyDescent="0.3">
      <c r="T55" s="11" t="s">
        <v>145</v>
      </c>
      <c r="U55" s="50">
        <v>3514.4765532880001</v>
      </c>
      <c r="V55" s="32"/>
      <c r="X55" s="22"/>
      <c r="Z55" s="21"/>
    </row>
    <row r="56" spans="20:26" x14ac:dyDescent="0.3">
      <c r="T56" s="11" t="s">
        <v>146</v>
      </c>
      <c r="U56" s="50">
        <v>3660.6878911560002</v>
      </c>
      <c r="V56" s="32"/>
      <c r="X56" s="22"/>
      <c r="Z56" s="21"/>
    </row>
    <row r="57" spans="20:26" x14ac:dyDescent="0.3">
      <c r="T57" s="11" t="s">
        <v>147</v>
      </c>
      <c r="U57" s="50">
        <v>3663.5711564630001</v>
      </c>
      <c r="V57" s="32"/>
      <c r="X57" s="22"/>
      <c r="Z57" s="21"/>
    </row>
    <row r="58" spans="20:26" x14ac:dyDescent="0.3">
      <c r="T58" s="11" t="s">
        <v>148</v>
      </c>
      <c r="U58" s="50">
        <v>3683.0563265310002</v>
      </c>
      <c r="V58" s="32"/>
      <c r="X58" s="22"/>
      <c r="Z58" s="21"/>
    </row>
    <row r="59" spans="20:26" x14ac:dyDescent="0.3">
      <c r="T59" s="11" t="s">
        <v>149</v>
      </c>
      <c r="U59" s="50">
        <v>3712.2383673469999</v>
      </c>
      <c r="V59" s="32"/>
      <c r="X59" s="22"/>
      <c r="Z59" s="21"/>
    </row>
    <row r="60" spans="20:26" x14ac:dyDescent="0.3">
      <c r="T60" s="11" t="s">
        <v>150</v>
      </c>
      <c r="U60" s="50">
        <v>3715.611428571</v>
      </c>
      <c r="V60" s="32"/>
      <c r="X60" s="22"/>
      <c r="Z60" s="21"/>
    </row>
    <row r="61" spans="20:26" x14ac:dyDescent="0.3">
      <c r="T61" s="11" t="s">
        <v>151</v>
      </c>
      <c r="U61" s="50">
        <v>3755.2326530609998</v>
      </c>
      <c r="V61" s="32"/>
      <c r="X61" s="22"/>
      <c r="Z61" s="21"/>
    </row>
    <row r="62" spans="20:26" x14ac:dyDescent="0.3">
      <c r="T62" s="11" t="s">
        <v>152</v>
      </c>
      <c r="U62" s="50">
        <v>3817.5706122450001</v>
      </c>
      <c r="V62" s="32"/>
      <c r="X62" s="22"/>
      <c r="Z62" s="21"/>
    </row>
    <row r="63" spans="20:26" x14ac:dyDescent="0.3">
      <c r="T63" s="11" t="s">
        <v>153</v>
      </c>
      <c r="U63" s="50">
        <v>3821.3188208619999</v>
      </c>
      <c r="V63" s="32"/>
      <c r="X63" s="22"/>
      <c r="Z63" s="21"/>
    </row>
    <row r="64" spans="20:26" x14ac:dyDescent="0.3">
      <c r="T64" s="11" t="s">
        <v>154</v>
      </c>
      <c r="U64" s="50">
        <v>3880.2068027209998</v>
      </c>
      <c r="V64" s="32"/>
      <c r="X64" s="22"/>
      <c r="Z64" s="21"/>
    </row>
    <row r="65" spans="20:26" x14ac:dyDescent="0.3">
      <c r="T65" s="11" t="s">
        <v>155</v>
      </c>
      <c r="U65" s="50">
        <v>4117.3551020409996</v>
      </c>
      <c r="V65" s="32"/>
      <c r="X65" s="22"/>
      <c r="Z65" s="21"/>
    </row>
    <row r="66" spans="20:26" x14ac:dyDescent="0.3">
      <c r="T66" s="11" t="s">
        <v>156</v>
      </c>
      <c r="U66" s="50">
        <v>4120.8598639459997</v>
      </c>
      <c r="V66" s="32"/>
      <c r="X66" s="22"/>
      <c r="Z66" s="21"/>
    </row>
    <row r="67" spans="20:26" x14ac:dyDescent="0.3">
      <c r="T67" s="11" t="s">
        <v>157</v>
      </c>
      <c r="U67" s="50">
        <v>4196.7600907030001</v>
      </c>
      <c r="V67" s="32"/>
      <c r="X67" s="22"/>
      <c r="Z67" s="21"/>
    </row>
    <row r="68" spans="20:26" x14ac:dyDescent="0.3">
      <c r="T68" s="11" t="s">
        <v>158</v>
      </c>
      <c r="U68" s="50">
        <v>4388.6563265309996</v>
      </c>
      <c r="V68" s="32"/>
      <c r="X68" s="22"/>
      <c r="Z68" s="21"/>
    </row>
    <row r="69" spans="20:26" x14ac:dyDescent="0.3">
      <c r="T69" s="11" t="s">
        <v>159</v>
      </c>
      <c r="U69" s="50">
        <v>4393.9983673469997</v>
      </c>
      <c r="V69" s="32"/>
      <c r="X69" s="22"/>
      <c r="Z69" s="21"/>
    </row>
    <row r="70" spans="20:26" x14ac:dyDescent="0.3">
      <c r="T70" s="11" t="s">
        <v>160</v>
      </c>
      <c r="U70" s="50">
        <v>4414.72</v>
      </c>
      <c r="V70" s="32"/>
      <c r="X70" s="22"/>
      <c r="Z70" s="21"/>
    </row>
    <row r="71" spans="20:26" x14ac:dyDescent="0.3">
      <c r="T71" s="11" t="s">
        <v>161</v>
      </c>
      <c r="U71" s="50">
        <v>4470.7765986390004</v>
      </c>
      <c r="V71" s="32"/>
      <c r="X71" s="22"/>
      <c r="Z71" s="21"/>
    </row>
    <row r="72" spans="20:26" x14ac:dyDescent="0.3">
      <c r="T72" s="11" t="s">
        <v>162</v>
      </c>
      <c r="U72" s="50">
        <v>4475.210884354</v>
      </c>
      <c r="V72" s="32"/>
      <c r="X72" s="22"/>
      <c r="Z72" s="21"/>
    </row>
    <row r="73" spans="20:26" x14ac:dyDescent="0.3">
      <c r="T73" s="11" t="s">
        <v>163</v>
      </c>
      <c r="U73" s="50">
        <v>4547.1172789120001</v>
      </c>
      <c r="V73" s="32"/>
      <c r="X73" s="22"/>
      <c r="Z73" s="21"/>
    </row>
    <row r="74" spans="20:26" x14ac:dyDescent="0.3">
      <c r="T74" s="11" t="s">
        <v>164</v>
      </c>
      <c r="U74" s="50">
        <v>4670.9812244900004</v>
      </c>
      <c r="V74" s="32"/>
      <c r="X74" s="22"/>
      <c r="Z74" s="21"/>
    </row>
    <row r="75" spans="20:26" x14ac:dyDescent="0.3">
      <c r="T75" s="11" t="s">
        <v>165</v>
      </c>
      <c r="U75" s="50">
        <v>4675.04</v>
      </c>
      <c r="V75" s="32"/>
      <c r="X75" s="22"/>
      <c r="Z75" s="21"/>
    </row>
    <row r="76" spans="20:26" x14ac:dyDescent="0.3">
      <c r="T76" s="11" t="s">
        <v>166</v>
      </c>
      <c r="U76" s="50">
        <v>4781.3834013610003</v>
      </c>
      <c r="V76" s="32"/>
      <c r="X76" s="22"/>
      <c r="Z76" s="21"/>
    </row>
    <row r="77" spans="20:26" x14ac:dyDescent="0.3">
      <c r="T77" s="11" t="s">
        <v>167</v>
      </c>
      <c r="U77" s="50">
        <v>4910.7330612240003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Tabelle41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201</v>
      </c>
      <c r="C1" s="16"/>
      <c r="D1" s="16"/>
      <c r="E1" s="16"/>
      <c r="F1" s="15" t="s">
        <v>77</v>
      </c>
      <c r="G1" s="15" t="s">
        <v>73</v>
      </c>
      <c r="H1" s="27" t="s">
        <v>90</v>
      </c>
      <c r="I1" s="15"/>
      <c r="J1" s="11" t="s">
        <v>36</v>
      </c>
      <c r="K1" s="10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201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45.679999819144186</v>
      </c>
      <c r="G2" s="13">
        <f t="shared" ref="G2:G27" si="1">Q2/R2*60</f>
        <v>45.16103870163407</v>
      </c>
      <c r="H2" s="29">
        <f t="shared" ref="H2:H27" si="2">(F2-G2)/G2*100</f>
        <v>1.1491345912983588</v>
      </c>
      <c r="I2" s="13"/>
      <c r="J2" s="11" t="s">
        <v>37</v>
      </c>
      <c r="K2" s="62" t="s">
        <v>59</v>
      </c>
      <c r="L2" s="20">
        <v>28</v>
      </c>
      <c r="M2" s="43">
        <v>36.777583332999995</v>
      </c>
      <c r="N2" s="54"/>
      <c r="O2" s="11" t="s">
        <v>37</v>
      </c>
      <c r="P2" s="19">
        <v>136.5</v>
      </c>
      <c r="Q2" s="19">
        <f>P2*2</f>
        <v>273</v>
      </c>
      <c r="R2" s="32">
        <v>362.70202083300001</v>
      </c>
      <c r="T2" s="11" t="s">
        <v>92</v>
      </c>
      <c r="U2" s="22">
        <v>1.341882086</v>
      </c>
      <c r="V2" s="32">
        <f>U3-U2</f>
        <v>35.412403628</v>
      </c>
      <c r="W2" s="22">
        <v>1</v>
      </c>
      <c r="X2" s="32">
        <f>U4-U2</f>
        <v>348.95435374200002</v>
      </c>
      <c r="Y2" s="22">
        <v>1</v>
      </c>
      <c r="Z2" s="32">
        <f>X2</f>
        <v>348.95435374200002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63.359999999493098</v>
      </c>
      <c r="G3" s="13">
        <f t="shared" si="1"/>
        <v>57.08466872403352</v>
      </c>
      <c r="H3" s="28">
        <f t="shared" si="2"/>
        <v>10.993023898932723</v>
      </c>
      <c r="I3" s="13"/>
      <c r="J3" s="11" t="s">
        <v>32</v>
      </c>
      <c r="K3" s="62" t="s">
        <v>76</v>
      </c>
      <c r="L3" s="20">
        <v>44</v>
      </c>
      <c r="M3" s="43">
        <v>41.666666667000015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v>107.0340625</v>
      </c>
      <c r="T3" s="11" t="s">
        <v>93</v>
      </c>
      <c r="U3" s="22">
        <v>36.754285713999998</v>
      </c>
      <c r="V3" s="32">
        <f>U6-U5</f>
        <v>40.161814058999994</v>
      </c>
      <c r="W3" s="22">
        <v>2</v>
      </c>
      <c r="X3" s="32">
        <f>U7-U5</f>
        <v>102.411609978</v>
      </c>
      <c r="Y3" s="22">
        <v>2</v>
      </c>
      <c r="Z3" s="32">
        <f t="shared" ref="Z3:Z11" si="3">X3</f>
        <v>102.411609978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35.297950908695945</v>
      </c>
      <c r="G4" s="13">
        <f t="shared" si="1"/>
        <v>33.413802222896692</v>
      </c>
      <c r="H4" s="24">
        <f t="shared" si="2"/>
        <v>5.638833537202621</v>
      </c>
      <c r="I4" s="13"/>
      <c r="J4" s="11" t="s">
        <v>39</v>
      </c>
      <c r="K4" s="62" t="s">
        <v>392</v>
      </c>
      <c r="L4" s="20">
        <v>32.5</v>
      </c>
      <c r="M4" s="43">
        <v>55.244000000000028</v>
      </c>
      <c r="N4" s="11"/>
      <c r="O4" s="11" t="s">
        <v>39</v>
      </c>
      <c r="P4" s="19">
        <v>54.75</v>
      </c>
      <c r="Q4" s="19">
        <f>P4*2</f>
        <v>109.5</v>
      </c>
      <c r="R4" s="32">
        <v>196.62533333300007</v>
      </c>
      <c r="T4" s="11" t="s">
        <v>94</v>
      </c>
      <c r="U4" s="22">
        <v>350.29623582800002</v>
      </c>
      <c r="V4" s="32">
        <f>U9-U8</f>
        <v>53.239002267000046</v>
      </c>
      <c r="W4" s="22">
        <v>3</v>
      </c>
      <c r="X4" s="32">
        <f>U10-U8</f>
        <v>189.25859410399994</v>
      </c>
      <c r="Y4" s="22">
        <v>3</v>
      </c>
      <c r="Z4" s="32">
        <f t="shared" si="3"/>
        <v>189.25859410399994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152.45648397380572</v>
      </c>
      <c r="G5" s="13">
        <f t="shared" si="1"/>
        <v>141.40578758320967</v>
      </c>
      <c r="H5" s="29">
        <f t="shared" si="2"/>
        <v>7.8148826716822368</v>
      </c>
      <c r="I5" s="13"/>
      <c r="J5" s="11" t="s">
        <v>37</v>
      </c>
      <c r="K5" s="62" t="s">
        <v>386</v>
      </c>
      <c r="L5" s="20">
        <v>88</v>
      </c>
      <c r="M5" s="43">
        <v>34.632833333000008</v>
      </c>
      <c r="N5" s="11"/>
      <c r="O5" s="11" t="s">
        <v>37</v>
      </c>
      <c r="P5" s="19">
        <v>109</v>
      </c>
      <c r="Q5" s="19">
        <f>P5*4</f>
        <v>436</v>
      </c>
      <c r="R5" s="32">
        <v>184.99950000000001</v>
      </c>
      <c r="T5" s="11" t="s">
        <v>95</v>
      </c>
      <c r="U5" s="22">
        <v>355.99092970499999</v>
      </c>
      <c r="V5" s="32">
        <f>U12-U11</f>
        <v>33.298866212999997</v>
      </c>
      <c r="W5" s="22">
        <v>4</v>
      </c>
      <c r="X5" s="32">
        <f>U13-U11</f>
        <v>178.07528344700006</v>
      </c>
      <c r="Y5" s="22">
        <v>4</v>
      </c>
      <c r="Z5" s="32">
        <f t="shared" si="3"/>
        <v>178.07528344700006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49.487197877070919</v>
      </c>
      <c r="G6" s="13">
        <f t="shared" si="1"/>
        <v>48.335756670727385</v>
      </c>
      <c r="H6" s="24">
        <f t="shared" si="2"/>
        <v>2.3821727136442217</v>
      </c>
      <c r="I6" s="13"/>
      <c r="J6" s="11" t="s">
        <v>37</v>
      </c>
      <c r="K6" s="62" t="s">
        <v>387</v>
      </c>
      <c r="L6" s="20">
        <v>69</v>
      </c>
      <c r="M6" s="43">
        <v>83.658000000000015</v>
      </c>
      <c r="N6" s="54"/>
      <c r="O6" s="11" t="s">
        <v>37</v>
      </c>
      <c r="P6" s="19">
        <v>82</v>
      </c>
      <c r="Q6" s="19">
        <f>P6*3</f>
        <v>246</v>
      </c>
      <c r="R6" s="32">
        <v>305.36400000000003</v>
      </c>
      <c r="T6" s="11" t="s">
        <v>96</v>
      </c>
      <c r="U6" s="22">
        <v>396.15274376399998</v>
      </c>
      <c r="V6" s="32">
        <f>U15-U14</f>
        <v>80.740136054000004</v>
      </c>
      <c r="W6" s="22">
        <v>5</v>
      </c>
      <c r="X6" s="32">
        <f>U16-U14</f>
        <v>294.57414965999988</v>
      </c>
      <c r="Y6" s="22">
        <v>5</v>
      </c>
      <c r="Z6" s="32">
        <f t="shared" si="3"/>
        <v>294.57414965999988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41.279548394441619</v>
      </c>
      <c r="G7" s="25">
        <f t="shared" si="1"/>
        <v>40.551557503657406</v>
      </c>
      <c r="H7" s="24">
        <f t="shared" si="2"/>
        <v>1.7952230089277192</v>
      </c>
      <c r="I7" s="13"/>
      <c r="J7" s="11" t="s">
        <v>37</v>
      </c>
      <c r="K7" s="62" t="s">
        <v>388</v>
      </c>
      <c r="L7" s="20">
        <v>39</v>
      </c>
      <c r="M7" s="43">
        <v>56.686666666999827</v>
      </c>
      <c r="N7" s="54"/>
      <c r="O7" s="11" t="s">
        <v>37</v>
      </c>
      <c r="P7" s="19">
        <v>60</v>
      </c>
      <c r="Q7" s="19">
        <f>P7*3</f>
        <v>180</v>
      </c>
      <c r="R7" s="32">
        <v>266.3276249999999</v>
      </c>
      <c r="T7" s="11" t="s">
        <v>97</v>
      </c>
      <c r="U7" s="22">
        <v>458.40253968299999</v>
      </c>
      <c r="V7" s="32">
        <f>U18-U17</f>
        <v>54.806349206999812</v>
      </c>
      <c r="W7" s="22">
        <v>6</v>
      </c>
      <c r="X7" s="32">
        <f>U19-U17</f>
        <v>258.22911564699984</v>
      </c>
      <c r="Y7" s="22">
        <v>6</v>
      </c>
      <c r="Z7" s="32">
        <f t="shared" si="3"/>
        <v>258.22911564699984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31.966337670383393</v>
      </c>
      <c r="G8" s="25">
        <f t="shared" si="1"/>
        <v>32.683289311096559</v>
      </c>
      <c r="H8" s="24">
        <f t="shared" si="2"/>
        <v>-2.1936336758789703</v>
      </c>
      <c r="I8" s="13"/>
      <c r="J8" s="11" t="s">
        <v>37</v>
      </c>
      <c r="K8" s="62" t="s">
        <v>389</v>
      </c>
      <c r="L8" s="20">
        <v>40</v>
      </c>
      <c r="M8" s="43">
        <v>75.078979166999943</v>
      </c>
      <c r="N8" s="54"/>
      <c r="O8" s="11" t="s">
        <v>37</v>
      </c>
      <c r="P8" s="19">
        <v>74</v>
      </c>
      <c r="Q8" s="19">
        <f>P8*2</f>
        <v>148</v>
      </c>
      <c r="R8" s="32">
        <v>271.69847916699996</v>
      </c>
      <c r="T8" s="11" t="s">
        <v>98</v>
      </c>
      <c r="U8" s="22">
        <v>464.63854875300001</v>
      </c>
      <c r="V8" s="32">
        <f>U21-U20</f>
        <v>72.55292516999998</v>
      </c>
      <c r="W8" s="22">
        <v>7</v>
      </c>
      <c r="X8" s="32">
        <f>U22-U20</f>
        <v>262.53714285700016</v>
      </c>
      <c r="Y8" s="22">
        <v>7</v>
      </c>
      <c r="Z8" s="32">
        <f t="shared" si="3"/>
        <v>262.53714285700016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108.12161903740216</v>
      </c>
      <c r="G9" s="25">
        <f t="shared" si="1"/>
        <v>80.537881079540568</v>
      </c>
      <c r="H9" s="28">
        <f t="shared" si="2"/>
        <v>34.249396170007778</v>
      </c>
      <c r="I9" s="13"/>
      <c r="J9" s="11" t="s">
        <v>37</v>
      </c>
      <c r="K9" s="10" t="s">
        <v>40</v>
      </c>
      <c r="L9" s="20">
        <v>76</v>
      </c>
      <c r="M9" s="43">
        <v>42.174729167000123</v>
      </c>
      <c r="N9" s="11"/>
      <c r="O9" s="11" t="s">
        <v>37</v>
      </c>
      <c r="P9" s="19">
        <v>69</v>
      </c>
      <c r="Q9" s="19">
        <f>P9*3</f>
        <v>207</v>
      </c>
      <c r="R9" s="32">
        <v>154.213145833</v>
      </c>
      <c r="T9" s="11" t="s">
        <v>99</v>
      </c>
      <c r="U9" s="22">
        <v>517.87755102000006</v>
      </c>
      <c r="V9" s="32">
        <f>U24-U23</f>
        <v>40.751020407999931</v>
      </c>
      <c r="W9" s="22">
        <v>8</v>
      </c>
      <c r="X9" s="32">
        <f>U25-U23</f>
        <v>149.0256689339999</v>
      </c>
      <c r="Y9" s="22">
        <v>8</v>
      </c>
      <c r="Z9" s="32">
        <f t="shared" si="3"/>
        <v>149.0256689339999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51.140833988984951</v>
      </c>
      <c r="G10" s="25">
        <f t="shared" si="1"/>
        <v>45.731178171231846</v>
      </c>
      <c r="H10" s="28">
        <f t="shared" si="2"/>
        <v>11.829250927010147</v>
      </c>
      <c r="I10" s="13"/>
      <c r="J10" s="11" t="s">
        <v>41</v>
      </c>
      <c r="K10" s="62" t="s">
        <v>388</v>
      </c>
      <c r="L10" s="20">
        <v>39</v>
      </c>
      <c r="M10" s="43">
        <v>45.756000000000085</v>
      </c>
      <c r="N10" s="54"/>
      <c r="O10" s="11" t="s">
        <v>41</v>
      </c>
      <c r="P10" s="19">
        <v>43</v>
      </c>
      <c r="Q10" s="19">
        <f>P10*3</f>
        <v>129</v>
      </c>
      <c r="R10" s="32">
        <v>169.24995833300022</v>
      </c>
      <c r="T10" s="11" t="s">
        <v>100</v>
      </c>
      <c r="U10" s="22">
        <v>653.89714285699995</v>
      </c>
      <c r="V10" s="32">
        <f>U27-U26</f>
        <v>44.721632654000132</v>
      </c>
      <c r="W10" s="22">
        <v>9</v>
      </c>
      <c r="X10" s="32">
        <f>U28-U26</f>
        <v>164.97777777800002</v>
      </c>
      <c r="Y10" s="22">
        <v>9</v>
      </c>
      <c r="Z10" s="32">
        <f t="shared" si="3"/>
        <v>164.97777777800002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42.581233841942819</v>
      </c>
      <c r="G11" s="25">
        <f t="shared" si="1"/>
        <v>40.063250770636138</v>
      </c>
      <c r="H11" s="24">
        <f t="shared" si="2"/>
        <v>6.2850193703008372</v>
      </c>
      <c r="I11" s="13"/>
      <c r="J11" s="11" t="s">
        <v>37</v>
      </c>
      <c r="K11" s="62" t="s">
        <v>59</v>
      </c>
      <c r="L11" s="20">
        <v>28</v>
      </c>
      <c r="M11" s="43">
        <v>39.453999999999724</v>
      </c>
      <c r="N11" s="11"/>
      <c r="O11" s="11" t="s">
        <v>37</v>
      </c>
      <c r="P11" s="19">
        <v>67</v>
      </c>
      <c r="Q11" s="19">
        <f t="shared" ref="Q11:Q16" si="4">P11*2</f>
        <v>134</v>
      </c>
      <c r="R11" s="32">
        <v>200.68266666699992</v>
      </c>
      <c r="T11" s="11" t="s">
        <v>101</v>
      </c>
      <c r="U11" s="22">
        <v>661.64535147399999</v>
      </c>
      <c r="V11" s="32">
        <f>U30-U29</f>
        <v>38.58575963699991</v>
      </c>
      <c r="W11" s="22">
        <v>10</v>
      </c>
      <c r="X11" s="32">
        <f>U31-U29</f>
        <v>195.69777777800005</v>
      </c>
      <c r="Y11" s="22">
        <v>10</v>
      </c>
      <c r="Z11" s="32">
        <f t="shared" si="3"/>
        <v>195.69777777800005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48.401501982652327</v>
      </c>
      <c r="G12" s="25">
        <f t="shared" si="1"/>
        <v>48.755970633457508</v>
      </c>
      <c r="H12" s="24">
        <f t="shared" si="2"/>
        <v>-0.72702613895237733</v>
      </c>
      <c r="I12" s="24"/>
      <c r="J12" s="11" t="s">
        <v>32</v>
      </c>
      <c r="K12" s="30" t="s">
        <v>172</v>
      </c>
      <c r="L12" s="20">
        <v>28</v>
      </c>
      <c r="M12" s="43">
        <v>34.709666666999965</v>
      </c>
      <c r="N12" s="21"/>
      <c r="O12" s="11" t="s">
        <v>32</v>
      </c>
      <c r="P12" s="19">
        <v>28.833333</v>
      </c>
      <c r="Q12" s="19">
        <f t="shared" si="4"/>
        <v>57.666665999999999</v>
      </c>
      <c r="R12" s="32">
        <v>70.965666667000278</v>
      </c>
      <c r="T12" s="11" t="s">
        <v>102</v>
      </c>
      <c r="U12" s="22">
        <v>694.94421768699999</v>
      </c>
      <c r="V12" s="32">
        <f>U33-U32</f>
        <v>33.845986395000182</v>
      </c>
      <c r="W12" s="22" t="s">
        <v>68</v>
      </c>
      <c r="X12" s="32">
        <f>U38-U32</f>
        <v>242.24217687100008</v>
      </c>
      <c r="Y12" s="22">
        <v>11</v>
      </c>
      <c r="Z12" s="32">
        <f>V12+X30</f>
        <v>69.215782313000091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67.072983891260506</v>
      </c>
      <c r="G13" s="25">
        <f t="shared" si="1"/>
        <v>64.163593748651067</v>
      </c>
      <c r="H13" s="24">
        <f t="shared" si="2"/>
        <v>4.5343316554344408</v>
      </c>
      <c r="I13" s="24"/>
      <c r="J13" s="11" t="s">
        <v>32</v>
      </c>
      <c r="K13" s="30" t="s">
        <v>174</v>
      </c>
      <c r="L13" s="20">
        <v>24.3333333</v>
      </c>
      <c r="M13" s="43">
        <v>21.767333332999897</v>
      </c>
      <c r="N13" s="21"/>
      <c r="O13" s="11" t="s">
        <v>32</v>
      </c>
      <c r="P13" s="19">
        <v>24.33333</v>
      </c>
      <c r="Q13" s="19">
        <f t="shared" si="4"/>
        <v>48.66666</v>
      </c>
      <c r="R13" s="32">
        <v>45.508666665999954</v>
      </c>
      <c r="T13" s="11" t="s">
        <v>103</v>
      </c>
      <c r="U13" s="22">
        <v>839.72063492100006</v>
      </c>
      <c r="V13" s="32">
        <f>U34-U33</f>
        <v>21.27673469399997</v>
      </c>
      <c r="W13" s="22" t="s">
        <v>42</v>
      </c>
      <c r="X13" s="32">
        <f>U41-U39</f>
        <v>180.25650793600016</v>
      </c>
      <c r="Y13" s="22">
        <v>12</v>
      </c>
      <c r="Z13" s="32">
        <f>V13+X31</f>
        <v>44.409614512999724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34.277264987710275</v>
      </c>
      <c r="G14" s="25">
        <f t="shared" si="1"/>
        <v>31.781294248907429</v>
      </c>
      <c r="H14" s="24">
        <f t="shared" si="2"/>
        <v>7.8535843104899739</v>
      </c>
      <c r="I14" s="24"/>
      <c r="J14" s="11" t="s">
        <v>37</v>
      </c>
      <c r="K14" s="30" t="s">
        <v>173</v>
      </c>
      <c r="L14" s="20">
        <v>34</v>
      </c>
      <c r="M14" s="43">
        <v>59.514666666999801</v>
      </c>
      <c r="N14" s="21"/>
      <c r="O14" s="11" t="s">
        <v>37</v>
      </c>
      <c r="P14" s="19">
        <v>35</v>
      </c>
      <c r="Q14" s="19">
        <f t="shared" si="4"/>
        <v>70</v>
      </c>
      <c r="R14" s="32">
        <v>132.15320833399937</v>
      </c>
      <c r="T14" s="11" t="s">
        <v>104</v>
      </c>
      <c r="U14" s="22">
        <v>847.32517006800003</v>
      </c>
      <c r="V14" s="32">
        <f>U35-U34</f>
        <v>58.057142857000144</v>
      </c>
      <c r="W14" s="22" t="s">
        <v>43</v>
      </c>
      <c r="X14" s="32">
        <f>U44-U42</f>
        <v>150.36952380999992</v>
      </c>
      <c r="Y14" s="22">
        <v>13</v>
      </c>
      <c r="Z14" s="32">
        <f>V14+X32</f>
        <v>128.61678004500027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34.691850380533431</v>
      </c>
      <c r="G15" s="25">
        <f t="shared" si="1"/>
        <v>31.166020380501113</v>
      </c>
      <c r="H15" s="28">
        <f t="shared" si="2"/>
        <v>11.313058122230576</v>
      </c>
      <c r="I15" s="13"/>
      <c r="J15" s="11" t="s">
        <v>37</v>
      </c>
      <c r="K15" s="62" t="s">
        <v>388</v>
      </c>
      <c r="L15" s="20">
        <v>26</v>
      </c>
      <c r="M15" s="43">
        <v>44.967333332999715</v>
      </c>
      <c r="N15" s="58"/>
      <c r="O15" s="11" t="s">
        <v>37</v>
      </c>
      <c r="P15" s="19">
        <v>48</v>
      </c>
      <c r="Q15" s="19">
        <f t="shared" si="4"/>
        <v>96</v>
      </c>
      <c r="R15" s="32">
        <v>184.81666666699994</v>
      </c>
      <c r="T15" s="11" t="s">
        <v>105</v>
      </c>
      <c r="U15" s="22">
        <v>928.06530612200004</v>
      </c>
      <c r="V15" s="32">
        <f>U40-U39</f>
        <v>43.868299320000006</v>
      </c>
      <c r="W15" s="22">
        <v>12</v>
      </c>
      <c r="X15" s="32">
        <f>U47-U45</f>
        <v>201.99328798199986</v>
      </c>
      <c r="Y15" s="22">
        <v>14</v>
      </c>
      <c r="Z15" s="32">
        <f t="shared" ref="Z15:Z27" si="5">X13</f>
        <v>180.25650793600016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79.439700662759634</v>
      </c>
      <c r="G16" s="25">
        <f t="shared" si="1"/>
        <v>72.70127217821161</v>
      </c>
      <c r="H16" s="29">
        <f t="shared" si="2"/>
        <v>9.2686527795967706</v>
      </c>
      <c r="I16" s="13"/>
      <c r="J16" s="11" t="s">
        <v>32</v>
      </c>
      <c r="K16" s="62" t="s">
        <v>387</v>
      </c>
      <c r="L16" s="20">
        <v>46</v>
      </c>
      <c r="M16" s="43">
        <v>34.74333333300001</v>
      </c>
      <c r="N16" s="58"/>
      <c r="O16" s="11" t="s">
        <v>32</v>
      </c>
      <c r="P16" s="19">
        <v>93.333299999999994</v>
      </c>
      <c r="Q16" s="19">
        <f t="shared" si="4"/>
        <v>186.66659999999999</v>
      </c>
      <c r="R16" s="32">
        <v>154.05502083300007</v>
      </c>
      <c r="T16" s="11" t="s">
        <v>106</v>
      </c>
      <c r="U16" s="22">
        <v>1141.8993197279999</v>
      </c>
      <c r="V16" s="32">
        <f>U43-U42</f>
        <v>33.93160997699988</v>
      </c>
      <c r="W16" s="22">
        <v>13</v>
      </c>
      <c r="X16" s="32">
        <f>U50-U48</f>
        <v>129.75891156499983</v>
      </c>
      <c r="Y16" s="22">
        <v>15</v>
      </c>
      <c r="Z16" s="32">
        <f t="shared" si="5"/>
        <v>150.36952380999992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40.753345638897223</v>
      </c>
      <c r="G17" s="13">
        <f t="shared" si="1"/>
        <v>38.768125380566502</v>
      </c>
      <c r="H17" s="24">
        <f t="shared" si="2"/>
        <v>5.1207538121661722</v>
      </c>
      <c r="I17" s="13"/>
      <c r="J17" s="11" t="s">
        <v>37</v>
      </c>
      <c r="K17" s="62" t="s">
        <v>390</v>
      </c>
      <c r="L17" s="20">
        <v>39.25</v>
      </c>
      <c r="M17" s="43">
        <v>57.786666667000191</v>
      </c>
      <c r="N17" s="58"/>
      <c r="O17" s="11" t="s">
        <v>37</v>
      </c>
      <c r="P17" s="19">
        <v>43.75</v>
      </c>
      <c r="Q17" s="19">
        <f>P17*3</f>
        <v>131.25</v>
      </c>
      <c r="R17" s="32">
        <v>203.13079166700027</v>
      </c>
      <c r="T17" s="11" t="s">
        <v>107</v>
      </c>
      <c r="U17" s="22">
        <v>1146.9612698410001</v>
      </c>
      <c r="V17" s="32">
        <f>U46-U45</f>
        <v>57.338775509999778</v>
      </c>
      <c r="W17" s="22">
        <v>14</v>
      </c>
      <c r="X17" s="32">
        <f>U53-U51</f>
        <v>151.76054421800018</v>
      </c>
      <c r="Y17" s="22">
        <v>16</v>
      </c>
      <c r="Z17" s="32">
        <f t="shared" si="5"/>
        <v>201.99328798199986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40.96271482742786</v>
      </c>
      <c r="G18" s="13">
        <f t="shared" si="1"/>
        <v>39.48598708202271</v>
      </c>
      <c r="H18" s="24">
        <f t="shared" si="2"/>
        <v>3.7398780036512704</v>
      </c>
      <c r="I18" s="13"/>
      <c r="J18" s="11" t="s">
        <v>37</v>
      </c>
      <c r="K18" s="10" t="s">
        <v>58</v>
      </c>
      <c r="L18" s="20">
        <v>25</v>
      </c>
      <c r="M18" s="43">
        <v>36.618666666000081</v>
      </c>
      <c r="N18" s="58"/>
      <c r="O18" s="11" t="s">
        <v>37</v>
      </c>
      <c r="P18" s="19">
        <v>43</v>
      </c>
      <c r="Q18" s="19">
        <f>P18*2</f>
        <v>86</v>
      </c>
      <c r="R18" s="32">
        <v>130.67927083300037</v>
      </c>
      <c r="T18" s="11" t="s">
        <v>108</v>
      </c>
      <c r="U18" s="22">
        <v>1201.7676190479999</v>
      </c>
      <c r="V18" s="32">
        <f>U49-U48</f>
        <v>36.310204081999927</v>
      </c>
      <c r="W18" s="22">
        <v>15</v>
      </c>
      <c r="X18" s="32">
        <f>U56-U54</f>
        <v>176.4114285720002</v>
      </c>
      <c r="Y18" s="22">
        <v>17</v>
      </c>
      <c r="Z18" s="32">
        <f t="shared" si="5"/>
        <v>129.75891156499983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61.726002783307393</v>
      </c>
      <c r="G19" s="25">
        <f t="shared" si="1"/>
        <v>55.714675708313976</v>
      </c>
      <c r="H19" s="28">
        <f t="shared" si="2"/>
        <v>10.789485891410083</v>
      </c>
      <c r="I19" s="13"/>
      <c r="J19" s="11" t="s">
        <v>37</v>
      </c>
      <c r="K19" s="62" t="s">
        <v>391</v>
      </c>
      <c r="L19" s="20">
        <v>36.5</v>
      </c>
      <c r="M19" s="43">
        <v>35.479374999999891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v>152.38333333299988</v>
      </c>
      <c r="T19" s="11" t="s">
        <v>109</v>
      </c>
      <c r="U19" s="22">
        <v>1405.1903854879999</v>
      </c>
      <c r="V19" s="32">
        <f>U52-U51</f>
        <v>35.193469388000267</v>
      </c>
      <c r="W19" s="22">
        <v>16</v>
      </c>
      <c r="X19" s="32">
        <f>U59-U57</f>
        <v>47.168253968000045</v>
      </c>
      <c r="Y19" s="22">
        <v>18</v>
      </c>
      <c r="Z19" s="32">
        <f t="shared" si="5"/>
        <v>151.76054421800018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71.031936183506275</v>
      </c>
      <c r="G20" s="25">
        <f t="shared" si="1"/>
        <v>66.026612767390901</v>
      </c>
      <c r="H20" s="29">
        <f t="shared" si="2"/>
        <v>7.5807666126216811</v>
      </c>
      <c r="I20" s="13"/>
      <c r="J20" s="11" t="s">
        <v>32</v>
      </c>
      <c r="K20" s="10" t="s">
        <v>59</v>
      </c>
      <c r="L20" s="20">
        <v>56</v>
      </c>
      <c r="M20" s="43">
        <v>47.302666666999812</v>
      </c>
      <c r="N20" s="58"/>
      <c r="O20" s="11" t="s">
        <v>32</v>
      </c>
      <c r="P20" s="19">
        <v>49</v>
      </c>
      <c r="Q20" s="19">
        <f>P20*4</f>
        <v>196</v>
      </c>
      <c r="R20" s="32">
        <v>178.11000000000013</v>
      </c>
      <c r="T20" s="11" t="s">
        <v>110</v>
      </c>
      <c r="U20" s="22">
        <v>1413.0438095239999</v>
      </c>
      <c r="V20" s="32">
        <f>U55-U54</f>
        <v>46.852789116000167</v>
      </c>
      <c r="W20" s="22">
        <v>17</v>
      </c>
      <c r="X20" s="32">
        <f>U62-U60</f>
        <v>79.703945578000003</v>
      </c>
      <c r="Y20" s="22">
        <v>19</v>
      </c>
      <c r="Z20" s="32">
        <f t="shared" si="5"/>
        <v>176.4114285720002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98.572947203854383</v>
      </c>
      <c r="G21" s="25">
        <f t="shared" si="1"/>
        <v>93.488807527971119</v>
      </c>
      <c r="H21" s="24">
        <f t="shared" si="2"/>
        <v>5.4382335279676441</v>
      </c>
      <c r="I21" s="13"/>
      <c r="J21" s="11" t="s">
        <v>37</v>
      </c>
      <c r="K21" s="10" t="s">
        <v>60</v>
      </c>
      <c r="L21" s="20">
        <v>34</v>
      </c>
      <c r="M21" s="43">
        <v>20.695333333000235</v>
      </c>
      <c r="N21" s="58"/>
      <c r="O21" s="11" t="s">
        <v>37</v>
      </c>
      <c r="P21" s="19">
        <v>18.75</v>
      </c>
      <c r="Q21" s="19">
        <f>P21*4</f>
        <v>75</v>
      </c>
      <c r="R21" s="32">
        <v>48.13410416700026</v>
      </c>
      <c r="T21" s="11" t="s">
        <v>111</v>
      </c>
      <c r="U21" s="22">
        <v>1485.5967346939999</v>
      </c>
      <c r="V21" s="32">
        <f>U58-U57</f>
        <v>20.4671201809997</v>
      </c>
      <c r="W21" s="22">
        <v>18</v>
      </c>
      <c r="X21" s="32">
        <f>U65-U63</f>
        <v>259.23047619099998</v>
      </c>
      <c r="Y21" s="22">
        <v>20</v>
      </c>
      <c r="Z21" s="32">
        <f t="shared" si="5"/>
        <v>47.168253968000045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71.557401530706869</v>
      </c>
      <c r="G22" s="13">
        <f t="shared" si="1"/>
        <v>64.196671349126262</v>
      </c>
      <c r="H22" s="28">
        <f t="shared" si="2"/>
        <v>11.465906295281442</v>
      </c>
      <c r="I22" s="13"/>
      <c r="J22" s="11" t="s">
        <v>32</v>
      </c>
      <c r="K22" s="10" t="s">
        <v>61</v>
      </c>
      <c r="L22" s="20">
        <v>38.333300000000001</v>
      </c>
      <c r="M22" s="32">
        <v>32.14200000000028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v>80.689604167000198</v>
      </c>
      <c r="T22" s="11" t="s">
        <v>112</v>
      </c>
      <c r="U22" s="22">
        <v>1675.5809523810001</v>
      </c>
      <c r="V22" s="32">
        <f>U61-U60</f>
        <v>31.896961451000152</v>
      </c>
      <c r="W22" s="22">
        <v>19</v>
      </c>
      <c r="X22" s="32">
        <f>U68-U66</f>
        <v>286.11047618999964</v>
      </c>
      <c r="Y22" s="22">
        <v>21</v>
      </c>
      <c r="Z22" s="32">
        <f t="shared" si="5"/>
        <v>79.703945578000003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40.936109761112526</v>
      </c>
      <c r="G23" s="13">
        <f t="shared" si="1"/>
        <v>38.608033533724388</v>
      </c>
      <c r="H23" s="29">
        <f t="shared" si="2"/>
        <v>6.0300305773267286</v>
      </c>
      <c r="I23" s="13"/>
      <c r="J23" s="11" t="s">
        <v>37</v>
      </c>
      <c r="K23" s="10" t="s">
        <v>62</v>
      </c>
      <c r="L23" s="20">
        <v>36.5</v>
      </c>
      <c r="M23" s="32">
        <v>53.498000000000047</v>
      </c>
      <c r="N23" s="58"/>
      <c r="O23" s="11" t="s">
        <v>37</v>
      </c>
      <c r="P23" s="19">
        <v>83.25</v>
      </c>
      <c r="Q23" s="19">
        <f>P23*2</f>
        <v>166.5</v>
      </c>
      <c r="R23" s="32">
        <v>258.75443750000022</v>
      </c>
      <c r="T23" s="11" t="s">
        <v>113</v>
      </c>
      <c r="U23" s="22">
        <v>1684.7586394560001</v>
      </c>
      <c r="V23" s="32">
        <f>U64-U63</f>
        <v>53.864489795999816</v>
      </c>
      <c r="W23" s="22">
        <v>20</v>
      </c>
      <c r="X23" s="32">
        <f>U71-U69</f>
        <v>87.809160998000152</v>
      </c>
      <c r="Y23" s="22">
        <v>22</v>
      </c>
      <c r="Z23" s="32">
        <f t="shared" si="5"/>
        <v>259.23047619099998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26.337434391988424</v>
      </c>
      <c r="G24" s="13">
        <f t="shared" si="1"/>
        <v>25.761475513931931</v>
      </c>
      <c r="H24" s="24">
        <f t="shared" si="2"/>
        <v>2.2357371484603505</v>
      </c>
      <c r="I24" s="13"/>
      <c r="J24" s="11" t="s">
        <v>37</v>
      </c>
      <c r="K24" s="10" t="s">
        <v>60</v>
      </c>
      <c r="L24" s="20">
        <v>34</v>
      </c>
      <c r="M24" s="32">
        <v>77.456291666000197</v>
      </c>
      <c r="N24" s="58"/>
      <c r="O24" s="11" t="s">
        <v>37</v>
      </c>
      <c r="P24" s="19">
        <v>31</v>
      </c>
      <c r="Q24" s="19">
        <f>P24*4</f>
        <v>124</v>
      </c>
      <c r="R24" s="32">
        <v>288.80333333299996</v>
      </c>
      <c r="T24" s="11" t="s">
        <v>114</v>
      </c>
      <c r="U24" s="22">
        <v>1725.509659864</v>
      </c>
      <c r="V24" s="32">
        <f>U67-U66</f>
        <v>76.747755101999701</v>
      </c>
      <c r="W24" s="22">
        <v>21</v>
      </c>
      <c r="X24" s="32">
        <f>U74-U72</f>
        <v>190.61260770999979</v>
      </c>
      <c r="Y24" s="22">
        <v>23</v>
      </c>
      <c r="Z24" s="32">
        <f t="shared" si="5"/>
        <v>286.11047618999964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86.887338668926589</v>
      </c>
      <c r="G25" s="13">
        <f t="shared" si="1"/>
        <v>86.685506843555487</v>
      </c>
      <c r="H25" s="24">
        <f t="shared" si="2"/>
        <v>0.2328322608015142</v>
      </c>
      <c r="I25" s="13"/>
      <c r="J25" s="11" t="s">
        <v>37</v>
      </c>
      <c r="K25" s="10" t="s">
        <v>63</v>
      </c>
      <c r="L25" s="20">
        <v>35</v>
      </c>
      <c r="M25" s="32">
        <v>24.169229166999685</v>
      </c>
      <c r="N25" s="58"/>
      <c r="O25" s="11" t="s">
        <v>37</v>
      </c>
      <c r="P25" s="19">
        <v>64</v>
      </c>
      <c r="Q25" s="19">
        <f>P25*2</f>
        <v>128</v>
      </c>
      <c r="R25" s="32">
        <v>88.596125000000029</v>
      </c>
      <c r="T25" s="11" t="s">
        <v>115</v>
      </c>
      <c r="U25" s="22">
        <v>1833.78430839</v>
      </c>
      <c r="V25" s="32">
        <f>U70-U69</f>
        <v>23.93251700699966</v>
      </c>
      <c r="W25" s="22">
        <v>22</v>
      </c>
      <c r="X25" s="32">
        <f>U77-U75</f>
        <v>193.15519274400049</v>
      </c>
      <c r="Y25" s="22">
        <v>24</v>
      </c>
      <c r="Z25" s="32">
        <f t="shared" si="5"/>
        <v>87.809160998000152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32.677810405159221</v>
      </c>
      <c r="G26" s="13">
        <f t="shared" si="1"/>
        <v>29.822180508625088</v>
      </c>
      <c r="H26" s="24">
        <f t="shared" si="2"/>
        <v>9.5755234789362067</v>
      </c>
      <c r="I26" s="13"/>
      <c r="J26" s="11" t="s">
        <v>37</v>
      </c>
      <c r="K26" s="10" t="s">
        <v>64</v>
      </c>
      <c r="L26" s="20">
        <v>37.5</v>
      </c>
      <c r="M26" s="32">
        <v>68.854062500000509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v>192.13866666600006</v>
      </c>
      <c r="T26" s="11" t="s">
        <v>116</v>
      </c>
      <c r="U26" s="22">
        <v>1840.8547845799999</v>
      </c>
      <c r="V26" s="32">
        <f>U73-U72</f>
        <v>68.228934240999479</v>
      </c>
      <c r="W26" s="22">
        <v>23</v>
      </c>
      <c r="X26" s="2">
        <f>SUM(X2:X25)</f>
        <v>4520.3239682579997</v>
      </c>
      <c r="Z26" s="32">
        <f t="shared" si="5"/>
        <v>190.61260770999979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62.122757636642348</v>
      </c>
      <c r="G27" s="13">
        <f t="shared" si="1"/>
        <v>56.336679214337053</v>
      </c>
      <c r="H27" s="28">
        <f t="shared" si="2"/>
        <v>10.270535116725165</v>
      </c>
      <c r="I27" s="13"/>
      <c r="J27" s="11" t="s">
        <v>37</v>
      </c>
      <c r="K27" s="10" t="s">
        <v>65</v>
      </c>
      <c r="L27" s="20">
        <v>90</v>
      </c>
      <c r="M27" s="32">
        <v>86.924666667000565</v>
      </c>
      <c r="N27" s="58"/>
      <c r="O27" s="11" t="s">
        <v>37</v>
      </c>
      <c r="P27" s="19">
        <v>61</v>
      </c>
      <c r="Q27" s="19">
        <f>P27*3</f>
        <v>183</v>
      </c>
      <c r="R27" s="32">
        <v>194.89966666700002</v>
      </c>
      <c r="T27" s="11" t="s">
        <v>117</v>
      </c>
      <c r="U27" s="22">
        <v>1885.576417234</v>
      </c>
      <c r="V27" s="32">
        <f>U76-U75</f>
        <v>86.134421769000255</v>
      </c>
      <c r="W27" s="22">
        <v>24</v>
      </c>
      <c r="X27" s="32">
        <f t="shared" ref="X27:X32" si="6">U33-U32</f>
        <v>33.845986395000182</v>
      </c>
      <c r="Y27" s="22" t="s">
        <v>68</v>
      </c>
      <c r="Z27" s="32">
        <f t="shared" si="5"/>
        <v>193.15519274400049</v>
      </c>
      <c r="AA27" s="21">
        <v>24</v>
      </c>
      <c r="AD27" s="49"/>
    </row>
    <row r="28" spans="1:30" x14ac:dyDescent="0.3">
      <c r="T28" s="11" t="s">
        <v>118</v>
      </c>
      <c r="U28" s="22">
        <v>2005.8325623579999</v>
      </c>
      <c r="V28" s="32"/>
      <c r="X28" s="32">
        <f t="shared" si="6"/>
        <v>21.27673469399997</v>
      </c>
      <c r="Y28" s="22" t="s">
        <v>42</v>
      </c>
      <c r="Z28" s="21"/>
      <c r="AD28" s="49"/>
    </row>
    <row r="29" spans="1:30" x14ac:dyDescent="0.3">
      <c r="T29" s="11" t="s">
        <v>119</v>
      </c>
      <c r="U29" s="22">
        <v>2012.705668934</v>
      </c>
      <c r="V29" s="32"/>
      <c r="X29" s="32">
        <f t="shared" si="6"/>
        <v>58.057142857000144</v>
      </c>
      <c r="Y29" s="22" t="s">
        <v>43</v>
      </c>
      <c r="Z29" s="21"/>
      <c r="AD29" s="49"/>
    </row>
    <row r="30" spans="1:30" x14ac:dyDescent="0.3">
      <c r="T30" s="11" t="s">
        <v>120</v>
      </c>
      <c r="U30" s="22">
        <v>2051.2914285709999</v>
      </c>
      <c r="V30" s="32"/>
      <c r="X30" s="32">
        <f t="shared" si="6"/>
        <v>35.369795917999909</v>
      </c>
      <c r="Y30" s="22" t="s">
        <v>69</v>
      </c>
      <c r="Z30" s="21"/>
      <c r="AD30" s="49"/>
    </row>
    <row r="31" spans="1:30" x14ac:dyDescent="0.3">
      <c r="T31" s="11" t="s">
        <v>121</v>
      </c>
      <c r="U31" s="22">
        <v>2208.403446712</v>
      </c>
      <c r="X31" s="32">
        <f t="shared" si="6"/>
        <v>23.132879818999754</v>
      </c>
      <c r="Y31" s="22" t="s">
        <v>70</v>
      </c>
      <c r="Z31" s="21"/>
      <c r="AD31" s="49"/>
    </row>
    <row r="32" spans="1:30" x14ac:dyDescent="0.3">
      <c r="T32" s="11" t="s">
        <v>122</v>
      </c>
      <c r="U32" s="22">
        <v>2215.1140136049999</v>
      </c>
      <c r="X32" s="32">
        <f t="shared" si="6"/>
        <v>70.559637188000124</v>
      </c>
      <c r="Y32" s="22" t="s">
        <v>71</v>
      </c>
      <c r="Z32" s="21"/>
      <c r="AD32" s="49"/>
    </row>
    <row r="33" spans="20:30" x14ac:dyDescent="0.3">
      <c r="T33" s="11" t="s">
        <v>123</v>
      </c>
      <c r="U33" s="22">
        <v>2248.96</v>
      </c>
      <c r="X33" s="22"/>
      <c r="Z33" s="21"/>
      <c r="AD33" s="49"/>
    </row>
    <row r="34" spans="20:30" x14ac:dyDescent="0.3">
      <c r="T34" s="11" t="s">
        <v>124</v>
      </c>
      <c r="U34" s="22">
        <v>2270.236734694</v>
      </c>
      <c r="X34" s="22"/>
      <c r="Z34" s="21"/>
      <c r="AD34" s="49"/>
    </row>
    <row r="35" spans="20:30" x14ac:dyDescent="0.3">
      <c r="T35" s="11" t="s">
        <v>125</v>
      </c>
      <c r="U35" s="22">
        <v>2328.2938775510002</v>
      </c>
      <c r="X35" s="22"/>
      <c r="Y35" s="42"/>
      <c r="Z35" s="21"/>
      <c r="AD35" s="49"/>
    </row>
    <row r="36" spans="20:30" x14ac:dyDescent="0.3">
      <c r="T36" s="11" t="s">
        <v>126</v>
      </c>
      <c r="U36" s="22">
        <v>2363.6636734690001</v>
      </c>
      <c r="X36" s="22"/>
      <c r="Y36" s="42"/>
      <c r="Z36" s="21"/>
      <c r="AD36" s="49"/>
    </row>
    <row r="37" spans="20:30" x14ac:dyDescent="0.3">
      <c r="T37" s="11" t="s">
        <v>127</v>
      </c>
      <c r="U37" s="22">
        <v>2386.7965532879998</v>
      </c>
      <c r="V37" s="32"/>
      <c r="X37" s="22"/>
      <c r="Y37" s="42"/>
      <c r="Z37" s="21"/>
      <c r="AD37" s="49"/>
    </row>
    <row r="38" spans="20:30" x14ac:dyDescent="0.3">
      <c r="T38" s="11" t="s">
        <v>128</v>
      </c>
      <c r="U38" s="22">
        <v>2457.3561904759999</v>
      </c>
      <c r="V38" s="32"/>
      <c r="X38" s="22"/>
      <c r="Z38" s="21"/>
      <c r="AD38" s="49"/>
    </row>
    <row r="39" spans="20:30" x14ac:dyDescent="0.3">
      <c r="T39" s="11" t="s">
        <v>129</v>
      </c>
      <c r="U39" s="22">
        <v>2464.078367347</v>
      </c>
      <c r="V39" s="32"/>
      <c r="X39" s="22"/>
      <c r="Z39" s="21"/>
      <c r="AD39" s="49"/>
    </row>
    <row r="40" spans="20:30" x14ac:dyDescent="0.3">
      <c r="T40" s="11" t="s">
        <v>130</v>
      </c>
      <c r="U40" s="22">
        <v>2507.946666667</v>
      </c>
      <c r="V40" s="32"/>
      <c r="X40" s="22"/>
      <c r="Z40" s="21"/>
      <c r="AD40" s="49"/>
    </row>
    <row r="41" spans="20:30" x14ac:dyDescent="0.3">
      <c r="T41" s="11" t="s">
        <v>131</v>
      </c>
      <c r="U41" s="22">
        <v>2644.3348752830002</v>
      </c>
      <c r="V41" s="32"/>
      <c r="X41" s="22"/>
      <c r="Z41" s="21"/>
      <c r="AD41" s="49"/>
    </row>
    <row r="42" spans="20:30" x14ac:dyDescent="0.3">
      <c r="T42" s="11" t="s">
        <v>132</v>
      </c>
      <c r="U42" s="22">
        <v>2650.7668027210002</v>
      </c>
      <c r="V42" s="32"/>
      <c r="X42" s="22"/>
      <c r="Z42" s="21"/>
      <c r="AD42" s="49"/>
    </row>
    <row r="43" spans="20:30" x14ac:dyDescent="0.3">
      <c r="T43" s="11" t="s">
        <v>133</v>
      </c>
      <c r="U43" s="22">
        <v>2684.6984126980001</v>
      </c>
      <c r="V43" s="32"/>
      <c r="X43" s="22"/>
      <c r="Z43" s="21"/>
      <c r="AD43" s="49"/>
    </row>
    <row r="44" spans="20:30" x14ac:dyDescent="0.3">
      <c r="T44" s="11" t="s">
        <v>134</v>
      </c>
      <c r="U44" s="22">
        <v>2801.1363265310001</v>
      </c>
      <c r="V44" s="32"/>
      <c r="X44" s="22"/>
      <c r="Z44" s="21"/>
      <c r="AD44" s="49"/>
    </row>
    <row r="45" spans="20:30" x14ac:dyDescent="0.3">
      <c r="T45" s="11" t="s">
        <v>135</v>
      </c>
      <c r="U45" s="22">
        <v>2808.2416326530001</v>
      </c>
      <c r="V45" s="32"/>
      <c r="X45" s="22"/>
      <c r="Z45" s="21"/>
      <c r="AD45" s="49"/>
    </row>
    <row r="46" spans="20:30" x14ac:dyDescent="0.3">
      <c r="T46" s="11" t="s">
        <v>136</v>
      </c>
      <c r="U46" s="22">
        <v>2865.5804081629999</v>
      </c>
      <c r="V46" s="32"/>
      <c r="X46" s="22"/>
      <c r="Z46" s="21"/>
      <c r="AD46" s="49"/>
    </row>
    <row r="47" spans="20:30" x14ac:dyDescent="0.3">
      <c r="T47" s="11" t="s">
        <v>137</v>
      </c>
      <c r="U47" s="22">
        <v>3010.234920635</v>
      </c>
      <c r="V47" s="32"/>
      <c r="X47" s="22"/>
      <c r="Z47" s="21"/>
      <c r="AD47" s="49"/>
    </row>
    <row r="48" spans="20:30" x14ac:dyDescent="0.3">
      <c r="T48" s="11" t="s">
        <v>138</v>
      </c>
      <c r="U48" s="22">
        <v>3016.7771428569999</v>
      </c>
      <c r="V48" s="32"/>
      <c r="X48" s="22"/>
      <c r="Z48" s="21"/>
      <c r="AD48" s="49"/>
    </row>
    <row r="49" spans="20:30" x14ac:dyDescent="0.3">
      <c r="T49" s="11" t="s">
        <v>139</v>
      </c>
      <c r="U49" s="22">
        <v>3053.0873469389999</v>
      </c>
      <c r="V49" s="32"/>
      <c r="X49" s="22"/>
      <c r="Z49" s="21"/>
      <c r="AD49" s="49"/>
    </row>
    <row r="50" spans="20:30" x14ac:dyDescent="0.3">
      <c r="T50" s="11" t="s">
        <v>140</v>
      </c>
      <c r="U50" s="22">
        <v>3146.5360544219998</v>
      </c>
      <c r="V50" s="32"/>
      <c r="X50" s="22"/>
      <c r="Z50" s="21"/>
      <c r="AD50" s="49"/>
    </row>
    <row r="51" spans="20:30" x14ac:dyDescent="0.3">
      <c r="T51" s="11" t="s">
        <v>141</v>
      </c>
      <c r="U51" s="22">
        <v>3152.4419047619999</v>
      </c>
      <c r="V51" s="32"/>
      <c r="X51" s="22"/>
      <c r="Z51" s="21"/>
      <c r="AD51" s="49"/>
    </row>
    <row r="52" spans="20:30" x14ac:dyDescent="0.3">
      <c r="T52" s="11" t="s">
        <v>142</v>
      </c>
      <c r="U52" s="22">
        <v>3187.6353741500002</v>
      </c>
      <c r="V52" s="32"/>
      <c r="X52" s="22"/>
      <c r="Z52" s="21"/>
      <c r="AD52" s="49"/>
    </row>
    <row r="53" spans="20:30" x14ac:dyDescent="0.3">
      <c r="T53" s="11" t="s">
        <v>143</v>
      </c>
      <c r="U53" s="22">
        <v>3304.2024489800001</v>
      </c>
      <c r="V53" s="32"/>
      <c r="X53" s="22"/>
      <c r="Z53" s="21"/>
      <c r="AD53" s="49"/>
    </row>
    <row r="54" spans="20:30" x14ac:dyDescent="0.3">
      <c r="T54" s="11" t="s">
        <v>144</v>
      </c>
      <c r="U54" s="22">
        <v>3310.2882539679999</v>
      </c>
      <c r="V54" s="32"/>
      <c r="X54" s="22"/>
      <c r="Z54" s="21"/>
      <c r="AD54" s="49"/>
    </row>
    <row r="55" spans="20:30" x14ac:dyDescent="0.3">
      <c r="T55" s="11" t="s">
        <v>145</v>
      </c>
      <c r="U55" s="22">
        <v>3357.1410430840001</v>
      </c>
      <c r="V55" s="32"/>
      <c r="X55" s="22"/>
      <c r="Z55" s="21"/>
      <c r="AD55" s="49"/>
    </row>
    <row r="56" spans="20:30" x14ac:dyDescent="0.3">
      <c r="T56" s="11" t="s">
        <v>146</v>
      </c>
      <c r="U56" s="22">
        <v>3486.6996825400001</v>
      </c>
      <c r="V56" s="32"/>
      <c r="X56" s="22"/>
      <c r="Z56" s="21"/>
      <c r="AD56" s="49"/>
    </row>
    <row r="57" spans="20:30" x14ac:dyDescent="0.3">
      <c r="T57" s="11" t="s">
        <v>147</v>
      </c>
      <c r="U57" s="22">
        <v>3492.9079365080001</v>
      </c>
      <c r="V57" s="32"/>
      <c r="X57" s="22"/>
      <c r="Z57" s="21"/>
      <c r="AD57" s="49"/>
    </row>
    <row r="58" spans="20:30" x14ac:dyDescent="0.3">
      <c r="T58" s="11" t="s">
        <v>148</v>
      </c>
      <c r="U58" s="22">
        <v>3513.3750566889998</v>
      </c>
      <c r="V58" s="32"/>
      <c r="X58" s="22"/>
      <c r="Z58" s="21"/>
      <c r="AD58" s="49"/>
    </row>
    <row r="59" spans="20:30" x14ac:dyDescent="0.3">
      <c r="T59" s="11" t="s">
        <v>149</v>
      </c>
      <c r="U59" s="22">
        <v>3540.0761904760002</v>
      </c>
      <c r="V59" s="32"/>
      <c r="X59" s="22"/>
      <c r="Z59" s="21"/>
      <c r="AD59" s="49"/>
    </row>
    <row r="60" spans="20:30" x14ac:dyDescent="0.3">
      <c r="T60" s="11" t="s">
        <v>150</v>
      </c>
      <c r="U60" s="22">
        <v>3546.170340136</v>
      </c>
      <c r="V60" s="32"/>
      <c r="X60" s="22"/>
      <c r="Z60" s="21"/>
      <c r="AD60" s="49"/>
    </row>
    <row r="61" spans="20:30" x14ac:dyDescent="0.3">
      <c r="T61" s="11" t="s">
        <v>151</v>
      </c>
      <c r="U61" s="22">
        <v>3578.0673015870002</v>
      </c>
      <c r="V61" s="32"/>
      <c r="X61" s="22"/>
      <c r="Z61" s="21"/>
      <c r="AD61" s="49"/>
    </row>
    <row r="62" spans="20:30" x14ac:dyDescent="0.3">
      <c r="T62" s="11" t="s">
        <v>152</v>
      </c>
      <c r="U62" s="22">
        <v>3625.8742857140001</v>
      </c>
      <c r="V62" s="32"/>
      <c r="X62" s="22"/>
      <c r="Z62" s="21"/>
      <c r="AD62" s="49"/>
    </row>
    <row r="63" spans="20:30" x14ac:dyDescent="0.3">
      <c r="T63" s="11" t="s">
        <v>153</v>
      </c>
      <c r="U63" s="22">
        <v>3632.039183673</v>
      </c>
      <c r="V63" s="32"/>
      <c r="X63" s="22"/>
      <c r="Z63" s="21"/>
      <c r="AD63" s="49"/>
    </row>
    <row r="64" spans="20:30" x14ac:dyDescent="0.3">
      <c r="T64" s="11" t="s">
        <v>154</v>
      </c>
      <c r="U64" s="22">
        <v>3685.9036734689998</v>
      </c>
      <c r="V64" s="32"/>
      <c r="X64" s="22"/>
      <c r="Z64" s="21"/>
      <c r="AD64" s="49"/>
    </row>
    <row r="65" spans="20:30" x14ac:dyDescent="0.3">
      <c r="T65" s="11" t="s">
        <v>155</v>
      </c>
      <c r="U65" s="22">
        <v>3891.269659864</v>
      </c>
      <c r="V65" s="32"/>
      <c r="X65" s="22"/>
      <c r="Z65" s="21"/>
      <c r="AD65" s="49"/>
    </row>
    <row r="66" spans="20:30" x14ac:dyDescent="0.3">
      <c r="T66" s="11" t="s">
        <v>156</v>
      </c>
      <c r="U66" s="22">
        <v>3898.0963265310002</v>
      </c>
      <c r="V66" s="32"/>
      <c r="X66" s="22"/>
      <c r="Z66" s="21"/>
      <c r="AD66" s="49"/>
    </row>
    <row r="67" spans="20:30" x14ac:dyDescent="0.3">
      <c r="T67" s="11" t="s">
        <v>157</v>
      </c>
      <c r="U67" s="22">
        <v>3974.8440816329999</v>
      </c>
      <c r="V67" s="32"/>
      <c r="X67" s="22"/>
      <c r="Z67" s="21"/>
      <c r="AD67" s="49"/>
    </row>
    <row r="68" spans="20:30" x14ac:dyDescent="0.3">
      <c r="T68" s="11" t="s">
        <v>158</v>
      </c>
      <c r="U68" s="22">
        <v>4184.2068027209998</v>
      </c>
      <c r="V68" s="32"/>
      <c r="X68" s="22"/>
      <c r="Z68" s="21"/>
      <c r="AD68" s="49"/>
    </row>
    <row r="69" spans="20:30" x14ac:dyDescent="0.3">
      <c r="T69" s="11" t="s">
        <v>159</v>
      </c>
      <c r="U69" s="22">
        <v>4190.3455782310002</v>
      </c>
      <c r="V69" s="32"/>
      <c r="X69" s="22"/>
      <c r="Z69" s="21"/>
      <c r="AD69" s="49"/>
    </row>
    <row r="70" spans="20:30" x14ac:dyDescent="0.3">
      <c r="T70" s="11" t="s">
        <v>160</v>
      </c>
      <c r="U70" s="22">
        <v>4214.2780952379999</v>
      </c>
      <c r="V70" s="32"/>
      <c r="X70" s="22"/>
      <c r="Z70" s="21"/>
      <c r="AD70" s="49"/>
    </row>
    <row r="71" spans="20:30" x14ac:dyDescent="0.3">
      <c r="T71" s="11" t="s">
        <v>161</v>
      </c>
      <c r="U71" s="22">
        <v>4278.1547392290004</v>
      </c>
      <c r="V71" s="32"/>
      <c r="X71" s="22"/>
      <c r="Z71" s="21"/>
      <c r="AD71" s="49"/>
    </row>
    <row r="72" spans="20:30" x14ac:dyDescent="0.3">
      <c r="T72" s="11" t="s">
        <v>162</v>
      </c>
      <c r="U72" s="22">
        <v>4284.1106575960002</v>
      </c>
      <c r="V72" s="32"/>
      <c r="X72" s="22"/>
      <c r="Z72" s="21"/>
      <c r="AD72" s="49"/>
    </row>
    <row r="73" spans="20:30" x14ac:dyDescent="0.3">
      <c r="T73" s="11" t="s">
        <v>163</v>
      </c>
      <c r="U73" s="22">
        <v>4352.3395918369997</v>
      </c>
      <c r="V73" s="32"/>
      <c r="X73" s="22"/>
      <c r="Z73" s="21"/>
      <c r="AD73" s="49"/>
    </row>
    <row r="74" spans="20:30" x14ac:dyDescent="0.3">
      <c r="T74" s="11" t="s">
        <v>164</v>
      </c>
      <c r="U74" s="22">
        <v>4474.723265306</v>
      </c>
      <c r="V74" s="32"/>
      <c r="X74" s="22"/>
      <c r="Z74" s="21"/>
      <c r="AD74" s="49"/>
    </row>
    <row r="75" spans="20:30" x14ac:dyDescent="0.3">
      <c r="T75" s="11" t="s">
        <v>165</v>
      </c>
      <c r="U75" s="22">
        <v>4482.1768707479996</v>
      </c>
      <c r="V75" s="32"/>
      <c r="X75" s="22"/>
      <c r="Z75" s="21"/>
      <c r="AD75" s="49"/>
    </row>
    <row r="76" spans="20:30" x14ac:dyDescent="0.3">
      <c r="T76" s="11" t="s">
        <v>166</v>
      </c>
      <c r="U76" s="22">
        <v>4568.3112925169999</v>
      </c>
      <c r="V76" s="32"/>
      <c r="X76" s="22"/>
      <c r="Z76" s="21"/>
      <c r="AD76" s="49"/>
    </row>
    <row r="77" spans="20:30" x14ac:dyDescent="0.3">
      <c r="T77" s="11" t="s">
        <v>167</v>
      </c>
      <c r="U77" s="22">
        <v>4675.3320634920001</v>
      </c>
      <c r="V77" s="32"/>
      <c r="X77" s="22"/>
      <c r="Z77" s="21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42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9.55468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212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12" t="s">
        <v>212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48.798094654761982</v>
      </c>
      <c r="G2" s="13">
        <f t="shared" ref="G2:G27" si="1">Q2/R2*60</f>
        <v>47.8600497139673</v>
      </c>
      <c r="H2" s="37">
        <f t="shared" ref="H2:H27" si="2">(F2-G2)/G2*100</f>
        <v>1.9599748566933208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34.427573697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342.24786848099995</v>
      </c>
      <c r="T2" s="11" t="s">
        <v>92</v>
      </c>
      <c r="U2" s="22">
        <v>1.075736961</v>
      </c>
      <c r="V2" s="32">
        <f>U3-U2</f>
        <v>34.427573697</v>
      </c>
      <c r="W2" s="22">
        <v>1</v>
      </c>
      <c r="X2" s="32">
        <f>U4-U2</f>
        <v>342.24786848099995</v>
      </c>
      <c r="Y2" s="22">
        <v>1</v>
      </c>
      <c r="Z2" s="32">
        <f>X2</f>
        <v>342.24786848099995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66.513709055579454</v>
      </c>
      <c r="G3" s="13">
        <f t="shared" si="1"/>
        <v>57.496704575382225</v>
      </c>
      <c r="H3" s="41">
        <f t="shared" si="2"/>
        <v>15.682645721678364</v>
      </c>
      <c r="I3" s="13"/>
      <c r="J3" s="11" t="s">
        <v>32</v>
      </c>
      <c r="K3" s="61" t="s">
        <v>76</v>
      </c>
      <c r="L3" s="19">
        <v>44</v>
      </c>
      <c r="M3" s="43">
        <f t="shared" si="3"/>
        <v>39.691065759000026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106.26702947799998</v>
      </c>
      <c r="T3" s="11" t="s">
        <v>93</v>
      </c>
      <c r="U3" s="22">
        <v>35.503310657999997</v>
      </c>
      <c r="V3" s="32">
        <f>U6-U5</f>
        <v>39.691065759000026</v>
      </c>
      <c r="W3" s="22">
        <v>2</v>
      </c>
      <c r="X3" s="32">
        <f>U7-U5</f>
        <v>106.26702947799998</v>
      </c>
      <c r="Y3" s="22">
        <v>2</v>
      </c>
      <c r="Z3" s="32">
        <f t="shared" ref="Z3:Z11" si="5">X3</f>
        <v>106.26702947799998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39.942906191622249</v>
      </c>
      <c r="G4" s="13">
        <f t="shared" si="1"/>
        <v>39.755002151516457</v>
      </c>
      <c r="H4" s="18">
        <f t="shared" si="2"/>
        <v>0.47265508725076116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48.819682540000031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165.26222222199999</v>
      </c>
      <c r="T4" s="11" t="s">
        <v>94</v>
      </c>
      <c r="U4" s="22">
        <v>343.32360544199997</v>
      </c>
      <c r="V4" s="32">
        <f>U9-U8</f>
        <v>48.819682540000031</v>
      </c>
      <c r="W4" s="22">
        <v>3</v>
      </c>
      <c r="X4" s="32">
        <f>U10-U8</f>
        <v>165.26222222199999</v>
      </c>
      <c r="Y4" s="22">
        <v>3</v>
      </c>
      <c r="Z4" s="32">
        <f t="shared" si="5"/>
        <v>165.26222222199999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174.30203729630477</v>
      </c>
      <c r="G5" s="13">
        <f t="shared" si="1"/>
        <v>160.89357426156795</v>
      </c>
      <c r="H5" s="37">
        <f t="shared" si="2"/>
        <v>8.3337467616565082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30.292244898000035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162.59195011399993</v>
      </c>
      <c r="T5" s="11" t="s">
        <v>95</v>
      </c>
      <c r="U5" s="22">
        <v>350.65632653099999</v>
      </c>
      <c r="V5" s="32">
        <f>U12-U11</f>
        <v>30.292244898000035</v>
      </c>
      <c r="W5" s="22">
        <v>4</v>
      </c>
      <c r="X5" s="32">
        <f>U13-U11</f>
        <v>162.59195011399993</v>
      </c>
      <c r="Y5" s="22">
        <v>4</v>
      </c>
      <c r="Z5" s="32">
        <f t="shared" si="5"/>
        <v>162.59195011399993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50.313831053710807</v>
      </c>
      <c r="G6" s="13">
        <f t="shared" si="1"/>
        <v>51.309236215867088</v>
      </c>
      <c r="H6" s="18">
        <f t="shared" si="2"/>
        <v>-1.9400116539806489</v>
      </c>
      <c r="I6" s="13"/>
      <c r="J6" s="11" t="s">
        <v>37</v>
      </c>
      <c r="K6" s="61" t="s">
        <v>387</v>
      </c>
      <c r="L6" s="19">
        <v>69</v>
      </c>
      <c r="M6" s="43">
        <f t="shared" si="3"/>
        <v>82.283537414999955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287.66750566899987</v>
      </c>
      <c r="T6" s="11" t="s">
        <v>96</v>
      </c>
      <c r="U6" s="22">
        <v>390.34739229000002</v>
      </c>
      <c r="V6" s="32">
        <f>U15-U14</f>
        <v>82.283537414999955</v>
      </c>
      <c r="W6" s="22">
        <v>5</v>
      </c>
      <c r="X6" s="32">
        <f>U16-U14</f>
        <v>287.66750566899987</v>
      </c>
      <c r="Y6" s="22">
        <v>5</v>
      </c>
      <c r="Z6" s="32">
        <f t="shared" si="5"/>
        <v>287.66750566899987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41.898910564980966</v>
      </c>
      <c r="G7" s="25">
        <f t="shared" si="1"/>
        <v>39.05715688699614</v>
      </c>
      <c r="H7" s="18">
        <f t="shared" si="2"/>
        <v>7.2758846380110489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55.848707482999998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276.51782312899991</v>
      </c>
      <c r="T7" s="11" t="s">
        <v>97</v>
      </c>
      <c r="U7" s="22">
        <v>456.92335600899997</v>
      </c>
      <c r="V7" s="32">
        <f>U18-U17</f>
        <v>55.848707482999998</v>
      </c>
      <c r="W7" s="22">
        <v>6</v>
      </c>
      <c r="X7" s="32">
        <f>U19-U17</f>
        <v>276.51782312899991</v>
      </c>
      <c r="Y7" s="22">
        <v>6</v>
      </c>
      <c r="Z7" s="32">
        <f t="shared" si="5"/>
        <v>276.51782312899991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38.561535232969852</v>
      </c>
      <c r="G8" s="25">
        <f t="shared" si="1"/>
        <v>38.657708580478378</v>
      </c>
      <c r="H8" s="18">
        <f t="shared" si="2"/>
        <v>-0.24878181102821911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62.238185940999983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229.70839002299999</v>
      </c>
      <c r="T8" s="11" t="s">
        <v>98</v>
      </c>
      <c r="U8" s="22">
        <v>463.54285714299999</v>
      </c>
      <c r="V8" s="32">
        <f>U21-U20</f>
        <v>62.238185940999983</v>
      </c>
      <c r="W8" s="22">
        <v>7</v>
      </c>
      <c r="X8" s="32">
        <f>U22-U20</f>
        <v>229.70839002299999</v>
      </c>
      <c r="Y8" s="22">
        <v>7</v>
      </c>
      <c r="Z8" s="32">
        <f t="shared" si="5"/>
        <v>229.70839002299999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119.71368156279529</v>
      </c>
      <c r="G9" s="25">
        <f t="shared" si="1"/>
        <v>92.059811430649646</v>
      </c>
      <c r="H9" s="41">
        <f t="shared" si="2"/>
        <v>30.039025392722873</v>
      </c>
      <c r="I9" s="13"/>
      <c r="J9" s="11" t="s">
        <v>37</v>
      </c>
      <c r="K9" s="11" t="s">
        <v>40</v>
      </c>
      <c r="L9" s="19">
        <v>76</v>
      </c>
      <c r="M9" s="43">
        <f t="shared" si="3"/>
        <v>38.090884353999854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134.91229024899985</v>
      </c>
      <c r="T9" s="11" t="s">
        <v>99</v>
      </c>
      <c r="U9" s="22">
        <v>512.36253968300002</v>
      </c>
      <c r="V9" s="32">
        <f>U24-U23</f>
        <v>38.090884353999854</v>
      </c>
      <c r="W9" s="22">
        <v>8</v>
      </c>
      <c r="X9" s="32">
        <f>U25-U23</f>
        <v>134.91229024899985</v>
      </c>
      <c r="Y9" s="22">
        <v>8</v>
      </c>
      <c r="Z9" s="32">
        <f t="shared" si="5"/>
        <v>134.91229024899985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49.86091763884771</v>
      </c>
      <c r="G10" s="25">
        <f t="shared" si="1"/>
        <v>43.664394075807465</v>
      </c>
      <c r="H10" s="41">
        <f t="shared" si="2"/>
        <v>14.191250546800713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46.930544218000023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177.26113378700006</v>
      </c>
      <c r="T10" s="11" t="s">
        <v>100</v>
      </c>
      <c r="U10" s="22">
        <v>628.80507936499998</v>
      </c>
      <c r="V10" s="32">
        <f>U27-U26</f>
        <v>46.930544218000023</v>
      </c>
      <c r="W10" s="22">
        <v>9</v>
      </c>
      <c r="X10" s="32">
        <f>U28-U26</f>
        <v>177.26113378700006</v>
      </c>
      <c r="Y10" s="22">
        <v>9</v>
      </c>
      <c r="Z10" s="32">
        <f t="shared" si="5"/>
        <v>177.26113378700006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42.884529895964299</v>
      </c>
      <c r="G11" s="25">
        <f t="shared" si="1"/>
        <v>42.478107656373787</v>
      </c>
      <c r="H11" s="18">
        <f t="shared" si="2"/>
        <v>0.95678047355183626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39.174965985999961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189.27396825299979</v>
      </c>
      <c r="T11" s="11" t="s">
        <v>101</v>
      </c>
      <c r="U11" s="22">
        <v>634.69714285700002</v>
      </c>
      <c r="V11" s="32">
        <f>U30-U29</f>
        <v>39.174965985999961</v>
      </c>
      <c r="W11" s="22">
        <v>10</v>
      </c>
      <c r="X11" s="32">
        <f>U31-U29</f>
        <v>189.27396825299979</v>
      </c>
      <c r="Y11" s="22">
        <v>10</v>
      </c>
      <c r="Z11" s="32">
        <f t="shared" si="5"/>
        <v>189.27396825299979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48.691875749172546</v>
      </c>
      <c r="G12" s="25">
        <f t="shared" si="1"/>
        <v>48.645825332310388</v>
      </c>
      <c r="H12" s="18">
        <f t="shared" si="2"/>
        <v>9.4664684066058491E-2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34.502675737000118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71.126349206000214</v>
      </c>
      <c r="T12" s="11" t="s">
        <v>102</v>
      </c>
      <c r="U12" s="22">
        <v>664.98938775500005</v>
      </c>
      <c r="V12" s="32">
        <f>U33-U32</f>
        <v>34.502675737000118</v>
      </c>
      <c r="W12" s="22" t="s">
        <v>68</v>
      </c>
      <c r="X12" s="32">
        <f>U38-U32</f>
        <v>243.96836734699991</v>
      </c>
      <c r="Y12" s="22">
        <v>11</v>
      </c>
      <c r="Z12" s="32">
        <f>V12+X30</f>
        <v>71.126349206000214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71.218409219697548</v>
      </c>
      <c r="G13" s="25">
        <f t="shared" si="1"/>
        <v>69.822057271150854</v>
      </c>
      <c r="H13" s="18">
        <f t="shared" si="2"/>
        <v>1.9998722511484071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20.500317460000133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41.820589568999821</v>
      </c>
      <c r="T13" s="11" t="s">
        <v>103</v>
      </c>
      <c r="U13" s="22">
        <v>797.28909297099995</v>
      </c>
      <c r="V13" s="32">
        <f>U34-U33</f>
        <v>20.500317460000133</v>
      </c>
      <c r="W13" s="22" t="s">
        <v>42</v>
      </c>
      <c r="X13" s="32">
        <f>U41-U39</f>
        <v>176.72022675699964</v>
      </c>
      <c r="Y13" s="22">
        <v>12</v>
      </c>
      <c r="Z13" s="32">
        <f>V13+X31</f>
        <v>41.820589568999821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34.436666298886884</v>
      </c>
      <c r="G14" s="25">
        <f t="shared" si="1"/>
        <v>32.055825110256556</v>
      </c>
      <c r="H14" s="18">
        <f t="shared" si="2"/>
        <v>7.4271717556524717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59.239183673999833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131.02142857199988</v>
      </c>
      <c r="T14" s="11" t="s">
        <v>104</v>
      </c>
      <c r="U14" s="22">
        <v>803.45687074800003</v>
      </c>
      <c r="V14" s="32">
        <f>U35-U34</f>
        <v>59.239183673999833</v>
      </c>
      <c r="W14" s="22" t="s">
        <v>43</v>
      </c>
      <c r="X14" s="32">
        <f>U44-U42</f>
        <v>143.52308390000007</v>
      </c>
      <c r="Y14" s="22">
        <v>13</v>
      </c>
      <c r="Z14" s="32">
        <f>V14+X32</f>
        <v>131.02142857199988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37.974264316005772</v>
      </c>
      <c r="G15" s="25">
        <f t="shared" si="1"/>
        <v>32.593892084126445</v>
      </c>
      <c r="H15" s="41">
        <f t="shared" si="2"/>
        <v>16.507302098173245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41.080453515000045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176.72022675699964</v>
      </c>
      <c r="T15" s="11" t="s">
        <v>105</v>
      </c>
      <c r="U15" s="22">
        <v>885.74040816299998</v>
      </c>
      <c r="V15" s="32">
        <f>U40-U39</f>
        <v>41.080453515000045</v>
      </c>
      <c r="W15" s="22">
        <v>12</v>
      </c>
      <c r="X15" s="32">
        <f>U47-U45</f>
        <v>219.55870748300003</v>
      </c>
      <c r="Y15" s="22">
        <v>14</v>
      </c>
      <c r="Z15" s="32">
        <f t="shared" ref="Z15:Z27" si="7">X13</f>
        <v>176.72022675699964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89.065353816244439</v>
      </c>
      <c r="G16" s="25">
        <f t="shared" si="1"/>
        <v>78.036199443732784</v>
      </c>
      <c r="H16" s="41">
        <f t="shared" si="2"/>
        <v>14.13338226506548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30.988480725000045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143.52308390000007</v>
      </c>
      <c r="T16" s="11" t="s">
        <v>106</v>
      </c>
      <c r="U16" s="22">
        <v>1091.1243764169999</v>
      </c>
      <c r="V16" s="32">
        <f>U43-U42</f>
        <v>30.988480725000045</v>
      </c>
      <c r="W16" s="22">
        <v>13</v>
      </c>
      <c r="X16" s="32">
        <f>U50-U48</f>
        <v>119.05959183599998</v>
      </c>
      <c r="Y16" s="22">
        <v>15</v>
      </c>
      <c r="Z16" s="32">
        <f t="shared" si="7"/>
        <v>143.52308390000007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37.215549936788761</v>
      </c>
      <c r="G17" s="13">
        <f t="shared" si="1"/>
        <v>35.867400069340199</v>
      </c>
      <c r="H17" s="18">
        <f t="shared" si="2"/>
        <v>3.7587053001953539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63.2800000000002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219.55870748300003</v>
      </c>
      <c r="T17" s="11" t="s">
        <v>107</v>
      </c>
      <c r="U17" s="22">
        <v>1098.5447619050001</v>
      </c>
      <c r="V17" s="32">
        <f>U46-U45</f>
        <v>63.2800000000002</v>
      </c>
      <c r="W17" s="22">
        <v>14</v>
      </c>
      <c r="X17" s="32">
        <f>U53-U51</f>
        <v>152.24916099799975</v>
      </c>
      <c r="Y17" s="22">
        <v>16</v>
      </c>
      <c r="Z17" s="32">
        <f t="shared" si="7"/>
        <v>219.55870748300003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45.063272513574347</v>
      </c>
      <c r="G18" s="13">
        <f t="shared" si="1"/>
        <v>43.339641270631112</v>
      </c>
      <c r="H18" s="18">
        <f t="shared" si="2"/>
        <v>3.9770316329573419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33.286530612000206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119.05959183599998</v>
      </c>
      <c r="T18" s="11" t="s">
        <v>108</v>
      </c>
      <c r="U18" s="22">
        <v>1154.3934693880001</v>
      </c>
      <c r="V18" s="32">
        <f>U49-U48</f>
        <v>33.286530612000206</v>
      </c>
      <c r="W18" s="22">
        <v>15</v>
      </c>
      <c r="X18" s="32">
        <f>U56-U54</f>
        <v>173.44290249400001</v>
      </c>
      <c r="Y18" s="22">
        <v>17</v>
      </c>
      <c r="Z18" s="32">
        <f t="shared" si="7"/>
        <v>119.05959183599998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67.209890770449775</v>
      </c>
      <c r="G19" s="25">
        <f t="shared" si="1"/>
        <v>55.763775276972076</v>
      </c>
      <c r="H19" s="41">
        <f t="shared" si="2"/>
        <v>20.526077075352585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32.584489796000071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152.24916099799975</v>
      </c>
      <c r="T19" s="11" t="s">
        <v>109</v>
      </c>
      <c r="U19" s="22">
        <v>1375.062585034</v>
      </c>
      <c r="V19" s="32">
        <f>U52-U51</f>
        <v>32.584489796000071</v>
      </c>
      <c r="W19" s="22">
        <v>16</v>
      </c>
      <c r="X19" s="32">
        <f>U59-U57</f>
        <v>46.490272108999761</v>
      </c>
      <c r="Y19" s="22">
        <v>18</v>
      </c>
      <c r="Z19" s="32">
        <f t="shared" si="7"/>
        <v>152.24916099799975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74.109343491600043</v>
      </c>
      <c r="G20" s="25">
        <f t="shared" si="1"/>
        <v>67.803293365704718</v>
      </c>
      <c r="H20" s="37">
        <f t="shared" si="2"/>
        <v>9.3005071182647896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45.338412697999956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173.44290249400001</v>
      </c>
      <c r="T20" s="11" t="s">
        <v>110</v>
      </c>
      <c r="U20" s="22">
        <v>1380.6497959180001</v>
      </c>
      <c r="V20" s="32">
        <f>U55-U54</f>
        <v>45.338412697999956</v>
      </c>
      <c r="W20" s="22">
        <v>17</v>
      </c>
      <c r="X20" s="32">
        <f>U62-U60</f>
        <v>81.720453513999928</v>
      </c>
      <c r="Y20" s="22">
        <v>19</v>
      </c>
      <c r="Z20" s="32">
        <f t="shared" si="7"/>
        <v>173.44290249400001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106.1777702270449</v>
      </c>
      <c r="G21" s="25">
        <f t="shared" si="1"/>
        <v>96.794443135317181</v>
      </c>
      <c r="H21" s="18">
        <f t="shared" si="2"/>
        <v>9.694076217381582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19.21306122399983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46.490272108999761</v>
      </c>
      <c r="T21" s="11" t="s">
        <v>111</v>
      </c>
      <c r="U21" s="22">
        <v>1442.8879818590001</v>
      </c>
      <c r="V21" s="32">
        <f>U58-U57</f>
        <v>19.21306122399983</v>
      </c>
      <c r="W21" s="22">
        <v>18</v>
      </c>
      <c r="X21" s="32">
        <f>U65-U63</f>
        <v>269.4560090709997</v>
      </c>
      <c r="Y21" s="22">
        <v>20</v>
      </c>
      <c r="Z21" s="32">
        <f t="shared" si="7"/>
        <v>46.490272108999761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69.294086327075888</v>
      </c>
      <c r="G22" s="13">
        <f t="shared" si="1"/>
        <v>63.386872897280099</v>
      </c>
      <c r="H22" s="37">
        <f t="shared" si="2"/>
        <v>9.3193009211364082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33.191836733999935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81.720453513999928</v>
      </c>
      <c r="T22" s="11" t="s">
        <v>112</v>
      </c>
      <c r="U22" s="22">
        <v>1610.3581859410001</v>
      </c>
      <c r="V22" s="32">
        <f>U61-U60</f>
        <v>33.191836733999935</v>
      </c>
      <c r="W22" s="22">
        <v>19</v>
      </c>
      <c r="X22" s="32">
        <f>U68-U66</f>
        <v>246.41782312899977</v>
      </c>
      <c r="Y22" s="22">
        <v>21</v>
      </c>
      <c r="Z22" s="32">
        <f t="shared" si="7"/>
        <v>81.720453513999928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38.43236661124925</v>
      </c>
      <c r="G23" s="13">
        <f t="shared" si="1"/>
        <v>37.0746974040119</v>
      </c>
      <c r="H23" s="37">
        <f t="shared" si="2"/>
        <v>3.6619832454530981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56.98321995499964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269.4560090709997</v>
      </c>
      <c r="T23" s="11" t="s">
        <v>113</v>
      </c>
      <c r="U23" s="22">
        <v>1615.1060317460001</v>
      </c>
      <c r="V23" s="32">
        <f>U64-U63</f>
        <v>56.98321995499964</v>
      </c>
      <c r="W23" s="22">
        <v>20</v>
      </c>
      <c r="X23" s="32">
        <f>U71-U69</f>
        <v>80.056598640000175</v>
      </c>
      <c r="Y23" s="22">
        <v>22</v>
      </c>
      <c r="Z23" s="32">
        <f t="shared" si="7"/>
        <v>269.4560090709997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31.016935127955247</v>
      </c>
      <c r="G24" s="13">
        <f t="shared" si="1"/>
        <v>30.192621237893</v>
      </c>
      <c r="H24" s="18">
        <f t="shared" si="2"/>
        <v>2.7301832575824778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65.770521542000097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246.41782312899977</v>
      </c>
      <c r="T24" s="11" t="s">
        <v>114</v>
      </c>
      <c r="U24" s="22">
        <v>1653.1969161</v>
      </c>
      <c r="V24" s="32">
        <f>U67-U66</f>
        <v>65.770521542000097</v>
      </c>
      <c r="W24" s="22">
        <v>21</v>
      </c>
      <c r="X24" s="32">
        <f>U74-U72</f>
        <v>199.72140589599985</v>
      </c>
      <c r="Y24" s="22">
        <v>23</v>
      </c>
      <c r="Z24" s="32">
        <f t="shared" si="7"/>
        <v>246.41782312899977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97.679981774926489</v>
      </c>
      <c r="G25" s="13">
        <f t="shared" si="1"/>
        <v>95.932129649119247</v>
      </c>
      <c r="H25" s="18">
        <f t="shared" si="2"/>
        <v>1.8219673973674668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21.498775509999632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80.056598640000175</v>
      </c>
      <c r="T25" s="11" t="s">
        <v>115</v>
      </c>
      <c r="U25" s="22">
        <v>1750.018321995</v>
      </c>
      <c r="V25" s="32">
        <f>U70-U69</f>
        <v>21.498775509999632</v>
      </c>
      <c r="W25" s="22">
        <v>22</v>
      </c>
      <c r="X25" s="32">
        <f>U77-U75</f>
        <v>183.31251700699977</v>
      </c>
      <c r="Y25" s="22">
        <v>24</v>
      </c>
      <c r="Z25" s="32">
        <f t="shared" si="7"/>
        <v>80.056598640000175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29.927721047338736</v>
      </c>
      <c r="G26" s="13">
        <f t="shared" si="1"/>
        <v>28.689934232606781</v>
      </c>
      <c r="H26" s="18">
        <f t="shared" si="2"/>
        <v>4.3143591919607154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75.181133787000363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199.72140589599985</v>
      </c>
      <c r="T26" s="11" t="s">
        <v>116</v>
      </c>
      <c r="U26" s="22">
        <v>1757.053968254</v>
      </c>
      <c r="V26" s="32">
        <f>U73-U72</f>
        <v>75.181133787000363</v>
      </c>
      <c r="W26" s="22">
        <v>23</v>
      </c>
      <c r="X26" s="2">
        <f>SUM(X2:X25)</f>
        <v>4407.4073015859976</v>
      </c>
      <c r="Z26" s="32">
        <f t="shared" si="7"/>
        <v>199.72140589599985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62.907868264967128</v>
      </c>
      <c r="G27" s="13">
        <f t="shared" si="1"/>
        <v>59.897710092435908</v>
      </c>
      <c r="H27" s="37">
        <f t="shared" si="2"/>
        <v>5.0254979161738493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85.839818593999553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183.31251700699977</v>
      </c>
      <c r="T27" s="11" t="s">
        <v>117</v>
      </c>
      <c r="U27" s="22">
        <v>1803.984512472</v>
      </c>
      <c r="V27" s="32">
        <f>U76-U75</f>
        <v>85.839818593999553</v>
      </c>
      <c r="W27" s="22">
        <v>24</v>
      </c>
      <c r="X27" s="32">
        <f t="shared" ref="X27:X32" si="8">U33-U32</f>
        <v>34.502675737000118</v>
      </c>
      <c r="Y27" s="22" t="s">
        <v>68</v>
      </c>
      <c r="Z27" s="32">
        <f t="shared" si="7"/>
        <v>183.31251700699977</v>
      </c>
      <c r="AA27" s="21">
        <v>24</v>
      </c>
    </row>
    <row r="28" spans="1:27" x14ac:dyDescent="0.3">
      <c r="T28" s="11" t="s">
        <v>118</v>
      </c>
      <c r="U28" s="22">
        <v>1934.315102041</v>
      </c>
      <c r="V28" s="32"/>
      <c r="X28" s="32">
        <f t="shared" si="8"/>
        <v>20.500317460000133</v>
      </c>
      <c r="Y28" s="22" t="s">
        <v>42</v>
      </c>
      <c r="Z28" s="21"/>
    </row>
    <row r="29" spans="1:27" x14ac:dyDescent="0.3">
      <c r="T29" s="11" t="s">
        <v>119</v>
      </c>
      <c r="U29" s="22">
        <v>1941.0808163270001</v>
      </c>
      <c r="V29" s="32"/>
      <c r="X29" s="32">
        <f t="shared" si="8"/>
        <v>59.239183673999833</v>
      </c>
      <c r="Y29" s="22" t="s">
        <v>43</v>
      </c>
      <c r="Z29" s="21"/>
    </row>
    <row r="30" spans="1:27" x14ac:dyDescent="0.3">
      <c r="T30" s="11" t="s">
        <v>120</v>
      </c>
      <c r="U30" s="22">
        <v>1980.2557823130001</v>
      </c>
      <c r="V30" s="32"/>
      <c r="X30" s="32">
        <f t="shared" si="8"/>
        <v>36.623673469000096</v>
      </c>
      <c r="Y30" s="22" t="s">
        <v>69</v>
      </c>
      <c r="Z30" s="21"/>
    </row>
    <row r="31" spans="1:27" x14ac:dyDescent="0.3">
      <c r="T31" s="11" t="s">
        <v>121</v>
      </c>
      <c r="U31" s="22">
        <v>2130.3547845799999</v>
      </c>
      <c r="X31" s="32">
        <f t="shared" si="8"/>
        <v>21.320272108999688</v>
      </c>
      <c r="Y31" s="22" t="s">
        <v>70</v>
      </c>
      <c r="Z31" s="21"/>
    </row>
    <row r="32" spans="1:27" x14ac:dyDescent="0.3">
      <c r="T32" s="11" t="s">
        <v>122</v>
      </c>
      <c r="U32" s="22">
        <v>2137.6522448979999</v>
      </c>
      <c r="X32" s="32">
        <f t="shared" si="8"/>
        <v>71.782244898000044</v>
      </c>
      <c r="Y32" s="22" t="s">
        <v>71</v>
      </c>
      <c r="Z32" s="21"/>
    </row>
    <row r="33" spans="20:26" x14ac:dyDescent="0.3">
      <c r="T33" s="11" t="s">
        <v>123</v>
      </c>
      <c r="U33" s="22">
        <v>2172.1549206350001</v>
      </c>
      <c r="X33" s="22"/>
      <c r="Z33" s="21"/>
    </row>
    <row r="34" spans="20:26" x14ac:dyDescent="0.3">
      <c r="T34" s="11" t="s">
        <v>124</v>
      </c>
      <c r="U34" s="22">
        <v>2192.6552380950002</v>
      </c>
      <c r="X34" s="22"/>
      <c r="Z34" s="21"/>
    </row>
    <row r="35" spans="20:26" x14ac:dyDescent="0.3">
      <c r="T35" s="11" t="s">
        <v>125</v>
      </c>
      <c r="U35" s="22">
        <v>2251.894421769</v>
      </c>
      <c r="X35" s="22"/>
      <c r="Y35" s="42"/>
      <c r="Z35" s="21"/>
    </row>
    <row r="36" spans="20:26" x14ac:dyDescent="0.3">
      <c r="T36" s="11" t="s">
        <v>126</v>
      </c>
      <c r="U36" s="22">
        <v>2288.5180952380001</v>
      </c>
      <c r="X36" s="22"/>
      <c r="Y36" s="42"/>
      <c r="Z36" s="21"/>
    </row>
    <row r="37" spans="20:26" x14ac:dyDescent="0.3">
      <c r="T37" s="11" t="s">
        <v>127</v>
      </c>
      <c r="U37" s="22">
        <v>2309.8383673469998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2381.6206122449998</v>
      </c>
      <c r="V38" s="32"/>
      <c r="X38" s="22"/>
      <c r="Z38" s="21"/>
    </row>
    <row r="39" spans="20:26" x14ac:dyDescent="0.3">
      <c r="T39" s="11" t="s">
        <v>129</v>
      </c>
      <c r="U39" s="22">
        <v>2388.7151020410001</v>
      </c>
      <c r="V39" s="32"/>
      <c r="X39" s="22"/>
      <c r="Z39" s="21"/>
    </row>
    <row r="40" spans="20:26" x14ac:dyDescent="0.3">
      <c r="T40" s="11" t="s">
        <v>130</v>
      </c>
      <c r="U40" s="22">
        <v>2429.7955555560002</v>
      </c>
      <c r="V40" s="32"/>
      <c r="X40" s="22"/>
      <c r="Z40" s="21"/>
    </row>
    <row r="41" spans="20:26" x14ac:dyDescent="0.3">
      <c r="T41" s="11" t="s">
        <v>131</v>
      </c>
      <c r="U41" s="22">
        <v>2565.4353287979998</v>
      </c>
      <c r="V41" s="32"/>
      <c r="X41" s="22"/>
      <c r="Z41" s="21"/>
    </row>
    <row r="42" spans="20:26" x14ac:dyDescent="0.3">
      <c r="T42" s="11" t="s">
        <v>132</v>
      </c>
      <c r="U42" s="22">
        <v>2570.228390023</v>
      </c>
      <c r="V42" s="32"/>
      <c r="X42" s="22"/>
      <c r="Z42" s="21"/>
    </row>
    <row r="43" spans="20:26" x14ac:dyDescent="0.3">
      <c r="T43" s="11" t="s">
        <v>133</v>
      </c>
      <c r="U43" s="22">
        <v>2601.216870748</v>
      </c>
      <c r="V43" s="32"/>
      <c r="X43" s="22"/>
      <c r="Z43" s="21"/>
    </row>
    <row r="44" spans="20:26" x14ac:dyDescent="0.3">
      <c r="T44" s="11" t="s">
        <v>134</v>
      </c>
      <c r="U44" s="22">
        <v>2713.751473923</v>
      </c>
      <c r="V44" s="32"/>
      <c r="X44" s="22"/>
      <c r="Z44" s="21"/>
    </row>
    <row r="45" spans="20:26" x14ac:dyDescent="0.3">
      <c r="T45" s="11" t="s">
        <v>135</v>
      </c>
      <c r="U45" s="22">
        <v>2720.2757369609999</v>
      </c>
      <c r="V45" s="32"/>
      <c r="X45" s="22"/>
      <c r="Z45" s="21"/>
    </row>
    <row r="46" spans="20:26" x14ac:dyDescent="0.3">
      <c r="T46" s="11" t="s">
        <v>136</v>
      </c>
      <c r="U46" s="22">
        <v>2783.5557369610001</v>
      </c>
      <c r="V46" s="32"/>
      <c r="X46" s="22"/>
      <c r="Z46" s="21"/>
    </row>
    <row r="47" spans="20:26" x14ac:dyDescent="0.3">
      <c r="T47" s="11" t="s">
        <v>137</v>
      </c>
      <c r="U47" s="22">
        <v>2939.8344444439999</v>
      </c>
      <c r="V47" s="32"/>
      <c r="X47" s="22"/>
      <c r="Z47" s="21"/>
    </row>
    <row r="48" spans="20:26" x14ac:dyDescent="0.3">
      <c r="T48" s="11" t="s">
        <v>138</v>
      </c>
      <c r="U48" s="22">
        <v>2946.710204082</v>
      </c>
      <c r="V48" s="32"/>
      <c r="X48" s="22"/>
      <c r="Z48" s="21"/>
    </row>
    <row r="49" spans="20:26" x14ac:dyDescent="0.3">
      <c r="T49" s="11" t="s">
        <v>139</v>
      </c>
      <c r="U49" s="22">
        <v>2979.9967346940002</v>
      </c>
      <c r="V49" s="32"/>
      <c r="X49" s="22"/>
      <c r="Z49" s="21"/>
    </row>
    <row r="50" spans="20:26" x14ac:dyDescent="0.3">
      <c r="T50" s="11" t="s">
        <v>140</v>
      </c>
      <c r="U50" s="22">
        <v>3065.769795918</v>
      </c>
      <c r="V50" s="32"/>
      <c r="X50" s="22"/>
      <c r="Z50" s="21"/>
    </row>
    <row r="51" spans="20:26" x14ac:dyDescent="0.3">
      <c r="T51" s="11" t="s">
        <v>141</v>
      </c>
      <c r="U51" s="22">
        <v>3073.387755102</v>
      </c>
      <c r="V51" s="32"/>
      <c r="X51" s="22"/>
      <c r="Z51" s="21"/>
    </row>
    <row r="52" spans="20:26" x14ac:dyDescent="0.3">
      <c r="T52" s="11" t="s">
        <v>142</v>
      </c>
      <c r="U52" s="22">
        <v>3105.9722448980001</v>
      </c>
      <c r="V52" s="32"/>
      <c r="X52" s="22"/>
      <c r="Z52" s="21"/>
    </row>
    <row r="53" spans="20:26" x14ac:dyDescent="0.3">
      <c r="T53" s="11" t="s">
        <v>143</v>
      </c>
      <c r="U53" s="22">
        <v>3225.6369160999998</v>
      </c>
      <c r="V53" s="32"/>
      <c r="X53" s="22"/>
      <c r="Z53" s="21"/>
    </row>
    <row r="54" spans="20:26" x14ac:dyDescent="0.3">
      <c r="T54" s="11" t="s">
        <v>144</v>
      </c>
      <c r="U54" s="22">
        <v>3232.5587301589999</v>
      </c>
      <c r="V54" s="32"/>
      <c r="X54" s="22"/>
      <c r="Z54" s="21"/>
    </row>
    <row r="55" spans="20:26" x14ac:dyDescent="0.3">
      <c r="T55" s="11" t="s">
        <v>145</v>
      </c>
      <c r="U55" s="22">
        <v>3277.8971428569998</v>
      </c>
      <c r="V55" s="32"/>
      <c r="X55" s="22"/>
      <c r="Z55" s="21"/>
    </row>
    <row r="56" spans="20:26" x14ac:dyDescent="0.3">
      <c r="T56" s="11" t="s">
        <v>146</v>
      </c>
      <c r="U56" s="22">
        <v>3406.0016326529999</v>
      </c>
      <c r="V56" s="32"/>
      <c r="X56" s="22"/>
      <c r="Z56" s="21"/>
    </row>
    <row r="57" spans="20:26" x14ac:dyDescent="0.3">
      <c r="T57" s="11" t="s">
        <v>147</v>
      </c>
      <c r="U57" s="22">
        <v>3413.433469388</v>
      </c>
      <c r="V57" s="32"/>
      <c r="X57" s="22"/>
      <c r="Z57" s="21"/>
    </row>
    <row r="58" spans="20:26" x14ac:dyDescent="0.3">
      <c r="T58" s="11" t="s">
        <v>148</v>
      </c>
      <c r="U58" s="22">
        <v>3432.6465306119999</v>
      </c>
      <c r="V58" s="32"/>
      <c r="X58" s="22"/>
      <c r="Z58" s="21"/>
    </row>
    <row r="59" spans="20:26" x14ac:dyDescent="0.3">
      <c r="T59" s="11" t="s">
        <v>149</v>
      </c>
      <c r="U59" s="22">
        <v>3459.9237414969998</v>
      </c>
      <c r="V59" s="32"/>
      <c r="X59" s="22"/>
      <c r="Z59" s="21"/>
    </row>
    <row r="60" spans="20:26" x14ac:dyDescent="0.3">
      <c r="T60" s="11" t="s">
        <v>150</v>
      </c>
      <c r="U60" s="22">
        <v>3466.3902040819999</v>
      </c>
      <c r="V60" s="32"/>
      <c r="X60" s="22"/>
      <c r="Z60" s="21"/>
    </row>
    <row r="61" spans="20:26" x14ac:dyDescent="0.3">
      <c r="T61" s="11" t="s">
        <v>151</v>
      </c>
      <c r="U61" s="22">
        <v>3499.5820408159998</v>
      </c>
      <c r="V61" s="32"/>
      <c r="X61" s="22"/>
      <c r="Z61" s="21"/>
    </row>
    <row r="62" spans="20:26" x14ac:dyDescent="0.3">
      <c r="T62" s="11" t="s">
        <v>152</v>
      </c>
      <c r="U62" s="22">
        <v>3548.1106575959998</v>
      </c>
      <c r="V62" s="32"/>
      <c r="X62" s="22"/>
      <c r="Z62" s="21"/>
    </row>
    <row r="63" spans="20:26" x14ac:dyDescent="0.3">
      <c r="T63" s="11" t="s">
        <v>153</v>
      </c>
      <c r="U63" s="22">
        <v>3554.5977324260002</v>
      </c>
      <c r="V63" s="32"/>
      <c r="X63" s="22"/>
      <c r="Z63" s="21"/>
    </row>
    <row r="64" spans="20:26" x14ac:dyDescent="0.3">
      <c r="T64" s="11" t="s">
        <v>154</v>
      </c>
      <c r="U64" s="22">
        <v>3611.5809523809999</v>
      </c>
      <c r="V64" s="32"/>
      <c r="X64" s="22"/>
      <c r="Z64" s="21"/>
    </row>
    <row r="65" spans="20:26" x14ac:dyDescent="0.3">
      <c r="T65" s="11" t="s">
        <v>155</v>
      </c>
      <c r="U65" s="22">
        <v>3824.0537414969999</v>
      </c>
      <c r="V65" s="32"/>
      <c r="X65" s="22"/>
      <c r="Z65" s="21"/>
    </row>
    <row r="66" spans="20:26" x14ac:dyDescent="0.3">
      <c r="T66" s="11" t="s">
        <v>156</v>
      </c>
      <c r="U66" s="22">
        <v>3831.7859410430001</v>
      </c>
      <c r="V66" s="32"/>
      <c r="X66" s="22"/>
      <c r="Z66" s="21"/>
    </row>
    <row r="67" spans="20:26" x14ac:dyDescent="0.3">
      <c r="T67" s="11" t="s">
        <v>157</v>
      </c>
      <c r="U67" s="22">
        <v>3897.5564625850002</v>
      </c>
      <c r="V67" s="32"/>
      <c r="X67" s="22"/>
      <c r="Z67" s="21"/>
    </row>
    <row r="68" spans="20:26" x14ac:dyDescent="0.3">
      <c r="T68" s="11" t="s">
        <v>158</v>
      </c>
      <c r="U68" s="22">
        <v>4078.2037641719999</v>
      </c>
      <c r="V68" s="32"/>
      <c r="X68" s="22"/>
      <c r="Z68" s="21"/>
    </row>
    <row r="69" spans="20:26" x14ac:dyDescent="0.3">
      <c r="T69" s="11" t="s">
        <v>159</v>
      </c>
      <c r="U69" s="22">
        <v>4084.210068027</v>
      </c>
      <c r="V69" s="32"/>
      <c r="X69" s="22"/>
      <c r="Z69" s="21"/>
    </row>
    <row r="70" spans="20:26" x14ac:dyDescent="0.3">
      <c r="T70" s="11" t="s">
        <v>160</v>
      </c>
      <c r="U70" s="22">
        <v>4105.7088435369997</v>
      </c>
      <c r="V70" s="32"/>
      <c r="X70" s="22"/>
      <c r="Z70" s="21"/>
    </row>
    <row r="71" spans="20:26" x14ac:dyDescent="0.3">
      <c r="T71" s="11" t="s">
        <v>161</v>
      </c>
      <c r="U71" s="22">
        <v>4164.2666666670002</v>
      </c>
      <c r="V71" s="32"/>
      <c r="X71" s="22"/>
      <c r="Z71" s="21"/>
    </row>
    <row r="72" spans="20:26" x14ac:dyDescent="0.3">
      <c r="T72" s="11" t="s">
        <v>162</v>
      </c>
      <c r="U72" s="22">
        <v>4171.747845805</v>
      </c>
      <c r="V72" s="32"/>
      <c r="X72" s="22"/>
      <c r="Z72" s="21"/>
    </row>
    <row r="73" spans="20:26" x14ac:dyDescent="0.3">
      <c r="T73" s="11" t="s">
        <v>163</v>
      </c>
      <c r="U73" s="22">
        <v>4246.9289795920004</v>
      </c>
      <c r="V73" s="32"/>
      <c r="X73" s="22"/>
      <c r="Z73" s="21"/>
    </row>
    <row r="74" spans="20:26" x14ac:dyDescent="0.3">
      <c r="T74" s="11" t="s">
        <v>164</v>
      </c>
      <c r="U74" s="22">
        <v>4371.4692517009998</v>
      </c>
      <c r="V74" s="32"/>
      <c r="X74" s="22"/>
      <c r="Z74" s="21"/>
    </row>
    <row r="75" spans="20:26" x14ac:dyDescent="0.3">
      <c r="T75" s="11" t="s">
        <v>165</v>
      </c>
      <c r="U75" s="22">
        <v>4379.328435374</v>
      </c>
      <c r="V75" s="32"/>
      <c r="X75" s="22"/>
      <c r="Z75" s="21"/>
    </row>
    <row r="76" spans="20:26" x14ac:dyDescent="0.3">
      <c r="T76" s="11" t="s">
        <v>166</v>
      </c>
      <c r="U76" s="22">
        <v>4465.1682539679996</v>
      </c>
      <c r="V76" s="32"/>
      <c r="X76" s="22"/>
      <c r="Z76" s="21"/>
    </row>
    <row r="77" spans="20:26" x14ac:dyDescent="0.3">
      <c r="T77" s="11" t="s">
        <v>167</v>
      </c>
      <c r="U77" s="22">
        <v>4562.6409523809998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Tabelle12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55468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294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12" t="s">
        <v>294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55.950942484059539</v>
      </c>
      <c r="G2" s="13">
        <f t="shared" ref="G2:G27" si="1">Q2/R2*60</f>
        <v>54.555333078724814</v>
      </c>
      <c r="H2" s="37">
        <f t="shared" ref="H2:H27" si="2">(F2-G2)/G2*100</f>
        <v>2.5581539449513073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30.026303854999998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300.245623583</v>
      </c>
      <c r="T2" s="11" t="s">
        <v>92</v>
      </c>
      <c r="U2" s="22">
        <v>0.40634920600000002</v>
      </c>
      <c r="V2" s="32">
        <f>U3-U2</f>
        <v>30.026303854999998</v>
      </c>
      <c r="W2" s="22">
        <v>1</v>
      </c>
      <c r="X2" s="32">
        <f>U4-U2</f>
        <v>300.245623583</v>
      </c>
      <c r="Y2" s="22">
        <v>1</v>
      </c>
      <c r="Z2" s="32">
        <f>X2</f>
        <v>300.245623583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69.387229661558422</v>
      </c>
      <c r="G3" s="13">
        <f t="shared" si="1"/>
        <v>62.118959974868616</v>
      </c>
      <c r="H3" s="41">
        <f t="shared" si="2"/>
        <v>11.700565639911421</v>
      </c>
      <c r="I3" s="13"/>
      <c r="J3" s="11" t="s">
        <v>32</v>
      </c>
      <c r="K3" s="61" t="s">
        <v>76</v>
      </c>
      <c r="L3" s="19">
        <v>44</v>
      </c>
      <c r="M3" s="43">
        <f t="shared" si="3"/>
        <v>38.047346938000032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98.359727891000034</v>
      </c>
      <c r="T3" s="11" t="s">
        <v>93</v>
      </c>
      <c r="U3" s="22">
        <v>30.432653061</v>
      </c>
      <c r="V3" s="32">
        <f>U6-U5</f>
        <v>38.047346938000032</v>
      </c>
      <c r="W3" s="22">
        <v>2</v>
      </c>
      <c r="X3" s="32">
        <f>U7-U5</f>
        <v>98.359727891000034</v>
      </c>
      <c r="Y3" s="22">
        <v>2</v>
      </c>
      <c r="Z3" s="32">
        <f t="shared" ref="Z3:Z11" si="5">X3</f>
        <v>98.359727891000034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50.923184423096373</v>
      </c>
      <c r="G4" s="13">
        <f t="shared" si="1"/>
        <v>50.868891947519387</v>
      </c>
      <c r="H4" s="18">
        <f t="shared" si="2"/>
        <v>0.10673021074058128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38.292970522000019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129.15555555599997</v>
      </c>
      <c r="T4" s="11" t="s">
        <v>94</v>
      </c>
      <c r="U4" s="22">
        <v>300.65197278900001</v>
      </c>
      <c r="V4" s="32">
        <f>U9-U8</f>
        <v>38.292970522000019</v>
      </c>
      <c r="W4" s="22">
        <v>3</v>
      </c>
      <c r="X4" s="32">
        <f>U10-U8</f>
        <v>129.15555555599997</v>
      </c>
      <c r="Y4" s="22">
        <v>3</v>
      </c>
      <c r="Z4" s="32">
        <f t="shared" si="5"/>
        <v>129.15555555599997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175.94361293407081</v>
      </c>
      <c r="G5" s="13">
        <f t="shared" si="1"/>
        <v>161.47515284562164</v>
      </c>
      <c r="H5" s="37">
        <f t="shared" si="2"/>
        <v>8.9601773607124269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30.009614511999985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162.00634920599998</v>
      </c>
      <c r="T5" s="11" t="s">
        <v>95</v>
      </c>
      <c r="U5" s="22">
        <v>301.42693877599999</v>
      </c>
      <c r="V5" s="32">
        <f>U12-U11</f>
        <v>30.009614511999985</v>
      </c>
      <c r="W5" s="22">
        <v>4</v>
      </c>
      <c r="X5" s="32">
        <f>U13-U11</f>
        <v>162.00634920599998</v>
      </c>
      <c r="Y5" s="22">
        <v>4</v>
      </c>
      <c r="Z5" s="32">
        <f t="shared" si="5"/>
        <v>162.00634920599998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59.952477776154595</v>
      </c>
      <c r="G6" s="13">
        <f t="shared" si="1"/>
        <v>58.779865108495933</v>
      </c>
      <c r="H6" s="18">
        <f t="shared" si="2"/>
        <v>1.9949223522276751</v>
      </c>
      <c r="I6" s="13"/>
      <c r="J6" s="11" t="s">
        <v>37</v>
      </c>
      <c r="K6" s="61" t="s">
        <v>387</v>
      </c>
      <c r="L6" s="19">
        <v>69</v>
      </c>
      <c r="M6" s="43">
        <f t="shared" si="3"/>
        <v>69.054693876999977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251.10639455800003</v>
      </c>
      <c r="T6" s="11" t="s">
        <v>96</v>
      </c>
      <c r="U6" s="22">
        <v>339.47428571400002</v>
      </c>
      <c r="V6" s="32">
        <f>U15-U14</f>
        <v>69.054693876999977</v>
      </c>
      <c r="W6" s="22">
        <v>5</v>
      </c>
      <c r="X6" s="32">
        <f>U16-U14</f>
        <v>251.10639455800003</v>
      </c>
      <c r="Y6" s="22">
        <v>5</v>
      </c>
      <c r="Z6" s="32">
        <f t="shared" si="5"/>
        <v>251.10639455800003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57.452693419644895</v>
      </c>
      <c r="G7" s="25">
        <f t="shared" si="1"/>
        <v>57.934642405588136</v>
      </c>
      <c r="H7" s="18">
        <f t="shared" si="2"/>
        <v>-0.83188394012897893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40.729160997000008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186.41696145100013</v>
      </c>
      <c r="T7" s="11" t="s">
        <v>97</v>
      </c>
      <c r="U7" s="22">
        <v>399.78666666700002</v>
      </c>
      <c r="V7" s="32">
        <f>U18-U17</f>
        <v>40.729160997000008</v>
      </c>
      <c r="W7" s="22">
        <v>6</v>
      </c>
      <c r="X7" s="32">
        <f>U19-U17</f>
        <v>186.41696145100013</v>
      </c>
      <c r="Y7" s="22">
        <v>6</v>
      </c>
      <c r="Z7" s="32">
        <f t="shared" si="5"/>
        <v>186.41696145100013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46.741188773379548</v>
      </c>
      <c r="G8" s="25">
        <f t="shared" si="1"/>
        <v>47.783925405881959</v>
      </c>
      <c r="H8" s="18">
        <f t="shared" si="2"/>
        <v>-2.1821912361642339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51.346575964000067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185.836553288</v>
      </c>
      <c r="T8" s="11" t="s">
        <v>98</v>
      </c>
      <c r="U8" s="22">
        <v>401.76</v>
      </c>
      <c r="V8" s="32">
        <f>U21-U20</f>
        <v>51.346575964000067</v>
      </c>
      <c r="W8" s="22">
        <v>7</v>
      </c>
      <c r="X8" s="32">
        <f>U22-U20</f>
        <v>185.836553288</v>
      </c>
      <c r="Y8" s="22">
        <v>7</v>
      </c>
      <c r="Z8" s="32">
        <f t="shared" si="5"/>
        <v>185.836553288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105.8783391056332</v>
      </c>
      <c r="G9" s="25">
        <f t="shared" si="1"/>
        <v>93.218994739017205</v>
      </c>
      <c r="H9" s="41">
        <f t="shared" si="2"/>
        <v>13.580219784667314</v>
      </c>
      <c r="I9" s="13"/>
      <c r="J9" s="11" t="s">
        <v>37</v>
      </c>
      <c r="K9" s="11" t="s">
        <v>40</v>
      </c>
      <c r="L9" s="19">
        <v>76</v>
      </c>
      <c r="M9" s="43">
        <f t="shared" si="3"/>
        <v>43.068299319000062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133.234648526</v>
      </c>
      <c r="T9" s="11" t="s">
        <v>99</v>
      </c>
      <c r="U9" s="22">
        <v>440.05297052200001</v>
      </c>
      <c r="V9" s="32">
        <f>U24-U23</f>
        <v>43.068299319000062</v>
      </c>
      <c r="W9" s="22">
        <v>8</v>
      </c>
      <c r="X9" s="32">
        <f>U25-U23</f>
        <v>133.234648526</v>
      </c>
      <c r="Y9" s="22">
        <v>8</v>
      </c>
      <c r="Z9" s="32">
        <f t="shared" si="5"/>
        <v>133.234648526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62.80858336459292</v>
      </c>
      <c r="G10" s="25">
        <f t="shared" si="1"/>
        <v>56.588402406062514</v>
      </c>
      <c r="H10" s="41">
        <f t="shared" si="2"/>
        <v>10.991971312241917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37.256054422000034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136.77714285799993</v>
      </c>
      <c r="T10" s="11" t="s">
        <v>100</v>
      </c>
      <c r="U10" s="22">
        <v>530.91555555599996</v>
      </c>
      <c r="V10" s="32">
        <f>U27-U26</f>
        <v>37.256054422000034</v>
      </c>
      <c r="W10" s="22">
        <v>9</v>
      </c>
      <c r="X10" s="32">
        <f>U28-U26</f>
        <v>136.77714285799993</v>
      </c>
      <c r="Y10" s="22">
        <v>9</v>
      </c>
      <c r="Z10" s="32">
        <f t="shared" si="5"/>
        <v>136.77714285799993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43.538764591527517</v>
      </c>
      <c r="G11" s="25">
        <f t="shared" si="1"/>
        <v>44.417018180572981</v>
      </c>
      <c r="H11" s="18">
        <f t="shared" si="2"/>
        <v>-1.9772907435501659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38.586303855000097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181.0117006800001</v>
      </c>
      <c r="T11" s="11" t="s">
        <v>101</v>
      </c>
      <c r="U11" s="22">
        <v>531.93650793699999</v>
      </c>
      <c r="V11" s="32">
        <f>U30-U29</f>
        <v>38.586303855000097</v>
      </c>
      <c r="W11" s="22">
        <v>10</v>
      </c>
      <c r="X11" s="32">
        <f>U31-U29</f>
        <v>181.0117006800001</v>
      </c>
      <c r="Y11" s="22">
        <v>10</v>
      </c>
      <c r="Z11" s="32">
        <f t="shared" si="5"/>
        <v>181.0117006800001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58.525025278548775</v>
      </c>
      <c r="G12" s="25">
        <f t="shared" si="1"/>
        <v>58.211202539900043</v>
      </c>
      <c r="H12" s="18">
        <f t="shared" si="2"/>
        <v>0.53911055768625671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28.705668933999959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59.438730158999761</v>
      </c>
      <c r="T12" s="11" t="s">
        <v>102</v>
      </c>
      <c r="U12" s="22">
        <v>561.94612244899997</v>
      </c>
      <c r="V12" s="32">
        <f>U33-U32</f>
        <v>28.705668933999959</v>
      </c>
      <c r="W12" s="22" t="s">
        <v>68</v>
      </c>
      <c r="X12" s="32">
        <f>U38-U32</f>
        <v>231.59727891099988</v>
      </c>
      <c r="Y12" s="22">
        <v>11</v>
      </c>
      <c r="Z12" s="32">
        <f>V12+X30</f>
        <v>59.438730158999761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60.223361187146971</v>
      </c>
      <c r="G13" s="25">
        <f t="shared" si="1"/>
        <v>58.629938353213987</v>
      </c>
      <c r="H13" s="18">
        <f t="shared" si="2"/>
        <v>2.7177631065096195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24.243083899999874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49.803900225999996</v>
      </c>
      <c r="T13" s="11" t="s">
        <v>103</v>
      </c>
      <c r="U13" s="22">
        <v>693.94285714299997</v>
      </c>
      <c r="V13" s="32">
        <f>U34-U33</f>
        <v>24.243083899999874</v>
      </c>
      <c r="W13" s="22" t="s">
        <v>42</v>
      </c>
      <c r="X13" s="32">
        <f>U41-U39</f>
        <v>117.66421768700002</v>
      </c>
      <c r="Y13" s="22">
        <v>12</v>
      </c>
      <c r="Z13" s="32">
        <f>V13+X31</f>
        <v>49.803900225999996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36.197339960024038</v>
      </c>
      <c r="G14" s="25">
        <f t="shared" si="1"/>
        <v>34.326444075457488</v>
      </c>
      <c r="H14" s="18">
        <f t="shared" si="2"/>
        <v>5.450304961544771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56.357732426000211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122.35464852600012</v>
      </c>
      <c r="T14" s="11" t="s">
        <v>104</v>
      </c>
      <c r="U14" s="22">
        <v>695.89768707500002</v>
      </c>
      <c r="V14" s="32">
        <f>U35-U34</f>
        <v>56.357732426000211</v>
      </c>
      <c r="W14" s="22" t="s">
        <v>43</v>
      </c>
      <c r="X14" s="32">
        <f>U44-U42</f>
        <v>138.31219954700009</v>
      </c>
      <c r="Y14" s="22">
        <v>13</v>
      </c>
      <c r="Z14" s="32">
        <f>V14+X32</f>
        <v>122.35464852600012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50.976312419294551</v>
      </c>
      <c r="G15" s="25">
        <f t="shared" si="1"/>
        <v>48.952860208719052</v>
      </c>
      <c r="H15" s="41">
        <f t="shared" si="2"/>
        <v>4.1334708573680023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30.602448979999963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117.66421768700002</v>
      </c>
      <c r="T15" s="11" t="s">
        <v>105</v>
      </c>
      <c r="U15" s="22">
        <v>764.952380952</v>
      </c>
      <c r="V15" s="32">
        <f>U40-U39</f>
        <v>30.602448979999963</v>
      </c>
      <c r="W15" s="22">
        <v>12</v>
      </c>
      <c r="X15" s="32">
        <f>U47-U45</f>
        <v>146.02158730199972</v>
      </c>
      <c r="Y15" s="22">
        <v>14</v>
      </c>
      <c r="Z15" s="32">
        <f t="shared" ref="Z15:Z27" si="7">X13</f>
        <v>117.66421768700002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83.486978566610205</v>
      </c>
      <c r="G16" s="25">
        <f t="shared" si="1"/>
        <v>80.976197592708445</v>
      </c>
      <c r="H16" s="41">
        <f t="shared" si="2"/>
        <v>3.1006407420244746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33.059047619000012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138.31219954700009</v>
      </c>
      <c r="T16" s="11" t="s">
        <v>106</v>
      </c>
      <c r="U16" s="22">
        <v>947.00408163300006</v>
      </c>
      <c r="V16" s="32">
        <f>U43-U42</f>
        <v>33.059047619000012</v>
      </c>
      <c r="W16" s="22">
        <v>13</v>
      </c>
      <c r="X16" s="32">
        <f>U50-U48</f>
        <v>110.74829931900013</v>
      </c>
      <c r="Y16" s="22">
        <v>15</v>
      </c>
      <c r="Z16" s="32">
        <f t="shared" si="7"/>
        <v>138.31219954700009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59.61580409595831</v>
      </c>
      <c r="G17" s="13">
        <f t="shared" si="1"/>
        <v>53.930382113386017</v>
      </c>
      <c r="H17" s="18">
        <f t="shared" si="2"/>
        <v>10.54215037938906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39.502947846000097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146.02158730199972</v>
      </c>
      <c r="T17" s="11" t="s">
        <v>107</v>
      </c>
      <c r="U17" s="22">
        <v>947.97650793699995</v>
      </c>
      <c r="V17" s="32">
        <f>U46-U45</f>
        <v>39.502947846000097</v>
      </c>
      <c r="W17" s="22">
        <v>14</v>
      </c>
      <c r="X17" s="32">
        <f>U53-U51</f>
        <v>155.53596371899994</v>
      </c>
      <c r="Y17" s="22">
        <v>16</v>
      </c>
      <c r="Z17" s="32">
        <f t="shared" si="7"/>
        <v>146.02158730199972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48.688967662211688</v>
      </c>
      <c r="G18" s="13">
        <f t="shared" si="1"/>
        <v>46.592137592443763</v>
      </c>
      <c r="H18" s="18">
        <f t="shared" si="2"/>
        <v>4.5003946548011262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30.807800453000254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110.74829931900013</v>
      </c>
      <c r="T18" s="11" t="s">
        <v>108</v>
      </c>
      <c r="U18" s="22">
        <v>988.70566893399996</v>
      </c>
      <c r="V18" s="32">
        <f>U49-U48</f>
        <v>30.807800453000254</v>
      </c>
      <c r="W18" s="22">
        <v>15</v>
      </c>
      <c r="X18" s="32">
        <f>U56-U54</f>
        <v>177.88081632700005</v>
      </c>
      <c r="Y18" s="22">
        <v>17</v>
      </c>
      <c r="Z18" s="32">
        <f t="shared" si="7"/>
        <v>110.74829931900013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56.119259018479994</v>
      </c>
      <c r="G19" s="25">
        <f t="shared" si="1"/>
        <v>54.585369177629502</v>
      </c>
      <c r="H19" s="41">
        <f t="shared" si="2"/>
        <v>2.8100750511716233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39.024036281000008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155.53596371899994</v>
      </c>
      <c r="T19" s="11" t="s">
        <v>109</v>
      </c>
      <c r="U19" s="22">
        <v>1134.3934693880001</v>
      </c>
      <c r="V19" s="32">
        <f>U52-U51</f>
        <v>39.024036281000008</v>
      </c>
      <c r="W19" s="22">
        <v>16</v>
      </c>
      <c r="X19" s="32">
        <f>U59-U57</f>
        <v>54.370975055999679</v>
      </c>
      <c r="Y19" s="22">
        <v>18</v>
      </c>
      <c r="Z19" s="32">
        <f t="shared" si="7"/>
        <v>155.53596371899994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65.79751332044583</v>
      </c>
      <c r="G20" s="25">
        <f t="shared" si="1"/>
        <v>66.111682208504575</v>
      </c>
      <c r="H20" s="37">
        <f t="shared" si="2"/>
        <v>-0.47520933905132229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51.065759638000145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177.88081632700005</v>
      </c>
      <c r="T20" s="11" t="s">
        <v>110</v>
      </c>
      <c r="U20" s="22">
        <v>1135.529795918</v>
      </c>
      <c r="V20" s="32">
        <f>U55-U54</f>
        <v>51.065759638000145</v>
      </c>
      <c r="W20" s="22">
        <v>17</v>
      </c>
      <c r="X20" s="32">
        <f>U62-U60</f>
        <v>70.974693876999936</v>
      </c>
      <c r="Y20" s="22">
        <v>19</v>
      </c>
      <c r="Z20" s="32">
        <f t="shared" si="7"/>
        <v>177.88081632700005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88.059105432836006</v>
      </c>
      <c r="G21" s="25">
        <f t="shared" si="1"/>
        <v>82.764747098340635</v>
      </c>
      <c r="H21" s="18">
        <f t="shared" si="2"/>
        <v>6.3968761098304832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23.166258502999881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54.370975055999679</v>
      </c>
      <c r="T21" s="11" t="s">
        <v>111</v>
      </c>
      <c r="U21" s="22">
        <v>1186.8763718820001</v>
      </c>
      <c r="V21" s="32">
        <f>U58-U57</f>
        <v>23.166258502999881</v>
      </c>
      <c r="W21" s="22">
        <v>18</v>
      </c>
      <c r="X21" s="32">
        <f>U65-U63</f>
        <v>222.6666666670003</v>
      </c>
      <c r="Y21" s="22">
        <v>20</v>
      </c>
      <c r="Z21" s="32">
        <f t="shared" si="7"/>
        <v>54.370975055999679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77.902200739951695</v>
      </c>
      <c r="G22" s="13">
        <f t="shared" si="1"/>
        <v>72.98381602007349</v>
      </c>
      <c r="H22" s="37">
        <f t="shared" si="2"/>
        <v>6.7390073417447098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29.524172335999992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70.974693876999936</v>
      </c>
      <c r="T22" s="11" t="s">
        <v>112</v>
      </c>
      <c r="U22" s="22">
        <v>1321.366349206</v>
      </c>
      <c r="V22" s="32">
        <f>U61-U60</f>
        <v>29.524172335999992</v>
      </c>
      <c r="W22" s="22">
        <v>19</v>
      </c>
      <c r="X22" s="32">
        <f>U68-U66</f>
        <v>194.68843537400016</v>
      </c>
      <c r="Y22" s="22">
        <v>21</v>
      </c>
      <c r="Z22" s="32">
        <f t="shared" si="7"/>
        <v>70.974693876999936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46.906690756648622</v>
      </c>
      <c r="G23" s="13">
        <f t="shared" si="1"/>
        <v>44.86526946101062</v>
      </c>
      <c r="H23" s="37">
        <f t="shared" si="2"/>
        <v>4.5501148664939244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46.688435374000164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222.6666666670003</v>
      </c>
      <c r="T23" s="11" t="s">
        <v>113</v>
      </c>
      <c r="U23" s="22">
        <v>1322.052789116</v>
      </c>
      <c r="V23" s="32">
        <f>U64-U63</f>
        <v>46.688435374000164</v>
      </c>
      <c r="W23" s="22">
        <v>20</v>
      </c>
      <c r="X23" s="32">
        <f>U71-U69</f>
        <v>93.664943311000116</v>
      </c>
      <c r="Y23" s="22">
        <v>22</v>
      </c>
      <c r="Z23" s="32">
        <f t="shared" si="7"/>
        <v>222.6666666670003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39.094113721107625</v>
      </c>
      <c r="G24" s="13">
        <f t="shared" si="1"/>
        <v>38.214904679405429</v>
      </c>
      <c r="H24" s="18">
        <f t="shared" si="2"/>
        <v>2.3006966760171337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52.181768707000174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194.68843537400016</v>
      </c>
      <c r="T24" s="11" t="s">
        <v>114</v>
      </c>
      <c r="U24" s="22">
        <v>1365.121088435</v>
      </c>
      <c r="V24" s="32">
        <f>U67-U66</f>
        <v>52.181768707000174</v>
      </c>
      <c r="W24" s="22">
        <v>21</v>
      </c>
      <c r="X24" s="32">
        <f>U74-U72</f>
        <v>126.82086167800026</v>
      </c>
      <c r="Y24" s="22">
        <v>23</v>
      </c>
      <c r="Z24" s="32">
        <f t="shared" si="7"/>
        <v>194.68843537400016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83.287167606663658</v>
      </c>
      <c r="G25" s="13">
        <f t="shared" si="1"/>
        <v>81.994391161907132</v>
      </c>
      <c r="H25" s="18">
        <f t="shared" si="2"/>
        <v>1.5766644845301607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25.213968254000065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93.664943311000116</v>
      </c>
      <c r="T25" s="11" t="s">
        <v>115</v>
      </c>
      <c r="U25" s="22">
        <v>1455.287437642</v>
      </c>
      <c r="V25" s="32">
        <f>U70-U69</f>
        <v>25.213968254000065</v>
      </c>
      <c r="W25" s="22">
        <v>22</v>
      </c>
      <c r="X25" s="32">
        <f>U77-U75</f>
        <v>174.07319727899994</v>
      </c>
      <c r="Y25" s="22">
        <v>24</v>
      </c>
      <c r="Z25" s="32">
        <f t="shared" si="7"/>
        <v>93.664943311000116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47.893691209908987</v>
      </c>
      <c r="G26" s="13">
        <f t="shared" si="1"/>
        <v>45.181793627522623</v>
      </c>
      <c r="H26" s="18">
        <f t="shared" si="2"/>
        <v>6.0021910700207419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46.979047619000085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126.82086167800026</v>
      </c>
      <c r="T26" s="11" t="s">
        <v>116</v>
      </c>
      <c r="U26" s="22">
        <v>1456.013061224</v>
      </c>
      <c r="V26" s="32">
        <f>U73-U72</f>
        <v>46.979047619000085</v>
      </c>
      <c r="W26" s="22">
        <v>23</v>
      </c>
      <c r="X26" s="2">
        <f>SUM(X2:X25)</f>
        <v>3779.1707936510002</v>
      </c>
      <c r="Z26" s="32">
        <f t="shared" si="7"/>
        <v>126.82086167800026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66.751580072684149</v>
      </c>
      <c r="G27" s="13">
        <f t="shared" si="1"/>
        <v>63.076913457282821</v>
      </c>
      <c r="H27" s="37">
        <f t="shared" si="2"/>
        <v>5.8256918640920814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80.896961451999687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174.07319727899994</v>
      </c>
      <c r="T27" s="11" t="s">
        <v>117</v>
      </c>
      <c r="U27" s="22">
        <v>1493.269115646</v>
      </c>
      <c r="V27" s="32">
        <f>U76-U75</f>
        <v>80.896961451999687</v>
      </c>
      <c r="W27" s="22">
        <v>24</v>
      </c>
      <c r="X27" s="32">
        <f t="shared" ref="X27:X32" si="8">U33-U32</f>
        <v>28.705668933999959</v>
      </c>
      <c r="Y27" s="22" t="s">
        <v>68</v>
      </c>
      <c r="Z27" s="32">
        <f t="shared" si="7"/>
        <v>174.07319727899994</v>
      </c>
      <c r="AA27" s="21">
        <v>24</v>
      </c>
    </row>
    <row r="28" spans="1:27" x14ac:dyDescent="0.3">
      <c r="T28" s="11" t="s">
        <v>118</v>
      </c>
      <c r="U28" s="22">
        <v>1592.7902040819999</v>
      </c>
      <c r="V28" s="32"/>
      <c r="X28" s="32">
        <f t="shared" si="8"/>
        <v>24.243083899999874</v>
      </c>
      <c r="Y28" s="22" t="s">
        <v>42</v>
      </c>
      <c r="Z28" s="21"/>
    </row>
    <row r="29" spans="1:27" x14ac:dyDescent="0.3">
      <c r="T29" s="11" t="s">
        <v>119</v>
      </c>
      <c r="U29" s="22">
        <v>1593.921632653</v>
      </c>
      <c r="V29" s="32"/>
      <c r="X29" s="32">
        <f t="shared" si="8"/>
        <v>56.357732426000211</v>
      </c>
      <c r="Y29" s="22" t="s">
        <v>43</v>
      </c>
      <c r="Z29" s="21"/>
    </row>
    <row r="30" spans="1:27" x14ac:dyDescent="0.3">
      <c r="T30" s="11" t="s">
        <v>120</v>
      </c>
      <c r="U30" s="22">
        <v>1632.5079365080001</v>
      </c>
      <c r="V30" s="32"/>
      <c r="X30" s="32">
        <f t="shared" si="8"/>
        <v>30.733061224999801</v>
      </c>
      <c r="Y30" s="22" t="s">
        <v>69</v>
      </c>
      <c r="Z30" s="21"/>
    </row>
    <row r="31" spans="1:27" x14ac:dyDescent="0.3">
      <c r="T31" s="11" t="s">
        <v>121</v>
      </c>
      <c r="U31" s="22">
        <v>1774.9333333330001</v>
      </c>
      <c r="X31" s="32">
        <f t="shared" si="8"/>
        <v>25.560816326000122</v>
      </c>
      <c r="Y31" s="22" t="s">
        <v>70</v>
      </c>
      <c r="Z31" s="21"/>
    </row>
    <row r="32" spans="1:27" x14ac:dyDescent="0.3">
      <c r="T32" s="11" t="s">
        <v>122</v>
      </c>
      <c r="U32" s="22">
        <v>1775.7678004540001</v>
      </c>
      <c r="X32" s="32">
        <f t="shared" si="8"/>
        <v>65.996916099999908</v>
      </c>
      <c r="Y32" s="22" t="s">
        <v>71</v>
      </c>
      <c r="Z32" s="21"/>
    </row>
    <row r="33" spans="20:26" x14ac:dyDescent="0.3">
      <c r="T33" s="11" t="s">
        <v>123</v>
      </c>
      <c r="U33" s="22">
        <v>1804.473469388</v>
      </c>
      <c r="X33" s="32"/>
      <c r="Y33" s="42"/>
      <c r="Z33" s="21"/>
    </row>
    <row r="34" spans="20:26" x14ac:dyDescent="0.3">
      <c r="T34" s="11" t="s">
        <v>124</v>
      </c>
      <c r="U34" s="22">
        <v>1828.7165532879999</v>
      </c>
      <c r="X34" s="22"/>
      <c r="Z34" s="21"/>
    </row>
    <row r="35" spans="20:26" x14ac:dyDescent="0.3">
      <c r="T35" s="11" t="s">
        <v>125</v>
      </c>
      <c r="U35" s="22">
        <v>1885.0742857140001</v>
      </c>
      <c r="X35" s="22"/>
      <c r="Y35" s="42"/>
      <c r="Z35" s="21"/>
    </row>
    <row r="36" spans="20:26" x14ac:dyDescent="0.3">
      <c r="T36" s="11" t="s">
        <v>126</v>
      </c>
      <c r="U36" s="22">
        <v>1915.8073469389999</v>
      </c>
      <c r="X36" s="22"/>
      <c r="Y36" s="42"/>
      <c r="Z36" s="21"/>
    </row>
    <row r="37" spans="20:26" x14ac:dyDescent="0.3">
      <c r="T37" s="11" t="s">
        <v>127</v>
      </c>
      <c r="U37" s="22">
        <v>1941.368163265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2007.3650793649999</v>
      </c>
      <c r="V38" s="32"/>
      <c r="X38" s="22"/>
      <c r="Z38" s="21"/>
    </row>
    <row r="39" spans="20:26" x14ac:dyDescent="0.3">
      <c r="T39" s="11" t="s">
        <v>129</v>
      </c>
      <c r="U39" s="22">
        <v>2008.354829932</v>
      </c>
      <c r="V39" s="32"/>
      <c r="X39" s="22"/>
      <c r="Z39" s="21"/>
    </row>
    <row r="40" spans="20:26" x14ac:dyDescent="0.3">
      <c r="T40" s="11" t="s">
        <v>130</v>
      </c>
      <c r="U40" s="22">
        <v>2038.957278912</v>
      </c>
      <c r="V40" s="32"/>
      <c r="X40" s="22"/>
      <c r="Z40" s="21"/>
    </row>
    <row r="41" spans="20:26" x14ac:dyDescent="0.3">
      <c r="T41" s="11" t="s">
        <v>131</v>
      </c>
      <c r="U41" s="22">
        <v>2126.019047619</v>
      </c>
      <c r="V41" s="32"/>
      <c r="X41" s="22"/>
      <c r="Z41" s="21"/>
    </row>
    <row r="42" spans="20:26" x14ac:dyDescent="0.3">
      <c r="T42" s="11" t="s">
        <v>132</v>
      </c>
      <c r="U42" s="22">
        <v>2127.2587755099999</v>
      </c>
      <c r="V42" s="32"/>
      <c r="X42" s="22"/>
      <c r="Z42" s="21"/>
    </row>
    <row r="43" spans="20:26" x14ac:dyDescent="0.3">
      <c r="T43" s="11" t="s">
        <v>133</v>
      </c>
      <c r="U43" s="22">
        <v>2160.3178231289999</v>
      </c>
      <c r="V43" s="32"/>
      <c r="X43" s="22"/>
      <c r="Z43" s="21"/>
    </row>
    <row r="44" spans="20:26" x14ac:dyDescent="0.3">
      <c r="T44" s="11" t="s">
        <v>134</v>
      </c>
      <c r="U44" s="22">
        <v>2265.5709750569999</v>
      </c>
      <c r="V44" s="32"/>
      <c r="X44" s="22"/>
      <c r="Z44" s="21"/>
    </row>
    <row r="45" spans="20:26" x14ac:dyDescent="0.3">
      <c r="T45" s="11" t="s">
        <v>135</v>
      </c>
      <c r="U45" s="22">
        <v>2266.9351473920001</v>
      </c>
      <c r="V45" s="32"/>
      <c r="X45" s="22"/>
      <c r="Z45" s="21"/>
    </row>
    <row r="46" spans="20:26" x14ac:dyDescent="0.3">
      <c r="T46" s="11" t="s">
        <v>136</v>
      </c>
      <c r="U46" s="22">
        <v>2306.4380952380002</v>
      </c>
      <c r="V46" s="32"/>
      <c r="X46" s="22"/>
      <c r="Z46" s="21"/>
    </row>
    <row r="47" spans="20:26" x14ac:dyDescent="0.3">
      <c r="T47" s="11" t="s">
        <v>137</v>
      </c>
      <c r="U47" s="22">
        <v>2412.9567346939998</v>
      </c>
      <c r="V47" s="32"/>
      <c r="X47" s="22"/>
      <c r="Z47" s="21"/>
    </row>
    <row r="48" spans="20:26" x14ac:dyDescent="0.3">
      <c r="T48" s="11" t="s">
        <v>138</v>
      </c>
      <c r="U48" s="22">
        <v>2414.0734693879999</v>
      </c>
      <c r="V48" s="32"/>
      <c r="X48" s="22"/>
      <c r="Z48" s="21"/>
    </row>
    <row r="49" spans="20:26" x14ac:dyDescent="0.3">
      <c r="T49" s="11" t="s">
        <v>139</v>
      </c>
      <c r="U49" s="22">
        <v>2444.8812698410002</v>
      </c>
      <c r="V49" s="32"/>
      <c r="X49" s="22"/>
      <c r="Z49" s="21"/>
    </row>
    <row r="50" spans="20:26" x14ac:dyDescent="0.3">
      <c r="T50" s="11" t="s">
        <v>140</v>
      </c>
      <c r="U50" s="22">
        <v>2524.821768707</v>
      </c>
      <c r="V50" s="32"/>
      <c r="X50" s="22"/>
      <c r="Z50" s="21"/>
    </row>
    <row r="51" spans="20:26" x14ac:dyDescent="0.3">
      <c r="T51" s="11" t="s">
        <v>141</v>
      </c>
      <c r="U51" s="22">
        <v>2525.9740589570001</v>
      </c>
      <c r="V51" s="32"/>
      <c r="X51" s="22"/>
      <c r="Z51" s="21"/>
    </row>
    <row r="52" spans="20:26" x14ac:dyDescent="0.3">
      <c r="T52" s="11" t="s">
        <v>142</v>
      </c>
      <c r="U52" s="22">
        <v>2564.9980952380001</v>
      </c>
      <c r="V52" s="32"/>
      <c r="X52" s="22"/>
      <c r="Z52" s="21"/>
    </row>
    <row r="53" spans="20:26" x14ac:dyDescent="0.3">
      <c r="T53" s="11" t="s">
        <v>143</v>
      </c>
      <c r="U53" s="22">
        <v>2681.5100226760001</v>
      </c>
      <c r="V53" s="32"/>
      <c r="X53" s="22"/>
      <c r="Z53" s="21"/>
    </row>
    <row r="54" spans="20:26" x14ac:dyDescent="0.3">
      <c r="T54" s="11" t="s">
        <v>144</v>
      </c>
      <c r="U54" s="22">
        <v>2683.1121995459998</v>
      </c>
      <c r="V54" s="32"/>
      <c r="X54" s="22"/>
      <c r="Z54" s="21"/>
    </row>
    <row r="55" spans="20:26" x14ac:dyDescent="0.3">
      <c r="T55" s="11" t="s">
        <v>145</v>
      </c>
      <c r="U55" s="22">
        <v>2734.177959184</v>
      </c>
      <c r="V55" s="32"/>
      <c r="X55" s="22"/>
      <c r="Z55" s="21"/>
    </row>
    <row r="56" spans="20:26" x14ac:dyDescent="0.3">
      <c r="T56" s="11" t="s">
        <v>146</v>
      </c>
      <c r="U56" s="22">
        <v>2860.9930158729999</v>
      </c>
      <c r="V56" s="32"/>
      <c r="X56" s="22"/>
      <c r="Z56" s="21"/>
    </row>
    <row r="57" spans="20:26" x14ac:dyDescent="0.3">
      <c r="T57" s="11" t="s">
        <v>147</v>
      </c>
      <c r="U57" s="22">
        <v>2862.0495238100002</v>
      </c>
      <c r="V57" s="32"/>
      <c r="X57" s="22"/>
      <c r="Z57" s="21"/>
    </row>
    <row r="58" spans="20:26" x14ac:dyDescent="0.3">
      <c r="T58" s="11" t="s">
        <v>148</v>
      </c>
      <c r="U58" s="22">
        <v>2885.2157823130001</v>
      </c>
      <c r="V58" s="32"/>
      <c r="X58" s="22"/>
      <c r="Z58" s="21"/>
    </row>
    <row r="59" spans="20:26" x14ac:dyDescent="0.3">
      <c r="T59" s="11" t="s">
        <v>149</v>
      </c>
      <c r="U59" s="22">
        <v>2916.4204988659999</v>
      </c>
      <c r="V59" s="32"/>
      <c r="X59" s="22"/>
      <c r="Z59" s="21"/>
    </row>
    <row r="60" spans="20:26" x14ac:dyDescent="0.3">
      <c r="T60" s="11" t="s">
        <v>150</v>
      </c>
      <c r="U60" s="22">
        <v>2917.2157823130001</v>
      </c>
      <c r="V60" s="32"/>
      <c r="X60" s="22"/>
      <c r="Z60" s="21"/>
    </row>
    <row r="61" spans="20:26" x14ac:dyDescent="0.3">
      <c r="T61" s="11" t="s">
        <v>151</v>
      </c>
      <c r="U61" s="22">
        <v>2946.7399546490001</v>
      </c>
      <c r="V61" s="32"/>
      <c r="X61" s="22"/>
      <c r="Z61" s="21"/>
    </row>
    <row r="62" spans="20:26" x14ac:dyDescent="0.3">
      <c r="T62" s="11" t="s">
        <v>152</v>
      </c>
      <c r="U62" s="22">
        <v>2988.19047619</v>
      </c>
      <c r="V62" s="32"/>
      <c r="X62" s="22"/>
      <c r="Z62" s="21"/>
    </row>
    <row r="63" spans="20:26" x14ac:dyDescent="0.3">
      <c r="T63" s="11" t="s">
        <v>153</v>
      </c>
      <c r="U63" s="22">
        <v>2989.4367346939998</v>
      </c>
      <c r="V63" s="32"/>
      <c r="X63" s="22"/>
      <c r="Z63" s="21"/>
    </row>
    <row r="64" spans="20:26" x14ac:dyDescent="0.3">
      <c r="T64" s="11" t="s">
        <v>154</v>
      </c>
      <c r="U64" s="22">
        <v>3036.125170068</v>
      </c>
      <c r="V64" s="32"/>
      <c r="X64" s="22"/>
      <c r="Z64" s="21"/>
    </row>
    <row r="65" spans="20:26" x14ac:dyDescent="0.3">
      <c r="T65" s="11" t="s">
        <v>155</v>
      </c>
      <c r="U65" s="22">
        <v>3212.1034013610001</v>
      </c>
      <c r="V65" s="32"/>
      <c r="X65" s="22"/>
      <c r="Z65" s="21"/>
    </row>
    <row r="66" spans="20:26" x14ac:dyDescent="0.3">
      <c r="T66" s="11" t="s">
        <v>156</v>
      </c>
      <c r="U66" s="22">
        <v>3213.072108844</v>
      </c>
      <c r="V66" s="32"/>
      <c r="X66" s="22"/>
      <c r="Z66" s="21"/>
    </row>
    <row r="67" spans="20:26" x14ac:dyDescent="0.3">
      <c r="T67" s="11" t="s">
        <v>157</v>
      </c>
      <c r="U67" s="22">
        <v>3265.2538775510002</v>
      </c>
      <c r="V67" s="32"/>
      <c r="X67" s="22"/>
      <c r="Z67" s="21"/>
    </row>
    <row r="68" spans="20:26" x14ac:dyDescent="0.3">
      <c r="T68" s="11" t="s">
        <v>158</v>
      </c>
      <c r="U68" s="22">
        <v>3407.7605442180002</v>
      </c>
      <c r="V68" s="32"/>
      <c r="X68" s="22"/>
      <c r="Z68" s="21"/>
    </row>
    <row r="69" spans="20:26" x14ac:dyDescent="0.3">
      <c r="T69" s="11" t="s">
        <v>159</v>
      </c>
      <c r="U69" s="22">
        <v>3408.4673015869998</v>
      </c>
      <c r="V69" s="32"/>
      <c r="X69" s="22"/>
      <c r="Z69" s="21"/>
    </row>
    <row r="70" spans="20:26" x14ac:dyDescent="0.3">
      <c r="T70" s="11" t="s">
        <v>160</v>
      </c>
      <c r="U70" s="22">
        <v>3433.6812698409999</v>
      </c>
      <c r="V70" s="32"/>
      <c r="X70" s="22"/>
      <c r="Z70" s="21"/>
    </row>
    <row r="71" spans="20:26" x14ac:dyDescent="0.3">
      <c r="T71" s="11" t="s">
        <v>161</v>
      </c>
      <c r="U71" s="22">
        <v>3502.132244898</v>
      </c>
      <c r="V71" s="32"/>
      <c r="X71" s="22"/>
      <c r="Z71" s="21"/>
    </row>
    <row r="72" spans="20:26" x14ac:dyDescent="0.3">
      <c r="T72" s="11" t="s">
        <v>162</v>
      </c>
      <c r="U72" s="22">
        <v>3503.5987301589998</v>
      </c>
      <c r="V72" s="32"/>
      <c r="X72" s="22"/>
      <c r="Z72" s="21"/>
    </row>
    <row r="73" spans="20:26" x14ac:dyDescent="0.3">
      <c r="T73" s="11" t="s">
        <v>163</v>
      </c>
      <c r="U73" s="22">
        <v>3550.5777777779999</v>
      </c>
      <c r="V73" s="32"/>
      <c r="X73" s="22"/>
      <c r="Z73" s="21"/>
    </row>
    <row r="74" spans="20:26" x14ac:dyDescent="0.3">
      <c r="T74" s="11" t="s">
        <v>164</v>
      </c>
      <c r="U74" s="22">
        <v>3630.4195918370001</v>
      </c>
      <c r="V74" s="32"/>
      <c r="X74" s="22"/>
      <c r="Z74" s="21"/>
    </row>
    <row r="75" spans="20:26" x14ac:dyDescent="0.3">
      <c r="T75" s="11" t="s">
        <v>165</v>
      </c>
      <c r="U75" s="22">
        <v>3630.9053061220002</v>
      </c>
      <c r="V75" s="32"/>
      <c r="X75" s="22"/>
      <c r="Z75" s="21"/>
    </row>
    <row r="76" spans="20:26" x14ac:dyDescent="0.3">
      <c r="T76" s="11" t="s">
        <v>166</v>
      </c>
      <c r="U76" s="22">
        <v>3711.8022675739999</v>
      </c>
      <c r="V76" s="32"/>
      <c r="X76" s="22"/>
      <c r="Z76" s="21"/>
    </row>
    <row r="77" spans="20:26" x14ac:dyDescent="0.3">
      <c r="T77" s="11" t="s">
        <v>167</v>
      </c>
      <c r="U77" s="22">
        <v>3804.9785034010001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Tabelle43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777343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211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12" t="s">
        <v>211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47.970133270095722</v>
      </c>
      <c r="G2" s="13">
        <f t="shared" ref="G2:G27" si="1">Q2/R2*60</f>
        <v>45.516023498083683</v>
      </c>
      <c r="H2" s="41">
        <f t="shared" ref="H2:H27" si="2">(F2-G2)/G2*100</f>
        <v>5.3917490663817809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35.021791383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359.87326530600001</v>
      </c>
      <c r="T2" s="11" t="s">
        <v>92</v>
      </c>
      <c r="U2" s="22">
        <v>1.7665306119999999</v>
      </c>
      <c r="V2" s="32">
        <f>U3-U2</f>
        <v>35.021791383</v>
      </c>
      <c r="W2" s="22">
        <v>1</v>
      </c>
      <c r="X2" s="32">
        <f>U4-U2</f>
        <v>359.87326530600001</v>
      </c>
      <c r="Y2" s="22">
        <v>1</v>
      </c>
      <c r="Z2" s="32">
        <f>X2</f>
        <v>359.87326530600001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64.79822075295904</v>
      </c>
      <c r="G3" s="13">
        <f t="shared" si="1"/>
        <v>57.730812199685744</v>
      </c>
      <c r="H3" s="41">
        <f t="shared" si="2"/>
        <v>12.242004371647775</v>
      </c>
      <c r="I3" s="13"/>
      <c r="J3" s="11" t="s">
        <v>32</v>
      </c>
      <c r="K3" s="61" t="s">
        <v>76</v>
      </c>
      <c r="L3" s="19">
        <v>44</v>
      </c>
      <c r="M3" s="43">
        <f t="shared" si="3"/>
        <v>40.741859411000007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105.83609977400005</v>
      </c>
      <c r="T3" s="11" t="s">
        <v>93</v>
      </c>
      <c r="U3" s="22">
        <v>36.788321994999997</v>
      </c>
      <c r="V3" s="32">
        <f>U6-U5</f>
        <v>40.741859411000007</v>
      </c>
      <c r="W3" s="22">
        <v>2</v>
      </c>
      <c r="X3" s="32">
        <f>U7-U5</f>
        <v>105.83609977400005</v>
      </c>
      <c r="Y3" s="22">
        <v>2</v>
      </c>
      <c r="Z3" s="32">
        <f t="shared" ref="Z3:Z11" si="5">X3</f>
        <v>105.83609977400005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41.095576186128838</v>
      </c>
      <c r="G4" s="13">
        <f t="shared" si="1"/>
        <v>39.354484153793059</v>
      </c>
      <c r="H4" s="18">
        <f t="shared" si="2"/>
        <v>4.4241261695408829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47.45036281199998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166.94412698500003</v>
      </c>
      <c r="T4" s="11" t="s">
        <v>94</v>
      </c>
      <c r="U4" s="22">
        <v>361.639795918</v>
      </c>
      <c r="V4" s="32">
        <f>U9-U8</f>
        <v>47.45036281199998</v>
      </c>
      <c r="W4" s="22">
        <v>3</v>
      </c>
      <c r="X4" s="32">
        <f>U10-U8</f>
        <v>166.94412698500003</v>
      </c>
      <c r="Y4" s="22">
        <v>3</v>
      </c>
      <c r="Z4" s="32">
        <f t="shared" si="5"/>
        <v>166.94412698500003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172.76333186610302</v>
      </c>
      <c r="G5" s="13">
        <f t="shared" si="1"/>
        <v>159.25381833129416</v>
      </c>
      <c r="H5" s="37">
        <f t="shared" si="2"/>
        <v>8.4830076141126813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30.562040816000035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164.26607709699999</v>
      </c>
      <c r="T5" s="11" t="s">
        <v>95</v>
      </c>
      <c r="U5" s="22">
        <v>365.94204081599997</v>
      </c>
      <c r="V5" s="32">
        <f>U12-U11</f>
        <v>30.562040816000035</v>
      </c>
      <c r="W5" s="22">
        <v>4</v>
      </c>
      <c r="X5" s="32">
        <f>U13-U11</f>
        <v>164.26607709699999</v>
      </c>
      <c r="Y5" s="22">
        <v>4</v>
      </c>
      <c r="Z5" s="32">
        <f t="shared" si="5"/>
        <v>164.26607709699999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54.482787433371286</v>
      </c>
      <c r="G6" s="13">
        <f t="shared" si="1"/>
        <v>52.178404875964375</v>
      </c>
      <c r="H6" s="18">
        <f t="shared" si="2"/>
        <v>4.4163530159359246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75.987301587000047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282.87564625799996</v>
      </c>
      <c r="T6" s="11" t="s">
        <v>96</v>
      </c>
      <c r="U6" s="22">
        <v>406.68390022699998</v>
      </c>
      <c r="V6" s="32">
        <f>U15-U14</f>
        <v>75.987301587000047</v>
      </c>
      <c r="W6" s="22">
        <v>5</v>
      </c>
      <c r="X6" s="32">
        <f>U16-U14</f>
        <v>282.87564625799996</v>
      </c>
      <c r="Y6" s="22">
        <v>5</v>
      </c>
      <c r="Z6" s="32">
        <f t="shared" si="5"/>
        <v>282.87564625799996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43.214436471540914</v>
      </c>
      <c r="G7" s="25">
        <f t="shared" si="1"/>
        <v>40.233949587211548</v>
      </c>
      <c r="H7" s="18">
        <f t="shared" si="2"/>
        <v>7.4078903883617748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54.148571427999968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268.43002267499992</v>
      </c>
      <c r="T7" s="11" t="s">
        <v>97</v>
      </c>
      <c r="U7" s="22">
        <v>471.77814059000002</v>
      </c>
      <c r="V7" s="32">
        <f>U18-U17</f>
        <v>54.148571427999968</v>
      </c>
      <c r="W7" s="22">
        <v>6</v>
      </c>
      <c r="X7" s="32">
        <f>U19-U17</f>
        <v>268.43002267499992</v>
      </c>
      <c r="Y7" s="22">
        <v>6</v>
      </c>
      <c r="Z7" s="32">
        <f t="shared" si="5"/>
        <v>268.43002267499992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>L8/M8*60</f>
        <v>39.299091932344076</v>
      </c>
      <c r="G8" s="25">
        <f t="shared" si="1"/>
        <v>39.310048461043529</v>
      </c>
      <c r="H8" s="18">
        <f t="shared" si="2"/>
        <v>-2.787208138476447E-2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61.070113379000077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225.89643990900004</v>
      </c>
      <c r="T8" s="11" t="s">
        <v>98</v>
      </c>
      <c r="U8" s="22">
        <v>475.10349206299998</v>
      </c>
      <c r="V8" s="32">
        <f>U21-U20</f>
        <v>61.070113379000077</v>
      </c>
      <c r="W8" s="22">
        <v>7</v>
      </c>
      <c r="X8" s="32">
        <f>U22-U20</f>
        <v>225.89643990900004</v>
      </c>
      <c r="Y8" s="22">
        <v>7</v>
      </c>
      <c r="Z8" s="32">
        <f t="shared" si="5"/>
        <v>225.89643990900004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109.09019893720192</v>
      </c>
      <c r="G9" s="25">
        <f t="shared" si="1"/>
        <v>88.575841129226603</v>
      </c>
      <c r="H9" s="41">
        <f t="shared" si="2"/>
        <v>23.160217895132547</v>
      </c>
      <c r="I9" s="13"/>
      <c r="J9" s="11" t="s">
        <v>37</v>
      </c>
      <c r="K9" s="11" t="s">
        <v>40</v>
      </c>
      <c r="L9" s="19">
        <v>76</v>
      </c>
      <c r="M9" s="43">
        <f t="shared" si="3"/>
        <v>41.800272109000161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140.21882086200003</v>
      </c>
      <c r="T9" s="11" t="s">
        <v>99</v>
      </c>
      <c r="U9" s="22">
        <v>522.55385487499996</v>
      </c>
      <c r="V9" s="32">
        <f>U24-U23</f>
        <v>41.800272109000161</v>
      </c>
      <c r="W9" s="22">
        <v>8</v>
      </c>
      <c r="X9" s="32">
        <f>U25-U23</f>
        <v>140.21882086200003</v>
      </c>
      <c r="Y9" s="22">
        <v>8</v>
      </c>
      <c r="Z9" s="32">
        <f t="shared" si="5"/>
        <v>140.21882086200003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50.93839205984964</v>
      </c>
      <c r="G10" s="25">
        <f t="shared" si="1"/>
        <v>46.268755244830203</v>
      </c>
      <c r="H10" s="41">
        <f t="shared" si="2"/>
        <v>10.092419366611759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45.937845804999824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167.28351473999987</v>
      </c>
      <c r="T10" s="11" t="s">
        <v>100</v>
      </c>
      <c r="U10" s="22">
        <v>642.047619048</v>
      </c>
      <c r="V10" s="32">
        <f>U27-U26</f>
        <v>45.937845804999824</v>
      </c>
      <c r="W10" s="22">
        <v>9</v>
      </c>
      <c r="X10" s="32">
        <f>U28-U26</f>
        <v>167.28351473999987</v>
      </c>
      <c r="Y10" s="22">
        <v>9</v>
      </c>
      <c r="Z10" s="32">
        <f t="shared" si="5"/>
        <v>167.28351473999987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40.532422983863043</v>
      </c>
      <c r="G11" s="25">
        <f t="shared" si="1"/>
        <v>38.878288076345036</v>
      </c>
      <c r="H11" s="18">
        <f t="shared" si="2"/>
        <v>4.2546495469908363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41.448299319999933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206.79922902499993</v>
      </c>
      <c r="T11" s="11" t="s">
        <v>101</v>
      </c>
      <c r="U11" s="22">
        <v>643.96734693899998</v>
      </c>
      <c r="V11" s="32">
        <f>U30-U29</f>
        <v>41.448299319999933</v>
      </c>
      <c r="W11" s="22">
        <v>10</v>
      </c>
      <c r="X11" s="32">
        <f>U31-U29</f>
        <v>206.79922902499993</v>
      </c>
      <c r="Y11" s="22">
        <v>10</v>
      </c>
      <c r="Z11" s="32">
        <f t="shared" si="5"/>
        <v>206.79922902499993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47.332106715758627</v>
      </c>
      <c r="G12" s="25">
        <f t="shared" si="1"/>
        <v>46.171023431498199</v>
      </c>
      <c r="H12" s="18">
        <f t="shared" si="2"/>
        <v>2.514744525823807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35.493877550999969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74.938775510000141</v>
      </c>
      <c r="T12" s="11" t="s">
        <v>102</v>
      </c>
      <c r="U12" s="22">
        <v>674.52938775500002</v>
      </c>
      <c r="V12" s="32">
        <f>U33-U32</f>
        <v>35.493877550999969</v>
      </c>
      <c r="W12" s="22" t="s">
        <v>68</v>
      </c>
      <c r="X12" s="32">
        <f>U38-U32</f>
        <v>255.02485260799995</v>
      </c>
      <c r="Y12" s="22">
        <v>11</v>
      </c>
      <c r="Z12" s="32">
        <f>V12+X30</f>
        <v>74.938775510000141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62.406950691399473</v>
      </c>
      <c r="G13" s="25">
        <f t="shared" si="1"/>
        <v>63.845602004892427</v>
      </c>
      <c r="H13" s="18">
        <f t="shared" si="2"/>
        <v>-2.2533287623832132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23.394829931999993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45.735328797999955</v>
      </c>
      <c r="T13" s="11" t="s">
        <v>103</v>
      </c>
      <c r="U13" s="22">
        <v>808.23342403599997</v>
      </c>
      <c r="V13" s="32">
        <f>U34-U33</f>
        <v>23.394829931999993</v>
      </c>
      <c r="W13" s="22" t="s">
        <v>42</v>
      </c>
      <c r="X13" s="32">
        <f>U41-U39</f>
        <v>157.89718820899998</v>
      </c>
      <c r="Y13" s="22">
        <v>12</v>
      </c>
      <c r="Z13" s="32">
        <f>V13+X31</f>
        <v>45.735328797999955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33.483099899628336</v>
      </c>
      <c r="G14" s="25">
        <f t="shared" si="1"/>
        <v>31.261455951265471</v>
      </c>
      <c r="H14" s="18">
        <f t="shared" si="2"/>
        <v>7.106655402826596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60.926258503999634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134.35074829999985</v>
      </c>
      <c r="T14" s="11" t="s">
        <v>104</v>
      </c>
      <c r="U14" s="22">
        <v>811.64190476199997</v>
      </c>
      <c r="V14" s="32">
        <f>U35-U34</f>
        <v>60.926258503999634</v>
      </c>
      <c r="W14" s="22" t="s">
        <v>43</v>
      </c>
      <c r="X14" s="32">
        <f>U44-U42</f>
        <v>130.20870748300013</v>
      </c>
      <c r="Y14" s="22">
        <v>13</v>
      </c>
      <c r="Z14" s="32">
        <f>V14+X32</f>
        <v>134.35074829999985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39.476379645142373</v>
      </c>
      <c r="G15" s="25">
        <f t="shared" si="1"/>
        <v>36.479433644985491</v>
      </c>
      <c r="H15" s="37">
        <f t="shared" si="2"/>
        <v>8.2154400458156402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39.51730158700002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157.89718820899998</v>
      </c>
      <c r="T15" s="11" t="s">
        <v>105</v>
      </c>
      <c r="U15" s="50">
        <v>887.62920634900001</v>
      </c>
      <c r="V15" s="32">
        <f>U40-U39</f>
        <v>39.51730158700002</v>
      </c>
      <c r="W15" s="22">
        <v>12</v>
      </c>
      <c r="X15" s="32">
        <f>U47-U45</f>
        <v>171.05124716499995</v>
      </c>
      <c r="Y15" s="22">
        <v>14</v>
      </c>
      <c r="Z15" s="32">
        <f t="shared" ref="Z15:Z27" si="7">X13</f>
        <v>157.89718820899998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96.041435208170384</v>
      </c>
      <c r="G16" s="25">
        <f t="shared" si="1"/>
        <v>86.015722116451059</v>
      </c>
      <c r="H16" s="41">
        <f t="shared" si="2"/>
        <v>11.6556750847783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28.737596372000098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130.20870748300013</v>
      </c>
      <c r="T16" s="11" t="s">
        <v>106</v>
      </c>
      <c r="U16" s="22">
        <v>1094.5175510199999</v>
      </c>
      <c r="V16" s="32">
        <f>U43-U42</f>
        <v>28.737596372000098</v>
      </c>
      <c r="W16" s="22">
        <v>13</v>
      </c>
      <c r="X16" s="32">
        <f>U50-U48</f>
        <v>145.42353741499983</v>
      </c>
      <c r="Y16" s="22">
        <v>15</v>
      </c>
      <c r="Z16" s="32">
        <f t="shared" si="7"/>
        <v>130.20870748300013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44.21942060097701</v>
      </c>
      <c r="G17" s="13">
        <f t="shared" si="1"/>
        <v>46.038827134675003</v>
      </c>
      <c r="H17" s="18">
        <f t="shared" si="2"/>
        <v>-3.9518959255321104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53.257142856999963</v>
      </c>
      <c r="N17" s="58"/>
      <c r="O17" s="11" t="s">
        <v>37</v>
      </c>
      <c r="P17" s="19">
        <v>43.749993330000002</v>
      </c>
      <c r="Q17" s="19">
        <f>P17*3</f>
        <v>131.24997999000001</v>
      </c>
      <c r="R17" s="32">
        <f t="shared" si="4"/>
        <v>171.05124716499995</v>
      </c>
      <c r="T17" s="11" t="s">
        <v>107</v>
      </c>
      <c r="U17" s="22">
        <v>1097.299591837</v>
      </c>
      <c r="V17" s="32">
        <f>U46-U45</f>
        <v>53.257142856999963</v>
      </c>
      <c r="W17" s="22">
        <v>14</v>
      </c>
      <c r="X17" s="32">
        <f>U53-U51</f>
        <v>153.54641723299983</v>
      </c>
      <c r="Y17" s="22">
        <v>16</v>
      </c>
      <c r="Z17" s="32">
        <f t="shared" si="7"/>
        <v>171.05124716499995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36.692596471204794</v>
      </c>
      <c r="G18" s="13">
        <f t="shared" si="1"/>
        <v>35.482564182679333</v>
      </c>
      <c r="H18" s="18">
        <f t="shared" si="2"/>
        <v>3.4102165849562063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40.880181405999792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145.42353741499983</v>
      </c>
      <c r="T18" s="11" t="s">
        <v>108</v>
      </c>
      <c r="U18" s="22">
        <v>1151.4481632649999</v>
      </c>
      <c r="V18" s="32">
        <f>U49-U48</f>
        <v>40.880181405999792</v>
      </c>
      <c r="W18" s="22">
        <v>15</v>
      </c>
      <c r="X18" s="32">
        <f>U56-U54</f>
        <v>184.25616780100017</v>
      </c>
      <c r="Y18" s="22">
        <v>17</v>
      </c>
      <c r="Z18" s="32">
        <f t="shared" si="7"/>
        <v>145.42353741499983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62.089196446324436</v>
      </c>
      <c r="G19" s="25">
        <f t="shared" si="1"/>
        <v>55.292648001788429</v>
      </c>
      <c r="H19" s="41">
        <f t="shared" si="2"/>
        <v>12.291956869774395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35.271836733999862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153.54641723299983</v>
      </c>
      <c r="T19" s="11" t="s">
        <v>109</v>
      </c>
      <c r="U19" s="22">
        <v>1365.7296145119999</v>
      </c>
      <c r="V19" s="32">
        <f>U52-U51</f>
        <v>35.271836733999862</v>
      </c>
      <c r="W19" s="22">
        <v>16</v>
      </c>
      <c r="X19" s="32">
        <f>U59-U57</f>
        <v>47.463628118000088</v>
      </c>
      <c r="Y19" s="22">
        <v>18</v>
      </c>
      <c r="Z19" s="32">
        <f t="shared" si="7"/>
        <v>153.54641723299983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69.186774314676214</v>
      </c>
      <c r="G20" s="25">
        <f t="shared" si="1"/>
        <v>63.824186404989184</v>
      </c>
      <c r="H20" s="37">
        <f t="shared" si="2"/>
        <v>8.4021249807390141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48.564195011000265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184.25616780100017</v>
      </c>
      <c r="T20" s="11" t="s">
        <v>110</v>
      </c>
      <c r="U20" s="22">
        <v>1371.5771428569999</v>
      </c>
      <c r="V20" s="32">
        <f>U55-U54</f>
        <v>48.564195011000265</v>
      </c>
      <c r="W20" s="22">
        <v>17</v>
      </c>
      <c r="X20" s="32">
        <f>U62-U60</f>
        <v>82.001269841000067</v>
      </c>
      <c r="Y20" s="22">
        <v>19</v>
      </c>
      <c r="Z20" s="32">
        <f t="shared" si="7"/>
        <v>184.25616780100017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99.956445992486763</v>
      </c>
      <c r="G21" s="25">
        <f t="shared" si="1"/>
        <v>94.80943995289357</v>
      </c>
      <c r="H21" s="18">
        <f t="shared" si="2"/>
        <v>5.4287906796522618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20.408888889000082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47.463628118000088</v>
      </c>
      <c r="T21" s="11" t="s">
        <v>111</v>
      </c>
      <c r="U21" s="22">
        <v>1432.647256236</v>
      </c>
      <c r="V21" s="32">
        <f>U58-U57</f>
        <v>20.408888889000082</v>
      </c>
      <c r="W21" s="22">
        <v>18</v>
      </c>
      <c r="X21" s="32">
        <f>U65-U63</f>
        <v>224.96072562400013</v>
      </c>
      <c r="Y21" s="22">
        <v>20</v>
      </c>
      <c r="Z21" s="32">
        <f t="shared" si="7"/>
        <v>47.463628118000088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69.538222609832204</v>
      </c>
      <c r="G22" s="13">
        <f t="shared" si="1"/>
        <v>63.169802248721204</v>
      </c>
      <c r="H22" s="41">
        <f t="shared" si="2"/>
        <v>10.081431529635539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33.075306122000256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82.001269841000067</v>
      </c>
      <c r="T22" s="11" t="s">
        <v>112</v>
      </c>
      <c r="U22" s="22">
        <v>1597.4735827659999</v>
      </c>
      <c r="V22" s="32">
        <f>U61-U60</f>
        <v>33.075306122000256</v>
      </c>
      <c r="W22" s="22">
        <v>19</v>
      </c>
      <c r="X22" s="32">
        <f>U68-U66</f>
        <v>254.2074603179999</v>
      </c>
      <c r="Y22" s="22">
        <v>21</v>
      </c>
      <c r="Z22" s="32">
        <f t="shared" si="7"/>
        <v>82.001269841000067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46.261400214282034</v>
      </c>
      <c r="G23" s="13">
        <f t="shared" si="1"/>
        <v>44.407751496575933</v>
      </c>
      <c r="H23" s="37">
        <f t="shared" si="2"/>
        <v>4.1741557616332514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47.339682540000013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224.96072562400013</v>
      </c>
      <c r="T23" s="11" t="s">
        <v>113</v>
      </c>
      <c r="U23" s="22">
        <v>1599.7619954649999</v>
      </c>
      <c r="V23" s="32">
        <f>U64-U63</f>
        <v>47.339682540000013</v>
      </c>
      <c r="W23" s="22">
        <v>20</v>
      </c>
      <c r="X23" s="32">
        <f>U71-U69</f>
        <v>87.69523809500015</v>
      </c>
      <c r="Y23" s="22">
        <v>22</v>
      </c>
      <c r="Z23" s="32">
        <f t="shared" si="7"/>
        <v>224.96072562400013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29.226370525901938</v>
      </c>
      <c r="G24" s="13">
        <f t="shared" si="1"/>
        <v>29.267433735787922</v>
      </c>
      <c r="H24" s="18">
        <f t="shared" si="2"/>
        <v>-0.14030341797877507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69.799977324999873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254.2074603179999</v>
      </c>
      <c r="T24" s="11" t="s">
        <v>114</v>
      </c>
      <c r="U24" s="22">
        <v>1641.5622675740001</v>
      </c>
      <c r="V24" s="32">
        <f>U67-U66</f>
        <v>69.799977324999873</v>
      </c>
      <c r="W24" s="22">
        <v>21</v>
      </c>
      <c r="X24" s="32">
        <f>U74-U72</f>
        <v>163.47718820899991</v>
      </c>
      <c r="Y24" s="22">
        <v>23</v>
      </c>
      <c r="Z24" s="32">
        <f t="shared" si="7"/>
        <v>254.2074603179999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91.390485365160842</v>
      </c>
      <c r="G25" s="13">
        <f t="shared" si="1"/>
        <v>87.57602085167116</v>
      </c>
      <c r="H25" s="18">
        <f t="shared" si="2"/>
        <v>4.3556038244193562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22.978321994999988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87.69523809500015</v>
      </c>
      <c r="T25" s="11" t="s">
        <v>115</v>
      </c>
      <c r="U25" s="22">
        <v>1739.980816327</v>
      </c>
      <c r="V25" s="32">
        <f>U70-U69</f>
        <v>22.978321994999988</v>
      </c>
      <c r="W25" s="22">
        <v>22</v>
      </c>
      <c r="X25" s="32">
        <f>U77-U75</f>
        <v>255.23374149600022</v>
      </c>
      <c r="Y25" s="22">
        <v>24</v>
      </c>
      <c r="Z25" s="32">
        <f t="shared" si="7"/>
        <v>87.69523809500015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35.309578441421358</v>
      </c>
      <c r="G26" s="13">
        <f t="shared" si="1"/>
        <v>35.050725197661222</v>
      </c>
      <c r="H26" s="18">
        <f t="shared" si="2"/>
        <v>0.73851037974360645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63.722086167999805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163.47718820899991</v>
      </c>
      <c r="T26" s="11" t="s">
        <v>116</v>
      </c>
      <c r="U26" s="22">
        <v>1744.5714285710001</v>
      </c>
      <c r="V26" s="32">
        <f>U73-U72</f>
        <v>63.722086167999805</v>
      </c>
      <c r="W26" s="22">
        <v>23</v>
      </c>
      <c r="X26" s="2">
        <f>SUM(X2:X25)</f>
        <v>4400.8706122460007</v>
      </c>
      <c r="Z26" s="32">
        <f t="shared" si="7"/>
        <v>163.47718820899991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46.771299462068171</v>
      </c>
      <c r="G27" s="13">
        <f t="shared" si="1"/>
        <v>43.019390522753703</v>
      </c>
      <c r="H27" s="37">
        <f t="shared" si="2"/>
        <v>8.7214367607788841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115.45541950100051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255.23374149600022</v>
      </c>
      <c r="T27" s="11" t="s">
        <v>117</v>
      </c>
      <c r="U27" s="22">
        <v>1790.5092743759999</v>
      </c>
      <c r="V27" s="32">
        <f>U76-U75</f>
        <v>115.45541950100051</v>
      </c>
      <c r="W27" s="22">
        <v>24</v>
      </c>
      <c r="X27" s="32">
        <f t="shared" ref="X27:X32" si="8">U33-U32</f>
        <v>35.493877550999969</v>
      </c>
      <c r="Y27" s="22" t="s">
        <v>68</v>
      </c>
      <c r="Z27" s="32">
        <f t="shared" si="7"/>
        <v>255.23374149600022</v>
      </c>
      <c r="AA27" s="21">
        <v>24</v>
      </c>
    </row>
    <row r="28" spans="1:27" x14ac:dyDescent="0.3">
      <c r="T28" s="11" t="s">
        <v>118</v>
      </c>
      <c r="U28" s="22">
        <v>1911.8549433109999</v>
      </c>
      <c r="V28" s="32"/>
      <c r="X28" s="32">
        <f t="shared" si="8"/>
        <v>23.394829931999993</v>
      </c>
      <c r="Y28" s="22" t="s">
        <v>42</v>
      </c>
      <c r="Z28" s="21"/>
    </row>
    <row r="29" spans="1:27" x14ac:dyDescent="0.3">
      <c r="T29" s="11" t="s">
        <v>119</v>
      </c>
      <c r="U29" s="22">
        <v>1916.027936508</v>
      </c>
      <c r="V29" s="32"/>
      <c r="X29" s="32">
        <f t="shared" si="8"/>
        <v>60.926258503999634</v>
      </c>
      <c r="Y29" s="22" t="s">
        <v>43</v>
      </c>
      <c r="Z29" s="21"/>
    </row>
    <row r="30" spans="1:27" x14ac:dyDescent="0.3">
      <c r="T30" s="11" t="s">
        <v>120</v>
      </c>
      <c r="U30" s="22">
        <v>1957.476235828</v>
      </c>
      <c r="V30" s="32"/>
      <c r="X30" s="32">
        <f t="shared" si="8"/>
        <v>39.444897959000173</v>
      </c>
      <c r="Y30" s="22" t="s">
        <v>69</v>
      </c>
      <c r="Z30" s="21"/>
    </row>
    <row r="31" spans="1:27" x14ac:dyDescent="0.3">
      <c r="T31" s="11" t="s">
        <v>121</v>
      </c>
      <c r="U31" s="22">
        <v>2122.827165533</v>
      </c>
      <c r="X31" s="32">
        <f t="shared" si="8"/>
        <v>22.340498865999962</v>
      </c>
      <c r="Y31" s="22" t="s">
        <v>70</v>
      </c>
      <c r="Z31" s="21"/>
    </row>
    <row r="32" spans="1:27" x14ac:dyDescent="0.3">
      <c r="T32" s="11" t="s">
        <v>122</v>
      </c>
      <c r="U32" s="22">
        <v>2128.3526530610002</v>
      </c>
      <c r="X32" s="32">
        <f t="shared" si="8"/>
        <v>73.424489796000216</v>
      </c>
      <c r="Y32" s="22" t="s">
        <v>71</v>
      </c>
      <c r="Z32" s="21"/>
    </row>
    <row r="33" spans="20:26" x14ac:dyDescent="0.3">
      <c r="T33" s="11" t="s">
        <v>123</v>
      </c>
      <c r="U33" s="22">
        <v>2163.8465306120002</v>
      </c>
      <c r="X33" s="22"/>
      <c r="Z33" s="21"/>
    </row>
    <row r="34" spans="20:26" x14ac:dyDescent="0.3">
      <c r="T34" s="11" t="s">
        <v>124</v>
      </c>
      <c r="U34" s="22">
        <v>2187.2413605440001</v>
      </c>
      <c r="X34" s="22"/>
      <c r="Z34" s="21"/>
    </row>
    <row r="35" spans="20:26" x14ac:dyDescent="0.3">
      <c r="T35" s="11" t="s">
        <v>125</v>
      </c>
      <c r="U35" s="22">
        <v>2248.1676190479998</v>
      </c>
      <c r="X35" s="22"/>
      <c r="Y35" s="42"/>
      <c r="Z35" s="21"/>
    </row>
    <row r="36" spans="20:26" x14ac:dyDescent="0.3">
      <c r="T36" s="11" t="s">
        <v>126</v>
      </c>
      <c r="U36" s="22">
        <v>2287.612517007</v>
      </c>
      <c r="X36" s="22"/>
      <c r="Y36" s="42"/>
      <c r="Z36" s="21"/>
    </row>
    <row r="37" spans="20:26" x14ac:dyDescent="0.3">
      <c r="T37" s="11" t="s">
        <v>127</v>
      </c>
      <c r="U37" s="22">
        <v>2309.9530158729999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2383.3775056690001</v>
      </c>
      <c r="V38" s="32"/>
      <c r="X38" s="22"/>
      <c r="Z38" s="21"/>
    </row>
    <row r="39" spans="20:26" x14ac:dyDescent="0.3">
      <c r="T39" s="11" t="s">
        <v>129</v>
      </c>
      <c r="U39" s="22">
        <v>2386.488888889</v>
      </c>
      <c r="V39" s="32"/>
      <c r="X39" s="22"/>
      <c r="Z39" s="21"/>
    </row>
    <row r="40" spans="20:26" x14ac:dyDescent="0.3">
      <c r="T40" s="11" t="s">
        <v>130</v>
      </c>
      <c r="U40" s="22">
        <v>2426.006190476</v>
      </c>
      <c r="V40" s="32"/>
      <c r="X40" s="22"/>
      <c r="Z40" s="21"/>
    </row>
    <row r="41" spans="20:26" x14ac:dyDescent="0.3">
      <c r="T41" s="11" t="s">
        <v>131</v>
      </c>
      <c r="U41" s="22">
        <v>2544.386077098</v>
      </c>
      <c r="V41" s="32"/>
      <c r="X41" s="22"/>
      <c r="Z41" s="21"/>
    </row>
    <row r="42" spans="20:26" x14ac:dyDescent="0.3">
      <c r="T42" s="11" t="s">
        <v>132</v>
      </c>
      <c r="U42" s="22">
        <v>2548.2710204079999</v>
      </c>
      <c r="V42" s="32"/>
      <c r="X42" s="22"/>
      <c r="Z42" s="21"/>
    </row>
    <row r="43" spans="20:26" x14ac:dyDescent="0.3">
      <c r="T43" s="11" t="s">
        <v>133</v>
      </c>
      <c r="U43" s="22">
        <v>2577.00861678</v>
      </c>
      <c r="V43" s="32"/>
      <c r="X43" s="22"/>
      <c r="Z43" s="21"/>
    </row>
    <row r="44" spans="20:26" x14ac:dyDescent="0.3">
      <c r="T44" s="11" t="s">
        <v>134</v>
      </c>
      <c r="U44" s="22">
        <v>2678.479727891</v>
      </c>
      <c r="V44" s="32"/>
      <c r="X44" s="22"/>
      <c r="Z44" s="21"/>
    </row>
    <row r="45" spans="20:26" x14ac:dyDescent="0.3">
      <c r="T45" s="11" t="s">
        <v>135</v>
      </c>
      <c r="U45" s="22">
        <v>2681.447619048</v>
      </c>
      <c r="V45" s="32"/>
      <c r="X45" s="22"/>
      <c r="Z45" s="21"/>
    </row>
    <row r="46" spans="20:26" x14ac:dyDescent="0.3">
      <c r="T46" s="11" t="s">
        <v>136</v>
      </c>
      <c r="U46" s="22">
        <v>2734.7047619049999</v>
      </c>
      <c r="V46" s="32"/>
      <c r="X46" s="22"/>
      <c r="Z46" s="21"/>
    </row>
    <row r="47" spans="20:26" x14ac:dyDescent="0.3">
      <c r="T47" s="11" t="s">
        <v>137</v>
      </c>
      <c r="U47" s="22">
        <v>2852.4988662129999</v>
      </c>
      <c r="V47" s="32"/>
      <c r="X47" s="22"/>
      <c r="Z47" s="21"/>
    </row>
    <row r="48" spans="20:26" x14ac:dyDescent="0.3">
      <c r="T48" s="11" t="s">
        <v>138</v>
      </c>
      <c r="U48" s="22">
        <v>2858.9322448980001</v>
      </c>
      <c r="V48" s="32"/>
      <c r="X48" s="22"/>
      <c r="Z48" s="21"/>
    </row>
    <row r="49" spans="20:26" x14ac:dyDescent="0.3">
      <c r="T49" s="11" t="s">
        <v>139</v>
      </c>
      <c r="U49" s="22">
        <v>2899.8124263039999</v>
      </c>
      <c r="V49" s="32"/>
      <c r="X49" s="22"/>
      <c r="Z49" s="21"/>
    </row>
    <row r="50" spans="20:26" x14ac:dyDescent="0.3">
      <c r="T50" s="11" t="s">
        <v>140</v>
      </c>
      <c r="U50" s="22">
        <v>3004.355782313</v>
      </c>
      <c r="V50" s="32"/>
      <c r="X50" s="22"/>
      <c r="Z50" s="21"/>
    </row>
    <row r="51" spans="20:26" x14ac:dyDescent="0.3">
      <c r="T51" s="11" t="s">
        <v>141</v>
      </c>
      <c r="U51" s="22">
        <v>3006.6285714290002</v>
      </c>
      <c r="V51" s="32"/>
      <c r="X51" s="22"/>
      <c r="Z51" s="21"/>
    </row>
    <row r="52" spans="20:26" x14ac:dyDescent="0.3">
      <c r="T52" s="11" t="s">
        <v>142</v>
      </c>
      <c r="U52" s="22">
        <v>3041.9004081630001</v>
      </c>
      <c r="V52" s="32"/>
      <c r="X52" s="22"/>
      <c r="Z52" s="21"/>
    </row>
    <row r="53" spans="20:26" x14ac:dyDescent="0.3">
      <c r="T53" s="11" t="s">
        <v>143</v>
      </c>
      <c r="U53" s="22">
        <v>3160.174988662</v>
      </c>
      <c r="V53" s="32"/>
      <c r="X53" s="22"/>
      <c r="Z53" s="21"/>
    </row>
    <row r="54" spans="20:26" x14ac:dyDescent="0.3">
      <c r="T54" s="11" t="s">
        <v>144</v>
      </c>
      <c r="U54" s="22">
        <v>3164.0468027209999</v>
      </c>
      <c r="V54" s="32"/>
      <c r="X54" s="22"/>
      <c r="Z54" s="21"/>
    </row>
    <row r="55" spans="20:26" x14ac:dyDescent="0.3">
      <c r="T55" s="11" t="s">
        <v>145</v>
      </c>
      <c r="U55" s="22">
        <v>3212.6109977320002</v>
      </c>
      <c r="V55" s="32"/>
      <c r="X55" s="22"/>
      <c r="Z55" s="21"/>
    </row>
    <row r="56" spans="20:26" x14ac:dyDescent="0.3">
      <c r="T56" s="11" t="s">
        <v>146</v>
      </c>
      <c r="U56" s="22">
        <v>3348.3029705220001</v>
      </c>
      <c r="V56" s="32"/>
      <c r="X56" s="22"/>
      <c r="Z56" s="21"/>
    </row>
    <row r="57" spans="20:26" x14ac:dyDescent="0.3">
      <c r="T57" s="11" t="s">
        <v>147</v>
      </c>
      <c r="U57" s="22">
        <v>3352.7655328800001</v>
      </c>
      <c r="V57" s="32"/>
      <c r="X57" s="22"/>
      <c r="Z57" s="21"/>
    </row>
    <row r="58" spans="20:26" x14ac:dyDescent="0.3">
      <c r="T58" s="11" t="s">
        <v>148</v>
      </c>
      <c r="U58" s="22">
        <v>3373.1744217690002</v>
      </c>
      <c r="V58" s="32"/>
      <c r="X58" s="22"/>
      <c r="Z58" s="21"/>
    </row>
    <row r="59" spans="20:26" x14ac:dyDescent="0.3">
      <c r="T59" s="11" t="s">
        <v>149</v>
      </c>
      <c r="U59" s="22">
        <v>3400.2291609980002</v>
      </c>
      <c r="V59" s="32"/>
      <c r="X59" s="22"/>
      <c r="Z59" s="21"/>
    </row>
    <row r="60" spans="20:26" x14ac:dyDescent="0.3">
      <c r="T60" s="11" t="s">
        <v>150</v>
      </c>
      <c r="U60" s="22">
        <v>3403.1746031749999</v>
      </c>
      <c r="V60" s="32"/>
      <c r="X60" s="22"/>
      <c r="Z60" s="21"/>
    </row>
    <row r="61" spans="20:26" x14ac:dyDescent="0.3">
      <c r="T61" s="11" t="s">
        <v>151</v>
      </c>
      <c r="U61" s="22">
        <v>3436.2499092970002</v>
      </c>
      <c r="V61" s="32"/>
      <c r="X61" s="22"/>
      <c r="Z61" s="21"/>
    </row>
    <row r="62" spans="20:26" x14ac:dyDescent="0.3">
      <c r="T62" s="11" t="s">
        <v>152</v>
      </c>
      <c r="U62" s="22">
        <v>3485.175873016</v>
      </c>
      <c r="V62" s="32"/>
      <c r="X62" s="22"/>
      <c r="Z62" s="21"/>
    </row>
    <row r="63" spans="20:26" x14ac:dyDescent="0.3">
      <c r="T63" s="11" t="s">
        <v>153</v>
      </c>
      <c r="U63" s="22">
        <v>3489.1929251699999</v>
      </c>
      <c r="V63" s="32"/>
      <c r="X63" s="22"/>
      <c r="Z63" s="21"/>
    </row>
    <row r="64" spans="20:26" x14ac:dyDescent="0.3">
      <c r="T64" s="11" t="s">
        <v>154</v>
      </c>
      <c r="U64" s="22">
        <v>3536.5326077099999</v>
      </c>
      <c r="V64" s="32"/>
      <c r="X64" s="22"/>
      <c r="Z64" s="21"/>
    </row>
    <row r="65" spans="20:26" x14ac:dyDescent="0.3">
      <c r="T65" s="11" t="s">
        <v>155</v>
      </c>
      <c r="U65" s="22">
        <v>3714.153650794</v>
      </c>
      <c r="V65" s="32"/>
      <c r="X65" s="22"/>
      <c r="Z65" s="21"/>
    </row>
    <row r="66" spans="20:26" x14ac:dyDescent="0.3">
      <c r="T66" s="11" t="s">
        <v>156</v>
      </c>
      <c r="U66" s="22">
        <v>3718.298412698</v>
      </c>
      <c r="V66" s="32"/>
      <c r="X66" s="22"/>
      <c r="Z66" s="21"/>
    </row>
    <row r="67" spans="20:26" x14ac:dyDescent="0.3">
      <c r="T67" s="11" t="s">
        <v>157</v>
      </c>
      <c r="U67" s="22">
        <v>3788.0983900229999</v>
      </c>
      <c r="V67" s="32"/>
      <c r="X67" s="22"/>
      <c r="Z67" s="21"/>
    </row>
    <row r="68" spans="20:26" x14ac:dyDescent="0.3">
      <c r="T68" s="11" t="s">
        <v>158</v>
      </c>
      <c r="U68" s="22">
        <v>3972.5058730159999</v>
      </c>
      <c r="V68" s="32"/>
      <c r="X68" s="22"/>
      <c r="Z68" s="21"/>
    </row>
    <row r="69" spans="20:26" x14ac:dyDescent="0.3">
      <c r="T69" s="11" t="s">
        <v>159</v>
      </c>
      <c r="U69" s="22">
        <v>3976.539863946</v>
      </c>
      <c r="V69" s="32"/>
      <c r="X69" s="22"/>
      <c r="Z69" s="21"/>
    </row>
    <row r="70" spans="20:26" x14ac:dyDescent="0.3">
      <c r="T70" s="11" t="s">
        <v>160</v>
      </c>
      <c r="U70" s="22">
        <v>3999.518185941</v>
      </c>
      <c r="V70" s="32"/>
      <c r="X70" s="22"/>
      <c r="Z70" s="21"/>
    </row>
    <row r="71" spans="20:26" x14ac:dyDescent="0.3">
      <c r="T71" s="11" t="s">
        <v>161</v>
      </c>
      <c r="U71" s="22">
        <v>4064.2351020410001</v>
      </c>
      <c r="V71" s="32"/>
      <c r="X71" s="22"/>
      <c r="Z71" s="21"/>
    </row>
    <row r="72" spans="20:26" x14ac:dyDescent="0.3">
      <c r="T72" s="11" t="s">
        <v>162</v>
      </c>
      <c r="U72" s="22">
        <v>4068.281179138</v>
      </c>
      <c r="V72" s="32"/>
      <c r="X72" s="22"/>
      <c r="Z72" s="21"/>
    </row>
    <row r="73" spans="20:26" x14ac:dyDescent="0.3">
      <c r="T73" s="11" t="s">
        <v>163</v>
      </c>
      <c r="U73" s="22">
        <v>4132.0032653059998</v>
      </c>
      <c r="V73" s="32"/>
      <c r="X73" s="22"/>
      <c r="Z73" s="21"/>
    </row>
    <row r="74" spans="20:26" x14ac:dyDescent="0.3">
      <c r="T74" s="11" t="s">
        <v>164</v>
      </c>
      <c r="U74" s="22">
        <v>4231.7583673469999</v>
      </c>
      <c r="V74" s="32"/>
      <c r="X74" s="22"/>
      <c r="Z74" s="21"/>
    </row>
    <row r="75" spans="20:26" x14ac:dyDescent="0.3">
      <c r="T75" s="11" t="s">
        <v>165</v>
      </c>
      <c r="U75" s="22">
        <v>4234.5534693879999</v>
      </c>
      <c r="V75" s="32"/>
      <c r="X75" s="22"/>
      <c r="Z75" s="21"/>
    </row>
    <row r="76" spans="20:26" x14ac:dyDescent="0.3">
      <c r="T76" s="11" t="s">
        <v>166</v>
      </c>
      <c r="U76" s="22">
        <v>4350.0088888890004</v>
      </c>
      <c r="V76" s="32"/>
      <c r="X76" s="22"/>
      <c r="Z76" s="21"/>
    </row>
    <row r="77" spans="20:26" x14ac:dyDescent="0.3">
      <c r="T77" s="11" t="s">
        <v>167</v>
      </c>
      <c r="U77" s="22">
        <v>4489.7872108840002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3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5546875" style="9" bestFit="1" customWidth="1"/>
    <col min="22" max="22" width="10" style="9" bestFit="1" customWidth="1"/>
    <col min="23" max="23" width="4.109375" style="9" bestFit="1" customWidth="1"/>
    <col min="24" max="24" width="35.4414062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251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12" t="s">
        <v>251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51.735117983496004</v>
      </c>
      <c r="G2" s="13">
        <f t="shared" ref="G2:G27" si="1">Q2/R2*60</f>
        <v>53.572382098331019</v>
      </c>
      <c r="H2" s="41">
        <f t="shared" ref="H2:H27" si="2">(F2-G2)/G2*100</f>
        <v>-3.4294986388000339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32.473106575999999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305.75455782299997</v>
      </c>
      <c r="T2" s="11" t="s">
        <v>92</v>
      </c>
      <c r="U2" s="22">
        <v>1.0797278910000001</v>
      </c>
      <c r="V2" s="32">
        <f>U3-U2</f>
        <v>32.473106575999999</v>
      </c>
      <c r="W2" s="22">
        <v>1</v>
      </c>
      <c r="X2" s="32">
        <f>U4-U2</f>
        <v>305.75455782299997</v>
      </c>
      <c r="Y2" s="22">
        <v>1</v>
      </c>
      <c r="Z2" s="32">
        <f>X2</f>
        <v>305.75455782299997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72.322386990914936</v>
      </c>
      <c r="G3" s="13">
        <f t="shared" si="1"/>
        <v>67.990482231430221</v>
      </c>
      <c r="H3" s="41">
        <f t="shared" si="2"/>
        <v>6.3713399542299296</v>
      </c>
      <c r="I3" s="13"/>
      <c r="J3" s="11" t="s">
        <v>32</v>
      </c>
      <c r="K3" s="61" t="s">
        <v>76</v>
      </c>
      <c r="L3" s="19">
        <v>44</v>
      </c>
      <c r="M3" s="43">
        <f t="shared" si="3"/>
        <v>36.50321995500002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89.865578232000018</v>
      </c>
      <c r="T3" s="11" t="s">
        <v>93</v>
      </c>
      <c r="U3" s="22">
        <v>33.552834466999997</v>
      </c>
      <c r="V3" s="32">
        <f>U6-U5</f>
        <v>36.50321995500002</v>
      </c>
      <c r="W3" s="22">
        <v>2</v>
      </c>
      <c r="X3" s="32">
        <f>U7-U5</f>
        <v>89.865578232000018</v>
      </c>
      <c r="Y3" s="22">
        <v>2</v>
      </c>
      <c r="Z3" s="32">
        <f t="shared" ref="Z3:Z11" si="5">X3</f>
        <v>89.865578232000018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51.690622055274432</v>
      </c>
      <c r="G4" s="13">
        <f t="shared" si="1"/>
        <v>52.189969565609353</v>
      </c>
      <c r="H4" s="18">
        <f t="shared" si="2"/>
        <v>-0.95678827654263832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37.724444443999971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125.88625850299997</v>
      </c>
      <c r="T4" s="11" t="s">
        <v>94</v>
      </c>
      <c r="U4" s="22">
        <v>306.83428571399998</v>
      </c>
      <c r="V4" s="32">
        <f>U9-U8</f>
        <v>37.724444443999971</v>
      </c>
      <c r="W4" s="22">
        <v>3</v>
      </c>
      <c r="X4" s="32">
        <f>U10-U8</f>
        <v>125.88625850299997</v>
      </c>
      <c r="Y4" s="22">
        <v>3</v>
      </c>
      <c r="Z4" s="32">
        <f t="shared" si="5"/>
        <v>125.88625850299997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172.48204422694619</v>
      </c>
      <c r="G5" s="13">
        <f t="shared" si="1"/>
        <v>165.5572648779484</v>
      </c>
      <c r="H5" s="37">
        <f t="shared" si="2"/>
        <v>4.1827094414146382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30.611882087000026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158.01179138399993</v>
      </c>
      <c r="T5" s="11" t="s">
        <v>95</v>
      </c>
      <c r="U5" s="22">
        <v>311.20108843499997</v>
      </c>
      <c r="V5" s="32">
        <f>U12-U11</f>
        <v>30.611882087000026</v>
      </c>
      <c r="W5" s="22">
        <v>4</v>
      </c>
      <c r="X5" s="32">
        <f>U13-U11</f>
        <v>158.01179138399993</v>
      </c>
      <c r="Y5" s="22">
        <v>4</v>
      </c>
      <c r="Z5" s="32">
        <f t="shared" si="5"/>
        <v>158.01179138399993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64.66990274753789</v>
      </c>
      <c r="G6" s="13">
        <f t="shared" si="1"/>
        <v>66.190467668073339</v>
      </c>
      <c r="H6" s="18">
        <f t="shared" si="2"/>
        <v>-2.2972566505507355</v>
      </c>
      <c r="I6" s="13"/>
      <c r="J6" s="11" t="s">
        <v>37</v>
      </c>
      <c r="K6" s="61" t="s">
        <v>387</v>
      </c>
      <c r="L6" s="19">
        <v>69</v>
      </c>
      <c r="M6" s="43">
        <f t="shared" si="3"/>
        <v>64.017414966000047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222.99283446700008</v>
      </c>
      <c r="T6" s="11" t="s">
        <v>96</v>
      </c>
      <c r="U6" s="22">
        <v>347.70430838999999</v>
      </c>
      <c r="V6" s="32">
        <f>U15-U14</f>
        <v>64.017414966000047</v>
      </c>
      <c r="W6" s="22">
        <v>5</v>
      </c>
      <c r="X6" s="32">
        <f>U16-U14</f>
        <v>222.99283446700008</v>
      </c>
      <c r="Y6" s="22">
        <v>5</v>
      </c>
      <c r="Z6" s="32">
        <f t="shared" si="5"/>
        <v>222.99283446700008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51.415195868196726</v>
      </c>
      <c r="G7" s="25">
        <f t="shared" si="1"/>
        <v>51.71631989322065</v>
      </c>
      <c r="H7" s="18">
        <f t="shared" si="2"/>
        <v>-0.58226112307615596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45.511836733999985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208.83156462600004</v>
      </c>
      <c r="T7" s="11" t="s">
        <v>97</v>
      </c>
      <c r="U7" s="22">
        <v>401.06666666699999</v>
      </c>
      <c r="V7" s="32">
        <f>U18-U17</f>
        <v>45.511836733999985</v>
      </c>
      <c r="W7" s="22">
        <v>6</v>
      </c>
      <c r="X7" s="32">
        <f>U19-U17</f>
        <v>208.83156462600004</v>
      </c>
      <c r="Y7" s="22">
        <v>6</v>
      </c>
      <c r="Z7" s="32">
        <f t="shared" si="5"/>
        <v>208.83156462600004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>L8/M8*60</f>
        <v>45.741194042460883</v>
      </c>
      <c r="G8" s="25">
        <f t="shared" si="1"/>
        <v>47.435897435897481</v>
      </c>
      <c r="H8" s="18">
        <f t="shared" si="2"/>
        <v>-3.5726179645420131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52.469115645999864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187.19999999999982</v>
      </c>
      <c r="T8" s="11" t="s">
        <v>98</v>
      </c>
      <c r="U8" s="22">
        <v>405.73460317500002</v>
      </c>
      <c r="V8" s="32">
        <f>U21-U20</f>
        <v>52.469115645999864</v>
      </c>
      <c r="W8" s="22">
        <v>7</v>
      </c>
      <c r="X8" s="32">
        <f>U22-U20</f>
        <v>187.19999999999982</v>
      </c>
      <c r="Y8" s="22">
        <v>7</v>
      </c>
      <c r="Z8" s="32">
        <f t="shared" si="5"/>
        <v>187.19999999999982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121.98282137193304</v>
      </c>
      <c r="G9" s="25">
        <f t="shared" si="1"/>
        <v>103.67647726846654</v>
      </c>
      <c r="H9" s="41">
        <f t="shared" si="2"/>
        <v>17.657181827332806</v>
      </c>
      <c r="I9" s="13"/>
      <c r="J9" s="11" t="s">
        <v>37</v>
      </c>
      <c r="K9" s="11" t="s">
        <v>40</v>
      </c>
      <c r="L9" s="19">
        <v>76</v>
      </c>
      <c r="M9" s="43">
        <f t="shared" si="3"/>
        <v>37.382312925000178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119.79573696200009</v>
      </c>
      <c r="T9" s="11" t="s">
        <v>99</v>
      </c>
      <c r="U9" s="22">
        <v>443.45904761899999</v>
      </c>
      <c r="V9" s="32">
        <f>U24-U23</f>
        <v>37.382312925000178</v>
      </c>
      <c r="W9" s="22">
        <v>8</v>
      </c>
      <c r="X9" s="32">
        <f>U25-U23</f>
        <v>119.79573696200009</v>
      </c>
      <c r="Y9" s="22">
        <v>8</v>
      </c>
      <c r="Z9" s="32">
        <f t="shared" si="5"/>
        <v>119.79573696200009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65.544969512394957</v>
      </c>
      <c r="G10" s="25">
        <f t="shared" si="1"/>
        <v>58.80461927766266</v>
      </c>
      <c r="H10" s="41">
        <f t="shared" si="2"/>
        <v>11.462280204393171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35.700680272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131.62231292499996</v>
      </c>
      <c r="T10" s="11" t="s">
        <v>100</v>
      </c>
      <c r="U10" s="22">
        <v>531.62086167799998</v>
      </c>
      <c r="V10" s="32">
        <f>U27-U26</f>
        <v>35.700680272</v>
      </c>
      <c r="W10" s="22">
        <v>9</v>
      </c>
      <c r="X10" s="32">
        <f>U28-U26</f>
        <v>131.62231292499996</v>
      </c>
      <c r="Y10" s="22">
        <v>9</v>
      </c>
      <c r="Z10" s="32">
        <f t="shared" si="5"/>
        <v>131.62231292499996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39.459556192060298</v>
      </c>
      <c r="G11" s="25">
        <f t="shared" si="1"/>
        <v>42.343240062023028</v>
      </c>
      <c r="H11" s="18">
        <f t="shared" si="2"/>
        <v>-6.8102579437445092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42.575238095000032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189.87682539699995</v>
      </c>
      <c r="T11" s="11" t="s">
        <v>101</v>
      </c>
      <c r="U11" s="22">
        <v>534.17505668900003</v>
      </c>
      <c r="V11" s="32">
        <f>U30-U29</f>
        <v>42.575238095000032</v>
      </c>
      <c r="W11" s="22">
        <v>10</v>
      </c>
      <c r="X11" s="32">
        <f>U31-U29</f>
        <v>189.87682539699995</v>
      </c>
      <c r="Y11" s="22">
        <v>10</v>
      </c>
      <c r="Z11" s="32">
        <f t="shared" si="5"/>
        <v>189.87682539699995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57.532459465439487</v>
      </c>
      <c r="G12" s="25">
        <f t="shared" si="1"/>
        <v>58.258854263809276</v>
      </c>
      <c r="H12" s="18">
        <f t="shared" si="2"/>
        <v>-1.2468401714192814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29.200907028999836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59.390113377999796</v>
      </c>
      <c r="T12" s="11" t="s">
        <v>102</v>
      </c>
      <c r="U12" s="22">
        <v>564.78693877600006</v>
      </c>
      <c r="V12" s="32">
        <f>U33-U32</f>
        <v>29.200907028999836</v>
      </c>
      <c r="W12" s="22" t="s">
        <v>68</v>
      </c>
      <c r="X12" s="32">
        <f>U38-U32</f>
        <v>201.50167800400004</v>
      </c>
      <c r="Y12" s="22">
        <v>11</v>
      </c>
      <c r="Z12" s="32">
        <f>V12+X30</f>
        <v>59.390113377999796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77.268145056416387</v>
      </c>
      <c r="G13" s="25">
        <f t="shared" si="1"/>
        <v>76.979167080948343</v>
      </c>
      <c r="H13" s="18">
        <f t="shared" si="2"/>
        <v>0.37539763864184855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18.895238095000195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37.932335601000204</v>
      </c>
      <c r="T13" s="11" t="s">
        <v>103</v>
      </c>
      <c r="U13" s="22">
        <v>692.18684807299996</v>
      </c>
      <c r="V13" s="32">
        <f>U34-U33</f>
        <v>18.895238095000195</v>
      </c>
      <c r="W13" s="22" t="s">
        <v>42</v>
      </c>
      <c r="X13" s="32">
        <f>U41-U39</f>
        <v>125.32244898000022</v>
      </c>
      <c r="Y13" s="22">
        <v>12</v>
      </c>
      <c r="Z13" s="32">
        <f>V13+X31</f>
        <v>37.932335601000204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40.989312999181159</v>
      </c>
      <c r="G14" s="25">
        <f t="shared" si="1"/>
        <v>40.315138049179843</v>
      </c>
      <c r="H14" s="18">
        <f t="shared" si="2"/>
        <v>1.6722625361691672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49.769070294999892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104.17922902500004</v>
      </c>
      <c r="T14" s="11" t="s">
        <v>104</v>
      </c>
      <c r="U14" s="22">
        <v>694.25342403599996</v>
      </c>
      <c r="V14" s="32">
        <f>U35-U34</f>
        <v>49.769070294999892</v>
      </c>
      <c r="W14" s="22" t="s">
        <v>43</v>
      </c>
      <c r="X14" s="32">
        <f>U44-U42</f>
        <v>112.72997732400017</v>
      </c>
      <c r="Y14" s="22">
        <v>13</v>
      </c>
      <c r="Z14" s="32">
        <f>V14+X32</f>
        <v>104.17922902500004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47.992566299979849</v>
      </c>
      <c r="G15" s="25">
        <f t="shared" si="1"/>
        <v>45.961438248938293</v>
      </c>
      <c r="H15" s="37">
        <f t="shared" si="2"/>
        <v>4.4192003741059489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32.505034014000103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125.32244898000022</v>
      </c>
      <c r="T15" s="11" t="s">
        <v>105</v>
      </c>
      <c r="U15" s="50">
        <v>758.270839002</v>
      </c>
      <c r="V15" s="32">
        <f>U40-U39</f>
        <v>32.505034014000103</v>
      </c>
      <c r="W15" s="22">
        <v>12</v>
      </c>
      <c r="X15" s="32">
        <f>U47-U45</f>
        <v>137.01804988699996</v>
      </c>
      <c r="Y15" s="22">
        <v>14</v>
      </c>
      <c r="Z15" s="32">
        <f t="shared" ref="Z15:Z27" si="7">X13</f>
        <v>125.32244898000022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103.63253685092494</v>
      </c>
      <c r="G16" s="25">
        <f t="shared" si="1"/>
        <v>99.352419523777584</v>
      </c>
      <c r="H16" s="37">
        <f t="shared" si="2"/>
        <v>4.3080151924463292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26.632562358000087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112.72997732400017</v>
      </c>
      <c r="T16" s="11" t="s">
        <v>106</v>
      </c>
      <c r="U16" s="22">
        <v>917.24625850300004</v>
      </c>
      <c r="V16" s="32">
        <f>U43-U42</f>
        <v>26.632562358000087</v>
      </c>
      <c r="W16" s="22">
        <v>13</v>
      </c>
      <c r="X16" s="32">
        <f>U50-U48</f>
        <v>100.8326530610002</v>
      </c>
      <c r="Y16" s="22">
        <v>15</v>
      </c>
      <c r="Z16" s="32">
        <f t="shared" si="7"/>
        <v>112.72997732400017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56.061985023488049</v>
      </c>
      <c r="G17" s="13">
        <f t="shared" si="1"/>
        <v>57.474170781839213</v>
      </c>
      <c r="H17" s="18">
        <f t="shared" si="2"/>
        <v>-2.4570789611068022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42.007074829999965</v>
      </c>
      <c r="N17" s="58"/>
      <c r="O17" s="11" t="s">
        <v>37</v>
      </c>
      <c r="P17" s="19">
        <v>43.749993330000002</v>
      </c>
      <c r="Q17" s="19">
        <f>P17*3</f>
        <v>131.24997999000001</v>
      </c>
      <c r="R17" s="32">
        <f t="shared" si="4"/>
        <v>137.01804988699996</v>
      </c>
      <c r="T17" s="11" t="s">
        <v>107</v>
      </c>
      <c r="U17" s="22">
        <v>920.70312925200005</v>
      </c>
      <c r="V17" s="32">
        <f>U46-U45</f>
        <v>42.007074829999965</v>
      </c>
      <c r="W17" s="22">
        <v>14</v>
      </c>
      <c r="X17" s="32">
        <f>U53-U51</f>
        <v>107.11655328799998</v>
      </c>
      <c r="Y17" s="22">
        <v>16</v>
      </c>
      <c r="Z17" s="32">
        <f t="shared" si="7"/>
        <v>137.01804988699996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51.648698280398349</v>
      </c>
      <c r="G18" s="13">
        <f t="shared" si="1"/>
        <v>51.173898963844394</v>
      </c>
      <c r="H18" s="18">
        <f t="shared" si="2"/>
        <v>0.9278154023194769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29.042358276999948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100.8326530610002</v>
      </c>
      <c r="T18" s="11" t="s">
        <v>108</v>
      </c>
      <c r="U18" s="22">
        <v>966.21496598600004</v>
      </c>
      <c r="V18" s="32">
        <f>U49-U48</f>
        <v>29.042358276999948</v>
      </c>
      <c r="W18" s="22">
        <v>15</v>
      </c>
      <c r="X18" s="32">
        <f>U56-U54</f>
        <v>155.58530612200002</v>
      </c>
      <c r="Y18" s="22">
        <v>17</v>
      </c>
      <c r="Z18" s="32">
        <f t="shared" si="7"/>
        <v>100.8326530610002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95.690987636646426</v>
      </c>
      <c r="G19" s="25">
        <f t="shared" si="1"/>
        <v>79.259346379203492</v>
      </c>
      <c r="H19" s="41">
        <f t="shared" si="2"/>
        <v>20.731487210137225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22.886167799999839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107.11655328799998</v>
      </c>
      <c r="T19" s="11" t="s">
        <v>109</v>
      </c>
      <c r="U19" s="22">
        <v>1129.5346938780001</v>
      </c>
      <c r="V19" s="32">
        <f>U52-U51</f>
        <v>22.886167799999839</v>
      </c>
      <c r="W19" s="22">
        <v>16</v>
      </c>
      <c r="X19" s="32">
        <f>U59-U57</f>
        <v>43.45034013600025</v>
      </c>
      <c r="Y19" s="22">
        <v>18</v>
      </c>
      <c r="Z19" s="32">
        <f t="shared" si="7"/>
        <v>107.11655328799998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75.612344871980298</v>
      </c>
      <c r="G20" s="25">
        <f t="shared" si="1"/>
        <v>75.585543989472654</v>
      </c>
      <c r="H20" s="37">
        <f t="shared" si="2"/>
        <v>3.5457682902138424E-2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44.437188208999942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155.58530612200002</v>
      </c>
      <c r="T20" s="11" t="s">
        <v>110</v>
      </c>
      <c r="U20" s="22">
        <v>1132.6628571430001</v>
      </c>
      <c r="V20" s="32">
        <f>U55-U54</f>
        <v>44.437188208999942</v>
      </c>
      <c r="W20" s="22">
        <v>17</v>
      </c>
      <c r="X20" s="32">
        <f>U62-U60</f>
        <v>68.350839002000157</v>
      </c>
      <c r="Y20" s="22">
        <v>19</v>
      </c>
      <c r="Z20" s="32">
        <f t="shared" si="7"/>
        <v>155.58530612200002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107.57126458545356</v>
      </c>
      <c r="G21" s="25">
        <f t="shared" si="1"/>
        <v>103.56650801616119</v>
      </c>
      <c r="H21" s="18">
        <f t="shared" si="2"/>
        <v>3.8668452243918856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18.964172336000047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43.45034013600025</v>
      </c>
      <c r="T21" s="11" t="s">
        <v>111</v>
      </c>
      <c r="U21" s="22">
        <v>1185.131972789</v>
      </c>
      <c r="V21" s="32">
        <f>U58-U57</f>
        <v>18.964172336000047</v>
      </c>
      <c r="W21" s="22">
        <v>18</v>
      </c>
      <c r="X21" s="32">
        <f>U65-U63</f>
        <v>214.69460317399989</v>
      </c>
      <c r="Y21" s="22">
        <v>20</v>
      </c>
      <c r="Z21" s="32">
        <f t="shared" si="7"/>
        <v>43.45034013600025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79.224293127530728</v>
      </c>
      <c r="G22" s="13">
        <f t="shared" si="1"/>
        <v>75.78552181120142</v>
      </c>
      <c r="H22" s="37">
        <f t="shared" si="2"/>
        <v>4.5375043070839469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29.031473922999794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68.350839002000157</v>
      </c>
      <c r="T22" s="11" t="s">
        <v>112</v>
      </c>
      <c r="U22" s="22">
        <v>1319.8628571429999</v>
      </c>
      <c r="V22" s="32">
        <f>U61-U60</f>
        <v>29.031473922999794</v>
      </c>
      <c r="W22" s="22">
        <v>19</v>
      </c>
      <c r="X22" s="32">
        <f>U68-U66</f>
        <v>195.10421768700007</v>
      </c>
      <c r="Y22" s="22">
        <v>21</v>
      </c>
      <c r="Z22" s="32">
        <f t="shared" si="7"/>
        <v>68.350839002000157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46.705257660533142</v>
      </c>
      <c r="G23" s="13">
        <f t="shared" si="1"/>
        <v>46.531211554971293</v>
      </c>
      <c r="H23" s="37">
        <f t="shared" si="2"/>
        <v>0.37404163731312712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46.889795917999891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214.69460317399989</v>
      </c>
      <c r="T23" s="11" t="s">
        <v>113</v>
      </c>
      <c r="U23" s="22">
        <v>1324.6712018139999</v>
      </c>
      <c r="V23" s="32">
        <f>U64-U63</f>
        <v>46.889795917999891</v>
      </c>
      <c r="W23" s="22">
        <v>20</v>
      </c>
      <c r="X23" s="32">
        <f>U71-U69</f>
        <v>75.286349207000058</v>
      </c>
      <c r="Y23" s="22">
        <v>22</v>
      </c>
      <c r="Z23" s="32">
        <f t="shared" si="7"/>
        <v>214.69460317399989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34.232459878881784</v>
      </c>
      <c r="G24" s="13">
        <f t="shared" si="1"/>
        <v>38.133465735403895</v>
      </c>
      <c r="H24" s="18">
        <f t="shared" si="2"/>
        <v>-10.229874943940217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59.592562358000123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195.10421768700007</v>
      </c>
      <c r="T24" s="11" t="s">
        <v>114</v>
      </c>
      <c r="U24" s="22">
        <v>1362.0535147390001</v>
      </c>
      <c r="V24" s="32">
        <f>U67-U66</f>
        <v>59.592562358000123</v>
      </c>
      <c r="W24" s="22">
        <v>21</v>
      </c>
      <c r="X24" s="32">
        <f>U74-U72</f>
        <v>145.57460317499999</v>
      </c>
      <c r="Y24" s="22">
        <v>23</v>
      </c>
      <c r="Z24" s="32">
        <f t="shared" si="7"/>
        <v>195.10421768700007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101.82114836561365</v>
      </c>
      <c r="G25" s="13">
        <f t="shared" si="1"/>
        <v>102.01052489454383</v>
      </c>
      <c r="H25" s="18">
        <f t="shared" si="2"/>
        <v>-0.1856441079250947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20.624399093000193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75.286349207000058</v>
      </c>
      <c r="T25" s="11" t="s">
        <v>115</v>
      </c>
      <c r="U25" s="22">
        <v>1444.466938776</v>
      </c>
      <c r="V25" s="32">
        <f>U70-U69</f>
        <v>20.624399093000193</v>
      </c>
      <c r="W25" s="22">
        <v>22</v>
      </c>
      <c r="X25" s="32">
        <f>U77-U75</f>
        <v>176.54131519300017</v>
      </c>
      <c r="Y25" s="22">
        <v>24</v>
      </c>
      <c r="Z25" s="32">
        <f t="shared" si="7"/>
        <v>75.286349207000058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40.605275391088767</v>
      </c>
      <c r="G26" s="13">
        <f t="shared" si="1"/>
        <v>39.36122012375872</v>
      </c>
      <c r="H26" s="18">
        <f t="shared" si="2"/>
        <v>3.1606115446079031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55.411519275000046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145.57460317499999</v>
      </c>
      <c r="T26" s="11" t="s">
        <v>116</v>
      </c>
      <c r="U26" s="22">
        <v>1446.591564626</v>
      </c>
      <c r="V26" s="32">
        <f>U73-U72</f>
        <v>55.411519275000046</v>
      </c>
      <c r="W26" s="22">
        <v>23</v>
      </c>
      <c r="X26" s="2">
        <f>SUM(X2:X25)</f>
        <v>3598.946394559001</v>
      </c>
      <c r="Z26" s="32">
        <f t="shared" si="7"/>
        <v>145.57460317499999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65.071832044657754</v>
      </c>
      <c r="G27" s="13">
        <f t="shared" si="1"/>
        <v>62.195073079615042</v>
      </c>
      <c r="H27" s="37">
        <f t="shared" si="2"/>
        <v>4.6253807940063227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82.985215420000259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176.54131519300017</v>
      </c>
      <c r="T27" s="11" t="s">
        <v>117</v>
      </c>
      <c r="U27" s="22">
        <v>1482.292244898</v>
      </c>
      <c r="V27" s="32">
        <f>U76-U75</f>
        <v>82.985215420000259</v>
      </c>
      <c r="W27" s="22">
        <v>24</v>
      </c>
      <c r="X27" s="32">
        <f t="shared" ref="X27:X32" si="8">U33-U32</f>
        <v>29.200907028999836</v>
      </c>
      <c r="Y27" s="22" t="s">
        <v>68</v>
      </c>
      <c r="Z27" s="32">
        <f t="shared" si="7"/>
        <v>176.54131519300017</v>
      </c>
      <c r="AA27" s="21">
        <v>24</v>
      </c>
    </row>
    <row r="28" spans="1:27" x14ac:dyDescent="0.3">
      <c r="T28" s="11" t="s">
        <v>118</v>
      </c>
      <c r="U28" s="22">
        <v>1578.213877551</v>
      </c>
      <c r="V28" s="32"/>
      <c r="X28" s="32">
        <f t="shared" si="8"/>
        <v>18.895238095000195</v>
      </c>
      <c r="Y28" s="22" t="s">
        <v>42</v>
      </c>
      <c r="Z28" s="21"/>
    </row>
    <row r="29" spans="1:27" x14ac:dyDescent="0.3">
      <c r="T29" s="11" t="s">
        <v>119</v>
      </c>
      <c r="U29" s="22">
        <v>1581.886984127</v>
      </c>
      <c r="V29" s="32"/>
      <c r="X29" s="32">
        <f t="shared" si="8"/>
        <v>49.769070294999892</v>
      </c>
      <c r="Y29" s="22" t="s">
        <v>43</v>
      </c>
      <c r="Z29" s="21"/>
    </row>
    <row r="30" spans="1:27" x14ac:dyDescent="0.3">
      <c r="T30" s="11" t="s">
        <v>120</v>
      </c>
      <c r="U30" s="22">
        <v>1624.462222222</v>
      </c>
      <c r="V30" s="32"/>
      <c r="X30" s="32">
        <f t="shared" si="8"/>
        <v>30.18920634899996</v>
      </c>
      <c r="Y30" s="22" t="s">
        <v>69</v>
      </c>
      <c r="Z30" s="21"/>
    </row>
    <row r="31" spans="1:27" x14ac:dyDescent="0.3">
      <c r="T31" s="11" t="s">
        <v>121</v>
      </c>
      <c r="U31" s="22">
        <v>1771.763809524</v>
      </c>
      <c r="X31" s="32">
        <f t="shared" si="8"/>
        <v>19.037097506000009</v>
      </c>
      <c r="Y31" s="22" t="s">
        <v>70</v>
      </c>
      <c r="Z31" s="21"/>
    </row>
    <row r="32" spans="1:27" x14ac:dyDescent="0.3">
      <c r="T32" s="11" t="s">
        <v>122</v>
      </c>
      <c r="U32" s="22">
        <v>1775.4684807260001</v>
      </c>
      <c r="X32" s="32">
        <f t="shared" si="8"/>
        <v>54.410158730000148</v>
      </c>
      <c r="Y32" s="22" t="s">
        <v>71</v>
      </c>
      <c r="Z32" s="21"/>
    </row>
    <row r="33" spans="20:26" x14ac:dyDescent="0.3">
      <c r="T33" s="11" t="s">
        <v>123</v>
      </c>
      <c r="U33" s="22">
        <v>1804.6693877549999</v>
      </c>
      <c r="X33" s="22"/>
      <c r="Z33" s="21"/>
    </row>
    <row r="34" spans="20:26" x14ac:dyDescent="0.3">
      <c r="T34" s="11" t="s">
        <v>124</v>
      </c>
      <c r="U34" s="22">
        <v>1823.5646258500001</v>
      </c>
      <c r="X34" s="22"/>
      <c r="Y34" s="42"/>
      <c r="Z34" s="21"/>
    </row>
    <row r="35" spans="20:26" x14ac:dyDescent="0.3">
      <c r="T35" s="11" t="s">
        <v>125</v>
      </c>
      <c r="U35" s="22">
        <v>1873.333696145</v>
      </c>
      <c r="X35" s="22"/>
      <c r="Y35" s="42"/>
      <c r="Z35" s="21"/>
    </row>
    <row r="36" spans="20:26" x14ac:dyDescent="0.3">
      <c r="T36" s="11" t="s">
        <v>126</v>
      </c>
      <c r="U36" s="22">
        <v>1903.5229024939999</v>
      </c>
      <c r="X36" s="22"/>
      <c r="Y36" s="42"/>
      <c r="Z36" s="21"/>
    </row>
    <row r="37" spans="20:26" x14ac:dyDescent="0.3">
      <c r="T37" s="11" t="s">
        <v>127</v>
      </c>
      <c r="U37" s="22">
        <v>1922.56</v>
      </c>
      <c r="V37" s="32"/>
      <c r="X37" s="22"/>
      <c r="Z37" s="21"/>
    </row>
    <row r="38" spans="20:26" x14ac:dyDescent="0.3">
      <c r="T38" s="11" t="s">
        <v>128</v>
      </c>
      <c r="U38" s="22">
        <v>1976.9701587300001</v>
      </c>
      <c r="V38" s="32"/>
      <c r="X38" s="22"/>
      <c r="Z38" s="21"/>
    </row>
    <row r="39" spans="20:26" x14ac:dyDescent="0.3">
      <c r="T39" s="11" t="s">
        <v>129</v>
      </c>
      <c r="U39" s="22">
        <v>1978.161632653</v>
      </c>
      <c r="V39" s="32"/>
      <c r="X39" s="22"/>
      <c r="Z39" s="21"/>
    </row>
    <row r="40" spans="20:26" x14ac:dyDescent="0.3">
      <c r="T40" s="11" t="s">
        <v>130</v>
      </c>
      <c r="U40" s="22">
        <v>2010.6666666670001</v>
      </c>
      <c r="V40" s="32"/>
      <c r="X40" s="22"/>
      <c r="Z40" s="21"/>
    </row>
    <row r="41" spans="20:26" x14ac:dyDescent="0.3">
      <c r="T41" s="11" t="s">
        <v>131</v>
      </c>
      <c r="U41" s="22">
        <v>2103.4840816330002</v>
      </c>
      <c r="V41" s="32"/>
      <c r="X41" s="22"/>
      <c r="Z41" s="21"/>
    </row>
    <row r="42" spans="20:26" x14ac:dyDescent="0.3">
      <c r="T42" s="11" t="s">
        <v>132</v>
      </c>
      <c r="U42" s="22">
        <v>2104.195192744</v>
      </c>
      <c r="V42" s="32"/>
      <c r="X42" s="22"/>
      <c r="Z42" s="21"/>
    </row>
    <row r="43" spans="20:26" x14ac:dyDescent="0.3">
      <c r="T43" s="11" t="s">
        <v>133</v>
      </c>
      <c r="U43" s="50">
        <v>2130.8277551020001</v>
      </c>
      <c r="V43" s="32"/>
      <c r="X43" s="78"/>
      <c r="Z43" s="21"/>
    </row>
    <row r="44" spans="20:26" x14ac:dyDescent="0.3">
      <c r="T44" s="11" t="s">
        <v>134</v>
      </c>
      <c r="U44" s="22">
        <v>2216.9251700680002</v>
      </c>
      <c r="V44" s="32"/>
      <c r="X44" s="22"/>
      <c r="Z44" s="21"/>
    </row>
    <row r="45" spans="20:26" x14ac:dyDescent="0.3">
      <c r="T45" s="11" t="s">
        <v>135</v>
      </c>
      <c r="U45" s="22">
        <v>2220.7129251699998</v>
      </c>
      <c r="V45" s="32"/>
      <c r="X45" s="22"/>
      <c r="Z45" s="21"/>
    </row>
    <row r="46" spans="20:26" x14ac:dyDescent="0.3">
      <c r="T46" s="11" t="s">
        <v>136</v>
      </c>
      <c r="U46" s="22">
        <v>2262.7199999999998</v>
      </c>
      <c r="V46" s="32"/>
      <c r="X46" s="22"/>
      <c r="Z46" s="21"/>
    </row>
    <row r="47" spans="20:26" x14ac:dyDescent="0.3">
      <c r="T47" s="11" t="s">
        <v>137</v>
      </c>
      <c r="U47" s="22">
        <v>2357.7309750569998</v>
      </c>
      <c r="V47" s="32"/>
      <c r="X47" s="22"/>
      <c r="Z47" s="21"/>
    </row>
    <row r="48" spans="20:26" x14ac:dyDescent="0.3">
      <c r="T48" s="11" t="s">
        <v>138</v>
      </c>
      <c r="U48" s="22">
        <v>2359.8556009069998</v>
      </c>
      <c r="V48" s="32"/>
      <c r="X48" s="22"/>
      <c r="Z48" s="21"/>
    </row>
    <row r="49" spans="20:26" x14ac:dyDescent="0.3">
      <c r="T49" s="11" t="s">
        <v>139</v>
      </c>
      <c r="U49" s="22">
        <v>2388.8979591839998</v>
      </c>
      <c r="V49" s="32"/>
      <c r="X49" s="22"/>
      <c r="Z49" s="21"/>
    </row>
    <row r="50" spans="20:26" x14ac:dyDescent="0.3">
      <c r="T50" s="11" t="s">
        <v>140</v>
      </c>
      <c r="U50" s="22">
        <v>2460.688253968</v>
      </c>
      <c r="V50" s="32"/>
      <c r="X50" s="22"/>
      <c r="Z50" s="21"/>
    </row>
    <row r="51" spans="20:26" x14ac:dyDescent="0.3">
      <c r="T51" s="11" t="s">
        <v>141</v>
      </c>
      <c r="U51" s="22">
        <v>2463.593650794</v>
      </c>
      <c r="V51" s="32"/>
      <c r="X51" s="22"/>
      <c r="Z51" s="21"/>
    </row>
    <row r="52" spans="20:26" x14ac:dyDescent="0.3">
      <c r="T52" s="11" t="s">
        <v>142</v>
      </c>
      <c r="U52" s="22">
        <v>2486.4798185939999</v>
      </c>
      <c r="V52" s="32"/>
      <c r="X52" s="22"/>
      <c r="Z52" s="21"/>
    </row>
    <row r="53" spans="20:26" x14ac:dyDescent="0.3">
      <c r="T53" s="11" t="s">
        <v>143</v>
      </c>
      <c r="U53" s="22">
        <v>2570.710204082</v>
      </c>
      <c r="V53" s="32"/>
      <c r="X53" s="22"/>
      <c r="Z53" s="21"/>
    </row>
    <row r="54" spans="20:26" x14ac:dyDescent="0.3">
      <c r="T54" s="11" t="s">
        <v>144</v>
      </c>
      <c r="U54" s="22">
        <v>2572.8261224490002</v>
      </c>
      <c r="V54" s="32"/>
      <c r="X54" s="22"/>
      <c r="Z54" s="21"/>
    </row>
    <row r="55" spans="20:26" x14ac:dyDescent="0.3">
      <c r="T55" s="11" t="s">
        <v>145</v>
      </c>
      <c r="U55" s="22">
        <v>2617.2633106580001</v>
      </c>
      <c r="V55" s="32"/>
      <c r="X55" s="22"/>
      <c r="Z55" s="21"/>
    </row>
    <row r="56" spans="20:26" x14ac:dyDescent="0.3">
      <c r="T56" s="11" t="s">
        <v>146</v>
      </c>
      <c r="U56" s="22">
        <v>2728.4114285710002</v>
      </c>
      <c r="V56" s="32"/>
      <c r="X56" s="22"/>
      <c r="Z56" s="21"/>
    </row>
    <row r="57" spans="20:26" x14ac:dyDescent="0.3">
      <c r="T57" s="11" t="s">
        <v>147</v>
      </c>
      <c r="U57" s="22">
        <v>2730.2603174599999</v>
      </c>
      <c r="V57" s="32"/>
      <c r="X57" s="22"/>
      <c r="Z57" s="21"/>
    </row>
    <row r="58" spans="20:26" x14ac:dyDescent="0.3">
      <c r="T58" s="11" t="s">
        <v>148</v>
      </c>
      <c r="U58" s="22">
        <v>2749.2244897959999</v>
      </c>
      <c r="V58" s="32"/>
      <c r="X58" s="22"/>
      <c r="Z58" s="21"/>
    </row>
    <row r="59" spans="20:26" x14ac:dyDescent="0.3">
      <c r="T59" s="11" t="s">
        <v>149</v>
      </c>
      <c r="U59" s="22">
        <v>2773.7106575960001</v>
      </c>
      <c r="V59" s="32"/>
      <c r="X59" s="22"/>
      <c r="Z59" s="21"/>
    </row>
    <row r="60" spans="20:26" x14ac:dyDescent="0.3">
      <c r="T60" s="11" t="s">
        <v>150</v>
      </c>
      <c r="U60" s="22">
        <v>2775.6263038550001</v>
      </c>
      <c r="V60" s="32"/>
      <c r="X60" s="22"/>
      <c r="Z60" s="21"/>
    </row>
    <row r="61" spans="20:26" x14ac:dyDescent="0.3">
      <c r="T61" s="11" t="s">
        <v>151</v>
      </c>
      <c r="U61" s="22">
        <v>2804.6577777779999</v>
      </c>
      <c r="V61" s="32"/>
      <c r="X61" s="22"/>
      <c r="Z61" s="21"/>
    </row>
    <row r="62" spans="20:26" x14ac:dyDescent="0.3">
      <c r="T62" s="11" t="s">
        <v>152</v>
      </c>
      <c r="U62" s="22">
        <v>2843.9771428570002</v>
      </c>
      <c r="V62" s="32"/>
      <c r="X62" s="22"/>
      <c r="Z62" s="21"/>
    </row>
    <row r="63" spans="20:26" x14ac:dyDescent="0.3">
      <c r="T63" s="11" t="s">
        <v>153</v>
      </c>
      <c r="U63" s="22">
        <v>2846.0146938779999</v>
      </c>
      <c r="V63" s="32"/>
      <c r="X63" s="22"/>
      <c r="Z63" s="21"/>
    </row>
    <row r="64" spans="20:26" x14ac:dyDescent="0.3">
      <c r="T64" s="11" t="s">
        <v>154</v>
      </c>
      <c r="U64" s="22">
        <v>2892.9044897959998</v>
      </c>
      <c r="V64" s="32"/>
      <c r="X64" s="22"/>
      <c r="Z64" s="21"/>
    </row>
    <row r="65" spans="20:26" x14ac:dyDescent="0.3">
      <c r="T65" s="11" t="s">
        <v>155</v>
      </c>
      <c r="U65" s="22">
        <v>3060.7092970519998</v>
      </c>
      <c r="V65" s="32"/>
      <c r="X65" s="22"/>
      <c r="Z65" s="21"/>
    </row>
    <row r="66" spans="20:26" x14ac:dyDescent="0.3">
      <c r="T66" s="11" t="s">
        <v>156</v>
      </c>
      <c r="U66" s="22">
        <v>3063.026938776</v>
      </c>
      <c r="V66" s="32"/>
      <c r="X66" s="22"/>
      <c r="Z66" s="21"/>
    </row>
    <row r="67" spans="20:26" x14ac:dyDescent="0.3">
      <c r="T67" s="11" t="s">
        <v>157</v>
      </c>
      <c r="U67" s="22">
        <v>3122.6195011340001</v>
      </c>
      <c r="V67" s="32"/>
      <c r="X67" s="22"/>
      <c r="Z67" s="21"/>
    </row>
    <row r="68" spans="20:26" x14ac:dyDescent="0.3">
      <c r="T68" s="11" t="s">
        <v>158</v>
      </c>
      <c r="U68" s="22">
        <v>3258.131156463</v>
      </c>
      <c r="V68" s="32"/>
      <c r="X68" s="22"/>
      <c r="Z68" s="21"/>
    </row>
    <row r="69" spans="20:26" x14ac:dyDescent="0.3">
      <c r="T69" s="11" t="s">
        <v>159</v>
      </c>
      <c r="U69" s="22">
        <v>3262.8114285709999</v>
      </c>
      <c r="V69" s="32"/>
      <c r="X69" s="22"/>
      <c r="Z69" s="21"/>
    </row>
    <row r="70" spans="20:26" x14ac:dyDescent="0.3">
      <c r="T70" s="11" t="s">
        <v>160</v>
      </c>
      <c r="U70" s="22">
        <v>3283.435827664</v>
      </c>
      <c r="V70" s="32"/>
      <c r="X70" s="22"/>
      <c r="Z70" s="21"/>
    </row>
    <row r="71" spans="20:26" x14ac:dyDescent="0.3">
      <c r="T71" s="11" t="s">
        <v>161</v>
      </c>
      <c r="U71" s="22">
        <v>3338.0977777779999</v>
      </c>
      <c r="V71" s="32"/>
      <c r="X71" s="22"/>
      <c r="Z71" s="21"/>
    </row>
    <row r="72" spans="20:26" x14ac:dyDescent="0.3">
      <c r="T72" s="11" t="s">
        <v>162</v>
      </c>
      <c r="U72" s="22">
        <v>3341.1453968249998</v>
      </c>
      <c r="V72" s="32"/>
      <c r="X72" s="22"/>
      <c r="Z72" s="21"/>
    </row>
    <row r="73" spans="20:26" x14ac:dyDescent="0.3">
      <c r="T73" s="11" t="s">
        <v>163</v>
      </c>
      <c r="U73" s="22">
        <v>3396.5569160999999</v>
      </c>
      <c r="V73" s="32"/>
      <c r="X73" s="22"/>
      <c r="Z73" s="21"/>
    </row>
    <row r="74" spans="20:26" x14ac:dyDescent="0.3">
      <c r="T74" s="11" t="s">
        <v>164</v>
      </c>
      <c r="U74" s="22">
        <v>3486.72</v>
      </c>
      <c r="V74" s="32"/>
      <c r="X74" s="22"/>
      <c r="Z74" s="21"/>
    </row>
    <row r="75" spans="20:26" x14ac:dyDescent="0.3">
      <c r="T75" s="11" t="s">
        <v>165</v>
      </c>
      <c r="U75" s="22">
        <v>3489.0884353739998</v>
      </c>
      <c r="V75" s="32"/>
      <c r="X75" s="22"/>
      <c r="Z75" s="21"/>
    </row>
    <row r="76" spans="20:26" x14ac:dyDescent="0.3">
      <c r="T76" s="11" t="s">
        <v>166</v>
      </c>
      <c r="U76" s="22">
        <v>3572.0736507940001</v>
      </c>
      <c r="V76" s="32"/>
      <c r="X76" s="22"/>
      <c r="Z76" s="21"/>
    </row>
    <row r="77" spans="20:26" x14ac:dyDescent="0.3">
      <c r="T77" s="11" t="s">
        <v>167</v>
      </c>
      <c r="U77" s="22">
        <v>3665.629750567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4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21875" style="59" bestFit="1" customWidth="1"/>
    <col min="22" max="22" width="10" style="9" bestFit="1" customWidth="1"/>
    <col min="23" max="23" width="4.109375" style="9" bestFit="1" customWidth="1"/>
    <col min="24" max="24" width="11.4414062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290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51" t="s">
        <v>290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52.099507188916306</v>
      </c>
      <c r="G2" s="13">
        <f t="shared" ref="G2:G27" si="1">Q2/R2*60</f>
        <v>49.611954813629865</v>
      </c>
      <c r="H2" s="41">
        <f>(F2-G2)/G2*100</f>
        <v>5.0140180620398311</v>
      </c>
      <c r="I2" s="13"/>
      <c r="J2" s="11" t="s">
        <v>37</v>
      </c>
      <c r="K2" s="61" t="s">
        <v>59</v>
      </c>
      <c r="L2" s="19">
        <v>28</v>
      </c>
      <c r="M2" s="43">
        <f t="shared" ref="M2:M27" si="2">V2</f>
        <v>32.245986395000003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3">Z2</f>
        <v>330.16235827700001</v>
      </c>
      <c r="T2" s="11" t="s">
        <v>92</v>
      </c>
      <c r="U2" s="66">
        <v>0.83083900200000005</v>
      </c>
      <c r="V2" s="32">
        <f>U3-U2</f>
        <v>32.245986395000003</v>
      </c>
      <c r="W2" s="22">
        <v>1</v>
      </c>
      <c r="X2" s="32">
        <f>U4-U2</f>
        <v>330.16235827700001</v>
      </c>
      <c r="Y2" s="22">
        <v>1</v>
      </c>
      <c r="Z2" s="32">
        <f>X2</f>
        <v>330.16235827700001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66.888817393160494</v>
      </c>
      <c r="G3" s="13">
        <f t="shared" si="1"/>
        <v>59.696045854814898</v>
      </c>
      <c r="H3" s="41">
        <f t="shared" ref="H3:H27" si="4">(F3-G3)/G3*100</f>
        <v>12.048991579507522</v>
      </c>
      <c r="I3" s="13"/>
      <c r="J3" s="11" t="s">
        <v>32</v>
      </c>
      <c r="K3" s="61" t="s">
        <v>76</v>
      </c>
      <c r="L3" s="19">
        <v>44</v>
      </c>
      <c r="M3" s="43">
        <f t="shared" si="2"/>
        <v>39.468480725000006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3"/>
        <v>102.351904762</v>
      </c>
      <c r="T3" s="11" t="s">
        <v>93</v>
      </c>
      <c r="U3" s="66">
        <v>33.076825397</v>
      </c>
      <c r="V3" s="32">
        <f>U6-U5</f>
        <v>39.468480725000006</v>
      </c>
      <c r="W3" s="22">
        <v>2</v>
      </c>
      <c r="X3" s="32">
        <f>U7-U5</f>
        <v>102.351904762</v>
      </c>
      <c r="Y3" s="22">
        <v>2</v>
      </c>
      <c r="Z3" s="32">
        <f t="shared" ref="Z3:Z11" si="5">X3</f>
        <v>102.351904762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43.957892025590517</v>
      </c>
      <c r="G4" s="13">
        <f t="shared" si="1"/>
        <v>43.552281994000147</v>
      </c>
      <c r="H4" s="18">
        <f t="shared" si="4"/>
        <v>0.93131751775084537</v>
      </c>
      <c r="I4" s="13"/>
      <c r="J4" s="11" t="s">
        <v>39</v>
      </c>
      <c r="K4" s="61" t="s">
        <v>392</v>
      </c>
      <c r="L4" s="19">
        <v>32.5</v>
      </c>
      <c r="M4" s="43">
        <f t="shared" si="2"/>
        <v>44.360634919999995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3"/>
        <v>150.85317460300007</v>
      </c>
      <c r="T4" s="11" t="s">
        <v>94</v>
      </c>
      <c r="U4" s="66">
        <v>330.99319727900001</v>
      </c>
      <c r="V4" s="32">
        <f>U9-U8</f>
        <v>44.360634919999995</v>
      </c>
      <c r="W4" s="22">
        <v>3</v>
      </c>
      <c r="X4" s="32">
        <f>U10-U8</f>
        <v>150.85317460300007</v>
      </c>
      <c r="Y4" s="22">
        <v>3</v>
      </c>
      <c r="Z4" s="32">
        <f t="shared" si="5"/>
        <v>150.85317460300007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166.28959275857787</v>
      </c>
      <c r="G5" s="13">
        <f t="shared" si="1"/>
        <v>151.79494466849079</v>
      </c>
      <c r="H5" s="37">
        <f t="shared" si="4"/>
        <v>9.54883452920145</v>
      </c>
      <c r="I5" s="13"/>
      <c r="J5" s="11" t="s">
        <v>37</v>
      </c>
      <c r="K5" s="61" t="s">
        <v>386</v>
      </c>
      <c r="L5" s="19">
        <v>88</v>
      </c>
      <c r="M5" s="43">
        <f t="shared" si="2"/>
        <v>31.751836734999983</v>
      </c>
      <c r="N5" s="11"/>
      <c r="O5" s="11" t="s">
        <v>37</v>
      </c>
      <c r="P5" s="19">
        <v>109</v>
      </c>
      <c r="Q5" s="19">
        <f>P5*4</f>
        <v>436</v>
      </c>
      <c r="R5" s="32">
        <f t="shared" si="3"/>
        <v>172.33775510199996</v>
      </c>
      <c r="T5" s="11" t="s">
        <v>95</v>
      </c>
      <c r="U5" s="66">
        <v>340.87183673499999</v>
      </c>
      <c r="V5" s="32">
        <f>U12-U11</f>
        <v>31.751836734999983</v>
      </c>
      <c r="W5" s="22">
        <v>4</v>
      </c>
      <c r="X5" s="32">
        <f>U13-U11</f>
        <v>172.33775510199996</v>
      </c>
      <c r="Y5" s="22">
        <v>4</v>
      </c>
      <c r="Z5" s="32">
        <f t="shared" si="5"/>
        <v>172.33775510199996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50.547659166331542</v>
      </c>
      <c r="G6" s="13">
        <f t="shared" si="1"/>
        <v>52.166160806052069</v>
      </c>
      <c r="H6" s="18">
        <f t="shared" si="4"/>
        <v>-3.1025891396108962</v>
      </c>
      <c r="I6" s="13"/>
      <c r="J6" s="11" t="s">
        <v>37</v>
      </c>
      <c r="K6" s="61" t="s">
        <v>387</v>
      </c>
      <c r="L6" s="19">
        <v>69</v>
      </c>
      <c r="M6" s="43">
        <f t="shared" si="2"/>
        <v>81.902902494000045</v>
      </c>
      <c r="N6" s="54"/>
      <c r="O6" s="11" t="s">
        <v>37</v>
      </c>
      <c r="P6" s="19">
        <v>82</v>
      </c>
      <c r="Q6" s="19">
        <f>P6*3</f>
        <v>246</v>
      </c>
      <c r="R6" s="32">
        <f t="shared" si="3"/>
        <v>282.94204081599992</v>
      </c>
      <c r="T6" s="11" t="s">
        <v>96</v>
      </c>
      <c r="U6" s="66">
        <v>380.34031745999999</v>
      </c>
      <c r="V6" s="32">
        <f>U15-U14</f>
        <v>81.902902494000045</v>
      </c>
      <c r="W6" s="22">
        <v>5</v>
      </c>
      <c r="X6" s="32">
        <f>U16-U14</f>
        <v>282.94204081599992</v>
      </c>
      <c r="Y6" s="22">
        <v>5</v>
      </c>
      <c r="Z6" s="32">
        <f t="shared" si="5"/>
        <v>282.94204081599992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43.139717267643462</v>
      </c>
      <c r="G7" s="25">
        <f t="shared" si="1"/>
        <v>40.510141314296156</v>
      </c>
      <c r="H7" s="18">
        <f t="shared" si="4"/>
        <v>6.4911547282589215</v>
      </c>
      <c r="I7" s="13"/>
      <c r="J7" s="11" t="s">
        <v>37</v>
      </c>
      <c r="K7" s="61" t="s">
        <v>388</v>
      </c>
      <c r="L7" s="19">
        <v>39</v>
      </c>
      <c r="M7" s="43">
        <f t="shared" si="2"/>
        <v>54.242358276999994</v>
      </c>
      <c r="N7" s="54"/>
      <c r="O7" s="11" t="s">
        <v>37</v>
      </c>
      <c r="P7" s="19">
        <v>60</v>
      </c>
      <c r="Q7" s="19">
        <f>P7*3</f>
        <v>180</v>
      </c>
      <c r="R7" s="32">
        <f t="shared" si="3"/>
        <v>266.59990929699984</v>
      </c>
      <c r="T7" s="11" t="s">
        <v>97</v>
      </c>
      <c r="U7" s="66">
        <v>443.22374149699999</v>
      </c>
      <c r="V7" s="32">
        <f>U18-U17</f>
        <v>54.242358276999994</v>
      </c>
      <c r="W7" s="22">
        <v>6</v>
      </c>
      <c r="X7" s="32">
        <f>U19-U17</f>
        <v>266.59990929699984</v>
      </c>
      <c r="Y7" s="22">
        <v>6</v>
      </c>
      <c r="Z7" s="32">
        <f t="shared" si="5"/>
        <v>266.59990929699984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37.815031474907229</v>
      </c>
      <c r="G8" s="25">
        <f t="shared" si="1"/>
        <v>38.841491863795639</v>
      </c>
      <c r="H8" s="18">
        <f t="shared" si="4"/>
        <v>-2.6426904313765012</v>
      </c>
      <c r="I8" s="13"/>
      <c r="J8" s="11" t="s">
        <v>37</v>
      </c>
      <c r="K8" s="61" t="s">
        <v>389</v>
      </c>
      <c r="L8" s="19">
        <v>40</v>
      </c>
      <c r="M8" s="43">
        <f t="shared" si="2"/>
        <v>63.466825397000093</v>
      </c>
      <c r="N8" s="54"/>
      <c r="O8" s="11" t="s">
        <v>37</v>
      </c>
      <c r="P8" s="19">
        <v>74</v>
      </c>
      <c r="Q8" s="19">
        <f>P8*2</f>
        <v>148</v>
      </c>
      <c r="R8" s="32">
        <f t="shared" si="3"/>
        <v>228.62149659800002</v>
      </c>
      <c r="T8" s="11" t="s">
        <v>98</v>
      </c>
      <c r="U8" s="66">
        <v>450.83682539699998</v>
      </c>
      <c r="V8" s="32">
        <f>U21-U20</f>
        <v>63.466825397000093</v>
      </c>
      <c r="W8" s="22">
        <v>7</v>
      </c>
      <c r="X8" s="32">
        <f>U22-U20</f>
        <v>228.62149659800002</v>
      </c>
      <c r="Y8" s="22">
        <v>7</v>
      </c>
      <c r="Z8" s="32">
        <f t="shared" si="5"/>
        <v>228.62149659800002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113.27258962935034</v>
      </c>
      <c r="G9" s="25">
        <f t="shared" si="1"/>
        <v>88.527766571748572</v>
      </c>
      <c r="H9" s="41">
        <f t="shared" si="4"/>
        <v>27.951482360674913</v>
      </c>
      <c r="I9" s="13"/>
      <c r="J9" s="11" t="s">
        <v>37</v>
      </c>
      <c r="K9" s="11" t="s">
        <v>40</v>
      </c>
      <c r="L9" s="19">
        <v>76</v>
      </c>
      <c r="M9" s="43">
        <f t="shared" si="2"/>
        <v>40.256870747999983</v>
      </c>
      <c r="N9" s="11"/>
      <c r="O9" s="11" t="s">
        <v>37</v>
      </c>
      <c r="P9" s="19">
        <v>69</v>
      </c>
      <c r="Q9" s="19">
        <f>P9*3</f>
        <v>207</v>
      </c>
      <c r="R9" s="32">
        <f t="shared" si="3"/>
        <v>140.29496598599985</v>
      </c>
      <c r="T9" s="11" t="s">
        <v>99</v>
      </c>
      <c r="U9" s="66">
        <v>495.19746031699998</v>
      </c>
      <c r="V9" s="32">
        <f>U24-U23</f>
        <v>40.256870747999983</v>
      </c>
      <c r="W9" s="22">
        <v>8</v>
      </c>
      <c r="X9" s="32">
        <f>U25-U23</f>
        <v>140.29496598599985</v>
      </c>
      <c r="Y9" s="22">
        <v>8</v>
      </c>
      <c r="Z9" s="32">
        <f t="shared" si="5"/>
        <v>140.29496598599985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50.223683595596242</v>
      </c>
      <c r="G10" s="25">
        <f t="shared" si="1"/>
        <v>46.969709687910864</v>
      </c>
      <c r="H10" s="37">
        <f t="shared" si="4"/>
        <v>6.9278135404845624</v>
      </c>
      <c r="I10" s="13"/>
      <c r="J10" s="11" t="s">
        <v>41</v>
      </c>
      <c r="K10" s="61" t="s">
        <v>388</v>
      </c>
      <c r="L10" s="19">
        <v>39</v>
      </c>
      <c r="M10" s="43">
        <f t="shared" si="2"/>
        <v>46.591564626000036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3"/>
        <v>164.78705215399987</v>
      </c>
      <c r="T10" s="11" t="s">
        <v>100</v>
      </c>
      <c r="U10" s="66">
        <v>601.69000000000005</v>
      </c>
      <c r="V10" s="32">
        <f>U27-U26</f>
        <v>46.591564626000036</v>
      </c>
      <c r="W10" s="22">
        <v>9</v>
      </c>
      <c r="X10" s="32">
        <f>U28-U26</f>
        <v>164.78705215399987</v>
      </c>
      <c r="Y10" s="22">
        <v>9</v>
      </c>
      <c r="Z10" s="32">
        <f t="shared" si="5"/>
        <v>164.78705215399987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43.935138621592543</v>
      </c>
      <c r="G11" s="25">
        <f t="shared" si="1"/>
        <v>43.93039806502555</v>
      </c>
      <c r="H11" s="18">
        <f t="shared" si="4"/>
        <v>1.0791062170609975E-2</v>
      </c>
      <c r="I11" s="13"/>
      <c r="J11" s="11" t="s">
        <v>37</v>
      </c>
      <c r="K11" s="61" t="s">
        <v>59</v>
      </c>
      <c r="L11" s="19">
        <v>28</v>
      </c>
      <c r="M11" s="43">
        <f t="shared" si="2"/>
        <v>38.238185941999973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3"/>
        <v>183.01678004599989</v>
      </c>
      <c r="T11" s="11" t="s">
        <v>101</v>
      </c>
      <c r="U11" s="66">
        <v>609.33659863900004</v>
      </c>
      <c r="V11" s="32">
        <f>U30-U29</f>
        <v>38.238185941999973</v>
      </c>
      <c r="W11" s="22">
        <v>10</v>
      </c>
      <c r="X11" s="32">
        <f>U31-U29</f>
        <v>183.01678004599989</v>
      </c>
      <c r="Y11" s="22">
        <v>10</v>
      </c>
      <c r="Z11" s="32">
        <f t="shared" si="5"/>
        <v>183.01678004599989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52.391889751359216</v>
      </c>
      <c r="G12" s="25">
        <f t="shared" si="1"/>
        <v>52.072298487944117</v>
      </c>
      <c r="H12" s="18">
        <f t="shared" si="4"/>
        <v>0.61374525937066327</v>
      </c>
      <c r="I12" s="18"/>
      <c r="J12" s="11" t="s">
        <v>32</v>
      </c>
      <c r="K12" s="39" t="s">
        <v>172</v>
      </c>
      <c r="L12" s="19">
        <v>28</v>
      </c>
      <c r="M12" s="43">
        <f t="shared" si="2"/>
        <v>32.06603174599968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3"/>
        <v>66.446077097999932</v>
      </c>
      <c r="T12" s="11" t="s">
        <v>102</v>
      </c>
      <c r="U12" s="66">
        <v>641.08843537400003</v>
      </c>
      <c r="V12" s="32">
        <f>U33-U32</f>
        <v>32.06603174599968</v>
      </c>
      <c r="W12" s="22" t="s">
        <v>68</v>
      </c>
      <c r="X12" s="32">
        <f>U38-U32</f>
        <v>237.30793650799978</v>
      </c>
      <c r="Y12" s="22">
        <v>11</v>
      </c>
      <c r="Z12" s="32">
        <f>V12+X30</f>
        <v>66.446077097999932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70.114036213184832</v>
      </c>
      <c r="G13" s="25">
        <f t="shared" si="1"/>
        <v>68.401428646882636</v>
      </c>
      <c r="H13" s="18">
        <f t="shared" si="4"/>
        <v>2.5037599362776581</v>
      </c>
      <c r="I13" s="18"/>
      <c r="J13" s="11" t="s">
        <v>32</v>
      </c>
      <c r="K13" s="39" t="s">
        <v>174</v>
      </c>
      <c r="L13" s="19">
        <v>24.3333333</v>
      </c>
      <c r="M13" s="43">
        <f t="shared" si="2"/>
        <v>20.823219955000241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3"/>
        <v>42.689160998000261</v>
      </c>
      <c r="T13" s="11" t="s">
        <v>103</v>
      </c>
      <c r="U13" s="66">
        <v>781.674353741</v>
      </c>
      <c r="V13" s="32">
        <f>U34-U33</f>
        <v>20.823219955000241</v>
      </c>
      <c r="W13" s="22" t="s">
        <v>42</v>
      </c>
      <c r="X13" s="32">
        <f>U41-U39</f>
        <v>164.57154194999976</v>
      </c>
      <c r="Y13" s="22">
        <v>12</v>
      </c>
      <c r="Z13" s="32">
        <f>V13+X31</f>
        <v>42.689160998000261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34.615597720007678</v>
      </c>
      <c r="G14" s="25">
        <f t="shared" si="1"/>
        <v>32.768288816854572</v>
      </c>
      <c r="H14" s="18">
        <f t="shared" si="4"/>
        <v>5.6374896885153527</v>
      </c>
      <c r="I14" s="18"/>
      <c r="J14" s="11" t="s">
        <v>37</v>
      </c>
      <c r="K14" s="39" t="s">
        <v>173</v>
      </c>
      <c r="L14" s="19">
        <v>34</v>
      </c>
      <c r="M14" s="43">
        <f t="shared" si="2"/>
        <v>58.932970520999788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3"/>
        <v>128.17269841199959</v>
      </c>
      <c r="T14" s="11" t="s">
        <v>104</v>
      </c>
      <c r="U14" s="66">
        <v>789.00680272099999</v>
      </c>
      <c r="V14" s="32">
        <f>U35-U34</f>
        <v>58.932970520999788</v>
      </c>
      <c r="W14" s="22" t="s">
        <v>43</v>
      </c>
      <c r="X14" s="32">
        <f>U44-U42</f>
        <v>135.74757369700001</v>
      </c>
      <c r="Y14" s="22">
        <v>13</v>
      </c>
      <c r="Z14" s="32">
        <f>V14+X32</f>
        <v>128.17269841199959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41.317529260371742</v>
      </c>
      <c r="G15" s="25">
        <f t="shared" si="1"/>
        <v>34.999975887386455</v>
      </c>
      <c r="H15" s="41">
        <f t="shared" si="4"/>
        <v>18.050164929576574</v>
      </c>
      <c r="I15" s="13"/>
      <c r="J15" s="11" t="s">
        <v>37</v>
      </c>
      <c r="K15" s="61" t="s">
        <v>388</v>
      </c>
      <c r="L15" s="19">
        <v>26</v>
      </c>
      <c r="M15" s="43">
        <f t="shared" si="2"/>
        <v>37.756371881999712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3"/>
        <v>164.57154194999976</v>
      </c>
      <c r="T15" s="11" t="s">
        <v>105</v>
      </c>
      <c r="U15" s="66">
        <v>870.90970521500003</v>
      </c>
      <c r="V15" s="32">
        <f>U40-U39</f>
        <v>37.756371881999712</v>
      </c>
      <c r="W15" s="22">
        <v>12</v>
      </c>
      <c r="X15" s="32">
        <f>U47-U45</f>
        <v>188.75403628100003</v>
      </c>
      <c r="Y15" s="22">
        <v>14</v>
      </c>
      <c r="Z15" s="32">
        <f t="shared" ref="Z15:Z27" si="7">X13</f>
        <v>164.57154194999976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90.724508048547776</v>
      </c>
      <c r="G16" s="25">
        <f t="shared" si="1"/>
        <v>82.50604924253993</v>
      </c>
      <c r="H16" s="41">
        <f t="shared" si="4"/>
        <v>9.9610378650519937</v>
      </c>
      <c r="I16" s="13"/>
      <c r="J16" s="11" t="s">
        <v>32</v>
      </c>
      <c r="K16" s="61" t="s">
        <v>387</v>
      </c>
      <c r="L16" s="19">
        <v>46</v>
      </c>
      <c r="M16" s="43">
        <f t="shared" si="2"/>
        <v>30.421768707999945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3"/>
        <v>135.74757369700001</v>
      </c>
      <c r="T16" s="11" t="s">
        <v>106</v>
      </c>
      <c r="U16" s="66">
        <v>1071.9488435369999</v>
      </c>
      <c r="V16" s="32">
        <f>U43-U42</f>
        <v>30.421768707999945</v>
      </c>
      <c r="W16" s="22">
        <v>13</v>
      </c>
      <c r="X16" s="32">
        <f>U50-U48</f>
        <v>122.35505668900032</v>
      </c>
      <c r="Y16" s="22">
        <v>15</v>
      </c>
      <c r="Z16" s="32">
        <f t="shared" si="7"/>
        <v>135.74757369700001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43.321880165930168</v>
      </c>
      <c r="G17" s="13">
        <f t="shared" si="1"/>
        <v>41.720962132308571</v>
      </c>
      <c r="H17" s="18">
        <f t="shared" si="4"/>
        <v>3.8372030552522918</v>
      </c>
      <c r="I17" s="13"/>
      <c r="J17" s="11" t="s">
        <v>37</v>
      </c>
      <c r="K17" s="61" t="s">
        <v>390</v>
      </c>
      <c r="L17" s="19">
        <v>39.25</v>
      </c>
      <c r="M17" s="43">
        <f t="shared" si="2"/>
        <v>54.360521542000242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3"/>
        <v>188.75403628100003</v>
      </c>
      <c r="T17" s="11" t="s">
        <v>107</v>
      </c>
      <c r="U17" s="66">
        <v>1079.1125623580001</v>
      </c>
      <c r="V17" s="32">
        <f>U46-U45</f>
        <v>54.360521542000242</v>
      </c>
      <c r="W17" s="22">
        <v>14</v>
      </c>
      <c r="X17" s="32">
        <f>U53-U51</f>
        <v>145.95283446699978</v>
      </c>
      <c r="Y17" s="22">
        <v>16</v>
      </c>
      <c r="Z17" s="32">
        <f t="shared" si="7"/>
        <v>188.75403628100003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43.196755835446361</v>
      </c>
      <c r="G18" s="13">
        <f t="shared" si="1"/>
        <v>42.172347752783011</v>
      </c>
      <c r="H18" s="18">
        <f t="shared" si="4"/>
        <v>2.4290990121500813</v>
      </c>
      <c r="I18" s="13"/>
      <c r="J18" s="11" t="s">
        <v>37</v>
      </c>
      <c r="K18" s="11" t="s">
        <v>58</v>
      </c>
      <c r="L18" s="19">
        <v>25</v>
      </c>
      <c r="M18" s="43">
        <f t="shared" si="2"/>
        <v>34.724829931999921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3"/>
        <v>122.35505668900032</v>
      </c>
      <c r="T18" s="11" t="s">
        <v>108</v>
      </c>
      <c r="U18" s="66">
        <v>1133.3549206350001</v>
      </c>
      <c r="V18" s="32">
        <f>U49-U48</f>
        <v>34.724829931999921</v>
      </c>
      <c r="W18" s="22">
        <v>15</v>
      </c>
      <c r="X18" s="32">
        <f>U56-U54</f>
        <v>178.34619047599972</v>
      </c>
      <c r="Y18" s="22">
        <v>17</v>
      </c>
      <c r="Z18" s="32">
        <f t="shared" si="7"/>
        <v>122.35505668900032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68.195057679021033</v>
      </c>
      <c r="G19" s="25">
        <f t="shared" si="1"/>
        <v>58.169394455436922</v>
      </c>
      <c r="H19" s="41">
        <f t="shared" si="4"/>
        <v>17.235288964998055</v>
      </c>
      <c r="I19" s="13"/>
      <c r="J19" s="11" t="s">
        <v>37</v>
      </c>
      <c r="K19" s="61" t="s">
        <v>391</v>
      </c>
      <c r="L19" s="19">
        <v>36.5</v>
      </c>
      <c r="M19" s="43">
        <f t="shared" si="2"/>
        <v>32.113764171999719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3"/>
        <v>145.95283446699978</v>
      </c>
      <c r="T19" s="11" t="s">
        <v>109</v>
      </c>
      <c r="U19" s="66">
        <v>1345.7124716549999</v>
      </c>
      <c r="V19" s="32">
        <f>U52-U51</f>
        <v>32.113764171999719</v>
      </c>
      <c r="W19" s="22">
        <v>16</v>
      </c>
      <c r="X19" s="32">
        <f>U59-U57</f>
        <v>48.795759636999719</v>
      </c>
      <c r="Y19" s="22">
        <v>18</v>
      </c>
      <c r="Z19" s="32">
        <f t="shared" si="7"/>
        <v>145.95283446699978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68.925737931618514</v>
      </c>
      <c r="G20" s="25">
        <f t="shared" si="1"/>
        <v>65.939171274771681</v>
      </c>
      <c r="H20" s="37">
        <f t="shared" si="4"/>
        <v>4.5292753898917937</v>
      </c>
      <c r="I20" s="13"/>
      <c r="J20" s="11" t="s">
        <v>32</v>
      </c>
      <c r="K20" s="11" t="s">
        <v>59</v>
      </c>
      <c r="L20" s="19">
        <v>56</v>
      </c>
      <c r="M20" s="43">
        <f t="shared" si="2"/>
        <v>48.748117913999977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3"/>
        <v>178.34619047599972</v>
      </c>
      <c r="T20" s="11" t="s">
        <v>110</v>
      </c>
      <c r="U20" s="66">
        <v>1354.18122449</v>
      </c>
      <c r="V20" s="32">
        <f>U55-U54</f>
        <v>48.748117913999977</v>
      </c>
      <c r="W20" s="22">
        <v>17</v>
      </c>
      <c r="X20" s="32">
        <f>U62-U60</f>
        <v>90.521088434999911</v>
      </c>
      <c r="Y20" s="22">
        <v>19</v>
      </c>
      <c r="Z20" s="32">
        <f t="shared" si="7"/>
        <v>178.34619047599972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99.521221992923117</v>
      </c>
      <c r="G21" s="25">
        <f t="shared" si="1"/>
        <v>92.221128095479912</v>
      </c>
      <c r="H21" s="18">
        <f t="shared" si="4"/>
        <v>7.9158583810481593</v>
      </c>
      <c r="I21" s="13"/>
      <c r="J21" s="11" t="s">
        <v>37</v>
      </c>
      <c r="K21" s="11" t="s">
        <v>60</v>
      </c>
      <c r="L21" s="19">
        <v>34</v>
      </c>
      <c r="M21" s="43">
        <f t="shared" si="2"/>
        <v>20.498140588999831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3"/>
        <v>48.795759636999719</v>
      </c>
      <c r="T21" s="11" t="s">
        <v>111</v>
      </c>
      <c r="U21" s="66">
        <v>1417.6480498870001</v>
      </c>
      <c r="V21" s="32">
        <f>U58-U57</f>
        <v>20.498140588999831</v>
      </c>
      <c r="W21" s="22">
        <v>18</v>
      </c>
      <c r="X21" s="32">
        <f>U65-U63</f>
        <v>252.98548752900024</v>
      </c>
      <c r="Y21" s="22">
        <v>20</v>
      </c>
      <c r="Z21" s="32">
        <f t="shared" si="7"/>
        <v>48.795759636999719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61.513832165364576</v>
      </c>
      <c r="G22" s="13">
        <f t="shared" si="1"/>
        <v>57.224278779188381</v>
      </c>
      <c r="H22" s="37">
        <f t="shared" si="4"/>
        <v>7.4960374821468987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2"/>
        <v>37.389931971999886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3"/>
        <v>90.521088434999911</v>
      </c>
      <c r="T22" s="11" t="s">
        <v>112</v>
      </c>
      <c r="U22" s="66">
        <v>1582.802721088</v>
      </c>
      <c r="V22" s="32">
        <f>U61-U60</f>
        <v>37.389931971999886</v>
      </c>
      <c r="W22" s="22">
        <v>19</v>
      </c>
      <c r="X22" s="32">
        <f>U68-U66</f>
        <v>285.65106575999971</v>
      </c>
      <c r="Y22" s="22">
        <v>21</v>
      </c>
      <c r="Z22" s="32">
        <f t="shared" si="7"/>
        <v>90.521088434999911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42.561114480029389</v>
      </c>
      <c r="G23" s="13">
        <f t="shared" si="1"/>
        <v>39.488431125342025</v>
      </c>
      <c r="H23" s="37">
        <f t="shared" si="4"/>
        <v>7.781224189267534</v>
      </c>
      <c r="I23" s="13"/>
      <c r="J23" s="11" t="s">
        <v>37</v>
      </c>
      <c r="K23" s="11" t="s">
        <v>62</v>
      </c>
      <c r="L23" s="19">
        <v>36.5</v>
      </c>
      <c r="M23" s="32">
        <f t="shared" si="2"/>
        <v>51.455419501000051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3"/>
        <v>252.98548752900024</v>
      </c>
      <c r="T23" s="11" t="s">
        <v>113</v>
      </c>
      <c r="U23" s="66">
        <v>1591.2751020410001</v>
      </c>
      <c r="V23" s="32">
        <f>U64-U63</f>
        <v>51.455419501000051</v>
      </c>
      <c r="W23" s="22">
        <v>20</v>
      </c>
      <c r="X23" s="32">
        <f>U71-U69</f>
        <v>80.457142856999781</v>
      </c>
      <c r="Y23" s="22">
        <v>22</v>
      </c>
      <c r="Z23" s="32">
        <f t="shared" si="7"/>
        <v>252.98548752900024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25.695659923037432</v>
      </c>
      <c r="G24" s="13">
        <f t="shared" si="1"/>
        <v>26.0457631418431</v>
      </c>
      <c r="H24" s="18">
        <f t="shared" si="4"/>
        <v>-1.3441849136807169</v>
      </c>
      <c r="I24" s="13"/>
      <c r="J24" s="11" t="s">
        <v>37</v>
      </c>
      <c r="K24" s="11" t="s">
        <v>60</v>
      </c>
      <c r="L24" s="19">
        <v>34</v>
      </c>
      <c r="M24" s="32">
        <f t="shared" si="2"/>
        <v>79.390839001999666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3"/>
        <v>285.65106575999971</v>
      </c>
      <c r="T24" s="11" t="s">
        <v>114</v>
      </c>
      <c r="U24" s="66">
        <v>1631.5319727890001</v>
      </c>
      <c r="V24" s="32">
        <f>U67-U66</f>
        <v>79.390839001999666</v>
      </c>
      <c r="W24" s="22">
        <v>21</v>
      </c>
      <c r="X24" s="32">
        <f>U74-U72</f>
        <v>169.80442176799988</v>
      </c>
      <c r="Y24" s="22">
        <v>23</v>
      </c>
      <c r="Z24" s="32">
        <f t="shared" si="7"/>
        <v>285.65106575999971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98.295406303182219</v>
      </c>
      <c r="G25" s="13">
        <f t="shared" si="1"/>
        <v>95.454545454715202</v>
      </c>
      <c r="H25" s="18">
        <f t="shared" si="4"/>
        <v>2.9761399364839631</v>
      </c>
      <c r="I25" s="13"/>
      <c r="J25" s="11" t="s">
        <v>37</v>
      </c>
      <c r="K25" s="11" t="s">
        <v>63</v>
      </c>
      <c r="L25" s="19">
        <v>35</v>
      </c>
      <c r="M25" s="32">
        <f t="shared" si="2"/>
        <v>21.364172334999694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3"/>
        <v>80.457142856999781</v>
      </c>
      <c r="T25" s="11" t="s">
        <v>115</v>
      </c>
      <c r="U25" s="66">
        <v>1731.5700680269999</v>
      </c>
      <c r="V25" s="32">
        <f>U70-U69</f>
        <v>21.364172334999694</v>
      </c>
      <c r="W25" s="22">
        <v>22</v>
      </c>
      <c r="X25" s="32">
        <f>U77-U75</f>
        <v>209.19362811799965</v>
      </c>
      <c r="Y25" s="22">
        <v>24</v>
      </c>
      <c r="Z25" s="32">
        <f t="shared" si="7"/>
        <v>80.457142856999781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37.059404853612769</v>
      </c>
      <c r="G26" s="13">
        <f t="shared" si="1"/>
        <v>33.744668957023791</v>
      </c>
      <c r="H26" s="18">
        <f t="shared" si="4"/>
        <v>9.8229913021536142</v>
      </c>
      <c r="I26" s="13"/>
      <c r="J26" s="11" t="s">
        <v>37</v>
      </c>
      <c r="K26" s="11" t="s">
        <v>64</v>
      </c>
      <c r="L26" s="19">
        <v>37.5</v>
      </c>
      <c r="M26" s="32">
        <f t="shared" si="2"/>
        <v>60.713333333000264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3"/>
        <v>169.80442176799988</v>
      </c>
      <c r="T26" s="11" t="s">
        <v>116</v>
      </c>
      <c r="U26" s="66">
        <v>1739.2</v>
      </c>
      <c r="V26" s="32">
        <f>U73-U72</f>
        <v>60.713333333000264</v>
      </c>
      <c r="W26" s="22">
        <v>23</v>
      </c>
      <c r="X26" s="2">
        <f>SUM(X2:X25)</f>
        <v>4332.4112018129981</v>
      </c>
      <c r="Z26" s="32">
        <f t="shared" si="7"/>
        <v>169.80442176799988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56.521714364048748</v>
      </c>
      <c r="G27" s="13">
        <f t="shared" si="1"/>
        <v>52.48725832990727</v>
      </c>
      <c r="H27" s="37">
        <f t="shared" si="4"/>
        <v>7.6865436727195977</v>
      </c>
      <c r="I27" s="13"/>
      <c r="J27" s="11" t="s">
        <v>37</v>
      </c>
      <c r="K27" s="11" t="s">
        <v>65</v>
      </c>
      <c r="L27" s="19">
        <v>90</v>
      </c>
      <c r="M27" s="32">
        <f t="shared" si="2"/>
        <v>95.538503400999616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3"/>
        <v>209.19362811799965</v>
      </c>
      <c r="T27" s="11" t="s">
        <v>117</v>
      </c>
      <c r="U27" s="66">
        <v>1785.7915646260001</v>
      </c>
      <c r="V27" s="32">
        <f>U76-U75</f>
        <v>95.538503400999616</v>
      </c>
      <c r="W27" s="22">
        <v>24</v>
      </c>
      <c r="X27" s="32">
        <f t="shared" ref="X27:X32" si="8">U33-U32</f>
        <v>32.06603174599968</v>
      </c>
      <c r="Y27" s="22" t="s">
        <v>68</v>
      </c>
      <c r="Z27" s="32">
        <f t="shared" si="7"/>
        <v>209.19362811799965</v>
      </c>
      <c r="AA27" s="21">
        <v>24</v>
      </c>
    </row>
    <row r="28" spans="1:27" x14ac:dyDescent="0.3">
      <c r="T28" s="11" t="s">
        <v>118</v>
      </c>
      <c r="U28" s="66">
        <v>1903.9870521539999</v>
      </c>
      <c r="V28" s="32"/>
      <c r="X28" s="32">
        <f t="shared" si="8"/>
        <v>20.823219955000241</v>
      </c>
      <c r="Y28" s="22" t="s">
        <v>42</v>
      </c>
      <c r="Z28" s="21"/>
    </row>
    <row r="29" spans="1:27" x14ac:dyDescent="0.3">
      <c r="T29" s="11" t="s">
        <v>119</v>
      </c>
      <c r="U29" s="66">
        <v>1911.684353741</v>
      </c>
      <c r="V29" s="32"/>
      <c r="X29" s="32">
        <f t="shared" si="8"/>
        <v>58.932970520999788</v>
      </c>
      <c r="Y29" s="22" t="s">
        <v>43</v>
      </c>
      <c r="Z29" s="21"/>
    </row>
    <row r="30" spans="1:27" x14ac:dyDescent="0.3">
      <c r="T30" s="11" t="s">
        <v>120</v>
      </c>
      <c r="U30" s="66">
        <v>1949.922539683</v>
      </c>
      <c r="V30" s="32"/>
      <c r="X30" s="32">
        <f t="shared" si="8"/>
        <v>34.380045352000252</v>
      </c>
      <c r="Y30" s="22" t="s">
        <v>69</v>
      </c>
      <c r="Z30" s="21"/>
    </row>
    <row r="31" spans="1:27" x14ac:dyDescent="0.3">
      <c r="T31" s="11" t="s">
        <v>121</v>
      </c>
      <c r="U31" s="66">
        <v>2094.7011337869999</v>
      </c>
      <c r="X31" s="32">
        <f t="shared" si="8"/>
        <v>21.865941043000021</v>
      </c>
      <c r="Y31" s="22" t="s">
        <v>70</v>
      </c>
      <c r="Z31" s="21"/>
    </row>
    <row r="32" spans="1:27" x14ac:dyDescent="0.3">
      <c r="T32" s="11" t="s">
        <v>122</v>
      </c>
      <c r="U32" s="66">
        <v>2102.3056689340001</v>
      </c>
      <c r="X32" s="32">
        <f t="shared" si="8"/>
        <v>69.239727890999802</v>
      </c>
      <c r="Y32" s="22" t="s">
        <v>71</v>
      </c>
      <c r="Z32" s="21"/>
    </row>
    <row r="33" spans="20:26" x14ac:dyDescent="0.3">
      <c r="T33" s="11" t="s">
        <v>123</v>
      </c>
      <c r="U33" s="66">
        <v>2134.3717006799998</v>
      </c>
      <c r="X33" s="22"/>
      <c r="Z33" s="21"/>
    </row>
    <row r="34" spans="20:26" x14ac:dyDescent="0.3">
      <c r="T34" s="11" t="s">
        <v>124</v>
      </c>
      <c r="U34" s="66">
        <v>2155.194920635</v>
      </c>
      <c r="X34" s="22"/>
      <c r="Y34" s="42"/>
      <c r="Z34" s="21"/>
    </row>
    <row r="35" spans="20:26" x14ac:dyDescent="0.3">
      <c r="T35" s="11" t="s">
        <v>125</v>
      </c>
      <c r="U35" s="66">
        <v>2214.1278911559998</v>
      </c>
      <c r="X35" s="22"/>
      <c r="Y35" s="42"/>
      <c r="Z35" s="21"/>
    </row>
    <row r="36" spans="20:26" x14ac:dyDescent="0.3">
      <c r="T36" s="11" t="s">
        <v>126</v>
      </c>
      <c r="U36" s="66">
        <v>2248.5079365080001</v>
      </c>
      <c r="X36" s="22"/>
      <c r="Y36" s="42"/>
      <c r="Z36" s="21"/>
    </row>
    <row r="37" spans="20:26" x14ac:dyDescent="0.3">
      <c r="T37" s="11" t="s">
        <v>127</v>
      </c>
      <c r="U37" s="66">
        <v>2270.3738775510001</v>
      </c>
      <c r="V37" s="32"/>
      <c r="X37" s="22"/>
      <c r="Z37" s="21"/>
    </row>
    <row r="38" spans="20:26" x14ac:dyDescent="0.3">
      <c r="T38" s="11" t="s">
        <v>128</v>
      </c>
      <c r="U38" s="66">
        <v>2339.6136054419999</v>
      </c>
      <c r="V38" s="32"/>
      <c r="X38" s="22"/>
      <c r="Z38" s="21"/>
    </row>
    <row r="39" spans="20:26" x14ac:dyDescent="0.3">
      <c r="T39" s="11" t="s">
        <v>129</v>
      </c>
      <c r="U39" s="66">
        <v>2347.9510204080002</v>
      </c>
      <c r="V39" s="32"/>
      <c r="X39" s="22"/>
      <c r="Z39" s="21"/>
    </row>
    <row r="40" spans="20:26" x14ac:dyDescent="0.3">
      <c r="T40" s="11" t="s">
        <v>130</v>
      </c>
      <c r="U40" s="66">
        <v>2385.7073922899999</v>
      </c>
      <c r="V40" s="32"/>
      <c r="X40" s="22"/>
      <c r="Z40" s="21"/>
    </row>
    <row r="41" spans="20:26" x14ac:dyDescent="0.3">
      <c r="T41" s="11" t="s">
        <v>131</v>
      </c>
      <c r="U41" s="66">
        <v>2512.522562358</v>
      </c>
      <c r="V41" s="32"/>
      <c r="X41" s="22"/>
      <c r="Z41" s="21"/>
    </row>
    <row r="42" spans="20:26" x14ac:dyDescent="0.3">
      <c r="T42" s="11" t="s">
        <v>132</v>
      </c>
      <c r="U42" s="66">
        <v>2519.3904761899998</v>
      </c>
      <c r="V42" s="32"/>
      <c r="X42" s="22"/>
      <c r="Z42" s="21"/>
    </row>
    <row r="43" spans="20:26" x14ac:dyDescent="0.3">
      <c r="T43" s="11" t="s">
        <v>133</v>
      </c>
      <c r="U43" s="66">
        <v>2549.8122448979998</v>
      </c>
      <c r="V43" s="32"/>
      <c r="X43" s="22"/>
      <c r="Z43" s="21"/>
    </row>
    <row r="44" spans="20:26" x14ac:dyDescent="0.3">
      <c r="T44" s="11" t="s">
        <v>134</v>
      </c>
      <c r="U44" s="66">
        <v>2655.1380498869999</v>
      </c>
      <c r="V44" s="32"/>
      <c r="X44" s="22"/>
      <c r="Z44" s="21"/>
    </row>
    <row r="45" spans="20:26" x14ac:dyDescent="0.3">
      <c r="T45" s="11" t="s">
        <v>135</v>
      </c>
      <c r="U45" s="66">
        <v>2667.0185941039999</v>
      </c>
      <c r="V45" s="32"/>
      <c r="X45" s="22"/>
      <c r="Z45" s="21"/>
    </row>
    <row r="46" spans="20:26" x14ac:dyDescent="0.3">
      <c r="T46" s="11" t="s">
        <v>136</v>
      </c>
      <c r="U46" s="66">
        <v>2721.3791156460002</v>
      </c>
      <c r="V46" s="32"/>
      <c r="X46" s="22"/>
      <c r="Z46" s="21"/>
    </row>
    <row r="47" spans="20:26" x14ac:dyDescent="0.3">
      <c r="T47" s="11" t="s">
        <v>137</v>
      </c>
      <c r="U47" s="66">
        <v>2855.772630385</v>
      </c>
      <c r="V47" s="32"/>
      <c r="X47" s="22"/>
      <c r="Z47" s="21"/>
    </row>
    <row r="48" spans="20:26" x14ac:dyDescent="0.3">
      <c r="T48" s="11" t="s">
        <v>138</v>
      </c>
      <c r="U48" s="66">
        <v>2864.9099319729999</v>
      </c>
      <c r="V48" s="32"/>
      <c r="X48" s="22"/>
      <c r="Z48" s="21"/>
    </row>
    <row r="49" spans="20:26" x14ac:dyDescent="0.3">
      <c r="T49" s="11" t="s">
        <v>139</v>
      </c>
      <c r="U49" s="66">
        <v>2899.6347619049998</v>
      </c>
      <c r="V49" s="32"/>
      <c r="X49" s="22"/>
      <c r="Z49" s="21"/>
    </row>
    <row r="50" spans="20:26" x14ac:dyDescent="0.3">
      <c r="T50" s="11" t="s">
        <v>140</v>
      </c>
      <c r="U50" s="66">
        <v>2987.2649886620002</v>
      </c>
      <c r="V50" s="32"/>
      <c r="X50" s="22"/>
      <c r="Z50" s="21"/>
    </row>
    <row r="51" spans="20:26" x14ac:dyDescent="0.3">
      <c r="T51" s="11" t="s">
        <v>141</v>
      </c>
      <c r="U51" s="66">
        <v>2994.9024943310001</v>
      </c>
      <c r="V51" s="32"/>
      <c r="X51" s="22"/>
      <c r="Z51" s="21"/>
    </row>
    <row r="52" spans="20:26" x14ac:dyDescent="0.3">
      <c r="T52" s="11" t="s">
        <v>142</v>
      </c>
      <c r="U52" s="66">
        <v>3027.0162585029998</v>
      </c>
      <c r="V52" s="32"/>
      <c r="X52" s="22"/>
      <c r="Z52" s="21"/>
    </row>
    <row r="53" spans="20:26" x14ac:dyDescent="0.3">
      <c r="T53" s="11" t="s">
        <v>143</v>
      </c>
      <c r="U53" s="66">
        <v>3140.8553287979998</v>
      </c>
      <c r="V53" s="32"/>
      <c r="X53" s="22"/>
      <c r="Z53" s="21"/>
    </row>
    <row r="54" spans="20:26" x14ac:dyDescent="0.3">
      <c r="T54" s="11" t="s">
        <v>144</v>
      </c>
      <c r="U54" s="66">
        <v>3148.9596371880002</v>
      </c>
      <c r="V54" s="32"/>
      <c r="X54" s="22"/>
      <c r="Z54" s="21"/>
    </row>
    <row r="55" spans="20:26" x14ac:dyDescent="0.3">
      <c r="T55" s="11" t="s">
        <v>145</v>
      </c>
      <c r="U55" s="66">
        <v>3197.7077551020002</v>
      </c>
      <c r="V55" s="32"/>
      <c r="X55" s="22"/>
      <c r="Z55" s="21"/>
    </row>
    <row r="56" spans="20:26" x14ac:dyDescent="0.3">
      <c r="T56" s="11" t="s">
        <v>146</v>
      </c>
      <c r="U56" s="66">
        <v>3327.3058276639999</v>
      </c>
      <c r="V56" s="32"/>
      <c r="X56" s="22"/>
      <c r="Z56" s="21"/>
    </row>
    <row r="57" spans="20:26" x14ac:dyDescent="0.3">
      <c r="T57" s="11" t="s">
        <v>147</v>
      </c>
      <c r="U57" s="66">
        <v>3335.0349206350002</v>
      </c>
      <c r="V57" s="32"/>
      <c r="X57" s="22"/>
      <c r="Z57" s="21"/>
    </row>
    <row r="58" spans="20:26" x14ac:dyDescent="0.3">
      <c r="T58" s="11" t="s">
        <v>148</v>
      </c>
      <c r="U58" s="66">
        <v>3355.533061224</v>
      </c>
      <c r="V58" s="32"/>
      <c r="X58" s="22"/>
      <c r="Z58" s="21"/>
    </row>
    <row r="59" spans="20:26" x14ac:dyDescent="0.3">
      <c r="T59" s="11" t="s">
        <v>149</v>
      </c>
      <c r="U59" s="66">
        <v>3383.8306802719999</v>
      </c>
      <c r="V59" s="32"/>
      <c r="X59" s="22"/>
      <c r="Z59" s="21"/>
    </row>
    <row r="60" spans="20:26" x14ac:dyDescent="0.3">
      <c r="T60" s="11" t="s">
        <v>150</v>
      </c>
      <c r="U60" s="66">
        <v>3391.111836735</v>
      </c>
      <c r="V60" s="32"/>
      <c r="X60" s="22"/>
      <c r="Z60" s="21"/>
    </row>
    <row r="61" spans="20:26" x14ac:dyDescent="0.3">
      <c r="T61" s="11" t="s">
        <v>151</v>
      </c>
      <c r="U61" s="66">
        <v>3428.5017687069999</v>
      </c>
      <c r="V61" s="32"/>
      <c r="X61" s="22"/>
      <c r="Z61" s="21"/>
    </row>
    <row r="62" spans="20:26" x14ac:dyDescent="0.3">
      <c r="T62" s="11" t="s">
        <v>152</v>
      </c>
      <c r="U62" s="66">
        <v>3481.6329251699999</v>
      </c>
      <c r="V62" s="32"/>
      <c r="X62" s="22"/>
      <c r="Z62" s="21"/>
    </row>
    <row r="63" spans="20:26" x14ac:dyDescent="0.3">
      <c r="T63" s="11" t="s">
        <v>153</v>
      </c>
      <c r="U63" s="66">
        <v>3489.239365079</v>
      </c>
      <c r="V63" s="32"/>
      <c r="X63" s="22"/>
      <c r="Z63" s="21"/>
    </row>
    <row r="64" spans="20:26" x14ac:dyDescent="0.3">
      <c r="T64" s="11" t="s">
        <v>154</v>
      </c>
      <c r="U64" s="66">
        <v>3540.69478458</v>
      </c>
      <c r="V64" s="32"/>
      <c r="X64" s="22"/>
      <c r="Z64" s="21"/>
    </row>
    <row r="65" spans="20:26" x14ac:dyDescent="0.3">
      <c r="T65" s="11" t="s">
        <v>155</v>
      </c>
      <c r="U65" s="66">
        <v>3742.2248526080002</v>
      </c>
      <c r="V65" s="32"/>
      <c r="X65" s="22"/>
      <c r="Z65" s="21"/>
    </row>
    <row r="66" spans="20:26" x14ac:dyDescent="0.3">
      <c r="T66" s="11" t="s">
        <v>156</v>
      </c>
      <c r="U66" s="66">
        <v>3750.4279365080001</v>
      </c>
      <c r="V66" s="32"/>
      <c r="X66" s="22"/>
      <c r="Z66" s="21"/>
    </row>
    <row r="67" spans="20:26" x14ac:dyDescent="0.3">
      <c r="T67" s="11" t="s">
        <v>157</v>
      </c>
      <c r="U67" s="66">
        <v>3829.8187755099998</v>
      </c>
      <c r="V67" s="32"/>
      <c r="X67" s="22"/>
      <c r="Z67" s="21"/>
    </row>
    <row r="68" spans="20:26" x14ac:dyDescent="0.3">
      <c r="T68" s="11" t="s">
        <v>158</v>
      </c>
      <c r="U68" s="66">
        <v>4036.0790022679998</v>
      </c>
      <c r="V68" s="32"/>
      <c r="X68" s="22"/>
      <c r="Z68" s="21"/>
    </row>
    <row r="69" spans="20:26" x14ac:dyDescent="0.3">
      <c r="T69" s="11" t="s">
        <v>159</v>
      </c>
      <c r="U69" s="66">
        <v>4043.9640816330002</v>
      </c>
      <c r="V69" s="32"/>
      <c r="X69" s="22"/>
      <c r="Z69" s="21"/>
    </row>
    <row r="70" spans="20:26" x14ac:dyDescent="0.3">
      <c r="T70" s="11" t="s">
        <v>160</v>
      </c>
      <c r="U70" s="66">
        <v>4065.3282539679999</v>
      </c>
      <c r="V70" s="32"/>
      <c r="X70" s="22"/>
      <c r="Z70" s="21"/>
    </row>
    <row r="71" spans="20:26" x14ac:dyDescent="0.3">
      <c r="T71" s="11" t="s">
        <v>161</v>
      </c>
      <c r="U71" s="66">
        <v>4124.42122449</v>
      </c>
      <c r="V71" s="32"/>
      <c r="X71" s="22"/>
      <c r="Z71" s="21"/>
    </row>
    <row r="72" spans="20:26" x14ac:dyDescent="0.3">
      <c r="T72" s="11" t="s">
        <v>162</v>
      </c>
      <c r="U72" s="66">
        <v>4132.0736507940001</v>
      </c>
      <c r="V72" s="32"/>
      <c r="X72" s="22"/>
      <c r="Z72" s="21"/>
    </row>
    <row r="73" spans="20:26" x14ac:dyDescent="0.3">
      <c r="T73" s="11" t="s">
        <v>163</v>
      </c>
      <c r="U73" s="66">
        <v>4192.7869841270003</v>
      </c>
      <c r="V73" s="32"/>
      <c r="X73" s="22"/>
      <c r="Z73" s="21"/>
    </row>
    <row r="74" spans="20:26" x14ac:dyDescent="0.3">
      <c r="T74" s="11" t="s">
        <v>164</v>
      </c>
      <c r="U74" s="66">
        <v>4301.8780725619999</v>
      </c>
      <c r="V74" s="32"/>
      <c r="X74" s="22"/>
      <c r="Z74" s="21"/>
    </row>
    <row r="75" spans="20:26" x14ac:dyDescent="0.3">
      <c r="T75" s="11" t="s">
        <v>165</v>
      </c>
      <c r="U75" s="66">
        <v>4310.0589569160002</v>
      </c>
      <c r="V75" s="32"/>
      <c r="X75" s="22"/>
      <c r="Z75" s="21"/>
    </row>
    <row r="76" spans="20:26" x14ac:dyDescent="0.3">
      <c r="T76" s="11" t="s">
        <v>166</v>
      </c>
      <c r="U76" s="66">
        <v>4405.5974603169998</v>
      </c>
      <c r="V76" s="32"/>
      <c r="X76" s="22"/>
      <c r="Z76" s="21"/>
    </row>
    <row r="77" spans="20:26" x14ac:dyDescent="0.3">
      <c r="T77" s="11" t="s">
        <v>167</v>
      </c>
      <c r="U77" s="66">
        <v>4519.2525850339998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44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33203125" style="59" bestFit="1" customWidth="1"/>
    <col min="22" max="22" width="10" style="9" bestFit="1" customWidth="1"/>
    <col min="23" max="23" width="4.109375" style="9" bestFit="1" customWidth="1"/>
    <col min="24" max="24" width="11.4414062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252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51" t="s">
        <v>252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41.286060103792153</v>
      </c>
      <c r="G2" s="13">
        <f t="shared" ref="G2:G27" si="1">Q2/R2*60</f>
        <v>40.869761814605766</v>
      </c>
      <c r="H2" s="37">
        <f t="shared" ref="H2:H27" si="2">(F2-G2)/G2*100</f>
        <v>1.0185972971283925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40.691700679999997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400.78530612200001</v>
      </c>
      <c r="T2" s="11" t="s">
        <v>92</v>
      </c>
      <c r="U2" s="66">
        <v>0.102857143</v>
      </c>
      <c r="V2" s="32">
        <f>U3-U2</f>
        <v>40.691700679999997</v>
      </c>
      <c r="W2" s="22">
        <v>1</v>
      </c>
      <c r="X2" s="32">
        <f>U4-U2</f>
        <v>400.78530612200001</v>
      </c>
      <c r="Y2" s="22">
        <v>1</v>
      </c>
      <c r="Z2" s="32">
        <f>X2</f>
        <v>400.78530612200001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66.850870604334716</v>
      </c>
      <c r="G3" s="13">
        <f t="shared" si="1"/>
        <v>62.842706732511303</v>
      </c>
      <c r="H3" s="37">
        <f t="shared" si="2"/>
        <v>6.3780891693352437</v>
      </c>
      <c r="I3" s="13"/>
      <c r="J3" s="11" t="s">
        <v>32</v>
      </c>
      <c r="K3" s="61" t="s">
        <v>76</v>
      </c>
      <c r="L3" s="19">
        <v>44</v>
      </c>
      <c r="M3" s="43">
        <f t="shared" si="3"/>
        <v>39.490884354000002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97.226938775999997</v>
      </c>
      <c r="T3" s="11" t="s">
        <v>93</v>
      </c>
      <c r="U3" s="66">
        <v>40.794557822999998</v>
      </c>
      <c r="V3" s="32">
        <f>U6-U5</f>
        <v>39.490884354000002</v>
      </c>
      <c r="W3" s="22">
        <v>2</v>
      </c>
      <c r="X3" s="32">
        <f>U7-U5</f>
        <v>97.226938775999997</v>
      </c>
      <c r="Y3" s="22">
        <v>2</v>
      </c>
      <c r="Z3" s="32">
        <f t="shared" ref="Z3:Z11" si="5">X3</f>
        <v>97.226938775999997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44.495392906573336</v>
      </c>
      <c r="G4" s="13">
        <f t="shared" si="1"/>
        <v>43.435808963165741</v>
      </c>
      <c r="H4" s="37">
        <f t="shared" si="2"/>
        <v>2.4394249093095968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43.824761904999946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151.25768707499992</v>
      </c>
      <c r="T4" s="11" t="s">
        <v>94</v>
      </c>
      <c r="U4" s="66">
        <v>400.888163265</v>
      </c>
      <c r="V4" s="32">
        <f>U9-U8</f>
        <v>43.824761904999946</v>
      </c>
      <c r="W4" s="22">
        <v>3</v>
      </c>
      <c r="X4" s="32">
        <f>U10-U8</f>
        <v>151.25768707499992</v>
      </c>
      <c r="Y4" s="22">
        <v>3</v>
      </c>
      <c r="Z4" s="32">
        <f t="shared" si="5"/>
        <v>151.25768707499992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155.2551847747045</v>
      </c>
      <c r="G5" s="13">
        <f t="shared" si="1"/>
        <v>145.15690679825104</v>
      </c>
      <c r="H5" s="37">
        <f t="shared" si="2"/>
        <v>6.9568015736851816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34.008526077000056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180.21877551</v>
      </c>
      <c r="T5" s="11" t="s">
        <v>95</v>
      </c>
      <c r="U5" s="66">
        <v>409.14222222199999</v>
      </c>
      <c r="V5" s="32">
        <f>U12-U11</f>
        <v>34.008526077000056</v>
      </c>
      <c r="W5" s="22">
        <v>4</v>
      </c>
      <c r="X5" s="32">
        <f>U13-U11</f>
        <v>180.21877551</v>
      </c>
      <c r="Y5" s="22">
        <v>4</v>
      </c>
      <c r="Z5" s="32">
        <f t="shared" si="5"/>
        <v>180.21877551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52.007561255618292</v>
      </c>
      <c r="G6" s="13">
        <f t="shared" si="1"/>
        <v>51.963267527069313</v>
      </c>
      <c r="H6" s="37">
        <f t="shared" si="2"/>
        <v>8.52404605347519E-2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79.603809523999985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284.04680272099995</v>
      </c>
      <c r="T6" s="11" t="s">
        <v>96</v>
      </c>
      <c r="U6" s="66">
        <v>448.63310657599999</v>
      </c>
      <c r="V6" s="32">
        <f>U15-U14</f>
        <v>79.603809523999985</v>
      </c>
      <c r="W6" s="22">
        <v>5</v>
      </c>
      <c r="X6" s="32">
        <f>U16-U14</f>
        <v>284.04680272099995</v>
      </c>
      <c r="Y6" s="22">
        <v>5</v>
      </c>
      <c r="Z6" s="32">
        <f t="shared" si="5"/>
        <v>284.04680272099995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40.255810904761326</v>
      </c>
      <c r="G7" s="25">
        <f t="shared" si="1"/>
        <v>40.41268660354406</v>
      </c>
      <c r="H7" s="37">
        <f t="shared" si="2"/>
        <v>-0.38818428559752505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58.128253968999843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267.24281179199988</v>
      </c>
      <c r="T7" s="11" t="s">
        <v>97</v>
      </c>
      <c r="U7" s="66">
        <v>506.36916099799998</v>
      </c>
      <c r="V7" s="32">
        <f>U18-U17</f>
        <v>58.128253968999843</v>
      </c>
      <c r="W7" s="22">
        <v>6</v>
      </c>
      <c r="X7" s="32">
        <f>U19-U17</f>
        <v>267.24281179199988</v>
      </c>
      <c r="Y7" s="22">
        <v>6</v>
      </c>
      <c r="Z7" s="32">
        <f t="shared" si="5"/>
        <v>267.24281179199988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42.125171939100035</v>
      </c>
      <c r="G8" s="25">
        <f t="shared" si="1"/>
        <v>40.379018847041607</v>
      </c>
      <c r="H8" s="18">
        <f t="shared" si="2"/>
        <v>4.3244069368623625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56.973061225000038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219.91619047600011</v>
      </c>
      <c r="T8" s="11" t="s">
        <v>98</v>
      </c>
      <c r="U8" s="66">
        <v>514.20444444400005</v>
      </c>
      <c r="V8" s="32">
        <f>U21-U20</f>
        <v>56.973061225000038</v>
      </c>
      <c r="W8" s="22">
        <v>7</v>
      </c>
      <c r="X8" s="32">
        <f>U22-U20</f>
        <v>219.91619047600011</v>
      </c>
      <c r="Y8" s="22">
        <v>7</v>
      </c>
      <c r="Z8" s="32">
        <f t="shared" si="5"/>
        <v>219.91619047600011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103.52283210391755</v>
      </c>
      <c r="G9" s="25">
        <f t="shared" si="1"/>
        <v>92.374805712037158</v>
      </c>
      <c r="H9" s="41">
        <f t="shared" si="2"/>
        <v>12.068254223594776</v>
      </c>
      <c r="I9" s="13"/>
      <c r="J9" s="11" t="s">
        <v>37</v>
      </c>
      <c r="K9" s="11" t="s">
        <v>40</v>
      </c>
      <c r="L9" s="19">
        <v>76</v>
      </c>
      <c r="M9" s="43">
        <f t="shared" si="3"/>
        <v>44.048253968000154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134.45224489800012</v>
      </c>
      <c r="T9" s="11" t="s">
        <v>99</v>
      </c>
      <c r="U9" s="66">
        <v>558.02920634899999</v>
      </c>
      <c r="V9" s="32">
        <f>U24-U23</f>
        <v>44.048253968000154</v>
      </c>
      <c r="W9" s="22">
        <v>8</v>
      </c>
      <c r="X9" s="32">
        <f>U25-U23</f>
        <v>134.45224489800012</v>
      </c>
      <c r="Y9" s="22">
        <v>8</v>
      </c>
      <c r="Z9" s="32">
        <f t="shared" si="5"/>
        <v>134.45224489800012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46.198104693531683</v>
      </c>
      <c r="G10" s="25">
        <f t="shared" si="1"/>
        <v>46.254629067675232</v>
      </c>
      <c r="H10" s="37">
        <f t="shared" si="2"/>
        <v>-0.1222026320021907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50.651428570999997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167.33460317399999</v>
      </c>
      <c r="T10" s="11" t="s">
        <v>100</v>
      </c>
      <c r="U10" s="66">
        <v>665.46213151899997</v>
      </c>
      <c r="V10" s="32">
        <f>U27-U26</f>
        <v>50.651428570999997</v>
      </c>
      <c r="W10" s="22">
        <v>9</v>
      </c>
      <c r="X10" s="32">
        <f>U28-U26</f>
        <v>167.33460317399999</v>
      </c>
      <c r="Y10" s="22">
        <v>9</v>
      </c>
      <c r="Z10" s="32">
        <f t="shared" si="5"/>
        <v>167.33460317399999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37.420600927188595</v>
      </c>
      <c r="G11" s="25">
        <f t="shared" si="1"/>
        <v>36.345319280749273</v>
      </c>
      <c r="H11" s="18">
        <f t="shared" si="2"/>
        <v>2.9585147901255544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44.895056690000047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221.21142857199993</v>
      </c>
      <c r="T11" s="11" t="s">
        <v>101</v>
      </c>
      <c r="U11" s="66">
        <v>673.21904761899998</v>
      </c>
      <c r="V11" s="32">
        <f>U30-U29</f>
        <v>44.895056690000047</v>
      </c>
      <c r="W11" s="22">
        <v>10</v>
      </c>
      <c r="X11" s="32">
        <f>U31-U29</f>
        <v>221.21142857199993</v>
      </c>
      <c r="Y11" s="22">
        <v>10</v>
      </c>
      <c r="Z11" s="32">
        <f t="shared" si="5"/>
        <v>221.21142857199993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46.416399357677967</v>
      </c>
      <c r="G12" s="25">
        <f t="shared" si="1"/>
        <v>45.586161041091742</v>
      </c>
      <c r="H12" s="18">
        <f t="shared" si="2"/>
        <v>1.8212507866978349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36.194104309000068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75.900226757000382</v>
      </c>
      <c r="T12" s="11" t="s">
        <v>102</v>
      </c>
      <c r="U12" s="66">
        <v>707.22757369600004</v>
      </c>
      <c r="V12" s="32">
        <f>U33-U32</f>
        <v>36.194104309000068</v>
      </c>
      <c r="W12" s="22" t="s">
        <v>68</v>
      </c>
      <c r="X12" s="32">
        <f>U38-U32</f>
        <v>265.55791383299993</v>
      </c>
      <c r="Y12" s="22">
        <v>11</v>
      </c>
      <c r="Z12" s="32">
        <f>V12+X30</f>
        <v>75.900226757000382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59.289913284544269</v>
      </c>
      <c r="G13" s="25">
        <f t="shared" si="1"/>
        <v>59.338864702417631</v>
      </c>
      <c r="H13" s="18">
        <f t="shared" si="2"/>
        <v>-8.2494699079348949E-2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24.624761905000014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49.208888889999798</v>
      </c>
      <c r="T13" s="11" t="s">
        <v>103</v>
      </c>
      <c r="U13" s="66">
        <v>853.43782312899998</v>
      </c>
      <c r="V13" s="32">
        <f>U34-U33</f>
        <v>24.624761905000014</v>
      </c>
      <c r="W13" s="22" t="s">
        <v>42</v>
      </c>
      <c r="X13" s="32">
        <f>U41-U39</f>
        <v>166.01106575999984</v>
      </c>
      <c r="Y13" s="22">
        <v>12</v>
      </c>
      <c r="Z13" s="32">
        <f>V13+X31</f>
        <v>49.208888889999798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30.840006581829023</v>
      </c>
      <c r="G14" s="25">
        <f t="shared" si="1"/>
        <v>29.904136270627522</v>
      </c>
      <c r="H14" s="18">
        <f t="shared" si="2"/>
        <v>3.1295681063382963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66.147845804999633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140.44879818599975</v>
      </c>
      <c r="T14" s="11" t="s">
        <v>104</v>
      </c>
      <c r="U14" s="66">
        <v>861.68380952400003</v>
      </c>
      <c r="V14" s="32">
        <f>U35-U34</f>
        <v>66.147845804999633</v>
      </c>
      <c r="W14" s="22" t="s">
        <v>43</v>
      </c>
      <c r="X14" s="32">
        <f>U44-U42</f>
        <v>148.57433106600001</v>
      </c>
      <c r="Y14" s="22">
        <v>13</v>
      </c>
      <c r="Z14" s="32">
        <f>V14+X32</f>
        <v>140.44879818599975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35.84558823529413</v>
      </c>
      <c r="G15" s="25">
        <f t="shared" si="1"/>
        <v>34.696482271411725</v>
      </c>
      <c r="H15" s="37">
        <f t="shared" si="2"/>
        <v>3.3118803079043406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43.519999999999982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166.01106575999984</v>
      </c>
      <c r="T15" s="11" t="s">
        <v>105</v>
      </c>
      <c r="U15" s="66">
        <v>941.28761904800001</v>
      </c>
      <c r="V15" s="32">
        <f>U40-U39</f>
        <v>43.519999999999982</v>
      </c>
      <c r="W15" s="22">
        <v>12</v>
      </c>
      <c r="X15" s="32">
        <f>U47-U45</f>
        <v>182.04444444500041</v>
      </c>
      <c r="Y15" s="22">
        <v>14</v>
      </c>
      <c r="Z15" s="32">
        <f t="shared" ref="Z15:Z27" si="7">X13</f>
        <v>166.01106575999984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86.54436859955706</v>
      </c>
      <c r="G16" s="25">
        <f t="shared" si="1"/>
        <v>75.383115775394018</v>
      </c>
      <c r="H16" s="41">
        <f t="shared" si="2"/>
        <v>14.806038075446882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31.891156462999788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148.57433106600001</v>
      </c>
      <c r="T16" s="11" t="s">
        <v>106</v>
      </c>
      <c r="U16" s="66">
        <v>1145.730612245</v>
      </c>
      <c r="V16" s="32">
        <f>U43-U42</f>
        <v>31.891156462999788</v>
      </c>
      <c r="W16" s="22">
        <v>13</v>
      </c>
      <c r="X16" s="32">
        <f>U50-U48</f>
        <v>115.79863945599982</v>
      </c>
      <c r="Y16" s="22">
        <v>15</v>
      </c>
      <c r="Z16" s="32">
        <f t="shared" si="7"/>
        <v>148.57433106600001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45.145143622269174</v>
      </c>
      <c r="G17" s="13">
        <f t="shared" si="1"/>
        <v>43.258666992055389</v>
      </c>
      <c r="H17" s="18">
        <f t="shared" si="2"/>
        <v>4.360921779120571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52.165079365000111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182.04444444500041</v>
      </c>
      <c r="T17" s="11" t="s">
        <v>107</v>
      </c>
      <c r="U17" s="66">
        <v>1153.7574603170001</v>
      </c>
      <c r="V17" s="32">
        <f>U46-U45</f>
        <v>52.165079365000111</v>
      </c>
      <c r="W17" s="22">
        <v>14</v>
      </c>
      <c r="X17" s="32">
        <f>U53-U51</f>
        <v>155.17859410399979</v>
      </c>
      <c r="Y17" s="22">
        <v>16</v>
      </c>
      <c r="Z17" s="32">
        <f t="shared" si="7"/>
        <v>182.04444444500041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46.557228439952127</v>
      </c>
      <c r="G18" s="13">
        <f t="shared" si="1"/>
        <v>44.560109032720135</v>
      </c>
      <c r="H18" s="18">
        <f t="shared" si="2"/>
        <v>4.4818548486170062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32.218412699000055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115.79863945599982</v>
      </c>
      <c r="T18" s="11" t="s">
        <v>108</v>
      </c>
      <c r="U18" s="66">
        <v>1211.8857142859999</v>
      </c>
      <c r="V18" s="32">
        <f>U49-U48</f>
        <v>32.218412699000055</v>
      </c>
      <c r="W18" s="22">
        <v>15</v>
      </c>
      <c r="X18" s="32">
        <f>U56-U54</f>
        <v>204.13242630399964</v>
      </c>
      <c r="Y18" s="22">
        <v>17</v>
      </c>
      <c r="Z18" s="32">
        <f t="shared" si="7"/>
        <v>115.79863945599982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59.793241275352202</v>
      </c>
      <c r="G19" s="25">
        <f t="shared" si="1"/>
        <v>54.711076930559507</v>
      </c>
      <c r="H19" s="37">
        <f t="shared" si="2"/>
        <v>9.2890957917773918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36.626213151999764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155.17859410399979</v>
      </c>
      <c r="T19" s="11" t="s">
        <v>109</v>
      </c>
      <c r="U19" s="66">
        <v>1421.000272109</v>
      </c>
      <c r="V19" s="32">
        <f>U52-U51</f>
        <v>36.626213151999764</v>
      </c>
      <c r="W19" s="22">
        <v>16</v>
      </c>
      <c r="X19" s="32">
        <f>U59-U57</f>
        <v>52.579410429999825</v>
      </c>
      <c r="Y19" s="22">
        <v>18</v>
      </c>
      <c r="Z19" s="32">
        <f t="shared" si="7"/>
        <v>155.17859410399979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59.414515850374315</v>
      </c>
      <c r="G20" s="25">
        <f t="shared" si="1"/>
        <v>57.609661595295421</v>
      </c>
      <c r="H20" s="37">
        <f t="shared" si="2"/>
        <v>3.1329020256322484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56.551836733999608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204.13242630399964</v>
      </c>
      <c r="T20" s="11" t="s">
        <v>110</v>
      </c>
      <c r="U20" s="66">
        <v>1428.13170068</v>
      </c>
      <c r="V20" s="32">
        <f>U55-U54</f>
        <v>56.551836733999608</v>
      </c>
      <c r="W20" s="22">
        <v>17</v>
      </c>
      <c r="X20" s="32">
        <f>U62-U60</f>
        <v>84.999183674000051</v>
      </c>
      <c r="Y20" s="22">
        <v>19</v>
      </c>
      <c r="Z20" s="32">
        <f t="shared" si="7"/>
        <v>204.13242630399964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97.182733439707121</v>
      </c>
      <c r="G21" s="25">
        <f t="shared" si="1"/>
        <v>85.584831841942261</v>
      </c>
      <c r="H21" s="41">
        <f t="shared" si="2"/>
        <v>13.55135173856954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20.991383219999989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52.579410429999825</v>
      </c>
      <c r="T21" s="11" t="s">
        <v>111</v>
      </c>
      <c r="U21" s="66">
        <v>1485.104761905</v>
      </c>
      <c r="V21" s="32">
        <f>U58-U57</f>
        <v>20.991383219999989</v>
      </c>
      <c r="W21" s="22">
        <v>18</v>
      </c>
      <c r="X21" s="32">
        <f>U65-U63</f>
        <v>256.43972789200006</v>
      </c>
      <c r="Y21" s="22">
        <v>20</v>
      </c>
      <c r="Z21" s="32">
        <f t="shared" si="7"/>
        <v>52.579410429999825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65.952658005154632</v>
      </c>
      <c r="G22" s="13">
        <f t="shared" si="1"/>
        <v>60.941808804506003</v>
      </c>
      <c r="H22" s="37">
        <f t="shared" si="2"/>
        <v>8.2223506307842467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34.873469388000103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84.999183674000051</v>
      </c>
      <c r="T22" s="11" t="s">
        <v>112</v>
      </c>
      <c r="U22" s="66">
        <v>1648.0478911560001</v>
      </c>
      <c r="V22" s="32">
        <f>U61-U60</f>
        <v>34.873469388000103</v>
      </c>
      <c r="W22" s="22">
        <v>19</v>
      </c>
      <c r="X22" s="32">
        <f>U68-U66</f>
        <v>237.17804988600028</v>
      </c>
      <c r="Y22" s="22">
        <v>21</v>
      </c>
      <c r="Z22" s="32">
        <f t="shared" si="7"/>
        <v>84.999183674000051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41.278157311319923</v>
      </c>
      <c r="G23" s="13">
        <f t="shared" si="1"/>
        <v>38.956522384890775</v>
      </c>
      <c r="H23" s="37">
        <f t="shared" si="2"/>
        <v>5.9595538418223652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53.054693877999853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256.43972789200006</v>
      </c>
      <c r="T23" s="11" t="s">
        <v>113</v>
      </c>
      <c r="U23" s="66">
        <v>1656.4419047619999</v>
      </c>
      <c r="V23" s="32">
        <f>U64-U63</f>
        <v>53.054693877999853</v>
      </c>
      <c r="W23" s="22">
        <v>20</v>
      </c>
      <c r="X23" s="32">
        <f>U71-U69</f>
        <v>91.803718821000075</v>
      </c>
      <c r="Y23" s="22">
        <v>22</v>
      </c>
      <c r="Z23" s="32">
        <f t="shared" si="7"/>
        <v>256.43972789200006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32.16860232323031</v>
      </c>
      <c r="G24" s="13">
        <f t="shared" si="1"/>
        <v>31.368838741932649</v>
      </c>
      <c r="H24" s="18">
        <f t="shared" si="2"/>
        <v>2.5495479379304156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63.415873014999761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237.17804988600028</v>
      </c>
      <c r="T24" s="11" t="s">
        <v>114</v>
      </c>
      <c r="U24" s="66">
        <v>1700.4901587300001</v>
      </c>
      <c r="V24" s="32">
        <f>U67-U66</f>
        <v>63.415873014999761</v>
      </c>
      <c r="W24" s="22">
        <v>21</v>
      </c>
      <c r="X24" s="32">
        <f>U74-U72</f>
        <v>173.87827664399992</v>
      </c>
      <c r="Y24" s="22">
        <v>23</v>
      </c>
      <c r="Z24" s="32">
        <f t="shared" si="7"/>
        <v>237.17804988600028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83.69422192820717</v>
      </c>
      <c r="G25" s="13">
        <f t="shared" si="1"/>
        <v>83.656741781610734</v>
      </c>
      <c r="H25" s="18">
        <f t="shared" si="2"/>
        <v>4.4802302597775262E-2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25.091337867999755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91.803718821000075</v>
      </c>
      <c r="T25" s="11" t="s">
        <v>115</v>
      </c>
      <c r="U25" s="66">
        <v>1790.89414966</v>
      </c>
      <c r="V25" s="32">
        <f>U70-U69</f>
        <v>25.091337867999755</v>
      </c>
      <c r="W25" s="22">
        <v>22</v>
      </c>
      <c r="X25" s="32">
        <f>U77-U75</f>
        <v>233.31990929699987</v>
      </c>
      <c r="Y25" s="22">
        <v>24</v>
      </c>
      <c r="Z25" s="32">
        <f t="shared" si="7"/>
        <v>91.803718821000075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33.519785202818404</v>
      </c>
      <c r="G26" s="13">
        <f t="shared" si="1"/>
        <v>32.954053321632841</v>
      </c>
      <c r="H26" s="18">
        <f t="shared" si="2"/>
        <v>1.7167292765596938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67.124535148000177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173.87827664399992</v>
      </c>
      <c r="T26" s="11" t="s">
        <v>116</v>
      </c>
      <c r="U26" s="66">
        <v>1798.9659863950001</v>
      </c>
      <c r="V26" s="32">
        <f>U73-U72</f>
        <v>67.124535148000177</v>
      </c>
      <c r="W26" s="22">
        <v>23</v>
      </c>
      <c r="X26" s="2">
        <f>SUM(X2:X25)</f>
        <v>4491.1884807279994</v>
      </c>
      <c r="Z26" s="32">
        <f t="shared" si="7"/>
        <v>173.87827664399992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50.620179030485929</v>
      </c>
      <c r="G27" s="13">
        <f t="shared" si="1"/>
        <v>47.059850284886018</v>
      </c>
      <c r="H27" s="37">
        <f t="shared" si="2"/>
        <v>7.5655335153995678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106.67682539699945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233.31990929699987</v>
      </c>
      <c r="T27" s="11" t="s">
        <v>117</v>
      </c>
      <c r="U27" s="66">
        <v>1849.6174149660001</v>
      </c>
      <c r="V27" s="32">
        <f>U76-U75</f>
        <v>106.67682539699945</v>
      </c>
      <c r="W27" s="22">
        <v>24</v>
      </c>
      <c r="X27" s="32">
        <f t="shared" ref="X27:X32" si="8">U33-U32</f>
        <v>36.194104309000068</v>
      </c>
      <c r="Y27" s="22" t="s">
        <v>68</v>
      </c>
      <c r="Z27" s="32">
        <f t="shared" si="7"/>
        <v>233.31990929699987</v>
      </c>
      <c r="AA27" s="21">
        <v>24</v>
      </c>
    </row>
    <row r="28" spans="1:27" x14ac:dyDescent="0.3">
      <c r="T28" s="11" t="s">
        <v>118</v>
      </c>
      <c r="U28" s="66">
        <v>1966.3005895690001</v>
      </c>
      <c r="V28" s="32"/>
      <c r="X28" s="32">
        <f t="shared" si="8"/>
        <v>24.624761905000014</v>
      </c>
      <c r="Y28" s="22" t="s">
        <v>42</v>
      </c>
      <c r="Z28" s="21"/>
    </row>
    <row r="29" spans="1:27" x14ac:dyDescent="0.3">
      <c r="T29" s="11" t="s">
        <v>119</v>
      </c>
      <c r="U29" s="66">
        <v>1974.467482993</v>
      </c>
      <c r="V29" s="32"/>
      <c r="X29" s="32">
        <f t="shared" si="8"/>
        <v>66.147845804999633</v>
      </c>
      <c r="Y29" s="22" t="s">
        <v>43</v>
      </c>
      <c r="Z29" s="21"/>
    </row>
    <row r="30" spans="1:27" x14ac:dyDescent="0.3">
      <c r="T30" s="11" t="s">
        <v>120</v>
      </c>
      <c r="U30" s="66">
        <v>2019.362539683</v>
      </c>
      <c r="V30" s="32"/>
      <c r="X30" s="32">
        <f t="shared" si="8"/>
        <v>39.706122448000315</v>
      </c>
      <c r="Y30" s="22" t="s">
        <v>69</v>
      </c>
      <c r="Z30" s="21"/>
    </row>
    <row r="31" spans="1:27" x14ac:dyDescent="0.3">
      <c r="T31" s="11" t="s">
        <v>121</v>
      </c>
      <c r="U31" s="66">
        <v>2195.6789115649999</v>
      </c>
      <c r="X31" s="32">
        <f t="shared" si="8"/>
        <v>24.584126984999784</v>
      </c>
      <c r="Y31" s="22" t="s">
        <v>70</v>
      </c>
      <c r="Z31" s="21"/>
    </row>
    <row r="32" spans="1:27" x14ac:dyDescent="0.3">
      <c r="T32" s="11" t="s">
        <v>122</v>
      </c>
      <c r="U32" s="66">
        <v>2204.1193650790001</v>
      </c>
      <c r="X32" s="32">
        <f t="shared" si="8"/>
        <v>74.300952381000116</v>
      </c>
      <c r="Y32" s="22" t="s">
        <v>71</v>
      </c>
      <c r="Z32" s="21"/>
    </row>
    <row r="33" spans="20:26" x14ac:dyDescent="0.3">
      <c r="T33" s="11" t="s">
        <v>123</v>
      </c>
      <c r="U33" s="66">
        <v>2240.3134693880002</v>
      </c>
      <c r="X33" s="22"/>
      <c r="Z33" s="21"/>
    </row>
    <row r="34" spans="20:26" x14ac:dyDescent="0.3">
      <c r="T34" s="11" t="s">
        <v>124</v>
      </c>
      <c r="U34" s="66">
        <v>2264.9382312930002</v>
      </c>
      <c r="X34" s="22"/>
      <c r="Y34" s="42"/>
      <c r="Z34" s="21"/>
    </row>
    <row r="35" spans="20:26" x14ac:dyDescent="0.3">
      <c r="T35" s="11" t="s">
        <v>125</v>
      </c>
      <c r="U35" s="66">
        <v>2331.0860770979998</v>
      </c>
      <c r="X35" s="22"/>
      <c r="Y35" s="42"/>
      <c r="Z35" s="21"/>
    </row>
    <row r="36" spans="20:26" x14ac:dyDescent="0.3">
      <c r="T36" s="11" t="s">
        <v>126</v>
      </c>
      <c r="U36" s="66">
        <v>2370.7921995460001</v>
      </c>
      <c r="X36" s="22"/>
      <c r="Y36" s="42"/>
      <c r="Z36" s="21"/>
    </row>
    <row r="37" spans="20:26" x14ac:dyDescent="0.3">
      <c r="T37" s="11" t="s">
        <v>127</v>
      </c>
      <c r="U37" s="66">
        <v>2395.3763265309999</v>
      </c>
      <c r="V37" s="32"/>
      <c r="X37" s="22"/>
      <c r="Z37" s="21"/>
    </row>
    <row r="38" spans="20:26" x14ac:dyDescent="0.3">
      <c r="T38" s="11" t="s">
        <v>128</v>
      </c>
      <c r="U38" s="66">
        <v>2469.677278912</v>
      </c>
      <c r="V38" s="32"/>
      <c r="X38" s="22"/>
      <c r="Z38" s="21"/>
    </row>
    <row r="39" spans="20:26" x14ac:dyDescent="0.3">
      <c r="T39" s="11" t="s">
        <v>129</v>
      </c>
      <c r="U39" s="66">
        <v>2477.7404081630002</v>
      </c>
      <c r="V39" s="32"/>
      <c r="X39" s="22"/>
      <c r="Z39" s="21"/>
    </row>
    <row r="40" spans="20:26" x14ac:dyDescent="0.3">
      <c r="T40" s="11" t="s">
        <v>130</v>
      </c>
      <c r="U40" s="66">
        <v>2521.2604081630002</v>
      </c>
      <c r="V40" s="32"/>
      <c r="X40" s="22"/>
      <c r="Z40" s="21"/>
    </row>
    <row r="41" spans="20:26" x14ac:dyDescent="0.3">
      <c r="T41" s="11" t="s">
        <v>131</v>
      </c>
      <c r="U41" s="66">
        <v>2643.751473923</v>
      </c>
      <c r="V41" s="32"/>
      <c r="X41" s="22"/>
      <c r="Z41" s="21"/>
    </row>
    <row r="42" spans="20:26" x14ac:dyDescent="0.3">
      <c r="T42" s="11" t="s">
        <v>132</v>
      </c>
      <c r="U42" s="66">
        <v>2651.2834467120001</v>
      </c>
      <c r="V42" s="32"/>
      <c r="X42" s="22"/>
      <c r="Z42" s="21"/>
    </row>
    <row r="43" spans="20:26" x14ac:dyDescent="0.3">
      <c r="T43" s="11" t="s">
        <v>133</v>
      </c>
      <c r="U43" s="66">
        <v>2683.1746031749999</v>
      </c>
      <c r="V43" s="32"/>
      <c r="X43" s="22"/>
      <c r="Z43" s="21"/>
    </row>
    <row r="44" spans="20:26" x14ac:dyDescent="0.3">
      <c r="T44" s="11" t="s">
        <v>134</v>
      </c>
      <c r="U44" s="66">
        <v>2799.8577777780001</v>
      </c>
      <c r="V44" s="32"/>
      <c r="X44" s="22"/>
      <c r="Z44" s="21"/>
    </row>
    <row r="45" spans="20:26" x14ac:dyDescent="0.3">
      <c r="T45" s="11" t="s">
        <v>135</v>
      </c>
      <c r="U45" s="66">
        <v>2808.0050793649998</v>
      </c>
      <c r="V45" s="32"/>
      <c r="X45" s="22"/>
      <c r="Z45" s="21"/>
    </row>
    <row r="46" spans="20:26" x14ac:dyDescent="0.3">
      <c r="T46" s="11" t="s">
        <v>136</v>
      </c>
      <c r="U46" s="66">
        <v>2860.1701587299999</v>
      </c>
      <c r="V46" s="32"/>
      <c r="X46" s="22"/>
      <c r="Z46" s="21"/>
    </row>
    <row r="47" spans="20:26" x14ac:dyDescent="0.3">
      <c r="T47" s="11" t="s">
        <v>137</v>
      </c>
      <c r="U47" s="66">
        <v>2990.0495238100002</v>
      </c>
      <c r="V47" s="32"/>
      <c r="X47" s="22"/>
      <c r="Z47" s="21"/>
    </row>
    <row r="48" spans="20:26" x14ac:dyDescent="0.3">
      <c r="T48" s="11" t="s">
        <v>138</v>
      </c>
      <c r="U48" s="66">
        <v>2996.987210884</v>
      </c>
      <c r="V48" s="32"/>
      <c r="X48" s="22"/>
      <c r="Z48" s="21"/>
    </row>
    <row r="49" spans="20:26" x14ac:dyDescent="0.3">
      <c r="T49" s="11" t="s">
        <v>139</v>
      </c>
      <c r="U49" s="66">
        <v>3029.205623583</v>
      </c>
      <c r="V49" s="32"/>
      <c r="X49" s="22"/>
      <c r="Z49" s="21"/>
    </row>
    <row r="50" spans="20:26" x14ac:dyDescent="0.3">
      <c r="T50" s="11" t="s">
        <v>140</v>
      </c>
      <c r="U50" s="66">
        <v>3112.7858503399998</v>
      </c>
      <c r="V50" s="32"/>
      <c r="X50" s="22"/>
      <c r="Z50" s="21"/>
    </row>
    <row r="51" spans="20:26" x14ac:dyDescent="0.3">
      <c r="T51" s="11" t="s">
        <v>141</v>
      </c>
      <c r="U51" s="66">
        <v>3120.5910204080001</v>
      </c>
      <c r="V51" s="32"/>
      <c r="X51" s="22"/>
      <c r="Z51" s="21"/>
    </row>
    <row r="52" spans="20:26" x14ac:dyDescent="0.3">
      <c r="T52" s="11" t="s">
        <v>142</v>
      </c>
      <c r="U52" s="66">
        <v>3157.2172335599998</v>
      </c>
      <c r="V52" s="32"/>
      <c r="X52" s="22"/>
      <c r="Z52" s="21"/>
    </row>
    <row r="53" spans="20:26" x14ac:dyDescent="0.3">
      <c r="T53" s="11" t="s">
        <v>143</v>
      </c>
      <c r="U53" s="66">
        <v>3275.7696145119999</v>
      </c>
      <c r="V53" s="32"/>
      <c r="X53" s="22"/>
      <c r="Z53" s="21"/>
    </row>
    <row r="54" spans="20:26" x14ac:dyDescent="0.3">
      <c r="T54" s="11" t="s">
        <v>144</v>
      </c>
      <c r="U54" s="66">
        <v>3283.0040816330002</v>
      </c>
      <c r="V54" s="32"/>
      <c r="X54" s="22"/>
      <c r="Z54" s="21"/>
    </row>
    <row r="55" spans="20:26" x14ac:dyDescent="0.3">
      <c r="T55" s="11" t="s">
        <v>145</v>
      </c>
      <c r="U55" s="66">
        <v>3339.5559183669998</v>
      </c>
      <c r="V55" s="32"/>
      <c r="X55" s="22"/>
      <c r="Z55" s="21"/>
    </row>
    <row r="56" spans="20:26" x14ac:dyDescent="0.3">
      <c r="T56" s="11" t="s">
        <v>146</v>
      </c>
      <c r="U56" s="66">
        <v>3487.1365079369998</v>
      </c>
      <c r="V56" s="32"/>
      <c r="X56" s="22"/>
      <c r="Z56" s="21"/>
    </row>
    <row r="57" spans="20:26" x14ac:dyDescent="0.3">
      <c r="T57" s="11" t="s">
        <v>147</v>
      </c>
      <c r="U57" s="66">
        <v>3495.0058956920002</v>
      </c>
      <c r="V57" s="32"/>
      <c r="X57" s="22"/>
      <c r="Z57" s="21"/>
    </row>
    <row r="58" spans="20:26" x14ac:dyDescent="0.3">
      <c r="T58" s="11" t="s">
        <v>148</v>
      </c>
      <c r="U58" s="66">
        <v>3515.9972789120002</v>
      </c>
      <c r="V58" s="32"/>
      <c r="X58" s="22"/>
      <c r="Z58" s="21"/>
    </row>
    <row r="59" spans="20:26" x14ac:dyDescent="0.3">
      <c r="T59" s="11" t="s">
        <v>149</v>
      </c>
      <c r="U59" s="66">
        <v>3547.585306122</v>
      </c>
      <c r="V59" s="32"/>
      <c r="X59" s="22"/>
      <c r="Z59" s="21"/>
    </row>
    <row r="60" spans="20:26" x14ac:dyDescent="0.3">
      <c r="T60" s="11" t="s">
        <v>150</v>
      </c>
      <c r="U60" s="66">
        <v>3555.3077551020001</v>
      </c>
      <c r="V60" s="32"/>
      <c r="X60" s="22"/>
      <c r="Z60" s="21"/>
    </row>
    <row r="61" spans="20:26" x14ac:dyDescent="0.3">
      <c r="T61" s="11" t="s">
        <v>151</v>
      </c>
      <c r="U61" s="66">
        <v>3590.1812244900002</v>
      </c>
      <c r="V61" s="32"/>
      <c r="X61" s="22"/>
      <c r="Z61" s="21"/>
    </row>
    <row r="62" spans="20:26" x14ac:dyDescent="0.3">
      <c r="T62" s="11" t="s">
        <v>152</v>
      </c>
      <c r="U62" s="66">
        <v>3640.3069387760002</v>
      </c>
      <c r="V62" s="32"/>
      <c r="X62" s="22"/>
      <c r="Z62" s="21"/>
    </row>
    <row r="63" spans="20:26" x14ac:dyDescent="0.3">
      <c r="T63" s="11" t="s">
        <v>153</v>
      </c>
      <c r="U63" s="66">
        <v>3648.1175510200001</v>
      </c>
      <c r="V63" s="32"/>
      <c r="X63" s="22"/>
      <c r="Z63" s="21"/>
    </row>
    <row r="64" spans="20:26" x14ac:dyDescent="0.3">
      <c r="T64" s="11" t="s">
        <v>154</v>
      </c>
      <c r="U64" s="66">
        <v>3701.1722448979999</v>
      </c>
      <c r="V64" s="32"/>
      <c r="X64" s="22"/>
      <c r="Z64" s="21"/>
    </row>
    <row r="65" spans="20:26" x14ac:dyDescent="0.3">
      <c r="T65" s="11" t="s">
        <v>155</v>
      </c>
      <c r="U65" s="66">
        <v>3904.5572789120001</v>
      </c>
      <c r="V65" s="32"/>
      <c r="X65" s="22"/>
      <c r="Z65" s="21"/>
    </row>
    <row r="66" spans="20:26" x14ac:dyDescent="0.3">
      <c r="T66" s="11" t="s">
        <v>156</v>
      </c>
      <c r="U66" s="66">
        <v>3912.3555555560001</v>
      </c>
      <c r="V66" s="32"/>
      <c r="X66" s="22"/>
      <c r="Z66" s="21"/>
    </row>
    <row r="67" spans="20:26" x14ac:dyDescent="0.3">
      <c r="T67" s="11" t="s">
        <v>157</v>
      </c>
      <c r="U67" s="66">
        <v>3975.7714285709999</v>
      </c>
      <c r="V67" s="32"/>
      <c r="X67" s="22"/>
      <c r="Z67" s="21"/>
    </row>
    <row r="68" spans="20:26" x14ac:dyDescent="0.3">
      <c r="T68" s="11" t="s">
        <v>158</v>
      </c>
      <c r="U68" s="66">
        <v>4149.5336054420004</v>
      </c>
      <c r="V68" s="32"/>
      <c r="X68" s="22"/>
      <c r="Z68" s="21"/>
    </row>
    <row r="69" spans="20:26" x14ac:dyDescent="0.3">
      <c r="T69" s="11" t="s">
        <v>159</v>
      </c>
      <c r="U69" s="66">
        <v>4157.2527891159998</v>
      </c>
      <c r="V69" s="32"/>
      <c r="X69" s="22"/>
      <c r="Z69" s="21"/>
    </row>
    <row r="70" spans="20:26" x14ac:dyDescent="0.3">
      <c r="T70" s="11" t="s">
        <v>160</v>
      </c>
      <c r="U70" s="66">
        <v>4182.3441269839996</v>
      </c>
      <c r="V70" s="32"/>
      <c r="X70" s="22"/>
      <c r="Z70" s="21"/>
    </row>
    <row r="71" spans="20:26" x14ac:dyDescent="0.3">
      <c r="T71" s="11" t="s">
        <v>161</v>
      </c>
      <c r="U71" s="66">
        <v>4249.0565079369999</v>
      </c>
      <c r="V71" s="32"/>
      <c r="X71" s="22"/>
      <c r="Z71" s="21"/>
    </row>
    <row r="72" spans="20:26" x14ac:dyDescent="0.3">
      <c r="T72" s="11" t="s">
        <v>162</v>
      </c>
      <c r="U72" s="66">
        <v>4257.2901587300003</v>
      </c>
      <c r="V72" s="32"/>
      <c r="X72" s="22"/>
      <c r="Z72" s="21"/>
    </row>
    <row r="73" spans="20:26" x14ac:dyDescent="0.3">
      <c r="T73" s="11" t="s">
        <v>163</v>
      </c>
      <c r="U73" s="66">
        <v>4324.4146938780004</v>
      </c>
      <c r="V73" s="32"/>
      <c r="X73" s="22"/>
      <c r="Z73" s="21"/>
    </row>
    <row r="74" spans="20:26" x14ac:dyDescent="0.3">
      <c r="T74" s="11" t="s">
        <v>164</v>
      </c>
      <c r="U74" s="66">
        <v>4431.1684353740002</v>
      </c>
      <c r="V74" s="32"/>
      <c r="X74" s="22"/>
      <c r="Z74" s="21"/>
    </row>
    <row r="75" spans="20:26" x14ac:dyDescent="0.3">
      <c r="T75" s="11" t="s">
        <v>165</v>
      </c>
      <c r="U75" s="66">
        <v>4438.7149206350005</v>
      </c>
      <c r="V75" s="32"/>
      <c r="X75" s="22"/>
      <c r="Z75" s="21"/>
    </row>
    <row r="76" spans="20:26" x14ac:dyDescent="0.3">
      <c r="T76" s="11" t="s">
        <v>166</v>
      </c>
      <c r="U76" s="66">
        <v>4545.3917460319999</v>
      </c>
      <c r="V76" s="32"/>
      <c r="X76" s="22"/>
      <c r="Z76" s="21"/>
    </row>
    <row r="77" spans="20:26" x14ac:dyDescent="0.3">
      <c r="T77" s="11" t="s">
        <v>167</v>
      </c>
      <c r="U77" s="66">
        <v>4672.0348299320003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Tabelle45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777343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202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49.032980516978299</v>
      </c>
      <c r="G2" s="13">
        <f t="shared" ref="G2:G27" si="1">Q2/R2*60</f>
        <v>47.755866068956898</v>
      </c>
      <c r="H2" s="41">
        <f t="shared" ref="H2:H27" si="2">(F2-G2)/G2*100</f>
        <v>2.6742567000613415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34.262653061000002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342.994512472</v>
      </c>
      <c r="T2" s="11" t="s">
        <v>92</v>
      </c>
      <c r="U2" s="22">
        <v>8.9512925170000006</v>
      </c>
      <c r="V2" s="32">
        <f>U3-U2</f>
        <v>34.262653061000002</v>
      </c>
      <c r="W2" s="22">
        <v>1</v>
      </c>
      <c r="X2" s="32">
        <f>U4-U2</f>
        <v>342.994512472</v>
      </c>
      <c r="Y2" s="22">
        <v>1</v>
      </c>
      <c r="Z2" s="32">
        <f>X2</f>
        <v>342.994512472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62.655530202351748</v>
      </c>
      <c r="G3" s="13">
        <f t="shared" si="1"/>
        <v>55.324387240921673</v>
      </c>
      <c r="H3" s="41">
        <f t="shared" si="2"/>
        <v>13.251195949997733</v>
      </c>
      <c r="I3" s="13"/>
      <c r="J3" s="11" t="s">
        <v>32</v>
      </c>
      <c r="K3" s="61" t="s">
        <v>76</v>
      </c>
      <c r="L3" s="19">
        <v>44</v>
      </c>
      <c r="M3" s="43">
        <f t="shared" si="3"/>
        <v>42.135147392000022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110.43961451199999</v>
      </c>
      <c r="T3" s="11" t="s">
        <v>93</v>
      </c>
      <c r="U3" s="22">
        <v>43.213945578000001</v>
      </c>
      <c r="V3" s="32">
        <f>U6-U5</f>
        <v>42.135147392000022</v>
      </c>
      <c r="W3" s="22">
        <v>2</v>
      </c>
      <c r="X3" s="32">
        <f>U7-U5</f>
        <v>110.43961451199999</v>
      </c>
      <c r="Y3" s="22">
        <v>2</v>
      </c>
      <c r="Z3" s="32">
        <f t="shared" ref="Z3:Z11" si="5">X3</f>
        <v>110.43961451199999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48.903196749675168</v>
      </c>
      <c r="G4" s="13">
        <f t="shared" si="1"/>
        <v>47.74425267706755</v>
      </c>
      <c r="H4" s="18">
        <f t="shared" si="2"/>
        <v>2.427400174103636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39.874693877000027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137.60818594100004</v>
      </c>
      <c r="T4" s="11" t="s">
        <v>94</v>
      </c>
      <c r="U4" s="22">
        <v>351.94580498900001</v>
      </c>
      <c r="V4" s="32">
        <f>U9-U8</f>
        <v>39.874693877000027</v>
      </c>
      <c r="W4" s="22">
        <v>3</v>
      </c>
      <c r="X4" s="32">
        <f>U10-U8</f>
        <v>137.60818594100004</v>
      </c>
      <c r="Y4" s="22">
        <v>3</v>
      </c>
      <c r="Z4" s="32">
        <f t="shared" si="5"/>
        <v>137.60818594100004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164.72557410172536</v>
      </c>
      <c r="G5" s="13">
        <f t="shared" si="1"/>
        <v>145.0682338375251</v>
      </c>
      <c r="H5" s="41">
        <f t="shared" si="2"/>
        <v>13.55040986175945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32.053310657999987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180.32893423999997</v>
      </c>
      <c r="T5" s="11" t="s">
        <v>95</v>
      </c>
      <c r="U5" s="22">
        <v>356.252154195</v>
      </c>
      <c r="V5" s="32">
        <f>U12-U11</f>
        <v>32.053310657999987</v>
      </c>
      <c r="W5" s="22">
        <v>4</v>
      </c>
      <c r="X5" s="32">
        <f>U13-U11</f>
        <v>180.32893423999997</v>
      </c>
      <c r="Y5" s="22">
        <v>4</v>
      </c>
      <c r="Z5" s="32">
        <f t="shared" si="5"/>
        <v>180.32893423999997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53.67651209392433</v>
      </c>
      <c r="G6" s="13">
        <f t="shared" si="1"/>
        <v>56.612575980296427</v>
      </c>
      <c r="H6" s="18">
        <f t="shared" si="2"/>
        <v>-5.1862396923856124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77.128707482999971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260.71945578199984</v>
      </c>
      <c r="T6" s="11" t="s">
        <v>96</v>
      </c>
      <c r="U6" s="22">
        <v>398.38730158700002</v>
      </c>
      <c r="V6" s="32">
        <f>U15-U14</f>
        <v>77.128707482999971</v>
      </c>
      <c r="W6" s="22">
        <v>5</v>
      </c>
      <c r="X6" s="32">
        <f>U16-U14</f>
        <v>260.71945578199984</v>
      </c>
      <c r="Y6" s="22">
        <v>5</v>
      </c>
      <c r="Z6" s="32">
        <f t="shared" si="5"/>
        <v>260.71945578199984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44.926885079180629</v>
      </c>
      <c r="G7" s="25">
        <f t="shared" si="1"/>
        <v>40.783043337433853</v>
      </c>
      <c r="H7" s="41">
        <f t="shared" si="2"/>
        <v>10.160697688647565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52.084625851000055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264.81594104300007</v>
      </c>
      <c r="T7" s="11" t="s">
        <v>97</v>
      </c>
      <c r="U7" s="22">
        <v>466.69176870699999</v>
      </c>
      <c r="V7" s="32">
        <f>U18-U17</f>
        <v>52.084625851000055</v>
      </c>
      <c r="W7" s="22">
        <v>6</v>
      </c>
      <c r="X7" s="32">
        <f>U19-U17</f>
        <v>264.81594104300007</v>
      </c>
      <c r="Y7" s="22">
        <v>6</v>
      </c>
      <c r="Z7" s="32">
        <f t="shared" si="5"/>
        <v>264.81594104300007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40.057679425140783</v>
      </c>
      <c r="G8" s="25">
        <f t="shared" si="1"/>
        <v>38.20508080123431</v>
      </c>
      <c r="H8" s="18">
        <f t="shared" si="2"/>
        <v>4.8490896630864366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59.913605441999835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232.42981859399993</v>
      </c>
      <c r="T8" s="11" t="s">
        <v>98</v>
      </c>
      <c r="U8" s="22">
        <v>471.19673469399999</v>
      </c>
      <c r="V8" s="32">
        <f>U21-U20</f>
        <v>59.913605441999835</v>
      </c>
      <c r="W8" s="22">
        <v>7</v>
      </c>
      <c r="X8" s="32">
        <f>U22-U20</f>
        <v>232.42981859399993</v>
      </c>
      <c r="Y8" s="22">
        <v>7</v>
      </c>
      <c r="Z8" s="32">
        <f t="shared" si="5"/>
        <v>232.42981859399993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102.68523922527518</v>
      </c>
      <c r="G9" s="25">
        <f t="shared" si="1"/>
        <v>82.093401061451061</v>
      </c>
      <c r="H9" s="41">
        <f t="shared" si="2"/>
        <v>25.083426801150665</v>
      </c>
      <c r="I9" s="13"/>
      <c r="J9" s="11" t="s">
        <v>37</v>
      </c>
      <c r="K9" s="11" t="s">
        <v>40</v>
      </c>
      <c r="L9" s="19">
        <v>76</v>
      </c>
      <c r="M9" s="43">
        <f t="shared" si="3"/>
        <v>44.407551021000017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151.29108843599988</v>
      </c>
      <c r="T9" s="11" t="s">
        <v>99</v>
      </c>
      <c r="U9" s="22">
        <v>511.07142857100001</v>
      </c>
      <c r="V9" s="32">
        <f>U24-U23</f>
        <v>44.407551021000017</v>
      </c>
      <c r="W9" s="22">
        <v>8</v>
      </c>
      <c r="X9" s="32">
        <f>U25-U23</f>
        <v>151.29108843599988</v>
      </c>
      <c r="Y9" s="22">
        <v>8</v>
      </c>
      <c r="Z9" s="32">
        <f t="shared" si="5"/>
        <v>151.29108843599988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48.844097803351261</v>
      </c>
      <c r="G10" s="25">
        <f t="shared" si="1"/>
        <v>44.323288587683834</v>
      </c>
      <c r="H10" s="41">
        <f t="shared" si="2"/>
        <v>10.19962498207687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47.907528344999946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174.62603174600008</v>
      </c>
      <c r="T10" s="11" t="s">
        <v>100</v>
      </c>
      <c r="U10" s="22">
        <v>608.80492063500003</v>
      </c>
      <c r="V10" s="32">
        <f>U27-U26</f>
        <v>47.907528344999946</v>
      </c>
      <c r="W10" s="22">
        <v>9</v>
      </c>
      <c r="X10" s="32">
        <f>U28-U26</f>
        <v>174.62603174600008</v>
      </c>
      <c r="Y10" s="22">
        <v>9</v>
      </c>
      <c r="Z10" s="32">
        <f t="shared" si="5"/>
        <v>174.62603174600008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42.467114181388226</v>
      </c>
      <c r="G11" s="25">
        <f t="shared" si="1"/>
        <v>40.646810758461385</v>
      </c>
      <c r="H11" s="18">
        <f t="shared" si="2"/>
        <v>4.4783425537215402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39.560022676000017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197.80149659900007</v>
      </c>
      <c r="T11" s="11" t="s">
        <v>101</v>
      </c>
      <c r="U11" s="22">
        <v>614.18448979599998</v>
      </c>
      <c r="V11" s="32">
        <f>U30-U29</f>
        <v>39.560022676000017</v>
      </c>
      <c r="W11" s="22">
        <v>10</v>
      </c>
      <c r="X11" s="32">
        <f>U31-U29</f>
        <v>197.80149659900007</v>
      </c>
      <c r="Y11" s="22">
        <v>10</v>
      </c>
      <c r="Z11" s="32">
        <f t="shared" si="5"/>
        <v>197.80149659900007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46.355063468357578</v>
      </c>
      <c r="G12" s="25">
        <f t="shared" si="1"/>
        <v>46.35730551135282</v>
      </c>
      <c r="H12" s="18">
        <f t="shared" si="2"/>
        <v>-4.8364394144798095E-3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36.241995464999945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74.637641722999888</v>
      </c>
      <c r="T12" s="11" t="s">
        <v>102</v>
      </c>
      <c r="U12" s="22">
        <v>646.23780045399997</v>
      </c>
      <c r="V12" s="32">
        <f>U33-U32</f>
        <v>36.241995464999945</v>
      </c>
      <c r="W12" s="22" t="s">
        <v>68</v>
      </c>
      <c r="X12" s="32">
        <f>U38-U32</f>
        <v>257.0788208619997</v>
      </c>
      <c r="Y12" s="22">
        <v>11</v>
      </c>
      <c r="Z12" s="32">
        <f>V12+X30</f>
        <v>74.637641722999888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62.362462722418044</v>
      </c>
      <c r="G13" s="25">
        <f t="shared" si="1"/>
        <v>62.331543506574697</v>
      </c>
      <c r="H13" s="18">
        <f t="shared" si="2"/>
        <v>4.9604444401551227E-2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23.411519274000057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46.846258503000172</v>
      </c>
      <c r="T13" s="11" t="s">
        <v>103</v>
      </c>
      <c r="U13" s="22">
        <v>794.51342403599995</v>
      </c>
      <c r="V13" s="32">
        <f>U34-U33</f>
        <v>23.411519274000057</v>
      </c>
      <c r="W13" s="22" t="s">
        <v>42</v>
      </c>
      <c r="X13" s="32">
        <f>U41-U39</f>
        <v>161.20269841300023</v>
      </c>
      <c r="Y13" s="22">
        <v>12</v>
      </c>
      <c r="Z13" s="32">
        <f>V13+X31</f>
        <v>46.846258503000172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32.089658714338654</v>
      </c>
      <c r="G14" s="25">
        <f t="shared" si="1"/>
        <v>30.974611587957412</v>
      </c>
      <c r="H14" s="18">
        <f t="shared" si="2"/>
        <v>3.5998744430253327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63.571882086999722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135.59492063599964</v>
      </c>
      <c r="T14" s="11" t="s">
        <v>104</v>
      </c>
      <c r="U14" s="22">
        <v>799.80843537400006</v>
      </c>
      <c r="V14" s="32">
        <f>U35-U34</f>
        <v>63.571882086999722</v>
      </c>
      <c r="W14" s="22" t="s">
        <v>43</v>
      </c>
      <c r="X14" s="32">
        <f>U44-U42</f>
        <v>134.32378684800005</v>
      </c>
      <c r="Y14" s="22">
        <v>13</v>
      </c>
      <c r="Z14" s="32">
        <f>V14+X32</f>
        <v>135.59492063599964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42.264761119445801</v>
      </c>
      <c r="G15" s="25">
        <f t="shared" si="1"/>
        <v>35.731411798349178</v>
      </c>
      <c r="H15" s="41">
        <f t="shared" si="2"/>
        <v>18.284610073533308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36.910181405999992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161.20269841300023</v>
      </c>
      <c r="T15" s="11" t="s">
        <v>105</v>
      </c>
      <c r="U15" s="22">
        <v>876.93714285700003</v>
      </c>
      <c r="V15" s="32">
        <f>U40-U39</f>
        <v>36.910181405999992</v>
      </c>
      <c r="W15" s="22">
        <v>12</v>
      </c>
      <c r="X15" s="32">
        <f>U47-U45</f>
        <v>154.06746031800003</v>
      </c>
      <c r="Y15" s="22">
        <v>14</v>
      </c>
      <c r="Z15" s="32">
        <f t="shared" ref="Z15:Z27" si="7">X13</f>
        <v>161.20269841300023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90.946858749028209</v>
      </c>
      <c r="G16" s="25">
        <f t="shared" si="1"/>
        <v>83.380585544940331</v>
      </c>
      <c r="H16" s="37">
        <f t="shared" si="2"/>
        <v>9.0743824292404618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30.347392290000244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134.32378684800005</v>
      </c>
      <c r="T16" s="11" t="s">
        <v>106</v>
      </c>
      <c r="U16" s="22">
        <v>1060.5278911559999</v>
      </c>
      <c r="V16" s="32">
        <f>U43-U42</f>
        <v>30.347392290000244</v>
      </c>
      <c r="W16" s="22">
        <v>13</v>
      </c>
      <c r="X16" s="32">
        <f>U50-U48</f>
        <v>124.53120181400027</v>
      </c>
      <c r="Y16" s="22">
        <v>15</v>
      </c>
      <c r="Z16" s="32">
        <f t="shared" si="7"/>
        <v>134.32378684800005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54.33318894001917</v>
      </c>
      <c r="G17" s="13">
        <f t="shared" si="1"/>
        <v>51.113972955390807</v>
      </c>
      <c r="H17" s="18">
        <f t="shared" si="2"/>
        <v>6.2981134091022444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43.343673469999885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154.06746031800003</v>
      </c>
      <c r="T17" s="11" t="s">
        <v>107</v>
      </c>
      <c r="U17" s="22">
        <v>1064.213333333</v>
      </c>
      <c r="V17" s="32">
        <f>U46-U45</f>
        <v>43.343673469999885</v>
      </c>
      <c r="W17" s="22">
        <v>14</v>
      </c>
      <c r="X17" s="32">
        <f>U53-U51</f>
        <v>129.90598639499967</v>
      </c>
      <c r="Y17" s="22">
        <v>16</v>
      </c>
      <c r="Z17" s="32">
        <f t="shared" si="7"/>
        <v>154.06746031800003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43.061920632900168</v>
      </c>
      <c r="G18" s="13">
        <f t="shared" si="1"/>
        <v>41.435398718041547</v>
      </c>
      <c r="H18" s="18">
        <f t="shared" si="2"/>
        <v>3.9254404812820374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34.833560090999981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124.53120181400027</v>
      </c>
      <c r="T18" s="11" t="s">
        <v>108</v>
      </c>
      <c r="U18" s="22">
        <v>1116.2979591840001</v>
      </c>
      <c r="V18" s="32">
        <f>U49-U48</f>
        <v>34.833560090999981</v>
      </c>
      <c r="W18" s="22">
        <v>15</v>
      </c>
      <c r="X18" s="32">
        <f>U56-U54</f>
        <v>173.16056689300012</v>
      </c>
      <c r="Y18" s="22">
        <v>17</v>
      </c>
      <c r="Z18" s="32">
        <f t="shared" si="7"/>
        <v>124.53120181400027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74.798789327821581</v>
      </c>
      <c r="G19" s="25">
        <f t="shared" si="1"/>
        <v>65.35486343319738</v>
      </c>
      <c r="H19" s="41">
        <f t="shared" si="2"/>
        <v>14.450226652645876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29.278548752999995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129.90598639499967</v>
      </c>
      <c r="T19" s="11" t="s">
        <v>109</v>
      </c>
      <c r="U19" s="22">
        <v>1329.0292743760001</v>
      </c>
      <c r="V19" s="32">
        <f>U52-U51</f>
        <v>29.278548752999995</v>
      </c>
      <c r="W19" s="22">
        <v>16</v>
      </c>
      <c r="X19" s="32">
        <f>U59-U57</f>
        <v>49.961768706999919</v>
      </c>
      <c r="Y19" s="22">
        <v>18</v>
      </c>
      <c r="Z19" s="32">
        <f t="shared" si="7"/>
        <v>129.90598639499967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75.60833234727383</v>
      </c>
      <c r="G20" s="25">
        <f t="shared" si="1"/>
        <v>67.913845577017398</v>
      </c>
      <c r="H20" s="41">
        <f t="shared" si="2"/>
        <v>11.329776284764398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44.439546484999937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173.16056689300012</v>
      </c>
      <c r="T20" s="11" t="s">
        <v>110</v>
      </c>
      <c r="U20" s="22">
        <v>1333.7121088440001</v>
      </c>
      <c r="V20" s="32">
        <f>U55-U54</f>
        <v>44.439546484999937</v>
      </c>
      <c r="W20" s="22">
        <v>17</v>
      </c>
      <c r="X20" s="32">
        <f>U62-U60</f>
        <v>70.943356009000127</v>
      </c>
      <c r="Y20" s="22">
        <v>19</v>
      </c>
      <c r="Z20" s="32">
        <f t="shared" si="7"/>
        <v>173.16056689300012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96.159766043831496</v>
      </c>
      <c r="G21" s="25">
        <f t="shared" si="1"/>
        <v>90.068868986408106</v>
      </c>
      <c r="H21" s="18">
        <f t="shared" si="2"/>
        <v>6.7624886666918629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21.214693878000162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49.961768706999919</v>
      </c>
      <c r="T21" s="11" t="s">
        <v>111</v>
      </c>
      <c r="U21" s="22">
        <v>1393.6257142859999</v>
      </c>
      <c r="V21" s="32">
        <f>U58-U57</f>
        <v>21.214693878000162</v>
      </c>
      <c r="W21" s="22">
        <v>18</v>
      </c>
      <c r="X21" s="32">
        <f>U65-U63</f>
        <v>266.29176870699985</v>
      </c>
      <c r="Y21" s="22">
        <v>20</v>
      </c>
      <c r="Z21" s="32">
        <f t="shared" si="7"/>
        <v>49.961768706999919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79.879154853028439</v>
      </c>
      <c r="G22" s="13">
        <f t="shared" si="1"/>
        <v>73.016055222181009</v>
      </c>
      <c r="H22" s="37">
        <f t="shared" si="2"/>
        <v>9.3994390822178229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28.793469388000176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70.943356009000127</v>
      </c>
      <c r="T22" s="11" t="s">
        <v>112</v>
      </c>
      <c r="U22" s="22">
        <v>1566.141927438</v>
      </c>
      <c r="V22" s="32">
        <f>U61-U60</f>
        <v>28.793469388000176</v>
      </c>
      <c r="W22" s="22">
        <v>19</v>
      </c>
      <c r="X22" s="32">
        <f>U68-U66</f>
        <v>219.94684807200019</v>
      </c>
      <c r="Y22" s="22">
        <v>21</v>
      </c>
      <c r="Z22" s="32">
        <f t="shared" si="7"/>
        <v>70.943356009000127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40.217655642115552</v>
      </c>
      <c r="G23" s="13">
        <f t="shared" si="1"/>
        <v>37.515241453039323</v>
      </c>
      <c r="H23" s="37">
        <f t="shared" si="2"/>
        <v>7.2035100519319499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54.453696144999867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266.29176870699985</v>
      </c>
      <c r="T23" s="11" t="s">
        <v>113</v>
      </c>
      <c r="U23" s="22">
        <v>1571.027301587</v>
      </c>
      <c r="V23" s="32">
        <f>U64-U63</f>
        <v>54.453696144999867</v>
      </c>
      <c r="W23" s="22">
        <v>20</v>
      </c>
      <c r="X23" s="32">
        <f>U71-U69</f>
        <v>84.749206348999905</v>
      </c>
      <c r="Y23" s="22">
        <v>22</v>
      </c>
      <c r="Z23" s="32">
        <f t="shared" si="7"/>
        <v>266.29176870699985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33.444226722109406</v>
      </c>
      <c r="G24" s="13">
        <f t="shared" si="1"/>
        <v>33.82635425429919</v>
      </c>
      <c r="H24" s="18">
        <f t="shared" si="2"/>
        <v>-1.1296740089606834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60.997074830000201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219.94684807200019</v>
      </c>
      <c r="T24" s="11" t="s">
        <v>114</v>
      </c>
      <c r="U24" s="22">
        <v>1615.434852608</v>
      </c>
      <c r="V24" s="32">
        <f>U67-U66</f>
        <v>60.997074830000201</v>
      </c>
      <c r="W24" s="22">
        <v>21</v>
      </c>
      <c r="X24" s="32">
        <f>U74-U72</f>
        <v>143.48823129199991</v>
      </c>
      <c r="Y24" s="22">
        <v>23</v>
      </c>
      <c r="Z24" s="32">
        <f t="shared" si="7"/>
        <v>219.94684807200019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92.621207167207018</v>
      </c>
      <c r="G25" s="13">
        <f t="shared" si="1"/>
        <v>90.620317650805092</v>
      </c>
      <c r="H25" s="18">
        <f t="shared" si="2"/>
        <v>2.2079921680611658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22.672993196999869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84.749206348999905</v>
      </c>
      <c r="T25" s="11" t="s">
        <v>115</v>
      </c>
      <c r="U25" s="22">
        <v>1722.3183900229999</v>
      </c>
      <c r="V25" s="32">
        <f>U70-U69</f>
        <v>22.672993196999869</v>
      </c>
      <c r="W25" s="22">
        <v>22</v>
      </c>
      <c r="X25" s="32">
        <f>U77-U75</f>
        <v>225.03435374100081</v>
      </c>
      <c r="Y25" s="22">
        <v>24</v>
      </c>
      <c r="Z25" s="32">
        <f t="shared" si="7"/>
        <v>84.749206348999905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41.033875847686794</v>
      </c>
      <c r="G26" s="13">
        <f t="shared" si="1"/>
        <v>39.933546803147969</v>
      </c>
      <c r="H26" s="18">
        <f t="shared" si="2"/>
        <v>2.7554002402112836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54.832743764000043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143.48823129199991</v>
      </c>
      <c r="T26" s="11" t="s">
        <v>116</v>
      </c>
      <c r="U26" s="22">
        <v>1726.905396825</v>
      </c>
      <c r="V26" s="32">
        <f>U73-U72</f>
        <v>54.832743764000043</v>
      </c>
      <c r="W26" s="22">
        <v>23</v>
      </c>
      <c r="X26" s="2">
        <f>SUM(X2:X25)</f>
        <v>4247.7411337850008</v>
      </c>
      <c r="Z26" s="32">
        <f t="shared" si="7"/>
        <v>143.48823129199991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51.974208012483196</v>
      </c>
      <c r="G27" s="13">
        <f t="shared" si="1"/>
        <v>48.792550192746262</v>
      </c>
      <c r="H27" s="37">
        <f t="shared" si="2"/>
        <v>6.5207860773178732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103.89768707400071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225.03435374100081</v>
      </c>
      <c r="T27" s="11" t="s">
        <v>117</v>
      </c>
      <c r="U27" s="22">
        <v>1774.81292517</v>
      </c>
      <c r="V27" s="32">
        <f>U76-U75</f>
        <v>103.89768707400071</v>
      </c>
      <c r="W27" s="22">
        <v>24</v>
      </c>
      <c r="X27" s="32">
        <f t="shared" ref="X27:X32" si="8">U33-U32</f>
        <v>36.241995464999945</v>
      </c>
      <c r="Y27" s="22" t="s">
        <v>68</v>
      </c>
      <c r="Z27" s="32">
        <f t="shared" si="7"/>
        <v>225.03435374100081</v>
      </c>
      <c r="AA27" s="21">
        <v>24</v>
      </c>
    </row>
    <row r="28" spans="1:27" x14ac:dyDescent="0.3">
      <c r="T28" s="11" t="s">
        <v>118</v>
      </c>
      <c r="U28" s="22">
        <v>1901.5314285710001</v>
      </c>
      <c r="V28" s="32"/>
      <c r="X28" s="32">
        <f t="shared" si="8"/>
        <v>23.411519274000057</v>
      </c>
      <c r="Y28" s="22" t="s">
        <v>42</v>
      </c>
      <c r="Z28" s="21"/>
    </row>
    <row r="29" spans="1:27" x14ac:dyDescent="0.3">
      <c r="T29" s="11" t="s">
        <v>119</v>
      </c>
      <c r="U29" s="22">
        <v>1905.8759183669999</v>
      </c>
      <c r="V29" s="32"/>
      <c r="X29" s="32">
        <f t="shared" si="8"/>
        <v>63.571882086999722</v>
      </c>
      <c r="Y29" s="22" t="s">
        <v>43</v>
      </c>
      <c r="Z29" s="21"/>
    </row>
    <row r="30" spans="1:27" x14ac:dyDescent="0.3">
      <c r="T30" s="11" t="s">
        <v>120</v>
      </c>
      <c r="U30" s="22">
        <v>1945.435941043</v>
      </c>
      <c r="V30" s="32"/>
      <c r="X30" s="32">
        <f t="shared" si="8"/>
        <v>38.395646257999942</v>
      </c>
      <c r="Y30" s="22" t="s">
        <v>69</v>
      </c>
      <c r="Z30" s="21"/>
    </row>
    <row r="31" spans="1:27" x14ac:dyDescent="0.3">
      <c r="T31" s="11" t="s">
        <v>121</v>
      </c>
      <c r="U31" s="22">
        <v>2103.677414966</v>
      </c>
      <c r="X31" s="32">
        <f t="shared" si="8"/>
        <v>23.434739229000115</v>
      </c>
      <c r="Y31" s="22" t="s">
        <v>70</v>
      </c>
      <c r="Z31" s="21"/>
    </row>
    <row r="32" spans="1:27" x14ac:dyDescent="0.3">
      <c r="T32" s="11" t="s">
        <v>122</v>
      </c>
      <c r="U32" s="22">
        <v>2108.0482539680002</v>
      </c>
      <c r="X32" s="32">
        <f t="shared" si="8"/>
        <v>72.023038548999921</v>
      </c>
      <c r="Y32" s="22" t="s">
        <v>71</v>
      </c>
      <c r="Z32" s="21"/>
    </row>
    <row r="33" spans="20:26" x14ac:dyDescent="0.3">
      <c r="T33" s="11" t="s">
        <v>123</v>
      </c>
      <c r="U33" s="22">
        <v>2144.2902494330001</v>
      </c>
      <c r="X33" s="22"/>
      <c r="Z33" s="21"/>
    </row>
    <row r="34" spans="20:26" x14ac:dyDescent="0.3">
      <c r="T34" s="11" t="s">
        <v>124</v>
      </c>
      <c r="U34" s="22">
        <v>2167.7017687070002</v>
      </c>
      <c r="X34" s="22"/>
      <c r="Z34" s="21"/>
    </row>
    <row r="35" spans="20:26" x14ac:dyDescent="0.3">
      <c r="T35" s="11" t="s">
        <v>125</v>
      </c>
      <c r="U35" s="22">
        <v>2231.2736507939999</v>
      </c>
      <c r="X35" s="22"/>
      <c r="Y35" s="42"/>
      <c r="Z35" s="21"/>
    </row>
    <row r="36" spans="20:26" x14ac:dyDescent="0.3">
      <c r="T36" s="11" t="s">
        <v>126</v>
      </c>
      <c r="U36" s="22">
        <v>2269.6692970519998</v>
      </c>
      <c r="X36" s="22"/>
      <c r="Y36" s="42"/>
      <c r="Z36" s="21"/>
    </row>
    <row r="37" spans="20:26" x14ac:dyDescent="0.3">
      <c r="T37" s="11" t="s">
        <v>127</v>
      </c>
      <c r="U37" s="22">
        <v>2293.1040362809999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2365.1270748299999</v>
      </c>
      <c r="V38" s="32"/>
      <c r="X38" s="22"/>
      <c r="Z38" s="21"/>
    </row>
    <row r="39" spans="20:26" x14ac:dyDescent="0.3">
      <c r="T39" s="11" t="s">
        <v>129</v>
      </c>
      <c r="U39" s="22">
        <v>2370.1950113379999</v>
      </c>
      <c r="V39" s="32"/>
      <c r="X39" s="22"/>
      <c r="Z39" s="21"/>
    </row>
    <row r="40" spans="20:26" x14ac:dyDescent="0.3">
      <c r="T40" s="11" t="s">
        <v>130</v>
      </c>
      <c r="U40" s="22">
        <v>2407.1051927439999</v>
      </c>
      <c r="V40" s="32"/>
      <c r="X40" s="22"/>
      <c r="Z40" s="21"/>
    </row>
    <row r="41" spans="20:26" x14ac:dyDescent="0.3">
      <c r="T41" s="11" t="s">
        <v>131</v>
      </c>
      <c r="U41" s="22">
        <v>2531.3977097510001</v>
      </c>
      <c r="V41" s="32"/>
      <c r="X41" s="22"/>
      <c r="Z41" s="21"/>
    </row>
    <row r="42" spans="20:26" x14ac:dyDescent="0.3">
      <c r="T42" s="11" t="s">
        <v>132</v>
      </c>
      <c r="U42" s="22">
        <v>2535.9415873019998</v>
      </c>
      <c r="V42" s="32"/>
      <c r="X42" s="22"/>
      <c r="Z42" s="21"/>
    </row>
    <row r="43" spans="20:26" x14ac:dyDescent="0.3">
      <c r="T43" s="11" t="s">
        <v>133</v>
      </c>
      <c r="U43" s="22">
        <v>2566.288979592</v>
      </c>
      <c r="V43" s="32"/>
      <c r="X43" s="22"/>
      <c r="Z43" s="21"/>
    </row>
    <row r="44" spans="20:26" x14ac:dyDescent="0.3">
      <c r="T44" s="11" t="s">
        <v>134</v>
      </c>
      <c r="U44" s="22">
        <v>2670.2653741499998</v>
      </c>
      <c r="V44" s="32"/>
      <c r="X44" s="22"/>
      <c r="Z44" s="21"/>
    </row>
    <row r="45" spans="20:26" x14ac:dyDescent="0.3">
      <c r="T45" s="11" t="s">
        <v>135</v>
      </c>
      <c r="U45" s="22">
        <v>2676.6236734690001</v>
      </c>
      <c r="V45" s="32"/>
      <c r="X45" s="22"/>
      <c r="Z45" s="21"/>
    </row>
    <row r="46" spans="20:26" x14ac:dyDescent="0.3">
      <c r="T46" s="11" t="s">
        <v>136</v>
      </c>
      <c r="U46" s="22">
        <v>2719.967346939</v>
      </c>
      <c r="V46" s="32"/>
      <c r="X46" s="22"/>
      <c r="Z46" s="21"/>
    </row>
    <row r="47" spans="20:26" x14ac:dyDescent="0.3">
      <c r="T47" s="11" t="s">
        <v>137</v>
      </c>
      <c r="U47" s="22">
        <v>2830.6911337870001</v>
      </c>
      <c r="V47" s="32"/>
      <c r="X47" s="22"/>
      <c r="Z47" s="21"/>
    </row>
    <row r="48" spans="20:26" x14ac:dyDescent="0.3">
      <c r="T48" s="11" t="s">
        <v>138</v>
      </c>
      <c r="U48" s="22">
        <v>2836.0888888889999</v>
      </c>
      <c r="V48" s="32"/>
      <c r="X48" s="22"/>
      <c r="Z48" s="21"/>
    </row>
    <row r="49" spans="20:26" x14ac:dyDescent="0.3">
      <c r="T49" s="11" t="s">
        <v>139</v>
      </c>
      <c r="U49" s="22">
        <v>2870.9224489799999</v>
      </c>
      <c r="V49" s="32"/>
      <c r="X49" s="22"/>
      <c r="Z49" s="21"/>
    </row>
    <row r="50" spans="20:26" x14ac:dyDescent="0.3">
      <c r="T50" s="11" t="s">
        <v>140</v>
      </c>
      <c r="U50" s="22">
        <v>2960.6200907030002</v>
      </c>
      <c r="V50" s="32"/>
      <c r="X50" s="22"/>
      <c r="Z50" s="21"/>
    </row>
    <row r="51" spans="20:26" x14ac:dyDescent="0.3">
      <c r="T51" s="11" t="s">
        <v>141</v>
      </c>
      <c r="U51" s="22">
        <v>2966.0607709750002</v>
      </c>
      <c r="V51" s="32"/>
      <c r="X51" s="22"/>
      <c r="Z51" s="21"/>
    </row>
    <row r="52" spans="20:26" x14ac:dyDescent="0.3">
      <c r="T52" s="11" t="s">
        <v>142</v>
      </c>
      <c r="U52" s="22">
        <v>2995.3393197280002</v>
      </c>
      <c r="V52" s="32"/>
      <c r="X52" s="22"/>
      <c r="Z52" s="21"/>
    </row>
    <row r="53" spans="20:26" x14ac:dyDescent="0.3">
      <c r="T53" s="11" t="s">
        <v>143</v>
      </c>
      <c r="U53" s="22">
        <v>3095.9667573699999</v>
      </c>
      <c r="V53" s="32"/>
      <c r="X53" s="22"/>
      <c r="Z53" s="21"/>
    </row>
    <row r="54" spans="20:26" x14ac:dyDescent="0.3">
      <c r="T54" s="11" t="s">
        <v>144</v>
      </c>
      <c r="U54" s="22">
        <v>3100.1469387759998</v>
      </c>
      <c r="V54" s="32"/>
      <c r="X54" s="22"/>
      <c r="Z54" s="21"/>
    </row>
    <row r="55" spans="20:26" x14ac:dyDescent="0.3">
      <c r="T55" s="11" t="s">
        <v>145</v>
      </c>
      <c r="U55" s="22">
        <v>3144.5864852609998</v>
      </c>
      <c r="V55" s="32"/>
      <c r="X55" s="22"/>
      <c r="Z55" s="21"/>
    </row>
    <row r="56" spans="20:26" x14ac:dyDescent="0.3">
      <c r="T56" s="11" t="s">
        <v>146</v>
      </c>
      <c r="U56" s="22">
        <v>3273.307505669</v>
      </c>
      <c r="V56" s="32"/>
      <c r="X56" s="22"/>
      <c r="Z56" s="21"/>
    </row>
    <row r="57" spans="20:26" x14ac:dyDescent="0.3">
      <c r="T57" s="11" t="s">
        <v>147</v>
      </c>
      <c r="U57" s="22">
        <v>3278.434829932</v>
      </c>
      <c r="V57" s="32"/>
      <c r="X57" s="22"/>
      <c r="Z57" s="21"/>
    </row>
    <row r="58" spans="20:26" x14ac:dyDescent="0.3">
      <c r="T58" s="11" t="s">
        <v>148</v>
      </c>
      <c r="U58" s="22">
        <v>3299.6495238100001</v>
      </c>
      <c r="V58" s="32"/>
      <c r="X58" s="22"/>
      <c r="Z58" s="21"/>
    </row>
    <row r="59" spans="20:26" x14ac:dyDescent="0.3">
      <c r="T59" s="11" t="s">
        <v>149</v>
      </c>
      <c r="U59" s="22">
        <v>3328.3965986389999</v>
      </c>
      <c r="V59" s="32"/>
      <c r="X59" s="22"/>
      <c r="Z59" s="21"/>
    </row>
    <row r="60" spans="20:26" x14ac:dyDescent="0.3">
      <c r="T60" s="11" t="s">
        <v>150</v>
      </c>
      <c r="U60" s="22">
        <v>3332.1665306119999</v>
      </c>
      <c r="V60" s="32"/>
      <c r="X60" s="22"/>
      <c r="Z60" s="21"/>
    </row>
    <row r="61" spans="20:26" x14ac:dyDescent="0.3">
      <c r="T61" s="11" t="s">
        <v>151</v>
      </c>
      <c r="U61" s="22">
        <v>3360.96</v>
      </c>
      <c r="V61" s="32"/>
      <c r="X61" s="22"/>
      <c r="Z61" s="21"/>
    </row>
    <row r="62" spans="20:26" x14ac:dyDescent="0.3">
      <c r="T62" s="11" t="s">
        <v>152</v>
      </c>
      <c r="U62" s="22">
        <v>3403.109886621</v>
      </c>
      <c r="V62" s="32"/>
      <c r="X62" s="22"/>
      <c r="Z62" s="21"/>
    </row>
    <row r="63" spans="20:26" x14ac:dyDescent="0.3">
      <c r="T63" s="11" t="s">
        <v>153</v>
      </c>
      <c r="U63" s="22">
        <v>3409.0840816330001</v>
      </c>
      <c r="V63" s="32"/>
      <c r="X63" s="22"/>
      <c r="Z63" s="21"/>
    </row>
    <row r="64" spans="20:26" x14ac:dyDescent="0.3">
      <c r="T64" s="11" t="s">
        <v>154</v>
      </c>
      <c r="U64" s="22">
        <v>3463.537777778</v>
      </c>
      <c r="V64" s="32"/>
      <c r="X64" s="22"/>
      <c r="Z64" s="21"/>
    </row>
    <row r="65" spans="20:26" x14ac:dyDescent="0.3">
      <c r="T65" s="11" t="s">
        <v>155</v>
      </c>
      <c r="U65" s="22">
        <v>3675.3758503399999</v>
      </c>
      <c r="V65" s="32"/>
      <c r="X65" s="22"/>
      <c r="Z65" s="21"/>
    </row>
    <row r="66" spans="20:26" x14ac:dyDescent="0.3">
      <c r="T66" s="11" t="s">
        <v>156</v>
      </c>
      <c r="U66" s="22">
        <v>3679.8367346939999</v>
      </c>
      <c r="V66" s="32"/>
      <c r="X66" s="22"/>
      <c r="Z66" s="21"/>
    </row>
    <row r="67" spans="20:26" x14ac:dyDescent="0.3">
      <c r="T67" s="11" t="s">
        <v>157</v>
      </c>
      <c r="U67" s="22">
        <v>3740.8338095240001</v>
      </c>
      <c r="V67" s="32"/>
      <c r="X67" s="22"/>
      <c r="Z67" s="21"/>
    </row>
    <row r="68" spans="20:26" x14ac:dyDescent="0.3">
      <c r="T68" s="11" t="s">
        <v>158</v>
      </c>
      <c r="U68" s="22">
        <v>3899.7835827660001</v>
      </c>
      <c r="V68" s="32"/>
      <c r="X68" s="22"/>
      <c r="Z68" s="21"/>
    </row>
    <row r="69" spans="20:26" x14ac:dyDescent="0.3">
      <c r="T69" s="11" t="s">
        <v>159</v>
      </c>
      <c r="U69" s="22">
        <v>3904.539863946</v>
      </c>
      <c r="V69" s="32"/>
      <c r="X69" s="22"/>
      <c r="Z69" s="21"/>
    </row>
    <row r="70" spans="20:26" x14ac:dyDescent="0.3">
      <c r="T70" s="11" t="s">
        <v>160</v>
      </c>
      <c r="U70" s="22">
        <v>3927.2128571429998</v>
      </c>
      <c r="V70" s="32"/>
      <c r="X70" s="22"/>
      <c r="Z70" s="21"/>
    </row>
    <row r="71" spans="20:26" x14ac:dyDescent="0.3">
      <c r="T71" s="11" t="s">
        <v>161</v>
      </c>
      <c r="U71" s="22">
        <v>3989.2890702949999</v>
      </c>
      <c r="V71" s="32"/>
      <c r="X71" s="22"/>
      <c r="Z71" s="21"/>
    </row>
    <row r="72" spans="20:26" x14ac:dyDescent="0.3">
      <c r="T72" s="11" t="s">
        <v>162</v>
      </c>
      <c r="U72" s="22">
        <v>3994.8473469390001</v>
      </c>
      <c r="V72" s="32"/>
      <c r="X72" s="22"/>
      <c r="Z72" s="21"/>
    </row>
    <row r="73" spans="20:26" x14ac:dyDescent="0.3">
      <c r="T73" s="11" t="s">
        <v>163</v>
      </c>
      <c r="U73" s="22">
        <v>4049.6800907030001</v>
      </c>
      <c r="V73" s="32"/>
      <c r="X73" s="22"/>
      <c r="Z73" s="21"/>
    </row>
    <row r="74" spans="20:26" x14ac:dyDescent="0.3">
      <c r="T74" s="11" t="s">
        <v>164</v>
      </c>
      <c r="U74" s="22">
        <v>4138.335578231</v>
      </c>
      <c r="V74" s="32"/>
      <c r="X74" s="22"/>
      <c r="Z74" s="21"/>
    </row>
    <row r="75" spans="20:26" x14ac:dyDescent="0.3">
      <c r="T75" s="11" t="s">
        <v>165</v>
      </c>
      <c r="U75" s="22">
        <v>4143.4964172339996</v>
      </c>
      <c r="V75" s="32"/>
      <c r="X75" s="22"/>
      <c r="Z75" s="21"/>
    </row>
    <row r="76" spans="20:26" x14ac:dyDescent="0.3">
      <c r="T76" s="11" t="s">
        <v>166</v>
      </c>
      <c r="U76" s="22">
        <v>4247.3941043080004</v>
      </c>
      <c r="V76" s="32"/>
      <c r="X76" s="22"/>
      <c r="Z76" s="21"/>
    </row>
    <row r="77" spans="20:26" x14ac:dyDescent="0.3">
      <c r="T77" s="11" t="s">
        <v>167</v>
      </c>
      <c r="U77" s="22">
        <v>4368.5307709750005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46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1.1093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292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292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50.881400350573529</v>
      </c>
      <c r="G2" s="13">
        <f t="shared" ref="G2:G27" si="1">Q2/R2*60</f>
        <v>46.897215634065617</v>
      </c>
      <c r="H2" s="41">
        <f t="shared" ref="H2:H27" si="2">(F2-G2)/G2*100</f>
        <v>8.4955677275088455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33.017959183999999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349.27446712</v>
      </c>
      <c r="T2" s="11" t="s">
        <v>92</v>
      </c>
      <c r="U2" s="22">
        <v>0.15102040799999999</v>
      </c>
      <c r="V2" s="32">
        <f>U3-U2</f>
        <v>33.017959183999999</v>
      </c>
      <c r="W2" s="22">
        <v>1</v>
      </c>
      <c r="X2" s="32">
        <f>U4-U2</f>
        <v>349.27446712</v>
      </c>
      <c r="Y2" s="22">
        <v>1</v>
      </c>
      <c r="Z2" s="32">
        <f>X2</f>
        <v>349.27446712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67.651321194870604</v>
      </c>
      <c r="G3" s="13">
        <f t="shared" si="1"/>
        <v>61.687738101912515</v>
      </c>
      <c r="H3" s="37">
        <f t="shared" si="2"/>
        <v>9.6673719550323387</v>
      </c>
      <c r="I3" s="13"/>
      <c r="J3" s="11" t="s">
        <v>32</v>
      </c>
      <c r="K3" s="61" t="s">
        <v>76</v>
      </c>
      <c r="L3" s="19">
        <v>44</v>
      </c>
      <c r="M3" s="43">
        <f t="shared" si="3"/>
        <v>39.023628117999976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99.047301586999993</v>
      </c>
      <c r="T3" s="11" t="s">
        <v>93</v>
      </c>
      <c r="U3" s="22">
        <v>33.168979591999999</v>
      </c>
      <c r="V3" s="32">
        <f>U6-U5</f>
        <v>39.023628117999976</v>
      </c>
      <c r="W3" s="22">
        <v>2</v>
      </c>
      <c r="X3" s="32">
        <f>U7-U5</f>
        <v>99.047301586999993</v>
      </c>
      <c r="Y3" s="22">
        <v>2</v>
      </c>
      <c r="Z3" s="32">
        <f t="shared" ref="Z3:Z11" si="5">X3</f>
        <v>99.047301586999993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42.347278709293192</v>
      </c>
      <c r="G4" s="13">
        <f t="shared" si="1"/>
        <v>41.295972068879728</v>
      </c>
      <c r="H4" s="18">
        <f t="shared" si="2"/>
        <v>2.5457849464348126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46.047823128999994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159.09541950100004</v>
      </c>
      <c r="T4" s="11" t="s">
        <v>94</v>
      </c>
      <c r="U4" s="22">
        <v>349.42548752800002</v>
      </c>
      <c r="V4" s="32">
        <f>U9-U8</f>
        <v>46.047823128999994</v>
      </c>
      <c r="W4" s="22">
        <v>3</v>
      </c>
      <c r="X4" s="32">
        <f>U10-U8</f>
        <v>159.09541950100004</v>
      </c>
      <c r="Y4" s="22">
        <v>3</v>
      </c>
      <c r="Z4" s="32">
        <f t="shared" si="5"/>
        <v>159.09541950100004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144.80597014930788</v>
      </c>
      <c r="G5" s="13">
        <f t="shared" si="1"/>
        <v>133.87757527180912</v>
      </c>
      <c r="H5" s="37">
        <f t="shared" si="2"/>
        <v>8.1629764023668994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36.462585033999972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195.402403628</v>
      </c>
      <c r="T5" s="11" t="s">
        <v>95</v>
      </c>
      <c r="U5" s="22">
        <v>352.56380952400002</v>
      </c>
      <c r="V5" s="32">
        <f>U12-U11</f>
        <v>36.462585033999972</v>
      </c>
      <c r="W5" s="22">
        <v>4</v>
      </c>
      <c r="X5" s="32">
        <f>U13-U11</f>
        <v>195.402403628</v>
      </c>
      <c r="Y5" s="22">
        <v>4</v>
      </c>
      <c r="Z5" s="32">
        <f t="shared" si="5"/>
        <v>195.402403628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56.245754396218601</v>
      </c>
      <c r="G6" s="13">
        <f t="shared" si="1"/>
        <v>51.931175531259235</v>
      </c>
      <c r="H6" s="18">
        <f t="shared" si="2"/>
        <v>8.3082634290884982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73.605555556000013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284.22233560099994</v>
      </c>
      <c r="T6" s="11" t="s">
        <v>96</v>
      </c>
      <c r="U6" s="22">
        <v>391.587437642</v>
      </c>
      <c r="V6" s="32">
        <f>U15-U14</f>
        <v>73.605555556000013</v>
      </c>
      <c r="W6" s="22">
        <v>5</v>
      </c>
      <c r="X6" s="32">
        <f>U16-U14</f>
        <v>284.22233560099994</v>
      </c>
      <c r="Y6" s="22">
        <v>5</v>
      </c>
      <c r="Z6" s="32">
        <f t="shared" si="5"/>
        <v>284.22233560099994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41.544883159813516</v>
      </c>
      <c r="G7" s="25">
        <f t="shared" si="1"/>
        <v>38.47826803510403</v>
      </c>
      <c r="H7" s="18">
        <f t="shared" si="2"/>
        <v>7.9697327382609542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56.324625850999837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280.67791383299982</v>
      </c>
      <c r="T7" s="11" t="s">
        <v>97</v>
      </c>
      <c r="U7" s="22">
        <v>451.61111111100001</v>
      </c>
      <c r="V7" s="32">
        <f>U18-U17</f>
        <v>56.324625850999837</v>
      </c>
      <c r="W7" s="22">
        <v>6</v>
      </c>
      <c r="X7" s="32">
        <f>U19-U17</f>
        <v>280.67791383299982</v>
      </c>
      <c r="Y7" s="22">
        <v>6</v>
      </c>
      <c r="Z7" s="32">
        <f t="shared" si="5"/>
        <v>280.67791383299982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37.230689569666126</v>
      </c>
      <c r="G8" s="25">
        <f t="shared" si="1"/>
        <v>37.516101608685439</v>
      </c>
      <c r="H8" s="18">
        <f t="shared" si="2"/>
        <v>-0.76077211325506355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64.462947845999906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236.69836734699993</v>
      </c>
      <c r="T8" s="11" t="s">
        <v>98</v>
      </c>
      <c r="U8" s="22">
        <v>454.61079365099999</v>
      </c>
      <c r="V8" s="32">
        <f>U21-U20</f>
        <v>64.462947845999906</v>
      </c>
      <c r="W8" s="22">
        <v>7</v>
      </c>
      <c r="X8" s="32">
        <f>U22-U20</f>
        <v>236.69836734699993</v>
      </c>
      <c r="Y8" s="22">
        <v>7</v>
      </c>
      <c r="Z8" s="32">
        <f t="shared" si="5"/>
        <v>236.69836734699993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102.40605547056028</v>
      </c>
      <c r="G9" s="25">
        <f t="shared" si="1"/>
        <v>85.228768665628735</v>
      </c>
      <c r="H9" s="41">
        <f t="shared" si="2"/>
        <v>20.154329428742336</v>
      </c>
      <c r="I9" s="13"/>
      <c r="J9" s="11" t="s">
        <v>37</v>
      </c>
      <c r="K9" s="11" t="s">
        <v>40</v>
      </c>
      <c r="L9" s="19">
        <v>76</v>
      </c>
      <c r="M9" s="43">
        <f t="shared" si="3"/>
        <v>44.528616779999993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145.7254421770001</v>
      </c>
      <c r="T9" s="11" t="s">
        <v>99</v>
      </c>
      <c r="U9" s="22">
        <v>500.65861677999999</v>
      </c>
      <c r="V9" s="32">
        <f>U24-U23</f>
        <v>44.528616779999993</v>
      </c>
      <c r="W9" s="22">
        <v>8</v>
      </c>
      <c r="X9" s="32">
        <f>U25-U23</f>
        <v>145.7254421770001</v>
      </c>
      <c r="Y9" s="22">
        <v>8</v>
      </c>
      <c r="Z9" s="32">
        <f t="shared" si="5"/>
        <v>145.7254421770001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53.836153288155792</v>
      </c>
      <c r="G10" s="25">
        <f t="shared" si="1"/>
        <v>46.414822326971859</v>
      </c>
      <c r="H10" s="41">
        <f t="shared" si="2"/>
        <v>15.98914008310523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43.46521541900006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166.75707482999997</v>
      </c>
      <c r="T10" s="11" t="s">
        <v>100</v>
      </c>
      <c r="U10" s="22">
        <v>613.70621315200003</v>
      </c>
      <c r="V10" s="32">
        <f>U27-U26</f>
        <v>43.46521541900006</v>
      </c>
      <c r="W10" s="22">
        <v>9</v>
      </c>
      <c r="X10" s="32">
        <f>U28-U26</f>
        <v>166.75707482999997</v>
      </c>
      <c r="Y10" s="22">
        <v>9</v>
      </c>
      <c r="Z10" s="32">
        <f t="shared" si="5"/>
        <v>166.75707482999997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41.480413146783533</v>
      </c>
      <c r="G11" s="25">
        <f t="shared" si="1"/>
        <v>40.021428199016775</v>
      </c>
      <c r="H11" s="18">
        <f t="shared" si="2"/>
        <v>3.6455094518655931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40.501043084000003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200.89238095200017</v>
      </c>
      <c r="T11" s="11" t="s">
        <v>101</v>
      </c>
      <c r="U11" s="22">
        <v>616.69442176899997</v>
      </c>
      <c r="V11" s="32">
        <f>U30-U29</f>
        <v>40.501043084000003</v>
      </c>
      <c r="W11" s="22">
        <v>10</v>
      </c>
      <c r="X11" s="32">
        <f>U31-U29</f>
        <v>200.89238095200017</v>
      </c>
      <c r="Y11" s="22">
        <v>10</v>
      </c>
      <c r="Z11" s="32">
        <f t="shared" si="5"/>
        <v>200.89238095200017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49.306797853860758</v>
      </c>
      <c r="G12" s="25">
        <f t="shared" si="1"/>
        <v>49.170279554252261</v>
      </c>
      <c r="H12" s="18">
        <f t="shared" si="2"/>
        <v>0.27764393622751055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34.072380952000003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70.367709750000358</v>
      </c>
      <c r="T12" s="11" t="s">
        <v>102</v>
      </c>
      <c r="U12" s="22">
        <v>653.15700680299994</v>
      </c>
      <c r="V12" s="32">
        <f>U33-U32</f>
        <v>34.072380952000003</v>
      </c>
      <c r="W12" s="22" t="s">
        <v>68</v>
      </c>
      <c r="X12" s="32">
        <f>U38-U32</f>
        <v>269.15410430800011</v>
      </c>
      <c r="Y12" s="22">
        <v>11</v>
      </c>
      <c r="Z12" s="32">
        <f>V12+X30</f>
        <v>70.367709750000358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66.064568466627307</v>
      </c>
      <c r="G13" s="25">
        <f t="shared" si="1"/>
        <v>65.686585573233771</v>
      </c>
      <c r="H13" s="18">
        <f t="shared" si="2"/>
        <v>0.57543391865318427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22.099591836999934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44.453514739999719</v>
      </c>
      <c r="T13" s="11" t="s">
        <v>103</v>
      </c>
      <c r="U13" s="22">
        <v>812.09682539699998</v>
      </c>
      <c r="V13" s="32">
        <f>U34-U33</f>
        <v>22.099591836999934</v>
      </c>
      <c r="W13" s="22" t="s">
        <v>42</v>
      </c>
      <c r="X13" s="32">
        <f>U41-U39</f>
        <v>167.64065759599998</v>
      </c>
      <c r="Y13" s="22">
        <v>12</v>
      </c>
      <c r="Z13" s="32">
        <f>V13+X31</f>
        <v>44.453514739999719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29.24403183034428</v>
      </c>
      <c r="G14" s="25">
        <f t="shared" si="1"/>
        <v>27.213902863426959</v>
      </c>
      <c r="H14" s="18">
        <f t="shared" si="2"/>
        <v>7.4598964253878925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69.757823128999917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154.33287981800004</v>
      </c>
      <c r="T14" s="11" t="s">
        <v>104</v>
      </c>
      <c r="U14" s="22">
        <v>815.58204081600002</v>
      </c>
      <c r="V14" s="32">
        <f>U35-U34</f>
        <v>69.757823128999917</v>
      </c>
      <c r="W14" s="22" t="s">
        <v>43</v>
      </c>
      <c r="X14" s="32">
        <f>U44-U42</f>
        <v>143.51231292500006</v>
      </c>
      <c r="Y14" s="22">
        <v>13</v>
      </c>
      <c r="Z14" s="32">
        <f>V14+X32</f>
        <v>154.33287981800004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40.679866317122162</v>
      </c>
      <c r="G15" s="25">
        <f t="shared" si="1"/>
        <v>34.359206666208145</v>
      </c>
      <c r="H15" s="41">
        <f t="shared" si="2"/>
        <v>18.39582535277308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38.348208616000193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167.64065759599998</v>
      </c>
      <c r="T15" s="11" t="s">
        <v>105</v>
      </c>
      <c r="U15" s="22">
        <v>889.18759637200003</v>
      </c>
      <c r="V15" s="32">
        <f>U40-U39</f>
        <v>38.348208616000193</v>
      </c>
      <c r="W15" s="22">
        <v>12</v>
      </c>
      <c r="X15" s="32">
        <f>U47-U45</f>
        <v>179.74857142900009</v>
      </c>
      <c r="Y15" s="22">
        <v>14</v>
      </c>
      <c r="Z15" s="32">
        <f t="shared" ref="Z15:Z27" si="7">X13</f>
        <v>167.64065759599998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86.267789062417222</v>
      </c>
      <c r="G16" s="25">
        <f t="shared" si="1"/>
        <v>78.042056264908425</v>
      </c>
      <c r="H16" s="41">
        <f t="shared" si="2"/>
        <v>10.540128222130782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31.993401360999997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143.51231292500006</v>
      </c>
      <c r="T16" s="11" t="s">
        <v>106</v>
      </c>
      <c r="U16" s="22">
        <v>1099.804376417</v>
      </c>
      <c r="V16" s="32">
        <f>U43-U42</f>
        <v>31.993401360999997</v>
      </c>
      <c r="W16" s="22">
        <v>13</v>
      </c>
      <c r="X16" s="32">
        <f>U50-U48</f>
        <v>130.53117913899996</v>
      </c>
      <c r="Y16" s="22">
        <v>15</v>
      </c>
      <c r="Z16" s="32">
        <f t="shared" si="7"/>
        <v>143.51231292500006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43.967444223068391</v>
      </c>
      <c r="G17" s="13">
        <f t="shared" si="1"/>
        <v>43.811196591960631</v>
      </c>
      <c r="H17" s="18">
        <f t="shared" si="2"/>
        <v>0.35663858388298803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53.56235827699993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179.74857142900009</v>
      </c>
      <c r="T17" s="11" t="s">
        <v>107</v>
      </c>
      <c r="U17" s="22">
        <v>1102.2323809520001</v>
      </c>
      <c r="V17" s="32">
        <f>U46-U45</f>
        <v>53.56235827699993</v>
      </c>
      <c r="W17" s="22">
        <v>14</v>
      </c>
      <c r="X17" s="32">
        <f>U53-U51</f>
        <v>155.51580498900012</v>
      </c>
      <c r="Y17" s="22">
        <v>16</v>
      </c>
      <c r="Z17" s="32">
        <f t="shared" si="7"/>
        <v>179.74857142900009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40.187944709426162</v>
      </c>
      <c r="G18" s="13">
        <f t="shared" si="1"/>
        <v>39.530785165935129</v>
      </c>
      <c r="H18" s="18">
        <f t="shared" si="2"/>
        <v>1.6623994204327814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37.324625850999837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130.53117913899996</v>
      </c>
      <c r="T18" s="11" t="s">
        <v>108</v>
      </c>
      <c r="U18" s="22">
        <v>1158.5570068029999</v>
      </c>
      <c r="V18" s="32">
        <f>U49-U48</f>
        <v>37.324625850999837</v>
      </c>
      <c r="W18" s="22">
        <v>15</v>
      </c>
      <c r="X18" s="32">
        <f>U56-U54</f>
        <v>211.55959183699997</v>
      </c>
      <c r="Y18" s="22">
        <v>17</v>
      </c>
      <c r="Z18" s="32">
        <f t="shared" si="7"/>
        <v>130.53117913899996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62.097060935005018</v>
      </c>
      <c r="G19" s="25">
        <f t="shared" si="1"/>
        <v>54.592444803925304</v>
      </c>
      <c r="H19" s="41">
        <f t="shared" si="2"/>
        <v>13.746620357511663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35.267369615000007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155.51580498900012</v>
      </c>
      <c r="T19" s="11" t="s">
        <v>109</v>
      </c>
      <c r="U19" s="22">
        <v>1382.9102947849999</v>
      </c>
      <c r="V19" s="32">
        <f>U52-U51</f>
        <v>35.267369615000007</v>
      </c>
      <c r="W19" s="22">
        <v>16</v>
      </c>
      <c r="X19" s="32">
        <f>U59-U57</f>
        <v>51.150362812000367</v>
      </c>
      <c r="Y19" s="22">
        <v>18</v>
      </c>
      <c r="Z19" s="32">
        <f t="shared" si="7"/>
        <v>155.51580498900012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59.262506233162419</v>
      </c>
      <c r="G20" s="25">
        <f t="shared" si="1"/>
        <v>55.587174742994925</v>
      </c>
      <c r="H20" s="37">
        <f t="shared" si="2"/>
        <v>6.6118335878019376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56.696893424999871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211.55959183699997</v>
      </c>
      <c r="T20" s="11" t="s">
        <v>110</v>
      </c>
      <c r="U20" s="22">
        <v>1386.093424036</v>
      </c>
      <c r="V20" s="32">
        <f>U55-U54</f>
        <v>56.696893424999871</v>
      </c>
      <c r="W20" s="22">
        <v>17</v>
      </c>
      <c r="X20" s="32">
        <f>U62-U60</f>
        <v>87.434421768999982</v>
      </c>
      <c r="Y20" s="22">
        <v>19</v>
      </c>
      <c r="Z20" s="32">
        <f t="shared" si="7"/>
        <v>211.55959183699997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92.090460832189365</v>
      </c>
      <c r="G21" s="25">
        <f t="shared" si="1"/>
        <v>87.975915567587265</v>
      </c>
      <c r="H21" s="18">
        <f t="shared" si="2"/>
        <v>4.6768996242398995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22.15213151900025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51.150362812000367</v>
      </c>
      <c r="T21" s="11" t="s">
        <v>111</v>
      </c>
      <c r="U21" s="22">
        <v>1450.5563718819999</v>
      </c>
      <c r="V21" s="32">
        <f>U58-U57</f>
        <v>22.15213151900025</v>
      </c>
      <c r="W21" s="22">
        <v>18</v>
      </c>
      <c r="X21" s="32">
        <f>U65-U63</f>
        <v>232.99668934199963</v>
      </c>
      <c r="Y21" s="22">
        <v>20</v>
      </c>
      <c r="Z21" s="32">
        <f t="shared" si="7"/>
        <v>51.150362812000367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63.369614420463421</v>
      </c>
      <c r="G22" s="13">
        <f t="shared" si="1"/>
        <v>59.244447383496954</v>
      </c>
      <c r="H22" s="37">
        <f t="shared" si="2"/>
        <v>6.9629597694847725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36.294965986999614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87.434421768999982</v>
      </c>
      <c r="T22" s="11" t="s">
        <v>112</v>
      </c>
      <c r="U22" s="22">
        <v>1622.7917913829999</v>
      </c>
      <c r="V22" s="32">
        <f>U61-U60</f>
        <v>36.294965986999614</v>
      </c>
      <c r="W22" s="22">
        <v>19</v>
      </c>
      <c r="X22" s="32">
        <f>U68-U66</f>
        <v>255.86190476199999</v>
      </c>
      <c r="Y22" s="22">
        <v>21</v>
      </c>
      <c r="Z22" s="32">
        <f t="shared" si="7"/>
        <v>87.434421768999982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44.163219952030829</v>
      </c>
      <c r="G23" s="13">
        <f t="shared" si="1"/>
        <v>42.876145700664324</v>
      </c>
      <c r="H23" s="37">
        <f t="shared" si="2"/>
        <v>3.0018422372945781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49.588775509999778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232.99668934199963</v>
      </c>
      <c r="T23" s="11" t="s">
        <v>113</v>
      </c>
      <c r="U23" s="22">
        <v>1626.470748299</v>
      </c>
      <c r="V23" s="32">
        <f>U64-U63</f>
        <v>49.588775509999778</v>
      </c>
      <c r="W23" s="22">
        <v>20</v>
      </c>
      <c r="X23" s="32">
        <f>U71-U69</f>
        <v>84.869342403999781</v>
      </c>
      <c r="Y23" s="22">
        <v>22</v>
      </c>
      <c r="Z23" s="32">
        <f t="shared" si="7"/>
        <v>232.99668934199963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28.631405817175313</v>
      </c>
      <c r="G24" s="13">
        <f t="shared" si="1"/>
        <v>29.078185777287199</v>
      </c>
      <c r="H24" s="18">
        <f t="shared" si="2"/>
        <v>-1.5364781129531935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71.250430839000273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255.86190476199999</v>
      </c>
      <c r="T24" s="11" t="s">
        <v>114</v>
      </c>
      <c r="U24" s="22">
        <v>1670.999365079</v>
      </c>
      <c r="V24" s="32">
        <f>U67-U66</f>
        <v>71.250430839000273</v>
      </c>
      <c r="W24" s="22">
        <v>21</v>
      </c>
      <c r="X24" s="32">
        <f>U74-U72</f>
        <v>163.86902494300011</v>
      </c>
      <c r="Y24" s="22">
        <v>23</v>
      </c>
      <c r="Z24" s="32">
        <f t="shared" si="7"/>
        <v>255.86190476199999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91.912202556016197</v>
      </c>
      <c r="G25" s="13">
        <f t="shared" si="1"/>
        <v>90.492040853117899</v>
      </c>
      <c r="H25" s="18">
        <f t="shared" si="2"/>
        <v>1.5693774717750402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22.847891157000049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84.869342403999781</v>
      </c>
      <c r="T25" s="11" t="s">
        <v>115</v>
      </c>
      <c r="U25" s="22">
        <v>1772.1961904760001</v>
      </c>
      <c r="V25" s="32">
        <f>U70-U69</f>
        <v>22.847891157000049</v>
      </c>
      <c r="W25" s="22">
        <v>22</v>
      </c>
      <c r="X25" s="32">
        <f>U77-U75</f>
        <v>211.56385487500029</v>
      </c>
      <c r="Y25" s="22">
        <v>24</v>
      </c>
      <c r="Z25" s="32">
        <f t="shared" si="7"/>
        <v>84.869342403999781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37.497406641858852</v>
      </c>
      <c r="G26" s="13">
        <f t="shared" si="1"/>
        <v>34.966913374831577</v>
      </c>
      <c r="H26" s="18">
        <f t="shared" si="2"/>
        <v>7.236821963384017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60.004149660000621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163.86902494300011</v>
      </c>
      <c r="T26" s="11" t="s">
        <v>116</v>
      </c>
      <c r="U26" s="22">
        <v>1775.666213152</v>
      </c>
      <c r="V26" s="32">
        <f>U73-U72</f>
        <v>60.004149660000621</v>
      </c>
      <c r="W26" s="22">
        <v>23</v>
      </c>
      <c r="X26" s="2">
        <f>SUM(X2:X25)</f>
        <v>4463.2009297060004</v>
      </c>
      <c r="Z26" s="32">
        <f t="shared" si="7"/>
        <v>163.86902494300011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55.337125647971554</v>
      </c>
      <c r="G27" s="13">
        <f t="shared" si="1"/>
        <v>51.899224498851126</v>
      </c>
      <c r="H27" s="37">
        <f t="shared" si="2"/>
        <v>6.624185972560209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97.583673469999667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211.56385487500029</v>
      </c>
      <c r="T27" s="11" t="s">
        <v>117</v>
      </c>
      <c r="U27" s="22">
        <v>1819.131428571</v>
      </c>
      <c r="V27" s="32">
        <f>U76-U75</f>
        <v>97.583673469999667</v>
      </c>
      <c r="W27" s="22">
        <v>24</v>
      </c>
      <c r="X27" s="32">
        <f t="shared" ref="X27:X32" si="8">U33-U32</f>
        <v>34.072380952000003</v>
      </c>
      <c r="Y27" s="22" t="s">
        <v>68</v>
      </c>
      <c r="Z27" s="32">
        <f t="shared" si="7"/>
        <v>211.56385487500029</v>
      </c>
      <c r="AA27" s="21">
        <v>24</v>
      </c>
    </row>
    <row r="28" spans="1:27" x14ac:dyDescent="0.3">
      <c r="T28" s="11" t="s">
        <v>118</v>
      </c>
      <c r="U28" s="22">
        <v>1942.4232879819999</v>
      </c>
      <c r="X28" s="32">
        <f t="shared" si="8"/>
        <v>22.099591836999934</v>
      </c>
      <c r="Y28" s="22" t="s">
        <v>42</v>
      </c>
      <c r="Z28" s="21"/>
    </row>
    <row r="29" spans="1:27" x14ac:dyDescent="0.3">
      <c r="T29" s="11" t="s">
        <v>119</v>
      </c>
      <c r="U29" s="22">
        <v>1944.96</v>
      </c>
      <c r="X29" s="32">
        <f t="shared" si="8"/>
        <v>69.757823128999917</v>
      </c>
      <c r="Y29" s="22" t="s">
        <v>43</v>
      </c>
      <c r="Z29" s="21"/>
    </row>
    <row r="30" spans="1:27" x14ac:dyDescent="0.3">
      <c r="T30" s="11" t="s">
        <v>120</v>
      </c>
      <c r="U30" s="22">
        <v>1985.461043084</v>
      </c>
      <c r="X30" s="32">
        <f t="shared" si="8"/>
        <v>36.295328798000355</v>
      </c>
      <c r="Y30" s="22" t="s">
        <v>69</v>
      </c>
      <c r="Z30" s="21"/>
    </row>
    <row r="31" spans="1:27" x14ac:dyDescent="0.3">
      <c r="T31" s="11" t="s">
        <v>121</v>
      </c>
      <c r="U31" s="22">
        <v>2145.8523809520002</v>
      </c>
      <c r="W31" s="22"/>
      <c r="X31" s="32">
        <f t="shared" si="8"/>
        <v>22.353922902999784</v>
      </c>
      <c r="Y31" s="22" t="s">
        <v>70</v>
      </c>
      <c r="Z31" s="21"/>
    </row>
    <row r="32" spans="1:27" x14ac:dyDescent="0.3">
      <c r="T32" s="11" t="s">
        <v>122</v>
      </c>
      <c r="U32" s="22">
        <v>2149.250612245</v>
      </c>
      <c r="W32" s="22"/>
      <c r="X32" s="32">
        <f t="shared" si="8"/>
        <v>84.575056689000121</v>
      </c>
      <c r="Y32" s="22" t="s">
        <v>71</v>
      </c>
      <c r="Z32" s="21"/>
    </row>
    <row r="33" spans="20:26" x14ac:dyDescent="0.3">
      <c r="T33" s="11" t="s">
        <v>123</v>
      </c>
      <c r="U33" s="22">
        <v>2183.322993197</v>
      </c>
      <c r="W33" s="22"/>
      <c r="X33" s="22"/>
      <c r="Z33" s="21"/>
    </row>
    <row r="34" spans="20:26" x14ac:dyDescent="0.3">
      <c r="T34" s="11" t="s">
        <v>124</v>
      </c>
      <c r="U34" s="22">
        <v>2205.4225850339999</v>
      </c>
      <c r="W34" s="22"/>
      <c r="X34" s="22"/>
      <c r="Z34" s="21"/>
    </row>
    <row r="35" spans="20:26" x14ac:dyDescent="0.3">
      <c r="T35" s="11" t="s">
        <v>125</v>
      </c>
      <c r="U35" s="22">
        <v>2275.1804081629998</v>
      </c>
      <c r="W35" s="22"/>
      <c r="X35" s="22"/>
      <c r="Y35" s="42"/>
      <c r="Z35" s="21"/>
    </row>
    <row r="36" spans="20:26" x14ac:dyDescent="0.3">
      <c r="T36" s="11" t="s">
        <v>126</v>
      </c>
      <c r="U36" s="22">
        <v>2311.4757369610002</v>
      </c>
      <c r="W36" s="22"/>
      <c r="X36" s="22"/>
      <c r="Y36" s="42"/>
      <c r="Z36" s="21"/>
    </row>
    <row r="37" spans="20:26" x14ac:dyDescent="0.3">
      <c r="T37" s="11" t="s">
        <v>127</v>
      </c>
      <c r="U37" s="22">
        <v>2333.829659864</v>
      </c>
      <c r="X37" s="22"/>
      <c r="Y37" s="42"/>
      <c r="Z37" s="21"/>
    </row>
    <row r="38" spans="20:26" x14ac:dyDescent="0.3">
      <c r="T38" s="11" t="s">
        <v>128</v>
      </c>
      <c r="U38" s="22">
        <v>2418.4047165530001</v>
      </c>
      <c r="X38" s="22"/>
      <c r="Z38" s="21"/>
    </row>
    <row r="39" spans="20:26" x14ac:dyDescent="0.3">
      <c r="T39" s="11" t="s">
        <v>129</v>
      </c>
      <c r="U39" s="22">
        <v>2421.4581405899999</v>
      </c>
      <c r="X39" s="22"/>
      <c r="Z39" s="21"/>
    </row>
    <row r="40" spans="20:26" x14ac:dyDescent="0.3">
      <c r="T40" s="11" t="s">
        <v>130</v>
      </c>
      <c r="U40" s="22">
        <v>2459.806349206</v>
      </c>
      <c r="X40" s="22"/>
      <c r="Z40" s="21"/>
    </row>
    <row r="41" spans="20:26" x14ac:dyDescent="0.3">
      <c r="T41" s="11" t="s">
        <v>131</v>
      </c>
      <c r="U41" s="22">
        <v>2589.0987981859998</v>
      </c>
      <c r="X41" s="22"/>
      <c r="Z41" s="21"/>
    </row>
    <row r="42" spans="20:26" x14ac:dyDescent="0.3">
      <c r="T42" s="11" t="s">
        <v>132</v>
      </c>
      <c r="U42" s="22">
        <v>2592.307301587</v>
      </c>
      <c r="X42" s="22"/>
      <c r="Z42" s="21"/>
    </row>
    <row r="43" spans="20:26" x14ac:dyDescent="0.3">
      <c r="T43" s="11" t="s">
        <v>133</v>
      </c>
      <c r="U43" s="22">
        <v>2624.300702948</v>
      </c>
      <c r="X43" s="22"/>
      <c r="Z43" s="21"/>
    </row>
    <row r="44" spans="20:26" x14ac:dyDescent="0.3">
      <c r="T44" s="11" t="s">
        <v>134</v>
      </c>
      <c r="U44" s="22">
        <v>2735.819614512</v>
      </c>
      <c r="X44" s="22"/>
      <c r="Z44" s="21"/>
    </row>
    <row r="45" spans="20:26" x14ac:dyDescent="0.3">
      <c r="T45" s="11" t="s">
        <v>135</v>
      </c>
      <c r="U45" s="22">
        <v>2738.840090703</v>
      </c>
      <c r="X45" s="22"/>
      <c r="Z45" s="21"/>
    </row>
    <row r="46" spans="20:26" x14ac:dyDescent="0.3">
      <c r="T46" s="11" t="s">
        <v>136</v>
      </c>
      <c r="U46" s="22">
        <v>2792.4024489799999</v>
      </c>
      <c r="X46" s="22"/>
      <c r="Z46" s="21"/>
    </row>
    <row r="47" spans="20:26" x14ac:dyDescent="0.3">
      <c r="T47" s="11" t="s">
        <v>137</v>
      </c>
      <c r="U47" s="22">
        <v>2918.5886621320001</v>
      </c>
      <c r="X47" s="22"/>
      <c r="Z47" s="21"/>
    </row>
    <row r="48" spans="20:26" x14ac:dyDescent="0.3">
      <c r="T48" s="11" t="s">
        <v>138</v>
      </c>
      <c r="U48" s="22">
        <v>2921.7349659860001</v>
      </c>
      <c r="X48" s="22"/>
      <c r="Z48" s="21"/>
    </row>
    <row r="49" spans="20:26" x14ac:dyDescent="0.3">
      <c r="T49" s="11" t="s">
        <v>139</v>
      </c>
      <c r="U49" s="22">
        <v>2959.059591837</v>
      </c>
      <c r="X49" s="22"/>
      <c r="Z49" s="21"/>
    </row>
    <row r="50" spans="20:26" x14ac:dyDescent="0.3">
      <c r="T50" s="11" t="s">
        <v>140</v>
      </c>
      <c r="U50" s="22">
        <v>3052.2661451250001</v>
      </c>
      <c r="X50" s="22"/>
      <c r="Z50" s="21"/>
    </row>
    <row r="51" spans="20:26" x14ac:dyDescent="0.3">
      <c r="T51" s="11" t="s">
        <v>141</v>
      </c>
      <c r="U51" s="22">
        <v>3055.131428571</v>
      </c>
      <c r="X51" s="22"/>
      <c r="Z51" s="21"/>
    </row>
    <row r="52" spans="20:26" x14ac:dyDescent="0.3">
      <c r="T52" s="11" t="s">
        <v>142</v>
      </c>
      <c r="U52" s="22">
        <v>3090.398798186</v>
      </c>
      <c r="X52" s="22"/>
      <c r="Z52" s="21"/>
    </row>
    <row r="53" spans="20:26" x14ac:dyDescent="0.3">
      <c r="T53" s="11" t="s">
        <v>143</v>
      </c>
      <c r="U53" s="22">
        <v>3210.6472335600001</v>
      </c>
      <c r="X53" s="22"/>
      <c r="Z53" s="21"/>
    </row>
    <row r="54" spans="20:26" x14ac:dyDescent="0.3">
      <c r="T54" s="11" t="s">
        <v>144</v>
      </c>
      <c r="U54" s="22">
        <v>3213.4530612240001</v>
      </c>
      <c r="X54" s="22"/>
      <c r="Z54" s="21"/>
    </row>
    <row r="55" spans="20:26" x14ac:dyDescent="0.3">
      <c r="T55" s="11" t="s">
        <v>145</v>
      </c>
      <c r="U55" s="22">
        <v>3270.1499546489999</v>
      </c>
      <c r="X55" s="22"/>
      <c r="Z55" s="21"/>
    </row>
    <row r="56" spans="20:26" x14ac:dyDescent="0.3">
      <c r="T56" s="11" t="s">
        <v>146</v>
      </c>
      <c r="U56" s="22">
        <v>3425.012653061</v>
      </c>
      <c r="X56" s="22"/>
      <c r="Z56" s="21"/>
    </row>
    <row r="57" spans="20:26" x14ac:dyDescent="0.3">
      <c r="T57" s="11" t="s">
        <v>147</v>
      </c>
      <c r="U57" s="22">
        <v>3428.1077551019998</v>
      </c>
      <c r="X57" s="22"/>
      <c r="Z57" s="21"/>
    </row>
    <row r="58" spans="20:26" x14ac:dyDescent="0.3">
      <c r="T58" s="11" t="s">
        <v>148</v>
      </c>
      <c r="U58" s="22">
        <v>3450.2598866210001</v>
      </c>
      <c r="X58" s="22"/>
      <c r="Z58" s="21"/>
    </row>
    <row r="59" spans="20:26" x14ac:dyDescent="0.3">
      <c r="T59" s="11" t="s">
        <v>149</v>
      </c>
      <c r="U59" s="22">
        <v>3479.2581179140002</v>
      </c>
      <c r="X59" s="22"/>
      <c r="Z59" s="21"/>
    </row>
    <row r="60" spans="20:26" x14ac:dyDescent="0.3">
      <c r="T60" s="11" t="s">
        <v>150</v>
      </c>
      <c r="U60" s="22">
        <v>3482.4707482990002</v>
      </c>
      <c r="X60" s="22"/>
      <c r="Z60" s="21"/>
    </row>
    <row r="61" spans="20:26" x14ac:dyDescent="0.3">
      <c r="T61" s="11" t="s">
        <v>151</v>
      </c>
      <c r="U61" s="22">
        <v>3518.7657142859998</v>
      </c>
      <c r="X61" s="22"/>
      <c r="Z61" s="21"/>
    </row>
    <row r="62" spans="20:26" x14ac:dyDescent="0.3">
      <c r="T62" s="11" t="s">
        <v>152</v>
      </c>
      <c r="U62" s="22">
        <v>3569.9051700680002</v>
      </c>
      <c r="X62" s="22"/>
      <c r="Z62" s="21"/>
    </row>
    <row r="63" spans="20:26" x14ac:dyDescent="0.3">
      <c r="T63" s="11" t="s">
        <v>153</v>
      </c>
      <c r="U63" s="22">
        <v>3572.5496598640002</v>
      </c>
      <c r="X63" s="22"/>
      <c r="Z63" s="21"/>
    </row>
    <row r="64" spans="20:26" x14ac:dyDescent="0.3">
      <c r="T64" s="11" t="s">
        <v>154</v>
      </c>
      <c r="U64" s="22">
        <v>3622.138435374</v>
      </c>
      <c r="X64" s="22"/>
      <c r="Z64" s="21"/>
    </row>
    <row r="65" spans="20:26" x14ac:dyDescent="0.3">
      <c r="T65" s="11" t="s">
        <v>155</v>
      </c>
      <c r="U65" s="22">
        <v>3805.5463492059998</v>
      </c>
      <c r="X65" s="22"/>
      <c r="Z65" s="21"/>
    </row>
    <row r="66" spans="20:26" x14ac:dyDescent="0.3">
      <c r="T66" s="11" t="s">
        <v>156</v>
      </c>
      <c r="U66" s="22">
        <v>3808.4702040819998</v>
      </c>
      <c r="X66" s="22"/>
      <c r="Z66" s="21"/>
    </row>
    <row r="67" spans="20:26" x14ac:dyDescent="0.3">
      <c r="T67" s="11" t="s">
        <v>157</v>
      </c>
      <c r="U67" s="22">
        <v>3879.7206349210001</v>
      </c>
      <c r="X67" s="22"/>
      <c r="Z67" s="21"/>
    </row>
    <row r="68" spans="20:26" x14ac:dyDescent="0.3">
      <c r="T68" s="11" t="s">
        <v>158</v>
      </c>
      <c r="U68" s="22">
        <v>4064.3321088439998</v>
      </c>
      <c r="X68" s="22"/>
      <c r="Z68" s="21"/>
    </row>
    <row r="69" spans="20:26" x14ac:dyDescent="0.3">
      <c r="T69" s="11" t="s">
        <v>159</v>
      </c>
      <c r="U69" s="22">
        <v>4067.2740136050002</v>
      </c>
      <c r="X69" s="22"/>
      <c r="Z69" s="21"/>
    </row>
    <row r="70" spans="20:26" x14ac:dyDescent="0.3">
      <c r="T70" s="11" t="s">
        <v>160</v>
      </c>
      <c r="U70" s="22">
        <v>4090.1219047620002</v>
      </c>
      <c r="X70" s="22"/>
      <c r="Z70" s="21"/>
    </row>
    <row r="71" spans="20:26" x14ac:dyDescent="0.3">
      <c r="T71" s="11" t="s">
        <v>161</v>
      </c>
      <c r="U71" s="22">
        <v>4152.1433560089999</v>
      </c>
      <c r="X71" s="22"/>
      <c r="Z71" s="21"/>
    </row>
    <row r="72" spans="20:26" x14ac:dyDescent="0.3">
      <c r="T72" s="11" t="s">
        <v>162</v>
      </c>
      <c r="U72" s="22">
        <v>4154.8770975059997</v>
      </c>
      <c r="X72" s="22"/>
      <c r="Z72" s="21"/>
    </row>
    <row r="73" spans="20:26" x14ac:dyDescent="0.3">
      <c r="T73" s="11" t="s">
        <v>163</v>
      </c>
      <c r="U73" s="22">
        <v>4214.8812471660003</v>
      </c>
      <c r="X73" s="22"/>
      <c r="Z73" s="21"/>
    </row>
    <row r="74" spans="20:26" x14ac:dyDescent="0.3">
      <c r="T74" s="11" t="s">
        <v>164</v>
      </c>
      <c r="U74" s="22">
        <v>4318.7461224489998</v>
      </c>
      <c r="X74" s="22"/>
      <c r="Z74" s="21"/>
    </row>
    <row r="75" spans="20:26" x14ac:dyDescent="0.3">
      <c r="T75" s="11" t="s">
        <v>165</v>
      </c>
      <c r="U75" s="22">
        <v>4322.164897959</v>
      </c>
      <c r="X75" s="22"/>
      <c r="Z75" s="21"/>
    </row>
    <row r="76" spans="20:26" x14ac:dyDescent="0.3">
      <c r="T76" s="11" t="s">
        <v>166</v>
      </c>
      <c r="U76" s="22">
        <v>4419.7485714289996</v>
      </c>
      <c r="X76" s="22"/>
      <c r="Z76" s="21"/>
    </row>
    <row r="77" spans="20:26" x14ac:dyDescent="0.3">
      <c r="T77" s="11" t="s">
        <v>167</v>
      </c>
      <c r="U77" s="22">
        <v>4533.7287528340003</v>
      </c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47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204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204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51.022544461148883</v>
      </c>
      <c r="G2" s="13">
        <f t="shared" ref="G2:G27" si="1">Q2/R2*60</f>
        <v>49.888035457408435</v>
      </c>
      <c r="H2" s="37">
        <f t="shared" ref="H2:H27" si="2">(F2-G2)/G2*100</f>
        <v>2.2741104021003729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32.926621314999998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328.33523809499997</v>
      </c>
      <c r="T2" s="11" t="s">
        <v>92</v>
      </c>
      <c r="U2" s="22">
        <v>1.6711111110000001</v>
      </c>
      <c r="V2" s="32">
        <f>U3-U2</f>
        <v>32.926621314999998</v>
      </c>
      <c r="W2" s="22">
        <v>1</v>
      </c>
      <c r="X2" s="32">
        <f>U4-U2</f>
        <v>328.33523809499997</v>
      </c>
      <c r="Y2" s="22">
        <v>1</v>
      </c>
      <c r="Z2" s="32">
        <f>X2</f>
        <v>328.33523809499997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69.387229659734729</v>
      </c>
      <c r="G3" s="13">
        <f t="shared" si="1"/>
        <v>62.941764557802927</v>
      </c>
      <c r="H3" s="41">
        <f t="shared" si="2"/>
        <v>10.240362892928704</v>
      </c>
      <c r="I3" s="13"/>
      <c r="J3" s="11" t="s">
        <v>32</v>
      </c>
      <c r="K3" s="61" t="s">
        <v>76</v>
      </c>
      <c r="L3" s="19">
        <v>44</v>
      </c>
      <c r="M3" s="43">
        <f t="shared" si="3"/>
        <v>38.047346939000022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97.073922902000049</v>
      </c>
      <c r="T3" s="11" t="s">
        <v>93</v>
      </c>
      <c r="U3" s="22">
        <v>34.597732426</v>
      </c>
      <c r="V3" s="32">
        <f>U6-U5</f>
        <v>38.047346939000022</v>
      </c>
      <c r="W3" s="22">
        <v>2</v>
      </c>
      <c r="X3" s="32">
        <f>U7-U5</f>
        <v>97.073922902000049</v>
      </c>
      <c r="Y3" s="22">
        <v>2</v>
      </c>
      <c r="Z3" s="32">
        <f t="shared" ref="Z3:Z11" si="5">X3</f>
        <v>97.073922902000049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42.088390759263206</v>
      </c>
      <c r="G4" s="13">
        <f t="shared" si="1"/>
        <v>41.680482862003203</v>
      </c>
      <c r="H4" s="18">
        <f t="shared" si="2"/>
        <v>0.97865444268127788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46.331065760000001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157.62773242700001</v>
      </c>
      <c r="T4" s="11" t="s">
        <v>94</v>
      </c>
      <c r="U4" s="22">
        <v>330.00634920599998</v>
      </c>
      <c r="V4" s="32">
        <f>U9-U8</f>
        <v>46.331065760000001</v>
      </c>
      <c r="W4" s="22">
        <v>3</v>
      </c>
      <c r="X4" s="32">
        <f>U10-U8</f>
        <v>157.62773242700001</v>
      </c>
      <c r="Y4" s="22">
        <v>3</v>
      </c>
      <c r="Z4" s="32">
        <f t="shared" si="5"/>
        <v>157.62773242700001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164.54921537276326</v>
      </c>
      <c r="G5" s="13">
        <f t="shared" si="1"/>
        <v>153.46321025835709</v>
      </c>
      <c r="H5" s="37">
        <f t="shared" si="2"/>
        <v>7.2238845360674677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32.087664399000005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170.46430839000004</v>
      </c>
      <c r="T5" s="11" t="s">
        <v>95</v>
      </c>
      <c r="U5" s="22">
        <v>335.62122448999997</v>
      </c>
      <c r="V5" s="32">
        <f>U12-U11</f>
        <v>32.087664399000005</v>
      </c>
      <c r="W5" s="22">
        <v>4</v>
      </c>
      <c r="X5" s="32">
        <f>U13-U11</f>
        <v>170.46430839000004</v>
      </c>
      <c r="Y5" s="22">
        <v>4</v>
      </c>
      <c r="Z5" s="32">
        <f t="shared" si="5"/>
        <v>170.46430839000004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56.763179887648192</v>
      </c>
      <c r="G6" s="13">
        <f t="shared" si="1"/>
        <v>55.703470731417603</v>
      </c>
      <c r="H6" s="18">
        <f t="shared" si="2"/>
        <v>1.902411362013924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72.934603174000017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264.97451247100003</v>
      </c>
      <c r="T6" s="11" t="s">
        <v>96</v>
      </c>
      <c r="U6" s="22">
        <v>373.668571429</v>
      </c>
      <c r="V6" s="32">
        <f>U15-U14</f>
        <v>72.934603174000017</v>
      </c>
      <c r="W6" s="22">
        <v>5</v>
      </c>
      <c r="X6" s="32">
        <f>U16-U14</f>
        <v>264.97451247100003</v>
      </c>
      <c r="Y6" s="22">
        <v>5</v>
      </c>
      <c r="Z6" s="32">
        <f t="shared" si="5"/>
        <v>264.97451247100003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38.767847113661325</v>
      </c>
      <c r="G7" s="25">
        <f t="shared" si="1"/>
        <v>37.5098021410736</v>
      </c>
      <c r="H7" s="18">
        <f t="shared" si="2"/>
        <v>3.3539099136173647</v>
      </c>
      <c r="I7" s="13"/>
      <c r="J7" s="11" t="s">
        <v>37</v>
      </c>
      <c r="K7" s="61" t="s">
        <v>388</v>
      </c>
      <c r="L7" s="19">
        <v>39</v>
      </c>
      <c r="M7" s="43">
        <f t="shared" si="3"/>
        <v>60.359297051999874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287.9247392289999</v>
      </c>
      <c r="T7" s="11" t="s">
        <v>97</v>
      </c>
      <c r="U7" s="22">
        <v>432.69514739200002</v>
      </c>
      <c r="V7" s="32">
        <f>U18-U17</f>
        <v>60.359297051999874</v>
      </c>
      <c r="W7" s="22">
        <v>6</v>
      </c>
      <c r="X7" s="32">
        <f>U19-U17</f>
        <v>287.9247392289999</v>
      </c>
      <c r="Y7" s="22">
        <v>6</v>
      </c>
      <c r="Z7" s="32">
        <f t="shared" si="5"/>
        <v>287.9247392289999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39.79186717968156</v>
      </c>
      <c r="G8" s="25">
        <f t="shared" si="1"/>
        <v>39.447854145095462</v>
      </c>
      <c r="H8" s="18">
        <f t="shared" si="2"/>
        <v>0.87207033700936798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60.313832199999979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225.10730158700017</v>
      </c>
      <c r="T8" s="11" t="s">
        <v>98</v>
      </c>
      <c r="U8" s="22">
        <v>438.34920634899999</v>
      </c>
      <c r="V8" s="32">
        <f>U21-U20</f>
        <v>60.313832199999979</v>
      </c>
      <c r="W8" s="22">
        <v>7</v>
      </c>
      <c r="X8" s="32">
        <f>U22-U20</f>
        <v>225.10730158700017</v>
      </c>
      <c r="Y8" s="22">
        <v>7</v>
      </c>
      <c r="Z8" s="32">
        <f t="shared" si="5"/>
        <v>225.10730158700017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117.56796101332695</v>
      </c>
      <c r="G9" s="25">
        <f t="shared" si="1"/>
        <v>102.94789038664555</v>
      </c>
      <c r="H9" s="41">
        <f t="shared" si="2"/>
        <v>14.201428093156846</v>
      </c>
      <c r="I9" s="13"/>
      <c r="J9" s="11" t="s">
        <v>37</v>
      </c>
      <c r="K9" s="11" t="s">
        <v>40</v>
      </c>
      <c r="L9" s="19">
        <v>76</v>
      </c>
      <c r="M9" s="43">
        <f t="shared" si="3"/>
        <v>38.786077097000089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120.64356008999994</v>
      </c>
      <c r="T9" s="11" t="s">
        <v>99</v>
      </c>
      <c r="U9" s="22">
        <v>484.68027210899999</v>
      </c>
      <c r="V9" s="32">
        <f>U24-U23</f>
        <v>38.786077097000089</v>
      </c>
      <c r="W9" s="22">
        <v>8</v>
      </c>
      <c r="X9" s="32">
        <f>U25-U23</f>
        <v>120.64356008999994</v>
      </c>
      <c r="Y9" s="22">
        <v>8</v>
      </c>
      <c r="Z9" s="32">
        <f t="shared" si="5"/>
        <v>120.64356008999994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44.971446700521469</v>
      </c>
      <c r="G10" s="25">
        <f t="shared" si="1"/>
        <v>41.760142525859195</v>
      </c>
      <c r="H10" s="37">
        <f t="shared" si="2"/>
        <v>7.6898783874449981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52.03301587299984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185.34419501100001</v>
      </c>
      <c r="T10" s="11" t="s">
        <v>100</v>
      </c>
      <c r="U10" s="22">
        <v>595.976938776</v>
      </c>
      <c r="V10" s="32">
        <f>U27-U26</f>
        <v>52.03301587299984</v>
      </c>
      <c r="W10" s="22">
        <v>9</v>
      </c>
      <c r="X10" s="32">
        <f>U28-U26</f>
        <v>185.34419501100001</v>
      </c>
      <c r="Y10" s="22">
        <v>9</v>
      </c>
      <c r="Z10" s="32">
        <f t="shared" si="5"/>
        <v>185.34419501100001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39.929118377606031</v>
      </c>
      <c r="G11" s="25">
        <f t="shared" si="1"/>
        <v>39.354162153006158</v>
      </c>
      <c r="H11" s="18">
        <f t="shared" si="2"/>
        <v>1.4609794571778321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42.074557823000077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204.2985941039999</v>
      </c>
      <c r="T11" s="11" t="s">
        <v>101</v>
      </c>
      <c r="U11" s="22">
        <v>601.70158730200001</v>
      </c>
      <c r="V11" s="32">
        <f>U30-U29</f>
        <v>42.074557823000077</v>
      </c>
      <c r="W11" s="22">
        <v>10</v>
      </c>
      <c r="X11" s="32">
        <f>U31-U29</f>
        <v>204.2985941039999</v>
      </c>
      <c r="Y11" s="22">
        <v>10</v>
      </c>
      <c r="Z11" s="32">
        <f t="shared" si="5"/>
        <v>204.2985941039999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54.61525759690003</v>
      </c>
      <c r="G12" s="25">
        <f t="shared" si="1"/>
        <v>53.344566636005453</v>
      </c>
      <c r="H12" s="18">
        <f t="shared" si="2"/>
        <v>2.3820438350640019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30.76063492000003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64.861337868000192</v>
      </c>
      <c r="T12" s="11" t="s">
        <v>102</v>
      </c>
      <c r="U12" s="22">
        <v>633.78925170100001</v>
      </c>
      <c r="V12" s="32">
        <f>U33-U32</f>
        <v>30.76063492000003</v>
      </c>
      <c r="W12" s="22" t="s">
        <v>68</v>
      </c>
      <c r="X12" s="32">
        <f>U38-U32</f>
        <v>243.49061224500019</v>
      </c>
      <c r="Y12" s="22">
        <v>11</v>
      </c>
      <c r="Z12" s="32">
        <f>V12+X30</f>
        <v>64.861337868000192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70.194756390851509</v>
      </c>
      <c r="G13" s="25">
        <f t="shared" si="1"/>
        <v>69.877829559765829</v>
      </c>
      <c r="H13" s="18">
        <f t="shared" si="2"/>
        <v>0.45354418287221743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20.799274377000074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41.787210884999695</v>
      </c>
      <c r="T13" s="11" t="s">
        <v>103</v>
      </c>
      <c r="U13" s="22">
        <v>772.16589569200005</v>
      </c>
      <c r="V13" s="32">
        <f>U34-U33</f>
        <v>20.799274377000074</v>
      </c>
      <c r="W13" s="22" t="s">
        <v>42</v>
      </c>
      <c r="X13" s="32">
        <f>U41-U39</f>
        <v>169.14115646200025</v>
      </c>
      <c r="Y13" s="22">
        <v>12</v>
      </c>
      <c r="Z13" s="32">
        <f>V13+X31</f>
        <v>41.787210884999695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32.905837380889025</v>
      </c>
      <c r="G14" s="25">
        <f t="shared" si="1"/>
        <v>30.692317061161017</v>
      </c>
      <c r="H14" s="18">
        <f t="shared" si="2"/>
        <v>7.2119687650726894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61.995079365000038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136.84206349200031</v>
      </c>
      <c r="T14" s="11" t="s">
        <v>104</v>
      </c>
      <c r="U14" s="22">
        <v>778.48380952399998</v>
      </c>
      <c r="V14" s="32">
        <f>U35-U34</f>
        <v>61.995079365000038</v>
      </c>
      <c r="W14" s="22" t="s">
        <v>43</v>
      </c>
      <c r="X14" s="32">
        <f>U44-U42</f>
        <v>125.57233560099985</v>
      </c>
      <c r="Y14" s="22">
        <v>13</v>
      </c>
      <c r="Z14" s="32">
        <f>V14+X32</f>
        <v>136.84206349200031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36.551310823351109</v>
      </c>
      <c r="G15" s="25">
        <f t="shared" si="1"/>
        <v>34.054396460828613</v>
      </c>
      <c r="H15" s="37">
        <f t="shared" si="2"/>
        <v>7.3321351191602959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42.679727891000312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169.14115646200025</v>
      </c>
      <c r="T15" s="11" t="s">
        <v>105</v>
      </c>
      <c r="U15" s="22">
        <v>851.418412698</v>
      </c>
      <c r="V15" s="32">
        <f>U40-U39</f>
        <v>42.679727891000312</v>
      </c>
      <c r="W15" s="22">
        <v>12</v>
      </c>
      <c r="X15" s="32">
        <f>U47-U45</f>
        <v>194.48163265299991</v>
      </c>
      <c r="Y15" s="22">
        <v>14</v>
      </c>
      <c r="Z15" s="32">
        <f t="shared" ref="Z15:Z27" si="7">X13</f>
        <v>169.14115646200025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95.13819409705583</v>
      </c>
      <c r="G16" s="25">
        <f t="shared" si="1"/>
        <v>89.191587831793271</v>
      </c>
      <c r="H16" s="37">
        <f t="shared" si="2"/>
        <v>6.6672277171220289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29.010430839000037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125.57233560099985</v>
      </c>
      <c r="T16" s="11" t="s">
        <v>106</v>
      </c>
      <c r="U16" s="22">
        <v>1043.458321995</v>
      </c>
      <c r="V16" s="32">
        <f>U43-U42</f>
        <v>29.010430839000037</v>
      </c>
      <c r="W16" s="22">
        <v>13</v>
      </c>
      <c r="X16" s="32">
        <f>U50-U48</f>
        <v>116.96122448899996</v>
      </c>
      <c r="Y16" s="22">
        <v>15</v>
      </c>
      <c r="Z16" s="32">
        <f t="shared" si="7"/>
        <v>125.57233560099985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41.345988477038929</v>
      </c>
      <c r="G17" s="13">
        <f t="shared" si="1"/>
        <v>40.492255708541983</v>
      </c>
      <c r="H17" s="37">
        <f t="shared" si="2"/>
        <v>2.1083853037035154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56.958367346999694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194.48163265299991</v>
      </c>
      <c r="T17" s="11" t="s">
        <v>107</v>
      </c>
      <c r="U17" s="22">
        <v>1048.1015873020001</v>
      </c>
      <c r="V17" s="32">
        <f>U46-U45</f>
        <v>56.958367346999694</v>
      </c>
      <c r="W17" s="22">
        <v>14</v>
      </c>
      <c r="X17" s="32">
        <f>U53-U51</f>
        <v>139.50594104300035</v>
      </c>
      <c r="Y17" s="22">
        <v>16</v>
      </c>
      <c r="Z17" s="32">
        <f t="shared" si="7"/>
        <v>194.48163265299991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45.072115384615728</v>
      </c>
      <c r="G18" s="13">
        <f t="shared" si="1"/>
        <v>44.117185182900428</v>
      </c>
      <c r="H18" s="37">
        <f t="shared" si="2"/>
        <v>2.1645311181036662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33.279999999999745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116.96122448899996</v>
      </c>
      <c r="T18" s="11" t="s">
        <v>108</v>
      </c>
      <c r="U18" s="22">
        <v>1108.460884354</v>
      </c>
      <c r="V18" s="32">
        <f>U49-U48</f>
        <v>33.279999999999745</v>
      </c>
      <c r="W18" s="22">
        <v>15</v>
      </c>
      <c r="X18" s="32">
        <f>U56-U54</f>
        <v>172.05405895600006</v>
      </c>
      <c r="Y18" s="22">
        <v>17</v>
      </c>
      <c r="Z18" s="32">
        <f t="shared" si="7"/>
        <v>116.96122448899996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70.475866616551144</v>
      </c>
      <c r="G19" s="25">
        <f t="shared" si="1"/>
        <v>60.857537224046283</v>
      </c>
      <c r="H19" s="41">
        <f t="shared" si="2"/>
        <v>15.804664189901571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31.074467120999998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139.50594104300035</v>
      </c>
      <c r="T19" s="11" t="s">
        <v>109</v>
      </c>
      <c r="U19" s="22">
        <v>1336.026326531</v>
      </c>
      <c r="V19" s="32">
        <f>U52-U51</f>
        <v>31.074467120999998</v>
      </c>
      <c r="W19" s="22">
        <v>16</v>
      </c>
      <c r="X19" s="32">
        <f>U59-U57</f>
        <v>46.916167800000039</v>
      </c>
      <c r="Y19" s="22">
        <v>18</v>
      </c>
      <c r="Z19" s="32">
        <f t="shared" si="7"/>
        <v>139.50594104300035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68.650216362439068</v>
      </c>
      <c r="G20" s="25">
        <f t="shared" si="1"/>
        <v>68.350610682235768</v>
      </c>
      <c r="H20" s="37">
        <f t="shared" si="2"/>
        <v>0.43833650820791675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48.943764172000101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172.05405895600006</v>
      </c>
      <c r="T20" s="11" t="s">
        <v>110</v>
      </c>
      <c r="U20" s="22">
        <v>1341.0031746029999</v>
      </c>
      <c r="V20" s="32">
        <f>U55-U54</f>
        <v>48.943764172000101</v>
      </c>
      <c r="W20" s="22">
        <v>17</v>
      </c>
      <c r="X20" s="32">
        <f>U62-U60</f>
        <v>76.617959184000028</v>
      </c>
      <c r="Y20" s="22">
        <v>19</v>
      </c>
      <c r="Z20" s="32">
        <f t="shared" si="7"/>
        <v>172.05405895600006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99.575197184670927</v>
      </c>
      <c r="G21" s="25">
        <f t="shared" si="1"/>
        <v>95.915762327032951</v>
      </c>
      <c r="H21" s="18">
        <f t="shared" si="2"/>
        <v>3.8152591074247226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20.48702947799984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46.916167800000039</v>
      </c>
      <c r="T21" s="11" t="s">
        <v>111</v>
      </c>
      <c r="U21" s="22">
        <v>1401.3170068029999</v>
      </c>
      <c r="V21" s="32">
        <f>U58-U57</f>
        <v>20.48702947799984</v>
      </c>
      <c r="W21" s="22">
        <v>18</v>
      </c>
      <c r="X21" s="32">
        <f>U65-U63</f>
        <v>233.32378684800005</v>
      </c>
      <c r="Y21" s="22">
        <v>20</v>
      </c>
      <c r="Z21" s="32">
        <f t="shared" si="7"/>
        <v>46.916167800000039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72.228710775285123</v>
      </c>
      <c r="G22" s="13">
        <f t="shared" si="1"/>
        <v>67.608222082241653</v>
      </c>
      <c r="H22" s="37">
        <f t="shared" si="2"/>
        <v>6.8342112109129287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31.843265307000365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76.617959184000028</v>
      </c>
      <c r="T22" s="11" t="s">
        <v>112</v>
      </c>
      <c r="U22" s="22">
        <v>1566.1104761900001</v>
      </c>
      <c r="V22" s="32">
        <f>U61-U60</f>
        <v>31.843265307000365</v>
      </c>
      <c r="W22" s="22">
        <v>19</v>
      </c>
      <c r="X22" s="32">
        <f>U68-U66</f>
        <v>303.11907029400027</v>
      </c>
      <c r="Y22" s="22">
        <v>21</v>
      </c>
      <c r="Z22" s="32">
        <f t="shared" si="7"/>
        <v>76.617959184000028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46.670951404816655</v>
      </c>
      <c r="G23" s="13">
        <f t="shared" si="1"/>
        <v>42.816037468601671</v>
      </c>
      <c r="H23" s="37">
        <f t="shared" si="2"/>
        <v>9.0034346103184166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46.924263038999925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233.32378684800005</v>
      </c>
      <c r="T23" s="11" t="s">
        <v>113</v>
      </c>
      <c r="U23" s="22">
        <v>1571.261678005</v>
      </c>
      <c r="V23" s="32">
        <f>U64-U63</f>
        <v>46.924263038999925</v>
      </c>
      <c r="W23" s="22">
        <v>20</v>
      </c>
      <c r="X23" s="32">
        <f>U71-U69</f>
        <v>78.000770974999796</v>
      </c>
      <c r="Y23" s="22">
        <v>22</v>
      </c>
      <c r="Z23" s="32">
        <f t="shared" si="7"/>
        <v>233.32378684800005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24.031310903875028</v>
      </c>
      <c r="G24" s="13">
        <f t="shared" si="1"/>
        <v>24.544810040436648</v>
      </c>
      <c r="H24" s="18">
        <f t="shared" si="2"/>
        <v>-2.0920884525716423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84.889251699999932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303.11907029400027</v>
      </c>
      <c r="T24" s="11" t="s">
        <v>114</v>
      </c>
      <c r="U24" s="22">
        <v>1610.0477551020001</v>
      </c>
      <c r="V24" s="32">
        <f>U67-U66</f>
        <v>84.889251699999932</v>
      </c>
      <c r="W24" s="22">
        <v>21</v>
      </c>
      <c r="X24" s="32">
        <f>U74-U72</f>
        <v>171.05414965999989</v>
      </c>
      <c r="Y24" s="22">
        <v>23</v>
      </c>
      <c r="Z24" s="32">
        <f t="shared" si="7"/>
        <v>303.11907029400027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100.74232330648118</v>
      </c>
      <c r="G25" s="13">
        <f t="shared" si="1"/>
        <v>98.460565248278556</v>
      </c>
      <c r="H25" s="18">
        <f t="shared" si="2"/>
        <v>2.3174334338310332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20.845260771000085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78.000770974999796</v>
      </c>
      <c r="T25" s="11" t="s">
        <v>115</v>
      </c>
      <c r="U25" s="22">
        <v>1691.905238095</v>
      </c>
      <c r="V25" s="32">
        <f>U70-U69</f>
        <v>20.845260771000085</v>
      </c>
      <c r="W25" s="22">
        <v>22</v>
      </c>
      <c r="X25" s="32">
        <f>U77-U75</f>
        <v>212.73691609900015</v>
      </c>
      <c r="Y25" s="22">
        <v>24</v>
      </c>
      <c r="Z25" s="32">
        <f t="shared" si="7"/>
        <v>78.000770974999796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33.707830815840872</v>
      </c>
      <c r="G26" s="13">
        <f t="shared" si="1"/>
        <v>33.49812916780661</v>
      </c>
      <c r="H26" s="18">
        <f t="shared" si="2"/>
        <v>0.62601002875048783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66.750068027000452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171.05414965999989</v>
      </c>
      <c r="T26" s="11" t="s">
        <v>116</v>
      </c>
      <c r="U26" s="22">
        <v>1698.3365079370001</v>
      </c>
      <c r="V26" s="32">
        <f>U73-U72</f>
        <v>66.750068027000452</v>
      </c>
      <c r="W26" s="22">
        <v>23</v>
      </c>
      <c r="X26" s="2">
        <f>SUM(X2:X25)</f>
        <v>4324.7698866150004</v>
      </c>
      <c r="Z26" s="32">
        <f t="shared" si="7"/>
        <v>171.05414965999989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53.176001086116322</v>
      </c>
      <c r="G27" s="13">
        <f t="shared" si="1"/>
        <v>51.613044888223826</v>
      </c>
      <c r="H27" s="37">
        <f t="shared" si="2"/>
        <v>3.0282193218348668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101.54956916100036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212.73691609900015</v>
      </c>
      <c r="T27" s="11" t="s">
        <v>117</v>
      </c>
      <c r="U27" s="22">
        <v>1750.3695238099999</v>
      </c>
      <c r="V27" s="32">
        <f>U76-U75</f>
        <v>101.54956916100036</v>
      </c>
      <c r="W27" s="22">
        <v>24</v>
      </c>
      <c r="X27" s="32">
        <f t="shared" ref="X27:X32" si="8">U33-U32</f>
        <v>30.76063492000003</v>
      </c>
      <c r="Y27" s="22" t="s">
        <v>68</v>
      </c>
      <c r="Z27" s="32">
        <f t="shared" si="7"/>
        <v>212.73691609900015</v>
      </c>
      <c r="AA27" s="21">
        <v>24</v>
      </c>
    </row>
    <row r="28" spans="1:27" x14ac:dyDescent="0.3">
      <c r="T28" s="11" t="s">
        <v>118</v>
      </c>
      <c r="U28" s="22">
        <v>1883.6807029480001</v>
      </c>
      <c r="X28" s="32">
        <f t="shared" si="8"/>
        <v>20.799274377000074</v>
      </c>
      <c r="Y28" s="22" t="s">
        <v>42</v>
      </c>
      <c r="Z28" s="21"/>
    </row>
    <row r="29" spans="1:27" x14ac:dyDescent="0.3">
      <c r="T29" s="11" t="s">
        <v>119</v>
      </c>
      <c r="U29" s="22">
        <v>1889.6050793649999</v>
      </c>
      <c r="X29" s="32">
        <f t="shared" si="8"/>
        <v>61.995079365000038</v>
      </c>
      <c r="Y29" s="22" t="s">
        <v>43</v>
      </c>
      <c r="Z29" s="21"/>
    </row>
    <row r="30" spans="1:27" x14ac:dyDescent="0.3">
      <c r="T30" s="11" t="s">
        <v>120</v>
      </c>
      <c r="U30" s="22">
        <v>1931.679637188</v>
      </c>
      <c r="X30" s="32">
        <f t="shared" si="8"/>
        <v>34.100702948000162</v>
      </c>
      <c r="Y30" s="22" t="s">
        <v>69</v>
      </c>
      <c r="Z30" s="21"/>
    </row>
    <row r="31" spans="1:27" x14ac:dyDescent="0.3">
      <c r="T31" s="11" t="s">
        <v>121</v>
      </c>
      <c r="U31" s="22">
        <v>2093.9036734689998</v>
      </c>
      <c r="W31" s="22"/>
      <c r="X31" s="32">
        <f t="shared" si="8"/>
        <v>20.987936507999621</v>
      </c>
      <c r="Y31" s="22" t="s">
        <v>70</v>
      </c>
      <c r="Z31" s="21"/>
    </row>
    <row r="32" spans="1:27" x14ac:dyDescent="0.3">
      <c r="T32" s="11" t="s">
        <v>122</v>
      </c>
      <c r="U32" s="22">
        <v>2100.0823582769999</v>
      </c>
      <c r="W32" s="22"/>
      <c r="X32" s="32">
        <f t="shared" si="8"/>
        <v>74.846984127000269</v>
      </c>
      <c r="Y32" s="22" t="s">
        <v>71</v>
      </c>
      <c r="Z32" s="21"/>
    </row>
    <row r="33" spans="20:26" x14ac:dyDescent="0.3">
      <c r="T33" s="11" t="s">
        <v>123</v>
      </c>
      <c r="U33" s="22">
        <v>2130.8429931969999</v>
      </c>
      <c r="W33" s="22"/>
      <c r="X33" s="22"/>
      <c r="Z33" s="21"/>
    </row>
    <row r="34" spans="20:26" x14ac:dyDescent="0.3">
      <c r="T34" s="11" t="s">
        <v>124</v>
      </c>
      <c r="U34" s="22">
        <v>2151.642267574</v>
      </c>
      <c r="W34" s="22"/>
      <c r="X34" s="22"/>
      <c r="Z34" s="21"/>
    </row>
    <row r="35" spans="20:26" x14ac:dyDescent="0.3">
      <c r="T35" s="11" t="s">
        <v>125</v>
      </c>
      <c r="U35" s="22">
        <v>2213.6373469390001</v>
      </c>
      <c r="W35" s="22"/>
      <c r="X35" s="22"/>
      <c r="Y35" s="42"/>
      <c r="Z35" s="21"/>
    </row>
    <row r="36" spans="20:26" x14ac:dyDescent="0.3">
      <c r="T36" s="11" t="s">
        <v>126</v>
      </c>
      <c r="U36" s="22">
        <v>2247.7380498870002</v>
      </c>
      <c r="W36" s="22"/>
      <c r="X36" s="22"/>
      <c r="Y36" s="42"/>
      <c r="Z36" s="21"/>
    </row>
    <row r="37" spans="20:26" x14ac:dyDescent="0.3">
      <c r="T37" s="11" t="s">
        <v>127</v>
      </c>
      <c r="U37" s="22">
        <v>2268.7259863949998</v>
      </c>
      <c r="X37" s="22"/>
      <c r="Y37" s="42"/>
      <c r="Z37" s="21"/>
    </row>
    <row r="38" spans="20:26" x14ac:dyDescent="0.3">
      <c r="T38" s="11" t="s">
        <v>128</v>
      </c>
      <c r="U38" s="22">
        <v>2343.5729705220001</v>
      </c>
      <c r="X38" s="22"/>
      <c r="Z38" s="21"/>
    </row>
    <row r="39" spans="20:26" x14ac:dyDescent="0.3">
      <c r="T39" s="11" t="s">
        <v>129</v>
      </c>
      <c r="U39" s="22">
        <v>2350.0408163269999</v>
      </c>
      <c r="X39" s="22"/>
      <c r="Z39" s="21"/>
    </row>
    <row r="40" spans="20:26" x14ac:dyDescent="0.3">
      <c r="T40" s="11" t="s">
        <v>130</v>
      </c>
      <c r="U40" s="22">
        <v>2392.7205442180002</v>
      </c>
      <c r="X40" s="22"/>
      <c r="Z40" s="21"/>
    </row>
    <row r="41" spans="20:26" x14ac:dyDescent="0.3">
      <c r="T41" s="11" t="s">
        <v>131</v>
      </c>
      <c r="U41" s="22">
        <v>2519.1819727890002</v>
      </c>
      <c r="X41" s="22"/>
      <c r="Z41" s="21"/>
    </row>
    <row r="42" spans="20:26" x14ac:dyDescent="0.3">
      <c r="T42" s="11" t="s">
        <v>132</v>
      </c>
      <c r="U42" s="22">
        <v>2525.293424036</v>
      </c>
      <c r="X42" s="22"/>
      <c r="Z42" s="21"/>
    </row>
    <row r="43" spans="20:26" x14ac:dyDescent="0.3">
      <c r="T43" s="11" t="s">
        <v>133</v>
      </c>
      <c r="U43" s="22">
        <v>2554.3038548750001</v>
      </c>
      <c r="X43" s="22"/>
      <c r="Z43" s="21"/>
    </row>
    <row r="44" spans="20:26" x14ac:dyDescent="0.3">
      <c r="T44" s="11" t="s">
        <v>134</v>
      </c>
      <c r="U44" s="22">
        <v>2650.8657596369999</v>
      </c>
      <c r="X44" s="22"/>
      <c r="Z44" s="21"/>
    </row>
    <row r="45" spans="20:26" x14ac:dyDescent="0.3">
      <c r="T45" s="11" t="s">
        <v>135</v>
      </c>
      <c r="U45" s="22">
        <v>2657.5238095240002</v>
      </c>
      <c r="X45" s="22"/>
      <c r="Z45" s="21"/>
    </row>
    <row r="46" spans="20:26" x14ac:dyDescent="0.3">
      <c r="T46" s="11" t="s">
        <v>136</v>
      </c>
      <c r="U46" s="22">
        <v>2714.4821768709999</v>
      </c>
      <c r="X46" s="22"/>
      <c r="Z46" s="21"/>
    </row>
    <row r="47" spans="20:26" x14ac:dyDescent="0.3">
      <c r="T47" s="11" t="s">
        <v>137</v>
      </c>
      <c r="U47" s="22">
        <v>2852.0054421770001</v>
      </c>
      <c r="X47" s="22"/>
      <c r="Z47" s="21"/>
    </row>
    <row r="48" spans="20:26" x14ac:dyDescent="0.3">
      <c r="T48" s="11" t="s">
        <v>138</v>
      </c>
      <c r="U48" s="22">
        <v>2858.76244898</v>
      </c>
      <c r="X48" s="22"/>
      <c r="Z48" s="21"/>
    </row>
    <row r="49" spans="20:26" x14ac:dyDescent="0.3">
      <c r="T49" s="11" t="s">
        <v>139</v>
      </c>
      <c r="U49" s="22">
        <v>2892.0424489799998</v>
      </c>
      <c r="X49" s="22"/>
      <c r="Z49" s="21"/>
    </row>
    <row r="50" spans="20:26" x14ac:dyDescent="0.3">
      <c r="T50" s="11" t="s">
        <v>140</v>
      </c>
      <c r="U50" s="22">
        <v>2975.723673469</v>
      </c>
      <c r="X50" s="22"/>
      <c r="Z50" s="21"/>
    </row>
    <row r="51" spans="20:26" x14ac:dyDescent="0.3">
      <c r="T51" s="11" t="s">
        <v>141</v>
      </c>
      <c r="U51" s="22">
        <v>2981.5263492059998</v>
      </c>
      <c r="X51" s="22"/>
      <c r="Z51" s="21"/>
    </row>
    <row r="52" spans="20:26" x14ac:dyDescent="0.3">
      <c r="T52" s="11" t="s">
        <v>142</v>
      </c>
      <c r="U52" s="22">
        <v>3012.6008163269998</v>
      </c>
      <c r="X52" s="22"/>
      <c r="Z52" s="21"/>
    </row>
    <row r="53" spans="20:26" x14ac:dyDescent="0.3">
      <c r="T53" s="11" t="s">
        <v>143</v>
      </c>
      <c r="U53" s="22">
        <v>3121.0322902490002</v>
      </c>
      <c r="X53" s="22"/>
      <c r="Z53" s="21"/>
    </row>
    <row r="54" spans="20:26" x14ac:dyDescent="0.3">
      <c r="T54" s="11" t="s">
        <v>144</v>
      </c>
      <c r="U54" s="22">
        <v>3126.3172789119999</v>
      </c>
      <c r="X54" s="22"/>
      <c r="Z54" s="21"/>
    </row>
    <row r="55" spans="20:26" x14ac:dyDescent="0.3">
      <c r="T55" s="11" t="s">
        <v>145</v>
      </c>
      <c r="U55" s="22">
        <v>3175.261043084</v>
      </c>
      <c r="X55" s="22"/>
      <c r="Z55" s="21"/>
    </row>
    <row r="56" spans="20:26" x14ac:dyDescent="0.3">
      <c r="T56" s="11" t="s">
        <v>146</v>
      </c>
      <c r="U56" s="22">
        <v>3298.371337868</v>
      </c>
      <c r="X56" s="22"/>
      <c r="Z56" s="21"/>
    </row>
    <row r="57" spans="20:26" x14ac:dyDescent="0.3">
      <c r="T57" s="11" t="s">
        <v>147</v>
      </c>
      <c r="U57" s="22">
        <v>3304.2938775510002</v>
      </c>
      <c r="X57" s="22"/>
      <c r="Z57" s="21"/>
    </row>
    <row r="58" spans="20:26" x14ac:dyDescent="0.3">
      <c r="T58" s="11" t="s">
        <v>148</v>
      </c>
      <c r="U58" s="22">
        <v>3324.780907029</v>
      </c>
      <c r="X58" s="22"/>
      <c r="Z58" s="21"/>
    </row>
    <row r="59" spans="20:26" x14ac:dyDescent="0.3">
      <c r="T59" s="11" t="s">
        <v>149</v>
      </c>
      <c r="U59" s="22">
        <v>3351.2100453510002</v>
      </c>
      <c r="X59" s="22"/>
      <c r="Z59" s="21"/>
    </row>
    <row r="60" spans="20:26" x14ac:dyDescent="0.3">
      <c r="T60" s="11" t="s">
        <v>150</v>
      </c>
      <c r="U60" s="22">
        <v>3356.9175510199998</v>
      </c>
      <c r="X60" s="22"/>
      <c r="Z60" s="21"/>
    </row>
    <row r="61" spans="20:26" x14ac:dyDescent="0.3">
      <c r="T61" s="11" t="s">
        <v>151</v>
      </c>
      <c r="U61" s="22">
        <v>3388.7608163270002</v>
      </c>
      <c r="X61" s="22"/>
      <c r="Z61" s="21"/>
    </row>
    <row r="62" spans="20:26" x14ac:dyDescent="0.3">
      <c r="T62" s="11" t="s">
        <v>152</v>
      </c>
      <c r="U62" s="22">
        <v>3433.5355102039998</v>
      </c>
      <c r="X62" s="22"/>
      <c r="Z62" s="21"/>
    </row>
    <row r="63" spans="20:26" x14ac:dyDescent="0.3">
      <c r="T63" s="11" t="s">
        <v>153</v>
      </c>
      <c r="U63" s="22">
        <v>3439.9165532880002</v>
      </c>
      <c r="X63" s="22"/>
      <c r="Z63" s="21"/>
    </row>
    <row r="64" spans="20:26" x14ac:dyDescent="0.3">
      <c r="T64" s="11" t="s">
        <v>154</v>
      </c>
      <c r="U64" s="22">
        <v>3486.8408163270001</v>
      </c>
      <c r="X64" s="22"/>
      <c r="Z64" s="21"/>
    </row>
    <row r="65" spans="20:26" x14ac:dyDescent="0.3">
      <c r="T65" s="11" t="s">
        <v>155</v>
      </c>
      <c r="U65" s="22">
        <v>3673.2403401360002</v>
      </c>
      <c r="X65" s="22"/>
      <c r="Z65" s="21"/>
    </row>
    <row r="66" spans="20:26" x14ac:dyDescent="0.3">
      <c r="T66" s="11" t="s">
        <v>156</v>
      </c>
      <c r="U66" s="22">
        <v>3677.244081633</v>
      </c>
      <c r="X66" s="22"/>
      <c r="Z66" s="21"/>
    </row>
    <row r="67" spans="20:26" x14ac:dyDescent="0.3">
      <c r="T67" s="11" t="s">
        <v>157</v>
      </c>
      <c r="U67" s="22">
        <v>3762.1333333329999</v>
      </c>
      <c r="X67" s="22"/>
      <c r="Z67" s="21"/>
    </row>
    <row r="68" spans="20:26" x14ac:dyDescent="0.3">
      <c r="T68" s="11" t="s">
        <v>158</v>
      </c>
      <c r="U68" s="22">
        <v>3980.3631519270002</v>
      </c>
      <c r="X68" s="22"/>
      <c r="Z68" s="21"/>
    </row>
    <row r="69" spans="20:26" x14ac:dyDescent="0.3">
      <c r="T69" s="11" t="s">
        <v>159</v>
      </c>
      <c r="U69" s="22">
        <v>3984.0856235830001</v>
      </c>
      <c r="X69" s="22"/>
      <c r="Z69" s="21"/>
    </row>
    <row r="70" spans="20:26" x14ac:dyDescent="0.3">
      <c r="T70" s="11" t="s">
        <v>160</v>
      </c>
      <c r="U70" s="22">
        <v>4004.9308843540002</v>
      </c>
      <c r="X70" s="22"/>
      <c r="Z70" s="21"/>
    </row>
    <row r="71" spans="20:26" x14ac:dyDescent="0.3">
      <c r="T71" s="11" t="s">
        <v>161</v>
      </c>
      <c r="U71" s="22">
        <v>4062.0863945579999</v>
      </c>
      <c r="X71" s="22"/>
      <c r="Z71" s="21"/>
    </row>
    <row r="72" spans="20:26" x14ac:dyDescent="0.3">
      <c r="T72" s="11" t="s">
        <v>162</v>
      </c>
      <c r="U72" s="22">
        <v>4069.4421768709999</v>
      </c>
      <c r="X72" s="22"/>
      <c r="Z72" s="21"/>
    </row>
    <row r="73" spans="20:26" x14ac:dyDescent="0.3">
      <c r="T73" s="11" t="s">
        <v>163</v>
      </c>
      <c r="U73" s="22">
        <v>4136.1922448980004</v>
      </c>
      <c r="X73" s="22"/>
      <c r="Z73" s="21"/>
    </row>
    <row r="74" spans="20:26" x14ac:dyDescent="0.3">
      <c r="T74" s="11" t="s">
        <v>164</v>
      </c>
      <c r="U74" s="22">
        <v>4240.4963265309998</v>
      </c>
      <c r="X74" s="22"/>
      <c r="Z74" s="21"/>
    </row>
    <row r="75" spans="20:26" x14ac:dyDescent="0.3">
      <c r="T75" s="11" t="s">
        <v>165</v>
      </c>
      <c r="U75" s="22">
        <v>4246.9761451249997</v>
      </c>
      <c r="X75" s="22"/>
      <c r="Z75" s="21"/>
    </row>
    <row r="76" spans="20:26" x14ac:dyDescent="0.3">
      <c r="T76" s="11" t="s">
        <v>166</v>
      </c>
      <c r="U76" s="22">
        <v>4348.525714286</v>
      </c>
      <c r="X76" s="22"/>
      <c r="Z76" s="21"/>
    </row>
    <row r="77" spans="20:26" x14ac:dyDescent="0.3">
      <c r="T77" s="11" t="s">
        <v>167</v>
      </c>
      <c r="U77" s="22">
        <v>4459.7130612239998</v>
      </c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48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4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180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180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48.985485781809153</v>
      </c>
      <c r="G2" s="13">
        <f t="shared" ref="G2:G27" si="1">Q2/R2*60</f>
        <v>47.480142661757334</v>
      </c>
      <c r="H2" s="41">
        <f t="shared" ref="H2:H27" si="2">(F2-G2)/G2*100</f>
        <v>3.1704688226732962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34.295873015999994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344.98632653000004</v>
      </c>
      <c r="T2" s="11" t="s">
        <v>92</v>
      </c>
      <c r="U2" s="50">
        <v>4.5866666670000003</v>
      </c>
      <c r="V2" s="32">
        <f>U3-U2</f>
        <v>34.295873015999994</v>
      </c>
      <c r="W2" s="22">
        <v>1</v>
      </c>
      <c r="X2" s="32">
        <f>U4-U2</f>
        <v>344.98632653000004</v>
      </c>
      <c r="Y2" s="22">
        <v>1</v>
      </c>
      <c r="Z2" s="32">
        <f>X2</f>
        <v>344.98632653000004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>L3/M3*60</f>
        <v>58.126437884097214</v>
      </c>
      <c r="G3" s="13">
        <f t="shared" si="1"/>
        <v>52.985830732622041</v>
      </c>
      <c r="H3" s="37">
        <f t="shared" si="2"/>
        <v>9.7018525149030665</v>
      </c>
      <c r="I3" s="13"/>
      <c r="J3" s="11" t="s">
        <v>32</v>
      </c>
      <c r="K3" s="61" t="s">
        <v>76</v>
      </c>
      <c r="L3" s="19">
        <v>44</v>
      </c>
      <c r="M3" s="43">
        <f t="shared" si="3"/>
        <v>45.41823129200003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115.313922902</v>
      </c>
      <c r="T3" s="11" t="s">
        <v>93</v>
      </c>
      <c r="U3" s="50">
        <v>38.882539682999997</v>
      </c>
      <c r="V3" s="32">
        <f>U6-U5</f>
        <v>45.41823129200003</v>
      </c>
      <c r="W3" s="22">
        <v>2</v>
      </c>
      <c r="X3" s="32">
        <f>U7-U5</f>
        <v>115.313922902</v>
      </c>
      <c r="Y3" s="22">
        <v>2</v>
      </c>
      <c r="Z3" s="32">
        <f t="shared" ref="Z3:Z11" si="5">X3</f>
        <v>115.313922902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50.950700554194079</v>
      </c>
      <c r="G4" s="13">
        <f t="shared" si="1"/>
        <v>51.056111554345122</v>
      </c>
      <c r="H4" s="37">
        <f t="shared" si="2"/>
        <v>-0.20646108162554103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38.27229024899998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128.68195011299997</v>
      </c>
      <c r="T4" s="11" t="s">
        <v>94</v>
      </c>
      <c r="U4" s="50">
        <v>349.57299319700002</v>
      </c>
      <c r="V4" s="32">
        <f>U9-U8</f>
        <v>38.27229024899998</v>
      </c>
      <c r="W4" s="22">
        <v>3</v>
      </c>
      <c r="X4" s="32">
        <f>U10-U8</f>
        <v>128.68195011299997</v>
      </c>
      <c r="Y4" s="22">
        <v>3</v>
      </c>
      <c r="Z4" s="32">
        <f t="shared" si="5"/>
        <v>128.68195011299997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149.97835810162238</v>
      </c>
      <c r="G5" s="13">
        <f t="shared" si="1"/>
        <v>140.30496118664769</v>
      </c>
      <c r="H5" s="37">
        <f t="shared" si="2"/>
        <v>6.8945508648879272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35.20507936499996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186.45099773200002</v>
      </c>
      <c r="T5" s="11" t="s">
        <v>95</v>
      </c>
      <c r="U5" s="50">
        <v>355.50331065799998</v>
      </c>
      <c r="V5" s="32">
        <f>U12-U11</f>
        <v>35.20507936499996</v>
      </c>
      <c r="W5" s="22">
        <v>4</v>
      </c>
      <c r="X5" s="32">
        <f>U13-U11</f>
        <v>186.45099773200002</v>
      </c>
      <c r="Y5" s="22">
        <v>4</v>
      </c>
      <c r="Z5" s="32">
        <f t="shared" si="5"/>
        <v>186.45099773200002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46.685520824750057</v>
      </c>
      <c r="G6" s="13">
        <f t="shared" si="1"/>
        <v>48.85387967873578</v>
      </c>
      <c r="H6" s="37">
        <f t="shared" si="2"/>
        <v>-4.4384578425396297</v>
      </c>
      <c r="I6" s="13"/>
      <c r="J6" s="11" t="s">
        <v>37</v>
      </c>
      <c r="K6" s="61" t="s">
        <v>387</v>
      </c>
      <c r="L6" s="19">
        <v>69</v>
      </c>
      <c r="M6" s="43">
        <f t="shared" si="3"/>
        <v>88.678458050000017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302.12544217699997</v>
      </c>
      <c r="T6" s="11" t="s">
        <v>96</v>
      </c>
      <c r="U6" s="50">
        <v>400.92154195000001</v>
      </c>
      <c r="V6" s="32">
        <f>U15-U14</f>
        <v>88.678458050000017</v>
      </c>
      <c r="W6" s="22">
        <v>5</v>
      </c>
      <c r="X6" s="32">
        <f>U16-U14</f>
        <v>302.12544217699997</v>
      </c>
      <c r="Y6" s="22">
        <v>5</v>
      </c>
      <c r="Z6" s="32">
        <f t="shared" si="5"/>
        <v>302.12544217699997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49.742596021152153</v>
      </c>
      <c r="G7" s="25">
        <f t="shared" si="1"/>
        <v>47.960674422043809</v>
      </c>
      <c r="H7" s="37">
        <f t="shared" si="2"/>
        <v>3.7153806125156001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47.042176870000048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225.18448979599998</v>
      </c>
      <c r="T7" s="11" t="s">
        <v>97</v>
      </c>
      <c r="U7" s="50">
        <v>470.81723355999998</v>
      </c>
      <c r="V7" s="32">
        <f>U18-U17</f>
        <v>47.042176870000048</v>
      </c>
      <c r="W7" s="22">
        <v>6</v>
      </c>
      <c r="X7" s="32">
        <f>U19-U17</f>
        <v>225.18448979599998</v>
      </c>
      <c r="Y7" s="22">
        <v>6</v>
      </c>
      <c r="Z7" s="32">
        <f t="shared" si="5"/>
        <v>225.18448979599998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45.497689006090809</v>
      </c>
      <c r="G8" s="25">
        <f t="shared" si="1"/>
        <v>41.869367036090523</v>
      </c>
      <c r="H8" s="37">
        <f t="shared" si="2"/>
        <v>8.6658151934151473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52.749931973000002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212.08823129199982</v>
      </c>
      <c r="T8" s="11" t="s">
        <v>98</v>
      </c>
      <c r="U8" s="50">
        <v>477.779591837</v>
      </c>
      <c r="V8" s="32">
        <f>U21-U20</f>
        <v>52.749931973000002</v>
      </c>
      <c r="W8" s="22">
        <v>7</v>
      </c>
      <c r="X8" s="32">
        <f>U22-U20</f>
        <v>212.08823129199982</v>
      </c>
      <c r="Y8" s="22">
        <v>7</v>
      </c>
      <c r="Z8" s="32">
        <f t="shared" si="5"/>
        <v>212.08823129199982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106.04002497215994</v>
      </c>
      <c r="G9" s="25">
        <f t="shared" si="1"/>
        <v>90.417052330836043</v>
      </c>
      <c r="H9" s="41">
        <f t="shared" si="2"/>
        <v>17.278790049646204</v>
      </c>
      <c r="I9" s="13"/>
      <c r="J9" s="11" t="s">
        <v>37</v>
      </c>
      <c r="K9" s="11" t="s">
        <v>40</v>
      </c>
      <c r="L9" s="19">
        <v>76</v>
      </c>
      <c r="M9" s="43">
        <f t="shared" si="3"/>
        <v>43.002630385999964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137.36346938800011</v>
      </c>
      <c r="T9" s="11" t="s">
        <v>99</v>
      </c>
      <c r="U9" s="50">
        <v>516.05188208599998</v>
      </c>
      <c r="V9" s="32">
        <f>U24-U23</f>
        <v>43.002630385999964</v>
      </c>
      <c r="W9" s="22">
        <v>8</v>
      </c>
      <c r="X9" s="32">
        <f>U25-U23</f>
        <v>137.36346938800011</v>
      </c>
      <c r="Y9" s="22">
        <v>8</v>
      </c>
      <c r="Z9" s="32">
        <f t="shared" si="5"/>
        <v>137.36346938800011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64.328994614148016</v>
      </c>
      <c r="G10" s="25">
        <f t="shared" si="1"/>
        <v>58.197502957072764</v>
      </c>
      <c r="H10" s="41">
        <f t="shared" si="2"/>
        <v>10.535661060231261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36.375510203999966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132.99539682499994</v>
      </c>
      <c r="T10" s="11" t="s">
        <v>100</v>
      </c>
      <c r="U10" s="50">
        <v>606.46154194999997</v>
      </c>
      <c r="V10" s="32">
        <f>U27-U26</f>
        <v>36.375510203999966</v>
      </c>
      <c r="W10" s="22">
        <v>9</v>
      </c>
      <c r="X10" s="32">
        <f>U28-U26</f>
        <v>132.99539682499994</v>
      </c>
      <c r="Y10" s="22">
        <v>9</v>
      </c>
      <c r="Z10" s="32">
        <f t="shared" si="5"/>
        <v>132.99539682499994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41.701188761006378</v>
      </c>
      <c r="G11" s="25">
        <f t="shared" si="1"/>
        <v>41.654380157416938</v>
      </c>
      <c r="H11" s="18">
        <f t="shared" si="2"/>
        <v>0.11237378497181999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40.286621315000048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193.01691609900013</v>
      </c>
      <c r="T11" s="11" t="s">
        <v>101</v>
      </c>
      <c r="U11" s="50">
        <v>613.80571428600001</v>
      </c>
      <c r="V11" s="32">
        <f>U30-U29</f>
        <v>40.286621315000048</v>
      </c>
      <c r="W11" s="22">
        <v>10</v>
      </c>
      <c r="X11" s="32">
        <f>U31-U29</f>
        <v>193.01691609900013</v>
      </c>
      <c r="Y11" s="22">
        <v>10</v>
      </c>
      <c r="Z11" s="32">
        <f t="shared" si="5"/>
        <v>193.01691609900013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43.568874669787419</v>
      </c>
      <c r="G12" s="25">
        <f t="shared" si="1"/>
        <v>43.184977221231343</v>
      </c>
      <c r="H12" s="37">
        <f t="shared" si="2"/>
        <v>0.88896063691180693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38.559637188999659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80.120453515000008</v>
      </c>
      <c r="T12" s="11" t="s">
        <v>102</v>
      </c>
      <c r="U12" s="50">
        <v>649.01079365099997</v>
      </c>
      <c r="V12" s="32">
        <f>U33-U32</f>
        <v>38.559637188999659</v>
      </c>
      <c r="W12" s="22" t="s">
        <v>68</v>
      </c>
      <c r="X12" s="32">
        <f>U38-U32</f>
        <v>273.22920634999991</v>
      </c>
      <c r="Y12" s="22">
        <v>11</v>
      </c>
      <c r="Z12" s="32">
        <f>V12+X30</f>
        <v>80.120453515000008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56.563097302845854</v>
      </c>
      <c r="G13" s="25">
        <f t="shared" si="1"/>
        <v>57.089091819755403</v>
      </c>
      <c r="H13" s="18">
        <f t="shared" si="2"/>
        <v>-0.92135730337109867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25.811882085999969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51.148117913999613</v>
      </c>
      <c r="T13" s="11" t="s">
        <v>103</v>
      </c>
      <c r="U13" s="50">
        <v>800.25671201800003</v>
      </c>
      <c r="V13" s="32">
        <f>U34-U33</f>
        <v>25.811882085999969</v>
      </c>
      <c r="W13" s="22" t="s">
        <v>42</v>
      </c>
      <c r="X13" s="32">
        <f>U41-U39</f>
        <v>166.34723355999995</v>
      </c>
      <c r="Y13" s="22">
        <v>12</v>
      </c>
      <c r="Z13" s="32">
        <f>V13+X31</f>
        <v>51.148117913999613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31.115802638622963</v>
      </c>
      <c r="G14" s="25">
        <f t="shared" si="1"/>
        <v>29.585666493653392</v>
      </c>
      <c r="H14" s="18">
        <f t="shared" si="2"/>
        <v>5.1718833013202872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65.561541949999992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141.96063492100029</v>
      </c>
      <c r="T14" s="11" t="s">
        <v>104</v>
      </c>
      <c r="U14" s="50">
        <v>807.751111111</v>
      </c>
      <c r="V14" s="32">
        <f>U35-U34</f>
        <v>65.561541949999992</v>
      </c>
      <c r="W14" s="22" t="s">
        <v>43</v>
      </c>
      <c r="X14" s="32">
        <f>U44-U42</f>
        <v>114.30811791399992</v>
      </c>
      <c r="Y14" s="22">
        <v>13</v>
      </c>
      <c r="Z14" s="32">
        <f>V14+X32</f>
        <v>141.96063492100029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36.12734368777469</v>
      </c>
      <c r="G15" s="25">
        <f t="shared" si="1"/>
        <v>34.626364843767718</v>
      </c>
      <c r="H15" s="37">
        <f t="shared" si="2"/>
        <v>4.3347860821640039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43.180589568999949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166.34723355999995</v>
      </c>
      <c r="T15" s="11" t="s">
        <v>105</v>
      </c>
      <c r="U15" s="50">
        <v>896.42956916100002</v>
      </c>
      <c r="V15" s="32">
        <f>U40-U39</f>
        <v>43.180589568999949</v>
      </c>
      <c r="W15" s="22">
        <v>12</v>
      </c>
      <c r="X15" s="32">
        <f>U47-U45</f>
        <v>164.95748299300021</v>
      </c>
      <c r="Y15" s="22">
        <v>14</v>
      </c>
      <c r="Z15" s="32">
        <f t="shared" ref="Z15:Z27" si="7">X13</f>
        <v>166.34723355999995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105.75006646690612</v>
      </c>
      <c r="G16" s="25">
        <f t="shared" si="1"/>
        <v>97.980757660854437</v>
      </c>
      <c r="H16" s="37">
        <f t="shared" si="2"/>
        <v>7.9294230740121128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26.099274375999812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114.30811791399992</v>
      </c>
      <c r="T16" s="11" t="s">
        <v>106</v>
      </c>
      <c r="U16" s="50">
        <v>1109.876553288</v>
      </c>
      <c r="V16" s="32">
        <f>U43-U42</f>
        <v>26.099274375999812</v>
      </c>
      <c r="W16" s="22">
        <v>13</v>
      </c>
      <c r="X16" s="32">
        <f>U50-U48</f>
        <v>135.35024943300004</v>
      </c>
      <c r="Y16" s="22">
        <v>15</v>
      </c>
      <c r="Z16" s="32">
        <f t="shared" si="7"/>
        <v>114.30811791399992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49.679527808302254</v>
      </c>
      <c r="G17" s="13">
        <f t="shared" si="1"/>
        <v>47.739574204912955</v>
      </c>
      <c r="H17" s="18">
        <f t="shared" si="2"/>
        <v>4.0636173147720598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47.403832200000124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164.95748299300021</v>
      </c>
      <c r="T17" s="11" t="s">
        <v>107</v>
      </c>
      <c r="U17" s="50">
        <v>1117.87537415</v>
      </c>
      <c r="V17" s="32">
        <f>U46-U45</f>
        <v>47.403832200000124</v>
      </c>
      <c r="W17" s="22">
        <v>14</v>
      </c>
      <c r="X17" s="32">
        <f>U53-U51</f>
        <v>117.58607709799981</v>
      </c>
      <c r="Y17" s="22">
        <v>16</v>
      </c>
      <c r="Z17" s="32">
        <f t="shared" si="7"/>
        <v>164.95748299300021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40.878905742621711</v>
      </c>
      <c r="G18" s="13">
        <f t="shared" si="1"/>
        <v>38.123313563262109</v>
      </c>
      <c r="H18" s="37">
        <f t="shared" si="2"/>
        <v>7.2281024963555511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36.693741497000246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135.35024943300004</v>
      </c>
      <c r="T18" s="11" t="s">
        <v>108</v>
      </c>
      <c r="U18" s="50">
        <v>1164.91755102</v>
      </c>
      <c r="V18" s="32">
        <f>U49-U48</f>
        <v>36.693741497000246</v>
      </c>
      <c r="W18" s="22">
        <v>15</v>
      </c>
      <c r="X18" s="32">
        <f>U56-U54</f>
        <v>244.9268934239999</v>
      </c>
      <c r="Y18" s="22">
        <v>17</v>
      </c>
      <c r="Z18" s="32">
        <f t="shared" si="7"/>
        <v>135.35024943300004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88.553729694000253</v>
      </c>
      <c r="G19" s="25">
        <f t="shared" si="1"/>
        <v>72.202323689429548</v>
      </c>
      <c r="H19" s="41">
        <f t="shared" si="2"/>
        <v>22.64664787646517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24.73074829899997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117.58607709799981</v>
      </c>
      <c r="T19" s="11" t="s">
        <v>109</v>
      </c>
      <c r="U19" s="50">
        <v>1343.059863946</v>
      </c>
      <c r="V19" s="32">
        <f>U52-U51</f>
        <v>24.73074829899997</v>
      </c>
      <c r="W19" s="22">
        <v>16</v>
      </c>
      <c r="X19" s="32">
        <f>U59-U57</f>
        <v>51.370612244999847</v>
      </c>
      <c r="Y19" s="22">
        <v>18</v>
      </c>
      <c r="Z19" s="32">
        <f t="shared" si="7"/>
        <v>117.58607709799981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47.421100047147441</v>
      </c>
      <c r="G20" s="25">
        <f t="shared" si="1"/>
        <v>48.014327196164324</v>
      </c>
      <c r="H20" s="37">
        <f t="shared" si="2"/>
        <v>-1.2355211114241618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70.854535146999751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244.9268934239999</v>
      </c>
      <c r="T20" s="11" t="s">
        <v>110</v>
      </c>
      <c r="U20" s="50">
        <v>1349.9152834470001</v>
      </c>
      <c r="V20" s="32">
        <f>U55-U54</f>
        <v>70.854535146999751</v>
      </c>
      <c r="W20" s="22">
        <v>17</v>
      </c>
      <c r="X20" s="32">
        <f>U62-U60</f>
        <v>62.653287982000165</v>
      </c>
      <c r="Y20" s="22">
        <v>19</v>
      </c>
      <c r="Z20" s="32">
        <f t="shared" si="7"/>
        <v>244.9268934239999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95.2201524140049</v>
      </c>
      <c r="G21" s="25">
        <f t="shared" si="1"/>
        <v>87.598722369480953</v>
      </c>
      <c r="H21" s="37">
        <f t="shared" si="2"/>
        <v>8.7003895015473685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21.424036281000099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51.370612244999847</v>
      </c>
      <c r="T21" s="11" t="s">
        <v>111</v>
      </c>
      <c r="U21" s="50">
        <v>1402.6652154200001</v>
      </c>
      <c r="V21" s="32">
        <f>U58-U57</f>
        <v>21.424036281000099</v>
      </c>
      <c r="W21" s="22">
        <v>18</v>
      </c>
      <c r="X21" s="32">
        <f>U65-U63</f>
        <v>225.59850340100002</v>
      </c>
      <c r="Y21" s="22">
        <v>20</v>
      </c>
      <c r="Z21" s="32">
        <f t="shared" si="7"/>
        <v>51.370612244999847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88.090843856399545</v>
      </c>
      <c r="G22" s="13">
        <f t="shared" si="1"/>
        <v>82.677289043284958</v>
      </c>
      <c r="H22" s="37">
        <f t="shared" si="2"/>
        <v>6.5478136447850481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26.10938775600016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62.653287982000165</v>
      </c>
      <c r="T22" s="11" t="s">
        <v>112</v>
      </c>
      <c r="U22" s="50">
        <v>1562.0035147389999</v>
      </c>
      <c r="V22" s="32">
        <f>U61-U60</f>
        <v>26.10938775600016</v>
      </c>
      <c r="W22" s="22">
        <v>19</v>
      </c>
      <c r="X22" s="32">
        <f>U68-U66</f>
        <v>267.068140589</v>
      </c>
      <c r="Y22" s="22">
        <v>21</v>
      </c>
      <c r="Z22" s="32">
        <f t="shared" si="7"/>
        <v>62.653287982000165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45.700281974527115</v>
      </c>
      <c r="G23" s="13">
        <f t="shared" si="1"/>
        <v>44.282208655625851</v>
      </c>
      <c r="H23" s="37">
        <f t="shared" si="2"/>
        <v>3.2023545391092512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47.920929705000162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225.59850340100002</v>
      </c>
      <c r="T23" s="11" t="s">
        <v>113</v>
      </c>
      <c r="U23" s="50">
        <v>1571.1129251699999</v>
      </c>
      <c r="V23" s="32">
        <f>U64-U63</f>
        <v>47.920929705000162</v>
      </c>
      <c r="W23" s="22">
        <v>20</v>
      </c>
      <c r="X23" s="32">
        <f>U71-U69</f>
        <v>83.592857142999947</v>
      </c>
      <c r="Y23" s="22">
        <v>22</v>
      </c>
      <c r="Z23" s="32">
        <f t="shared" si="7"/>
        <v>225.59850340100002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27.085507940748979</v>
      </c>
      <c r="G24" s="13">
        <f t="shared" si="1"/>
        <v>27.858058934291464</v>
      </c>
      <c r="H24" s="18">
        <f t="shared" si="2"/>
        <v>-2.7731687816609663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75.317029478000222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267.068140589</v>
      </c>
      <c r="T24" s="11" t="s">
        <v>114</v>
      </c>
      <c r="U24" s="50">
        <v>1614.1155555559999</v>
      </c>
      <c r="V24" s="32">
        <f>U67-U66</f>
        <v>75.317029478000222</v>
      </c>
      <c r="W24" s="22">
        <v>21</v>
      </c>
      <c r="X24" s="32">
        <f>U74-U72</f>
        <v>176.00861677999956</v>
      </c>
      <c r="Y24" s="22">
        <v>23</v>
      </c>
      <c r="Z24" s="32">
        <f t="shared" si="7"/>
        <v>267.068140589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95.541992673605705</v>
      </c>
      <c r="G25" s="13">
        <f t="shared" si="1"/>
        <v>91.87387849253723</v>
      </c>
      <c r="H25" s="18">
        <f t="shared" si="2"/>
        <v>3.992553967737881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21.979863944999579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83.592857142999947</v>
      </c>
      <c r="T25" s="11" t="s">
        <v>115</v>
      </c>
      <c r="U25" s="50">
        <v>1708.476394558</v>
      </c>
      <c r="V25" s="32">
        <f>U70-U69</f>
        <v>21.979863944999579</v>
      </c>
      <c r="W25" s="22">
        <v>22</v>
      </c>
      <c r="X25" s="32">
        <f>U77-U75</f>
        <v>187.66911564600014</v>
      </c>
      <c r="Y25" s="22">
        <v>24</v>
      </c>
      <c r="Z25" s="32">
        <f t="shared" si="7"/>
        <v>83.592857142999947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34.23856333676904</v>
      </c>
      <c r="G26" s="13">
        <f t="shared" si="1"/>
        <v>32.555190222090978</v>
      </c>
      <c r="H26" s="37">
        <f t="shared" si="2"/>
        <v>5.170828685669222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65.715374148999672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176.00861677999956</v>
      </c>
      <c r="T26" s="11" t="s">
        <v>116</v>
      </c>
      <c r="U26" s="50">
        <v>1716.506122449</v>
      </c>
      <c r="V26" s="32">
        <f>U73-U72</f>
        <v>65.715374148999672</v>
      </c>
      <c r="W26" s="22">
        <v>23</v>
      </c>
      <c r="X26" s="2">
        <f>SUM(X2:X25)</f>
        <v>4248.8735374119997</v>
      </c>
      <c r="Z26" s="32">
        <f t="shared" si="7"/>
        <v>176.00861677999956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63.233932092088494</v>
      </c>
      <c r="G27" s="13">
        <f t="shared" si="1"/>
        <v>58.50722939789172</v>
      </c>
      <c r="H27" s="18">
        <f t="shared" si="2"/>
        <v>8.0788352872629776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85.397188208000443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187.66911564600014</v>
      </c>
      <c r="T27" s="11" t="s">
        <v>117</v>
      </c>
      <c r="U27" s="50">
        <v>1752.881632653</v>
      </c>
      <c r="V27" s="32">
        <f>U76-U75</f>
        <v>85.397188208000443</v>
      </c>
      <c r="W27" s="22">
        <v>24</v>
      </c>
      <c r="X27" s="32">
        <f t="shared" ref="X27:X32" si="8">U33-U32</f>
        <v>38.559637188999659</v>
      </c>
      <c r="Y27" s="22" t="s">
        <v>68</v>
      </c>
      <c r="Z27" s="32">
        <f t="shared" si="7"/>
        <v>187.66911564600014</v>
      </c>
      <c r="AA27" s="21">
        <v>24</v>
      </c>
      <c r="AC27" s="49"/>
    </row>
    <row r="28" spans="1:29" x14ac:dyDescent="0.3">
      <c r="T28" s="11" t="s">
        <v>118</v>
      </c>
      <c r="U28" s="50">
        <v>1849.501519274</v>
      </c>
      <c r="V28" s="32"/>
      <c r="X28" s="32">
        <f t="shared" si="8"/>
        <v>25.811882085999969</v>
      </c>
      <c r="Y28" s="22" t="s">
        <v>42</v>
      </c>
      <c r="Z28" s="21"/>
      <c r="AC28" s="49"/>
    </row>
    <row r="29" spans="1:29" x14ac:dyDescent="0.3">
      <c r="T29" s="11" t="s">
        <v>119</v>
      </c>
      <c r="U29" s="50">
        <v>1858.1188208619999</v>
      </c>
      <c r="V29" s="32"/>
      <c r="W29" s="22"/>
      <c r="X29" s="32">
        <f t="shared" si="8"/>
        <v>65.561541949999992</v>
      </c>
      <c r="Y29" s="22" t="s">
        <v>43</v>
      </c>
      <c r="Z29" s="21"/>
      <c r="AC29" s="49"/>
    </row>
    <row r="30" spans="1:29" x14ac:dyDescent="0.3">
      <c r="T30" s="11" t="s">
        <v>120</v>
      </c>
      <c r="U30" s="50">
        <v>1898.4054421769999</v>
      </c>
      <c r="V30" s="32"/>
      <c r="W30" s="22"/>
      <c r="X30" s="32">
        <f t="shared" si="8"/>
        <v>41.560816326000349</v>
      </c>
      <c r="Y30" s="22" t="s">
        <v>69</v>
      </c>
      <c r="Z30" s="21"/>
      <c r="AC30" s="49"/>
    </row>
    <row r="31" spans="1:29" x14ac:dyDescent="0.3">
      <c r="T31" s="11" t="s">
        <v>121</v>
      </c>
      <c r="U31" s="50">
        <v>2051.135736961</v>
      </c>
      <c r="V31" s="32"/>
      <c r="W31" s="22"/>
      <c r="X31" s="32">
        <f t="shared" si="8"/>
        <v>25.336235827999644</v>
      </c>
      <c r="Y31" s="22" t="s">
        <v>70</v>
      </c>
      <c r="Z31" s="21"/>
      <c r="AC31" s="49"/>
    </row>
    <row r="32" spans="1:29" x14ac:dyDescent="0.3">
      <c r="T32" s="11" t="s">
        <v>122</v>
      </c>
      <c r="U32" s="50">
        <v>2059.0759183670002</v>
      </c>
      <c r="V32" s="32"/>
      <c r="X32" s="32">
        <f t="shared" si="8"/>
        <v>76.3990929710003</v>
      </c>
      <c r="Y32" s="22" t="s">
        <v>71</v>
      </c>
      <c r="Z32" s="21"/>
      <c r="AC32" s="49"/>
    </row>
    <row r="33" spans="20:29" x14ac:dyDescent="0.3">
      <c r="T33" s="11" t="s">
        <v>123</v>
      </c>
      <c r="U33" s="50">
        <v>2097.6355555559999</v>
      </c>
      <c r="V33" s="32"/>
      <c r="X33" s="22"/>
      <c r="Z33" s="21"/>
      <c r="AC33" s="49"/>
    </row>
    <row r="34" spans="20:29" x14ac:dyDescent="0.3">
      <c r="T34" s="11" t="s">
        <v>124</v>
      </c>
      <c r="U34" s="50">
        <v>2123.4474376419998</v>
      </c>
      <c r="V34" s="32"/>
      <c r="X34" s="22"/>
      <c r="Z34" s="21"/>
      <c r="AC34" s="49"/>
    </row>
    <row r="35" spans="20:29" x14ac:dyDescent="0.3">
      <c r="T35" s="11" t="s">
        <v>125</v>
      </c>
      <c r="U35" s="50">
        <v>2189.0089795919998</v>
      </c>
      <c r="V35" s="32"/>
      <c r="X35" s="22"/>
      <c r="Z35" s="21"/>
      <c r="AC35" s="49"/>
    </row>
    <row r="36" spans="20:29" x14ac:dyDescent="0.3">
      <c r="T36" s="11" t="s">
        <v>126</v>
      </c>
      <c r="U36" s="50">
        <v>2230.5697959180002</v>
      </c>
      <c r="V36" s="32"/>
      <c r="X36" s="22"/>
      <c r="Z36" s="21"/>
      <c r="AC36" s="49"/>
    </row>
    <row r="37" spans="20:29" x14ac:dyDescent="0.3">
      <c r="T37" s="11" t="s">
        <v>127</v>
      </c>
      <c r="U37" s="50">
        <v>2255.9060317459998</v>
      </c>
      <c r="V37" s="32"/>
      <c r="X37" s="22"/>
      <c r="Z37" s="21"/>
      <c r="AC37" s="49"/>
    </row>
    <row r="38" spans="20:29" x14ac:dyDescent="0.3">
      <c r="T38" s="11" t="s">
        <v>128</v>
      </c>
      <c r="U38" s="50">
        <v>2332.3051247170001</v>
      </c>
      <c r="V38" s="32"/>
      <c r="X38" s="22"/>
      <c r="Z38" s="21"/>
      <c r="AC38" s="49"/>
    </row>
    <row r="39" spans="20:29" x14ac:dyDescent="0.3">
      <c r="T39" s="11" t="s">
        <v>129</v>
      </c>
      <c r="U39" s="50">
        <v>2339.0367346940002</v>
      </c>
      <c r="V39" s="32"/>
      <c r="X39" s="22"/>
      <c r="Z39" s="21"/>
      <c r="AC39" s="49"/>
    </row>
    <row r="40" spans="20:29" x14ac:dyDescent="0.3">
      <c r="T40" s="11" t="s">
        <v>130</v>
      </c>
      <c r="U40" s="50">
        <v>2382.2173242630001</v>
      </c>
      <c r="V40" s="32"/>
      <c r="X40" s="22"/>
      <c r="Z40" s="21"/>
      <c r="AC40" s="49"/>
    </row>
    <row r="41" spans="20:29" x14ac:dyDescent="0.3">
      <c r="T41" s="11" t="s">
        <v>131</v>
      </c>
      <c r="U41" s="50">
        <v>2505.3839682540001</v>
      </c>
      <c r="V41" s="32"/>
      <c r="X41" s="22"/>
      <c r="Z41" s="21"/>
      <c r="AC41" s="49"/>
    </row>
    <row r="42" spans="20:29" x14ac:dyDescent="0.3">
      <c r="T42" s="11" t="s">
        <v>132</v>
      </c>
      <c r="U42" s="50">
        <v>2515.243537415</v>
      </c>
      <c r="V42" s="32"/>
      <c r="X42" s="22"/>
      <c r="Z42" s="21"/>
      <c r="AC42" s="49"/>
    </row>
    <row r="43" spans="20:29" x14ac:dyDescent="0.3">
      <c r="T43" s="11" t="s">
        <v>133</v>
      </c>
      <c r="U43" s="50">
        <v>2541.3428117909998</v>
      </c>
      <c r="V43" s="32"/>
      <c r="X43" s="22"/>
      <c r="Z43" s="21"/>
      <c r="AC43" s="49"/>
    </row>
    <row r="44" spans="20:29" x14ac:dyDescent="0.3">
      <c r="T44" s="11" t="s">
        <v>134</v>
      </c>
      <c r="U44" s="50">
        <v>2629.5516553289999</v>
      </c>
      <c r="V44" s="32"/>
      <c r="X44" s="22"/>
      <c r="Z44" s="21"/>
      <c r="AC44" s="49"/>
    </row>
    <row r="45" spans="20:29" x14ac:dyDescent="0.3">
      <c r="T45" s="11" t="s">
        <v>135</v>
      </c>
      <c r="U45" s="50">
        <v>2638.5404081629999</v>
      </c>
      <c r="V45" s="32"/>
      <c r="X45" s="22"/>
      <c r="Z45" s="21"/>
      <c r="AC45" s="49"/>
    </row>
    <row r="46" spans="20:29" x14ac:dyDescent="0.3">
      <c r="T46" s="11" t="s">
        <v>136</v>
      </c>
      <c r="U46" s="50">
        <v>2685.9442403630001</v>
      </c>
      <c r="V46" s="32"/>
      <c r="X46" s="22"/>
      <c r="Z46" s="21"/>
      <c r="AC46" s="49"/>
    </row>
    <row r="47" spans="20:29" x14ac:dyDescent="0.3">
      <c r="T47" s="11" t="s">
        <v>137</v>
      </c>
      <c r="U47" s="50">
        <v>2803.4978911560002</v>
      </c>
      <c r="V47" s="32"/>
      <c r="X47" s="22"/>
      <c r="Z47" s="21"/>
      <c r="AC47" s="49"/>
    </row>
    <row r="48" spans="20:29" x14ac:dyDescent="0.3">
      <c r="T48" s="11" t="s">
        <v>138</v>
      </c>
      <c r="U48" s="50">
        <v>2811.5809523809999</v>
      </c>
      <c r="V48" s="32"/>
      <c r="X48" s="22"/>
      <c r="Z48" s="21"/>
      <c r="AC48" s="49"/>
    </row>
    <row r="49" spans="20:29" x14ac:dyDescent="0.3">
      <c r="T49" s="11" t="s">
        <v>139</v>
      </c>
      <c r="U49" s="50">
        <v>2848.2746938780001</v>
      </c>
      <c r="V49" s="32"/>
      <c r="X49" s="22"/>
      <c r="Z49" s="21"/>
      <c r="AC49" s="49"/>
    </row>
    <row r="50" spans="20:29" x14ac:dyDescent="0.3">
      <c r="T50" s="11" t="s">
        <v>140</v>
      </c>
      <c r="U50" s="50">
        <v>2946.9312018139999</v>
      </c>
      <c r="V50" s="32"/>
      <c r="X50" s="22"/>
      <c r="Z50" s="21"/>
      <c r="AC50" s="49"/>
    </row>
    <row r="51" spans="20:29" x14ac:dyDescent="0.3">
      <c r="T51" s="11" t="s">
        <v>141</v>
      </c>
      <c r="U51" s="50">
        <v>2955.2936054420002</v>
      </c>
      <c r="V51" s="32"/>
      <c r="X51" s="22"/>
      <c r="Z51" s="21"/>
      <c r="AC51" s="49"/>
    </row>
    <row r="52" spans="20:29" x14ac:dyDescent="0.3">
      <c r="T52" s="11" t="s">
        <v>142</v>
      </c>
      <c r="U52" s="50">
        <v>2980.0243537410001</v>
      </c>
      <c r="V52" s="32"/>
      <c r="X52" s="22"/>
      <c r="Z52" s="21"/>
      <c r="AC52" s="49"/>
    </row>
    <row r="53" spans="20:29" x14ac:dyDescent="0.3">
      <c r="T53" s="11" t="s">
        <v>143</v>
      </c>
      <c r="U53" s="50">
        <v>3072.87968254</v>
      </c>
      <c r="V53" s="32"/>
      <c r="X53" s="22"/>
      <c r="Z53" s="21"/>
      <c r="AC53" s="49"/>
    </row>
    <row r="54" spans="20:29" x14ac:dyDescent="0.3">
      <c r="T54" s="11" t="s">
        <v>144</v>
      </c>
      <c r="U54" s="50">
        <v>3081.3344217690001</v>
      </c>
      <c r="V54" s="32"/>
      <c r="X54" s="22"/>
      <c r="Z54" s="21"/>
      <c r="AC54" s="49"/>
    </row>
    <row r="55" spans="20:29" x14ac:dyDescent="0.3">
      <c r="T55" s="11" t="s">
        <v>145</v>
      </c>
      <c r="U55" s="50">
        <v>3152.1889569159998</v>
      </c>
      <c r="V55" s="32"/>
      <c r="X55" s="22"/>
      <c r="Z55" s="21"/>
      <c r="AC55" s="49"/>
    </row>
    <row r="56" spans="20:29" x14ac:dyDescent="0.3">
      <c r="T56" s="11" t="s">
        <v>146</v>
      </c>
      <c r="U56" s="50">
        <v>3326.261315193</v>
      </c>
      <c r="V56" s="32"/>
      <c r="X56" s="22"/>
      <c r="Z56" s="21"/>
      <c r="AC56" s="49"/>
    </row>
    <row r="57" spans="20:29" x14ac:dyDescent="0.3">
      <c r="T57" s="11" t="s">
        <v>147</v>
      </c>
      <c r="U57" s="50">
        <v>3334.460952381</v>
      </c>
      <c r="V57" s="32"/>
      <c r="X57" s="22"/>
      <c r="Z57" s="21"/>
      <c r="AC57" s="49"/>
    </row>
    <row r="58" spans="20:29" x14ac:dyDescent="0.3">
      <c r="T58" s="11" t="s">
        <v>148</v>
      </c>
      <c r="U58" s="50">
        <v>3355.8849886620001</v>
      </c>
      <c r="V58" s="32"/>
      <c r="X58" s="22"/>
      <c r="Z58" s="21"/>
      <c r="AC58" s="49"/>
    </row>
    <row r="59" spans="20:29" x14ac:dyDescent="0.3">
      <c r="T59" s="11" t="s">
        <v>149</v>
      </c>
      <c r="U59" s="50">
        <v>3385.8315646259998</v>
      </c>
      <c r="V59" s="32"/>
      <c r="X59" s="22"/>
      <c r="Z59" s="21"/>
      <c r="AC59" s="49"/>
    </row>
    <row r="60" spans="20:29" x14ac:dyDescent="0.3">
      <c r="T60" s="11" t="s">
        <v>150</v>
      </c>
      <c r="U60" s="50">
        <v>3392.7575510199999</v>
      </c>
      <c r="V60" s="32"/>
      <c r="X60" s="22"/>
      <c r="Z60" s="21"/>
      <c r="AC60" s="49"/>
    </row>
    <row r="61" spans="20:29" x14ac:dyDescent="0.3">
      <c r="T61" s="11" t="s">
        <v>151</v>
      </c>
      <c r="U61" s="50">
        <v>3418.8669387760001</v>
      </c>
      <c r="V61" s="32"/>
      <c r="X61" s="22"/>
      <c r="Z61" s="21"/>
      <c r="AC61" s="49"/>
    </row>
    <row r="62" spans="20:29" x14ac:dyDescent="0.3">
      <c r="T62" s="11" t="s">
        <v>152</v>
      </c>
      <c r="U62" s="50">
        <v>3455.4108390020001</v>
      </c>
      <c r="V62" s="32"/>
      <c r="X62" s="22"/>
      <c r="Z62" s="21"/>
      <c r="AC62" s="49"/>
    </row>
    <row r="63" spans="20:29" x14ac:dyDescent="0.3">
      <c r="T63" s="11" t="s">
        <v>153</v>
      </c>
      <c r="U63" s="50">
        <v>3463.3868480729998</v>
      </c>
      <c r="V63" s="32"/>
      <c r="X63" s="22"/>
      <c r="Z63" s="21"/>
      <c r="AC63" s="49"/>
    </row>
    <row r="64" spans="20:29" x14ac:dyDescent="0.3">
      <c r="T64" s="11" t="s">
        <v>154</v>
      </c>
      <c r="U64" s="50">
        <v>3511.3077777779999</v>
      </c>
      <c r="V64" s="32"/>
      <c r="X64" s="22"/>
      <c r="Z64" s="21"/>
      <c r="AC64" s="49"/>
    </row>
    <row r="65" spans="20:29" x14ac:dyDescent="0.3">
      <c r="T65" s="11" t="s">
        <v>155</v>
      </c>
      <c r="U65" s="50">
        <v>3688.9853514739998</v>
      </c>
      <c r="V65" s="32"/>
      <c r="X65" s="22"/>
      <c r="Z65" s="21"/>
      <c r="AC65" s="49"/>
    </row>
    <row r="66" spans="20:29" x14ac:dyDescent="0.3">
      <c r="T66" s="11" t="s">
        <v>156</v>
      </c>
      <c r="U66" s="50">
        <v>3697.480272109</v>
      </c>
      <c r="V66" s="32"/>
      <c r="X66" s="22"/>
      <c r="Z66" s="21"/>
      <c r="AC66" s="49"/>
    </row>
    <row r="67" spans="20:29" x14ac:dyDescent="0.3">
      <c r="T67" s="11" t="s">
        <v>157</v>
      </c>
      <c r="U67" s="50">
        <v>3772.7973015870002</v>
      </c>
      <c r="V67" s="32"/>
      <c r="X67" s="22"/>
      <c r="Z67" s="21"/>
      <c r="AC67" s="49"/>
    </row>
    <row r="68" spans="20:29" x14ac:dyDescent="0.3">
      <c r="T68" s="11" t="s">
        <v>158</v>
      </c>
      <c r="U68" s="50">
        <v>3964.548412698</v>
      </c>
      <c r="V68" s="32"/>
      <c r="X68" s="22"/>
      <c r="Z68" s="21"/>
      <c r="AC68" s="49"/>
    </row>
    <row r="69" spans="20:29" x14ac:dyDescent="0.3">
      <c r="T69" s="11" t="s">
        <v>159</v>
      </c>
      <c r="U69" s="50">
        <v>3971.6419047620002</v>
      </c>
      <c r="V69" s="32"/>
      <c r="X69" s="22"/>
      <c r="Z69" s="21"/>
      <c r="AC69" s="49"/>
    </row>
    <row r="70" spans="20:29" x14ac:dyDescent="0.3">
      <c r="T70" s="11" t="s">
        <v>160</v>
      </c>
      <c r="U70" s="50">
        <v>3993.6217687069998</v>
      </c>
      <c r="V70" s="32"/>
      <c r="X70" s="22"/>
      <c r="Z70" s="21"/>
      <c r="AC70" s="49"/>
    </row>
    <row r="71" spans="20:29" x14ac:dyDescent="0.3">
      <c r="T71" s="11" t="s">
        <v>161</v>
      </c>
      <c r="U71" s="50">
        <v>4055.2347619050001</v>
      </c>
      <c r="V71" s="32"/>
      <c r="X71" s="22"/>
      <c r="Z71" s="21"/>
      <c r="AC71" s="49"/>
    </row>
    <row r="72" spans="20:29" x14ac:dyDescent="0.3">
      <c r="T72" s="11" t="s">
        <v>162</v>
      </c>
      <c r="U72" s="50">
        <v>4064.34829932</v>
      </c>
      <c r="V72" s="32"/>
      <c r="X72" s="22"/>
      <c r="Z72" s="21"/>
      <c r="AC72" s="49"/>
    </row>
    <row r="73" spans="20:29" x14ac:dyDescent="0.3">
      <c r="T73" s="11" t="s">
        <v>163</v>
      </c>
      <c r="U73" s="50">
        <v>4130.0636734689997</v>
      </c>
      <c r="V73" s="32"/>
      <c r="X73" s="22"/>
      <c r="Z73" s="21"/>
      <c r="AC73" s="49"/>
    </row>
    <row r="74" spans="20:29" x14ac:dyDescent="0.3">
      <c r="T74" s="11" t="s">
        <v>164</v>
      </c>
      <c r="U74" s="50">
        <v>4240.3569160999996</v>
      </c>
      <c r="V74" s="32"/>
      <c r="X74" s="22"/>
      <c r="Z74" s="21"/>
      <c r="AC74" s="49"/>
    </row>
    <row r="75" spans="20:29" x14ac:dyDescent="0.3">
      <c r="T75" s="11" t="s">
        <v>165</v>
      </c>
      <c r="U75" s="50">
        <v>4248.439002268</v>
      </c>
      <c r="V75" s="32"/>
      <c r="X75" s="22"/>
      <c r="Z75" s="21"/>
      <c r="AC75" s="49"/>
    </row>
    <row r="76" spans="20:29" x14ac:dyDescent="0.3">
      <c r="T76" s="11" t="s">
        <v>166</v>
      </c>
      <c r="U76" s="50">
        <v>4333.8361904760004</v>
      </c>
      <c r="V76" s="32"/>
      <c r="X76" s="22"/>
      <c r="Z76" s="21"/>
      <c r="AC76" s="49"/>
    </row>
    <row r="77" spans="20:29" x14ac:dyDescent="0.3">
      <c r="T77" s="11" t="s">
        <v>167</v>
      </c>
      <c r="U77" s="50">
        <v>4436.1081179140001</v>
      </c>
      <c r="V77" s="32"/>
      <c r="X77" s="22"/>
      <c r="Z77" s="21"/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49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.1093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203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203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53.064030940419002</v>
      </c>
      <c r="G2" s="13">
        <f t="shared" ref="G2:G27" si="1">Q2/R2*60</f>
        <v>52.14680612559885</v>
      </c>
      <c r="H2" s="37">
        <f t="shared" ref="H2:H27" si="2">(F2-G2)/G2*100</f>
        <v>1.7589280781855718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31.659863945999998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314.11319727900002</v>
      </c>
      <c r="T2" s="11" t="s">
        <v>92</v>
      </c>
      <c r="U2" s="22">
        <v>0.73197278899999996</v>
      </c>
      <c r="V2" s="32">
        <f>U3-U2</f>
        <v>31.659863945999998</v>
      </c>
      <c r="W2" s="22">
        <v>1</v>
      </c>
      <c r="X2" s="32">
        <f>U4-U2</f>
        <v>314.11319727900002</v>
      </c>
      <c r="Y2" s="22">
        <v>1</v>
      </c>
      <c r="Z2" s="32">
        <f>X2</f>
        <v>314.11319727900002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73.757405896367899</v>
      </c>
      <c r="G3" s="13">
        <f t="shared" si="1"/>
        <v>65.675332117129201</v>
      </c>
      <c r="H3" s="41">
        <f t="shared" si="2"/>
        <v>12.306102639610041</v>
      </c>
      <c r="I3" s="13"/>
      <c r="J3" s="11" t="s">
        <v>32</v>
      </c>
      <c r="K3" s="61" t="s">
        <v>76</v>
      </c>
      <c r="L3" s="19">
        <v>44</v>
      </c>
      <c r="M3" s="43">
        <f t="shared" si="3"/>
        <v>35.793015873000002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93.033469387000025</v>
      </c>
      <c r="T3" s="11" t="s">
        <v>93</v>
      </c>
      <c r="U3" s="22">
        <v>32.391836734999998</v>
      </c>
      <c r="V3" s="32">
        <f>U6-U5</f>
        <v>35.793015873000002</v>
      </c>
      <c r="W3" s="22">
        <v>2</v>
      </c>
      <c r="X3" s="32">
        <f>U7-U5</f>
        <v>93.033469387000025</v>
      </c>
      <c r="Y3" s="22">
        <v>2</v>
      </c>
      <c r="Z3" s="32">
        <f t="shared" ref="Z3:Z11" si="5">X3</f>
        <v>93.033469387000025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58.00314584213907</v>
      </c>
      <c r="G4" s="13">
        <f t="shared" si="1"/>
        <v>58.649694906638445</v>
      </c>
      <c r="H4" s="18">
        <f t="shared" si="2"/>
        <v>-1.1023911812816496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33.61886621299999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112.02104308399998</v>
      </c>
      <c r="T4" s="11" t="s">
        <v>94</v>
      </c>
      <c r="U4" s="22">
        <v>314.84517006800002</v>
      </c>
      <c r="V4" s="32">
        <f>U9-U8</f>
        <v>33.61886621299999</v>
      </c>
      <c r="W4" s="22">
        <v>3</v>
      </c>
      <c r="X4" s="32">
        <f>U10-U8</f>
        <v>112.02104308399998</v>
      </c>
      <c r="Y4" s="22">
        <v>3</v>
      </c>
      <c r="Z4" s="32">
        <f t="shared" si="5"/>
        <v>112.02104308399998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175.65267769788304</v>
      </c>
      <c r="G5" s="13">
        <f t="shared" si="1"/>
        <v>164.75565477499291</v>
      </c>
      <c r="H5" s="37">
        <f t="shared" si="2"/>
        <v>6.6140509336521491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30.059319727999991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158.78058956899997</v>
      </c>
      <c r="T5" s="11" t="s">
        <v>95</v>
      </c>
      <c r="U5" s="22">
        <v>319.32571428599999</v>
      </c>
      <c r="V5" s="32">
        <f>U12-U11</f>
        <v>30.059319727999991</v>
      </c>
      <c r="W5" s="22">
        <v>4</v>
      </c>
      <c r="X5" s="32">
        <f>U13-U11</f>
        <v>158.78058956899997</v>
      </c>
      <c r="Y5" s="22">
        <v>4</v>
      </c>
      <c r="Z5" s="32">
        <f t="shared" si="5"/>
        <v>158.78058956899997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53.634756982061518</v>
      </c>
      <c r="G6" s="13">
        <f t="shared" si="1"/>
        <v>52.715822618677606</v>
      </c>
      <c r="H6" s="18">
        <f t="shared" si="2"/>
        <v>1.7431850964957269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77.188752833999956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279.99183673499999</v>
      </c>
      <c r="T6" s="11" t="s">
        <v>96</v>
      </c>
      <c r="U6" s="22">
        <v>355.11873015899999</v>
      </c>
      <c r="V6" s="32">
        <f>U15-U14</f>
        <v>77.188752833999956</v>
      </c>
      <c r="W6" s="22">
        <v>5</v>
      </c>
      <c r="X6" s="32">
        <f>U16-U14</f>
        <v>279.99183673499999</v>
      </c>
      <c r="Y6" s="22">
        <v>5</v>
      </c>
      <c r="Z6" s="32">
        <f t="shared" si="5"/>
        <v>279.99183673499999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45.110790149565659</v>
      </c>
      <c r="G7" s="25">
        <f t="shared" si="1"/>
        <v>44.567663347448281</v>
      </c>
      <c r="H7" s="18">
        <f t="shared" si="2"/>
        <v>1.2186566701583077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51.872290249000002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242.32816326499994</v>
      </c>
      <c r="T7" s="11" t="s">
        <v>97</v>
      </c>
      <c r="U7" s="22">
        <v>412.35918367300002</v>
      </c>
      <c r="V7" s="32">
        <f>U18-U17</f>
        <v>51.872290249000002</v>
      </c>
      <c r="W7" s="22">
        <v>6</v>
      </c>
      <c r="X7" s="32">
        <f>U19-U17</f>
        <v>242.32816326499994</v>
      </c>
      <c r="Y7" s="22">
        <v>6</v>
      </c>
      <c r="Z7" s="32">
        <f t="shared" si="5"/>
        <v>242.32816326499994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45.808821747942758</v>
      </c>
      <c r="G8" s="25">
        <f t="shared" si="1"/>
        <v>44.252091648460386</v>
      </c>
      <c r="H8" s="18">
        <f t="shared" si="2"/>
        <v>3.5178678374099728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52.391655327999842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200.66848072499988</v>
      </c>
      <c r="T8" s="11" t="s">
        <v>98</v>
      </c>
      <c r="U8" s="22">
        <v>416.76117913799999</v>
      </c>
      <c r="V8" s="32">
        <f>U21-U20</f>
        <v>52.391655327999842</v>
      </c>
      <c r="W8" s="22">
        <v>7</v>
      </c>
      <c r="X8" s="32">
        <f>U22-U20</f>
        <v>200.66848072499988</v>
      </c>
      <c r="Y8" s="22">
        <v>7</v>
      </c>
      <c r="Z8" s="32">
        <f t="shared" si="5"/>
        <v>200.66848072499988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116.03977398419239</v>
      </c>
      <c r="G9" s="25">
        <f t="shared" si="1"/>
        <v>99.529647267769136</v>
      </c>
      <c r="H9" s="41">
        <f t="shared" si="2"/>
        <v>16.58814953096871</v>
      </c>
      <c r="I9" s="13"/>
      <c r="J9" s="11" t="s">
        <v>37</v>
      </c>
      <c r="K9" s="11" t="s">
        <v>40</v>
      </c>
      <c r="L9" s="19">
        <v>76</v>
      </c>
      <c r="M9" s="43">
        <f t="shared" si="3"/>
        <v>39.296870749000163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124.78693877600017</v>
      </c>
      <c r="T9" s="11" t="s">
        <v>99</v>
      </c>
      <c r="U9" s="22">
        <v>450.38004535099998</v>
      </c>
      <c r="V9" s="32">
        <f>U24-U23</f>
        <v>39.296870749000163</v>
      </c>
      <c r="W9" s="22">
        <v>8</v>
      </c>
      <c r="X9" s="32">
        <f>U25-U23</f>
        <v>124.78693877600017</v>
      </c>
      <c r="Y9" s="22">
        <v>8</v>
      </c>
      <c r="Z9" s="32">
        <f t="shared" si="5"/>
        <v>124.78693877600017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55.107219679070397</v>
      </c>
      <c r="G10" s="25">
        <f t="shared" si="1"/>
        <v>50.652195204502476</v>
      </c>
      <c r="H10" s="37">
        <f t="shared" si="2"/>
        <v>8.795323591763923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42.462675737000154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152.80680272100017</v>
      </c>
      <c r="T10" s="11" t="s">
        <v>100</v>
      </c>
      <c r="U10" s="22">
        <v>528.78222222199997</v>
      </c>
      <c r="V10" s="32">
        <f>U27-U26</f>
        <v>42.462675737000154</v>
      </c>
      <c r="W10" s="22">
        <v>9</v>
      </c>
      <c r="X10" s="32">
        <f>U28-U26</f>
        <v>152.80680272100017</v>
      </c>
      <c r="Y10" s="22">
        <v>9</v>
      </c>
      <c r="Z10" s="32">
        <f t="shared" si="5"/>
        <v>152.80680272100017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42.714425400470766</v>
      </c>
      <c r="G11" s="25">
        <f t="shared" si="1"/>
        <v>41.531883232237995</v>
      </c>
      <c r="H11" s="18">
        <f t="shared" si="2"/>
        <v>2.8473116945365371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39.330975056999932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193.58621315200003</v>
      </c>
      <c r="T11" s="11" t="s">
        <v>101</v>
      </c>
      <c r="U11" s="22">
        <v>532.64</v>
      </c>
      <c r="V11" s="32">
        <f>U30-U29</f>
        <v>39.330975056999932</v>
      </c>
      <c r="W11" s="22">
        <v>10</v>
      </c>
      <c r="X11" s="32">
        <f>U31-U29</f>
        <v>193.58621315200003</v>
      </c>
      <c r="Y11" s="22">
        <v>10</v>
      </c>
      <c r="Z11" s="32">
        <f t="shared" si="5"/>
        <v>193.58621315200003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63.008572594326743</v>
      </c>
      <c r="G12" s="25">
        <f t="shared" si="1"/>
        <v>63.005410140171051</v>
      </c>
      <c r="H12" s="18">
        <f t="shared" si="2"/>
        <v>5.0193374642853927E-3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26.663038549000021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54.915918368000121</v>
      </c>
      <c r="T12" s="11" t="s">
        <v>102</v>
      </c>
      <c r="U12" s="22">
        <v>562.69931972799998</v>
      </c>
      <c r="V12" s="32">
        <f>U33-U32</f>
        <v>26.663038549000021</v>
      </c>
      <c r="W12" s="22" t="s">
        <v>68</v>
      </c>
      <c r="X12" s="32">
        <f>U38-U32</f>
        <v>195.84217687099999</v>
      </c>
      <c r="Y12" s="22">
        <v>11</v>
      </c>
      <c r="Z12" s="32">
        <f>V12+X30</f>
        <v>54.915918368000121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72.519823295338881</v>
      </c>
      <c r="G13" s="25">
        <f t="shared" si="1"/>
        <v>75.118992884686307</v>
      </c>
      <c r="H13" s="18">
        <f t="shared" si="2"/>
        <v>-3.4600698033017561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20.132426303000102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38.871655327999861</v>
      </c>
      <c r="T13" s="11" t="s">
        <v>103</v>
      </c>
      <c r="U13" s="22">
        <v>691.42058956899996</v>
      </c>
      <c r="V13" s="32">
        <f>U34-U33</f>
        <v>20.132426303000102</v>
      </c>
      <c r="W13" s="22" t="s">
        <v>42</v>
      </c>
      <c r="X13" s="32">
        <f>U41-U39</f>
        <v>162.59331065800006</v>
      </c>
      <c r="Y13" s="22">
        <v>12</v>
      </c>
      <c r="Z13" s="32">
        <f>V13+X31</f>
        <v>38.871655327999861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44.393169006315851</v>
      </c>
      <c r="G14" s="25">
        <f t="shared" si="1"/>
        <v>41.154439577781439</v>
      </c>
      <c r="H14" s="18">
        <f t="shared" si="2"/>
        <v>7.8696963481017637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45.953015872999913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102.05460317500001</v>
      </c>
      <c r="T14" s="11" t="s">
        <v>104</v>
      </c>
      <c r="U14" s="22">
        <v>694.54095238100001</v>
      </c>
      <c r="V14" s="32">
        <f>U35-U34</f>
        <v>45.953015872999913</v>
      </c>
      <c r="W14" s="22" t="s">
        <v>43</v>
      </c>
      <c r="X14" s="32">
        <f>U44-U42</f>
        <v>121.59510204099979</v>
      </c>
      <c r="Y14" s="22">
        <v>13</v>
      </c>
      <c r="Z14" s="32">
        <f>V14+X32</f>
        <v>102.05460317500001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37.005241278884455</v>
      </c>
      <c r="G15" s="25">
        <f t="shared" si="1"/>
        <v>35.425811656640811</v>
      </c>
      <c r="H15" s="37">
        <f t="shared" si="2"/>
        <v>4.458414778331746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42.156190477000109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162.59331065800006</v>
      </c>
      <c r="T15" s="11" t="s">
        <v>105</v>
      </c>
      <c r="U15" s="22">
        <v>771.72970521499997</v>
      </c>
      <c r="V15" s="32">
        <f>U40-U39</f>
        <v>42.156190477000109</v>
      </c>
      <c r="W15" s="22">
        <v>12</v>
      </c>
      <c r="X15" s="32">
        <f>U47-U45</f>
        <v>166.87963718799983</v>
      </c>
      <c r="Y15" s="22">
        <v>14</v>
      </c>
      <c r="Z15" s="32">
        <f t="shared" ref="Z15:Z27" si="7">X13</f>
        <v>162.59331065800006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95.716972941251484</v>
      </c>
      <c r="G16" s="25">
        <f t="shared" si="1"/>
        <v>92.108940343859842</v>
      </c>
      <c r="H16" s="37">
        <f t="shared" si="2"/>
        <v>3.9171361476119291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28.835011337999731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121.59510204099979</v>
      </c>
      <c r="T16" s="11" t="s">
        <v>106</v>
      </c>
      <c r="U16" s="22">
        <v>974.532789116</v>
      </c>
      <c r="V16" s="32">
        <f>U43-U42</f>
        <v>28.835011337999731</v>
      </c>
      <c r="W16" s="22">
        <v>13</v>
      </c>
      <c r="X16" s="32">
        <f>U50-U48</f>
        <v>98.575963718999901</v>
      </c>
      <c r="Y16" s="22">
        <v>15</v>
      </c>
      <c r="Z16" s="32">
        <f t="shared" si="7"/>
        <v>121.59510204099979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47.893224747452209</v>
      </c>
      <c r="G17" s="13">
        <f t="shared" si="1"/>
        <v>47.189699910051601</v>
      </c>
      <c r="H17" s="37">
        <f t="shared" si="2"/>
        <v>1.4908440586433009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49.171882085999641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166.87963718799983</v>
      </c>
      <c r="T17" s="11" t="s">
        <v>107</v>
      </c>
      <c r="U17" s="22">
        <v>975.86612244900004</v>
      </c>
      <c r="V17" s="32">
        <f>U46-U45</f>
        <v>49.171882085999641</v>
      </c>
      <c r="W17" s="22">
        <v>14</v>
      </c>
      <c r="X17" s="32">
        <f>U53-U51</f>
        <v>112.83446712000023</v>
      </c>
      <c r="Y17" s="22">
        <v>16</v>
      </c>
      <c r="Z17" s="32">
        <f t="shared" si="7"/>
        <v>166.87963718799983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55.010577998162326</v>
      </c>
      <c r="G18" s="13">
        <f t="shared" si="1"/>
        <v>52.34541774005951</v>
      </c>
      <c r="H18" s="37">
        <f t="shared" si="2"/>
        <v>5.0914872269004565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27.267482993000158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98.575963718999901</v>
      </c>
      <c r="T18" s="11" t="s">
        <v>108</v>
      </c>
      <c r="U18" s="22">
        <v>1027.738412698</v>
      </c>
      <c r="V18" s="32">
        <f>U49-U48</f>
        <v>27.267482993000158</v>
      </c>
      <c r="W18" s="22">
        <v>15</v>
      </c>
      <c r="X18" s="32">
        <f>U56-U54</f>
        <v>182.13106575900019</v>
      </c>
      <c r="Y18" s="22">
        <v>17</v>
      </c>
      <c r="Z18" s="32">
        <f t="shared" si="7"/>
        <v>98.575963718999901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88.673573569299919</v>
      </c>
      <c r="G19" s="25">
        <f t="shared" si="1"/>
        <v>75.242859887580622</v>
      </c>
      <c r="H19" s="41">
        <f t="shared" si="2"/>
        <v>17.84981817781242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24.697324263000155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112.83446712000023</v>
      </c>
      <c r="T19" s="11" t="s">
        <v>109</v>
      </c>
      <c r="U19" s="22">
        <v>1218.194285714</v>
      </c>
      <c r="V19" s="32">
        <f>U52-U51</f>
        <v>24.697324263000155</v>
      </c>
      <c r="W19" s="22">
        <v>16</v>
      </c>
      <c r="X19" s="32">
        <f>U59-U57</f>
        <v>45.224489795999943</v>
      </c>
      <c r="Y19" s="22">
        <v>18</v>
      </c>
      <c r="Z19" s="32">
        <f t="shared" si="7"/>
        <v>112.83446712000023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67.516362383353581</v>
      </c>
      <c r="G20" s="25">
        <f t="shared" si="1"/>
        <v>64.568885878925727</v>
      </c>
      <c r="H20" s="37">
        <f t="shared" si="2"/>
        <v>4.5648557572368835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49.76571428599982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182.13106575900019</v>
      </c>
      <c r="T20" s="11" t="s">
        <v>110</v>
      </c>
      <c r="U20" s="22">
        <v>1220.6684807260001</v>
      </c>
      <c r="V20" s="32">
        <f>U55-U54</f>
        <v>49.76571428599982</v>
      </c>
      <c r="W20" s="22">
        <v>17</v>
      </c>
      <c r="X20" s="32">
        <f>U62-U60</f>
        <v>77.826575963999858</v>
      </c>
      <c r="Y20" s="22">
        <v>19</v>
      </c>
      <c r="Z20" s="32">
        <f t="shared" si="7"/>
        <v>182.13106575900019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100.44526222236917</v>
      </c>
      <c r="G21" s="25">
        <f t="shared" si="1"/>
        <v>99.503610108123766</v>
      </c>
      <c r="H21" s="18">
        <f t="shared" si="2"/>
        <v>0.94634969849050832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20.309569161000127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45.224489795999943</v>
      </c>
      <c r="T21" s="11" t="s">
        <v>111</v>
      </c>
      <c r="U21" s="22">
        <v>1273.0601360539999</v>
      </c>
      <c r="V21" s="32">
        <f>U58-U57</f>
        <v>20.309569161000127</v>
      </c>
      <c r="W21" s="22">
        <v>18</v>
      </c>
      <c r="X21" s="32">
        <f>U65-U63</f>
        <v>223.52408163300015</v>
      </c>
      <c r="Y21" s="22">
        <v>20</v>
      </c>
      <c r="Z21" s="32">
        <f t="shared" si="7"/>
        <v>45.224489795999943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72.617995790891626</v>
      </c>
      <c r="G22" s="13">
        <f t="shared" si="1"/>
        <v>66.558292406389654</v>
      </c>
      <c r="H22" s="37">
        <f t="shared" si="2"/>
        <v>9.1043552432247132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31.67256235800005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77.826575963999858</v>
      </c>
      <c r="T22" s="11" t="s">
        <v>112</v>
      </c>
      <c r="U22" s="22">
        <v>1421.336961451</v>
      </c>
      <c r="V22" s="32">
        <f>U61-U60</f>
        <v>31.67256235800005</v>
      </c>
      <c r="W22" s="22">
        <v>19</v>
      </c>
      <c r="X22" s="32">
        <f>U68-U66</f>
        <v>247.70224489800012</v>
      </c>
      <c r="Y22" s="22">
        <v>21</v>
      </c>
      <c r="Z22" s="32">
        <f t="shared" si="7"/>
        <v>77.826575963999858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46.105835422553461</v>
      </c>
      <c r="G23" s="13">
        <f t="shared" si="1"/>
        <v>44.69317098639236</v>
      </c>
      <c r="H23" s="37">
        <f t="shared" si="2"/>
        <v>3.1608060134986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47.499410430999887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223.52408163300015</v>
      </c>
      <c r="T23" s="11" t="s">
        <v>113</v>
      </c>
      <c r="U23" s="22">
        <v>1425.4323809519999</v>
      </c>
      <c r="V23" s="32">
        <f>U64-U63</f>
        <v>47.499410430999887</v>
      </c>
      <c r="W23" s="22">
        <v>20</v>
      </c>
      <c r="X23" s="32">
        <f>U71-U69</f>
        <v>76.883809522999854</v>
      </c>
      <c r="Y23" s="22">
        <v>22</v>
      </c>
      <c r="Z23" s="32">
        <f t="shared" si="7"/>
        <v>223.52408163300015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29.276464799381252</v>
      </c>
      <c r="G24" s="13">
        <f t="shared" si="1"/>
        <v>30.036062059363552</v>
      </c>
      <c r="H24" s="18">
        <f t="shared" si="2"/>
        <v>-2.5289508940320635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69.680544217999795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247.70224489800012</v>
      </c>
      <c r="T24" s="11" t="s">
        <v>114</v>
      </c>
      <c r="U24" s="22">
        <v>1464.7292517010001</v>
      </c>
      <c r="V24" s="32">
        <f>U67-U66</f>
        <v>69.680544217999795</v>
      </c>
      <c r="W24" s="22">
        <v>21</v>
      </c>
      <c r="X24" s="32">
        <f>U74-U72</f>
        <v>142.16507936500011</v>
      </c>
      <c r="Y24" s="22">
        <v>23</v>
      </c>
      <c r="Z24" s="32">
        <f t="shared" si="7"/>
        <v>247.70224489800012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101.22727551151496</v>
      </c>
      <c r="G25" s="13">
        <f t="shared" si="1"/>
        <v>99.890991974097261</v>
      </c>
      <c r="H25" s="18">
        <f t="shared" si="2"/>
        <v>1.3377417833273808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20.745396825000171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76.883809522999854</v>
      </c>
      <c r="T25" s="11" t="s">
        <v>115</v>
      </c>
      <c r="U25" s="22">
        <v>1550.2193197280001</v>
      </c>
      <c r="V25" s="32">
        <f>U70-U69</f>
        <v>20.745396825000171</v>
      </c>
      <c r="W25" s="22">
        <v>22</v>
      </c>
      <c r="X25" s="32">
        <f>U77-U75</f>
        <v>195.14630385500004</v>
      </c>
      <c r="Y25" s="22">
        <v>24</v>
      </c>
      <c r="Z25" s="32">
        <f t="shared" si="7"/>
        <v>76.883809522999854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41.61382371558625</v>
      </c>
      <c r="G26" s="13">
        <f t="shared" si="1"/>
        <v>40.305214371868303</v>
      </c>
      <c r="H26" s="18">
        <f t="shared" si="2"/>
        <v>3.2467494941084167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54.068571429000258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142.16507936500011</v>
      </c>
      <c r="T26" s="11" t="s">
        <v>116</v>
      </c>
      <c r="U26" s="22">
        <v>1555.0179591839999</v>
      </c>
      <c r="V26" s="32">
        <f>U73-U72</f>
        <v>54.068571429000258</v>
      </c>
      <c r="W26" s="22">
        <v>23</v>
      </c>
      <c r="X26" s="2">
        <f>SUM(X2:X25)</f>
        <v>3921.0410430830002</v>
      </c>
      <c r="Z26" s="32">
        <f t="shared" si="7"/>
        <v>142.16507936500011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58.962824748446394</v>
      </c>
      <c r="G27" s="13">
        <f t="shared" si="1"/>
        <v>56.265477660076471</v>
      </c>
      <c r="H27" s="37">
        <f t="shared" si="2"/>
        <v>4.7939646130185496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91.583129252000163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195.14630385500004</v>
      </c>
      <c r="T27" s="11" t="s">
        <v>117</v>
      </c>
      <c r="U27" s="22">
        <v>1597.480634921</v>
      </c>
      <c r="V27" s="32">
        <f>U76-U75</f>
        <v>91.583129252000163</v>
      </c>
      <c r="W27" s="22">
        <v>24</v>
      </c>
      <c r="X27" s="32">
        <f t="shared" ref="X27:X32" si="8">U33-U32</f>
        <v>26.663038549000021</v>
      </c>
      <c r="Y27" s="22" t="s">
        <v>68</v>
      </c>
      <c r="Z27" s="32">
        <f t="shared" si="7"/>
        <v>195.14630385500004</v>
      </c>
      <c r="AA27" s="21">
        <v>24</v>
      </c>
    </row>
    <row r="28" spans="1:27" x14ac:dyDescent="0.3">
      <c r="T28" s="11" t="s">
        <v>118</v>
      </c>
      <c r="U28" s="22">
        <v>1707.8247619050001</v>
      </c>
      <c r="V28" s="32"/>
      <c r="X28" s="32">
        <f t="shared" si="8"/>
        <v>20.132426303000102</v>
      </c>
      <c r="Y28" s="22" t="s">
        <v>42</v>
      </c>
      <c r="Z28" s="21"/>
    </row>
    <row r="29" spans="1:27" x14ac:dyDescent="0.3">
      <c r="T29" s="11" t="s">
        <v>119</v>
      </c>
      <c r="U29" s="22">
        <v>1711.246802721</v>
      </c>
      <c r="V29" s="32"/>
      <c r="W29" s="22"/>
      <c r="X29" s="32">
        <f t="shared" si="8"/>
        <v>45.953015872999913</v>
      </c>
      <c r="Y29" s="22" t="s">
        <v>43</v>
      </c>
      <c r="Z29" s="21"/>
    </row>
    <row r="30" spans="1:27" x14ac:dyDescent="0.3">
      <c r="T30" s="11" t="s">
        <v>120</v>
      </c>
      <c r="U30" s="22">
        <v>1750.5777777779999</v>
      </c>
      <c r="V30" s="32"/>
      <c r="W30" s="22"/>
      <c r="X30" s="32">
        <f t="shared" si="8"/>
        <v>28.2528798190001</v>
      </c>
      <c r="Y30" s="22" t="s">
        <v>69</v>
      </c>
      <c r="Z30" s="21"/>
    </row>
    <row r="31" spans="1:27" x14ac:dyDescent="0.3">
      <c r="T31" s="11" t="s">
        <v>121</v>
      </c>
      <c r="U31" s="22">
        <v>1904.833015873</v>
      </c>
      <c r="V31" s="32"/>
      <c r="W31" s="22"/>
      <c r="X31" s="32">
        <f t="shared" si="8"/>
        <v>18.739229024999759</v>
      </c>
      <c r="Y31" s="22" t="s">
        <v>70</v>
      </c>
      <c r="Z31" s="21"/>
    </row>
    <row r="32" spans="1:27" x14ac:dyDescent="0.3">
      <c r="T32" s="11" t="s">
        <v>122</v>
      </c>
      <c r="U32" s="22">
        <v>1908.596825397</v>
      </c>
      <c r="V32" s="32"/>
      <c r="X32" s="32">
        <f t="shared" si="8"/>
        <v>56.101587302000098</v>
      </c>
      <c r="Y32" s="22" t="s">
        <v>71</v>
      </c>
      <c r="Z32" s="21"/>
    </row>
    <row r="33" spans="20:26" x14ac:dyDescent="0.3">
      <c r="T33" s="11" t="s">
        <v>123</v>
      </c>
      <c r="U33" s="22">
        <v>1935.259863946</v>
      </c>
      <c r="V33" s="32"/>
      <c r="X33" s="22"/>
      <c r="Z33" s="21"/>
    </row>
    <row r="34" spans="20:26" x14ac:dyDescent="0.3">
      <c r="T34" s="11" t="s">
        <v>124</v>
      </c>
      <c r="U34" s="22">
        <v>1955.3922902490001</v>
      </c>
      <c r="V34" s="32"/>
      <c r="X34" s="22"/>
      <c r="Z34" s="21"/>
    </row>
    <row r="35" spans="20:26" x14ac:dyDescent="0.3">
      <c r="T35" s="11" t="s">
        <v>125</v>
      </c>
      <c r="U35" s="22">
        <v>2001.345306122</v>
      </c>
      <c r="V35" s="32"/>
      <c r="X35" s="22"/>
      <c r="Z35" s="21"/>
    </row>
    <row r="36" spans="20:26" x14ac:dyDescent="0.3">
      <c r="T36" s="11" t="s">
        <v>126</v>
      </c>
      <c r="U36" s="22">
        <v>2029.5981859410001</v>
      </c>
      <c r="V36" s="32"/>
      <c r="X36" s="22"/>
      <c r="Z36" s="21"/>
    </row>
    <row r="37" spans="20:26" x14ac:dyDescent="0.3">
      <c r="T37" s="11" t="s">
        <v>127</v>
      </c>
      <c r="U37" s="22">
        <v>2048.3374149659999</v>
      </c>
      <c r="V37" s="32"/>
      <c r="X37" s="22"/>
      <c r="Z37" s="21"/>
    </row>
    <row r="38" spans="20:26" x14ac:dyDescent="0.3">
      <c r="T38" s="11" t="s">
        <v>128</v>
      </c>
      <c r="U38" s="22">
        <v>2104.439002268</v>
      </c>
      <c r="V38" s="32"/>
      <c r="X38" s="22"/>
      <c r="Z38" s="21"/>
    </row>
    <row r="39" spans="20:26" x14ac:dyDescent="0.3">
      <c r="T39" s="11" t="s">
        <v>129</v>
      </c>
      <c r="U39" s="22">
        <v>2108.9244444440001</v>
      </c>
      <c r="V39" s="32"/>
      <c r="X39" s="22"/>
      <c r="Z39" s="21"/>
    </row>
    <row r="40" spans="20:26" x14ac:dyDescent="0.3">
      <c r="T40" s="11" t="s">
        <v>130</v>
      </c>
      <c r="U40" s="22">
        <v>2151.0806349210002</v>
      </c>
      <c r="V40" s="32"/>
      <c r="X40" s="22"/>
      <c r="Z40" s="21"/>
    </row>
    <row r="41" spans="20:26" x14ac:dyDescent="0.3">
      <c r="T41" s="11" t="s">
        <v>131</v>
      </c>
      <c r="U41" s="22">
        <v>2271.5177551020001</v>
      </c>
      <c r="V41" s="32"/>
      <c r="X41" s="22"/>
      <c r="Z41" s="21"/>
    </row>
    <row r="42" spans="20:26" x14ac:dyDescent="0.3">
      <c r="T42" s="11" t="s">
        <v>132</v>
      </c>
      <c r="U42" s="22">
        <v>2274.6367346940001</v>
      </c>
      <c r="V42" s="32"/>
      <c r="X42" s="22"/>
      <c r="Z42" s="21"/>
    </row>
    <row r="43" spans="20:26" x14ac:dyDescent="0.3">
      <c r="T43" s="11" t="s">
        <v>133</v>
      </c>
      <c r="U43" s="22">
        <v>2303.4717460319998</v>
      </c>
      <c r="V43" s="32"/>
      <c r="X43" s="22"/>
      <c r="Z43" s="21"/>
    </row>
    <row r="44" spans="20:26" x14ac:dyDescent="0.3">
      <c r="T44" s="11" t="s">
        <v>134</v>
      </c>
      <c r="U44" s="22">
        <v>2396.2318367349999</v>
      </c>
      <c r="V44" s="32"/>
      <c r="X44" s="22"/>
      <c r="Z44" s="21"/>
    </row>
    <row r="45" spans="20:26" x14ac:dyDescent="0.3">
      <c r="T45" s="11" t="s">
        <v>135</v>
      </c>
      <c r="U45" s="22">
        <v>2399.3636281180002</v>
      </c>
      <c r="V45" s="32"/>
      <c r="X45" s="22"/>
      <c r="Z45" s="21"/>
    </row>
    <row r="46" spans="20:26" x14ac:dyDescent="0.3">
      <c r="T46" s="11" t="s">
        <v>136</v>
      </c>
      <c r="U46" s="22">
        <v>2448.5355102039998</v>
      </c>
      <c r="V46" s="32"/>
      <c r="X46" s="22"/>
      <c r="Z46" s="21"/>
    </row>
    <row r="47" spans="20:26" x14ac:dyDescent="0.3">
      <c r="T47" s="11" t="s">
        <v>137</v>
      </c>
      <c r="U47" s="22">
        <v>2566.243265306</v>
      </c>
      <c r="V47" s="32"/>
      <c r="X47" s="22"/>
      <c r="Z47" s="21"/>
    </row>
    <row r="48" spans="20:26" x14ac:dyDescent="0.3">
      <c r="T48" s="11" t="s">
        <v>138</v>
      </c>
      <c r="U48" s="22">
        <v>2570.081814059</v>
      </c>
      <c r="V48" s="32"/>
      <c r="X48" s="22"/>
      <c r="Z48" s="21"/>
    </row>
    <row r="49" spans="20:26" x14ac:dyDescent="0.3">
      <c r="T49" s="11" t="s">
        <v>139</v>
      </c>
      <c r="U49" s="22">
        <v>2597.3492970520001</v>
      </c>
      <c r="V49" s="32"/>
      <c r="X49" s="22"/>
      <c r="Z49" s="21"/>
    </row>
    <row r="50" spans="20:26" x14ac:dyDescent="0.3">
      <c r="T50" s="11" t="s">
        <v>140</v>
      </c>
      <c r="U50" s="22">
        <v>2668.6577777779999</v>
      </c>
      <c r="V50" s="32"/>
      <c r="X50" s="22"/>
      <c r="Z50" s="21"/>
    </row>
    <row r="51" spans="20:26" x14ac:dyDescent="0.3">
      <c r="T51" s="11" t="s">
        <v>141</v>
      </c>
      <c r="U51" s="22">
        <v>2672.7706122449999</v>
      </c>
      <c r="V51" s="32"/>
      <c r="X51" s="22"/>
      <c r="Z51" s="21"/>
    </row>
    <row r="52" spans="20:26" x14ac:dyDescent="0.3">
      <c r="T52" s="11" t="s">
        <v>142</v>
      </c>
      <c r="U52" s="22">
        <v>2697.4679365080001</v>
      </c>
      <c r="V52" s="32"/>
      <c r="X52" s="22"/>
      <c r="Z52" s="21"/>
    </row>
    <row r="53" spans="20:26" x14ac:dyDescent="0.3">
      <c r="T53" s="11" t="s">
        <v>143</v>
      </c>
      <c r="U53" s="22">
        <v>2785.6050793650002</v>
      </c>
      <c r="V53" s="32"/>
      <c r="X53" s="22"/>
      <c r="Z53" s="21"/>
    </row>
    <row r="54" spans="20:26" x14ac:dyDescent="0.3">
      <c r="T54" s="11" t="s">
        <v>144</v>
      </c>
      <c r="U54" s="22">
        <v>2789.848979592</v>
      </c>
      <c r="V54" s="32"/>
      <c r="X54" s="22"/>
      <c r="Z54" s="21"/>
    </row>
    <row r="55" spans="20:26" x14ac:dyDescent="0.3">
      <c r="T55" s="11" t="s">
        <v>145</v>
      </c>
      <c r="U55" s="22">
        <v>2839.6146938779998</v>
      </c>
      <c r="V55" s="32"/>
      <c r="X55" s="22"/>
      <c r="Z55" s="21"/>
    </row>
    <row r="56" spans="20:26" x14ac:dyDescent="0.3">
      <c r="T56" s="11" t="s">
        <v>146</v>
      </c>
      <c r="U56" s="22">
        <v>2971.9800453510002</v>
      </c>
      <c r="V56" s="32"/>
      <c r="X56" s="22"/>
      <c r="Z56" s="21"/>
    </row>
    <row r="57" spans="20:26" x14ac:dyDescent="0.3">
      <c r="T57" s="11" t="s">
        <v>147</v>
      </c>
      <c r="U57" s="22">
        <v>2976.6726530609999</v>
      </c>
      <c r="V57" s="32"/>
      <c r="X57" s="22"/>
      <c r="Z57" s="21"/>
    </row>
    <row r="58" spans="20:26" x14ac:dyDescent="0.3">
      <c r="T58" s="11" t="s">
        <v>148</v>
      </c>
      <c r="U58" s="22">
        <v>2996.982222222</v>
      </c>
      <c r="V58" s="32"/>
      <c r="X58" s="22"/>
      <c r="Z58" s="21"/>
    </row>
    <row r="59" spans="20:26" x14ac:dyDescent="0.3">
      <c r="T59" s="11" t="s">
        <v>149</v>
      </c>
      <c r="U59" s="22">
        <v>3021.8971428569998</v>
      </c>
      <c r="V59" s="32"/>
      <c r="X59" s="22"/>
      <c r="Z59" s="21"/>
    </row>
    <row r="60" spans="20:26" x14ac:dyDescent="0.3">
      <c r="T60" s="11" t="s">
        <v>150</v>
      </c>
      <c r="U60" s="22">
        <v>3025.241723356</v>
      </c>
      <c r="V60" s="32"/>
      <c r="X60" s="22"/>
      <c r="Z60" s="21"/>
    </row>
    <row r="61" spans="20:26" x14ac:dyDescent="0.3">
      <c r="T61" s="11" t="s">
        <v>151</v>
      </c>
      <c r="U61" s="22">
        <v>3056.914285714</v>
      </c>
      <c r="V61" s="32"/>
      <c r="X61" s="22"/>
      <c r="Z61" s="21"/>
    </row>
    <row r="62" spans="20:26" x14ac:dyDescent="0.3">
      <c r="T62" s="11" t="s">
        <v>152</v>
      </c>
      <c r="U62" s="22">
        <v>3103.0682993199998</v>
      </c>
      <c r="V62" s="32"/>
      <c r="X62" s="22"/>
      <c r="Z62" s="21"/>
    </row>
    <row r="63" spans="20:26" x14ac:dyDescent="0.3">
      <c r="T63" s="11" t="s">
        <v>153</v>
      </c>
      <c r="U63" s="22">
        <v>3108.1853061219999</v>
      </c>
      <c r="V63" s="32"/>
      <c r="X63" s="22"/>
      <c r="Z63" s="21"/>
    </row>
    <row r="64" spans="20:26" x14ac:dyDescent="0.3">
      <c r="T64" s="11" t="s">
        <v>154</v>
      </c>
      <c r="U64" s="22">
        <v>3155.6847165529998</v>
      </c>
      <c r="V64" s="32"/>
      <c r="X64" s="22"/>
      <c r="Z64" s="21"/>
    </row>
    <row r="65" spans="20:26" x14ac:dyDescent="0.3">
      <c r="T65" s="11" t="s">
        <v>155</v>
      </c>
      <c r="U65" s="22">
        <v>3331.7093877550001</v>
      </c>
      <c r="V65" s="32"/>
      <c r="X65" s="22"/>
      <c r="Z65" s="21"/>
    </row>
    <row r="66" spans="20:26" x14ac:dyDescent="0.3">
      <c r="T66" s="11" t="s">
        <v>156</v>
      </c>
      <c r="U66" s="22">
        <v>3337.908027211</v>
      </c>
      <c r="V66" s="32"/>
      <c r="X66" s="22"/>
      <c r="Z66" s="21"/>
    </row>
    <row r="67" spans="20:26" x14ac:dyDescent="0.3">
      <c r="T67" s="11" t="s">
        <v>157</v>
      </c>
      <c r="U67" s="22">
        <v>3407.5885714289998</v>
      </c>
      <c r="V67" s="32"/>
      <c r="X67" s="22"/>
      <c r="Z67" s="21"/>
    </row>
    <row r="68" spans="20:26" x14ac:dyDescent="0.3">
      <c r="T68" s="11" t="s">
        <v>158</v>
      </c>
      <c r="U68" s="22">
        <v>3585.6102721090001</v>
      </c>
      <c r="V68" s="32"/>
      <c r="X68" s="22"/>
      <c r="Z68" s="21"/>
    </row>
    <row r="69" spans="20:26" x14ac:dyDescent="0.3">
      <c r="T69" s="11" t="s">
        <v>159</v>
      </c>
      <c r="U69" s="22">
        <v>3589.828571429</v>
      </c>
      <c r="V69" s="32"/>
      <c r="X69" s="22"/>
      <c r="Z69" s="21"/>
    </row>
    <row r="70" spans="20:26" x14ac:dyDescent="0.3">
      <c r="T70" s="11" t="s">
        <v>160</v>
      </c>
      <c r="U70" s="22">
        <v>3610.5739682540002</v>
      </c>
      <c r="V70" s="32"/>
      <c r="X70" s="22"/>
      <c r="Z70" s="21"/>
    </row>
    <row r="71" spans="20:26" x14ac:dyDescent="0.3">
      <c r="T71" s="11" t="s">
        <v>161</v>
      </c>
      <c r="U71" s="22">
        <v>3666.7123809519999</v>
      </c>
      <c r="V71" s="32"/>
      <c r="X71" s="22"/>
      <c r="Z71" s="21"/>
    </row>
    <row r="72" spans="20:26" x14ac:dyDescent="0.3">
      <c r="T72" s="11" t="s">
        <v>162</v>
      </c>
      <c r="U72" s="22">
        <v>3670.4571428569998</v>
      </c>
      <c r="V72" s="32"/>
      <c r="X72" s="22"/>
      <c r="Z72" s="21"/>
    </row>
    <row r="73" spans="20:26" x14ac:dyDescent="0.3">
      <c r="T73" s="11" t="s">
        <v>163</v>
      </c>
      <c r="U73" s="22">
        <v>3724.525714286</v>
      </c>
      <c r="V73" s="32"/>
      <c r="X73" s="22"/>
      <c r="Z73" s="21"/>
    </row>
    <row r="74" spans="20:26" x14ac:dyDescent="0.3">
      <c r="T74" s="11" t="s">
        <v>164</v>
      </c>
      <c r="U74" s="22">
        <v>3812.6222222219999</v>
      </c>
      <c r="V74" s="32"/>
      <c r="X74" s="22"/>
      <c r="Z74" s="21"/>
    </row>
    <row r="75" spans="20:26" x14ac:dyDescent="0.3">
      <c r="T75" s="11" t="s">
        <v>165</v>
      </c>
      <c r="U75" s="22">
        <v>3817.769795918</v>
      </c>
      <c r="V75" s="32"/>
      <c r="X75" s="22"/>
      <c r="Z75" s="21"/>
    </row>
    <row r="76" spans="20:26" x14ac:dyDescent="0.3">
      <c r="T76" s="11" t="s">
        <v>166</v>
      </c>
      <c r="U76" s="22">
        <v>3909.3529251700002</v>
      </c>
      <c r="V76" s="32"/>
      <c r="X76" s="22"/>
      <c r="Z76" s="21"/>
    </row>
    <row r="77" spans="20:26" x14ac:dyDescent="0.3">
      <c r="T77" s="11" t="s">
        <v>167</v>
      </c>
      <c r="U77" s="22">
        <v>4012.916099773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50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777343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206</v>
      </c>
      <c r="C1" s="16"/>
      <c r="D1" s="16"/>
      <c r="E1" s="16"/>
      <c r="F1" s="15" t="s">
        <v>77</v>
      </c>
      <c r="G1" s="15" t="s">
        <v>73</v>
      </c>
      <c r="H1" s="27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206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>L2/M2*60</f>
        <v>48.514724410795054</v>
      </c>
      <c r="G2" s="13">
        <f t="shared" ref="G2:G27" si="0">Q2/R2*60</f>
        <v>49.240799601571936</v>
      </c>
      <c r="H2" s="29">
        <f t="shared" ref="H2:H27" si="1">(F2-G2)/G2*100</f>
        <v>-1.4745398057136816</v>
      </c>
      <c r="I2" s="13"/>
      <c r="J2" s="11" t="s">
        <v>37</v>
      </c>
      <c r="K2" s="61" t="s">
        <v>59</v>
      </c>
      <c r="L2" s="19">
        <v>28</v>
      </c>
      <c r="M2" s="43">
        <f>V2</f>
        <v>34.628662130999999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2">Z2</f>
        <v>332.65097505599999</v>
      </c>
      <c r="T2" s="11" t="s">
        <v>92</v>
      </c>
      <c r="U2" s="22">
        <v>2.1517460320000001</v>
      </c>
      <c r="V2" s="32">
        <f>U3-U2</f>
        <v>34.628662130999999</v>
      </c>
      <c r="W2" s="22">
        <v>1</v>
      </c>
      <c r="X2" s="32">
        <f>U4-U2</f>
        <v>332.65097505599999</v>
      </c>
      <c r="Y2" s="22">
        <v>1</v>
      </c>
      <c r="Z2" s="32">
        <f>X2</f>
        <v>332.65097505599999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ref="F3:F27" si="3">L3/M3*60</f>
        <v>67.550129966235147</v>
      </c>
      <c r="G3" s="13">
        <f t="shared" si="0"/>
        <v>60.037284762521274</v>
      </c>
      <c r="H3" s="28">
        <f t="shared" si="1"/>
        <v>12.513632542562656</v>
      </c>
      <c r="I3" s="13"/>
      <c r="J3" s="11" t="s">
        <v>32</v>
      </c>
      <c r="K3" s="61" t="s">
        <v>76</v>
      </c>
      <c r="L3" s="19">
        <v>44</v>
      </c>
      <c r="M3" s="43">
        <f t="shared" ref="M3:M27" si="4">V3</f>
        <v>39.082086167999989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2"/>
        <v>101.77015872999999</v>
      </c>
      <c r="T3" s="11" t="s">
        <v>93</v>
      </c>
      <c r="U3" s="22">
        <v>36.780408162999997</v>
      </c>
      <c r="V3" s="32">
        <f>U6-U5</f>
        <v>39.082086167999989</v>
      </c>
      <c r="W3" s="22">
        <v>2</v>
      </c>
      <c r="X3" s="32">
        <f>U7-U5</f>
        <v>101.77015872999999</v>
      </c>
      <c r="Y3" s="22">
        <v>2</v>
      </c>
      <c r="Z3" s="32">
        <f t="shared" ref="Z3:Z11" si="5">X3</f>
        <v>101.77015872999999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3"/>
        <v>42.356643976961095</v>
      </c>
      <c r="G4" s="13">
        <f t="shared" si="0"/>
        <v>43.292583434816869</v>
      </c>
      <c r="H4" s="24">
        <f t="shared" si="1"/>
        <v>-2.1618932934897814</v>
      </c>
      <c r="I4" s="13"/>
      <c r="J4" s="11" t="s">
        <v>39</v>
      </c>
      <c r="K4" s="61" t="s">
        <v>392</v>
      </c>
      <c r="L4" s="19">
        <v>32.5</v>
      </c>
      <c r="M4" s="43">
        <f t="shared" si="4"/>
        <v>46.037641722999979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2"/>
        <v>151.75809523800001</v>
      </c>
      <c r="T4" s="11" t="s">
        <v>94</v>
      </c>
      <c r="U4" s="22">
        <v>334.802721088</v>
      </c>
      <c r="V4" s="32">
        <f>U9-U8</f>
        <v>46.037641722999979</v>
      </c>
      <c r="W4" s="22">
        <v>3</v>
      </c>
      <c r="X4" s="32">
        <f>U10-U8</f>
        <v>151.75809523800001</v>
      </c>
      <c r="Y4" s="22">
        <v>3</v>
      </c>
      <c r="Z4" s="32">
        <f t="shared" si="5"/>
        <v>151.75809523800001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3"/>
        <v>169.6277409484091</v>
      </c>
      <c r="G5" s="13">
        <f t="shared" si="0"/>
        <v>150.35415442683495</v>
      </c>
      <c r="H5" s="28">
        <f t="shared" si="1"/>
        <v>12.818792134508675</v>
      </c>
      <c r="I5" s="13"/>
      <c r="J5" s="11" t="s">
        <v>37</v>
      </c>
      <c r="K5" s="61" t="s">
        <v>386</v>
      </c>
      <c r="L5" s="19">
        <v>88</v>
      </c>
      <c r="M5" s="43">
        <f t="shared" si="4"/>
        <v>31.126984127000014</v>
      </c>
      <c r="N5" s="11"/>
      <c r="O5" s="11" t="s">
        <v>37</v>
      </c>
      <c r="P5" s="19">
        <v>109</v>
      </c>
      <c r="Q5" s="19">
        <f>P5*4</f>
        <v>436</v>
      </c>
      <c r="R5" s="32">
        <f t="shared" si="2"/>
        <v>173.98920634900003</v>
      </c>
      <c r="T5" s="11" t="s">
        <v>95</v>
      </c>
      <c r="U5" s="22">
        <v>339.22902494300001</v>
      </c>
      <c r="V5" s="32">
        <f>U12-U11</f>
        <v>31.126984127000014</v>
      </c>
      <c r="W5" s="22">
        <v>4</v>
      </c>
      <c r="X5" s="32">
        <f>U13-U11</f>
        <v>173.98920634900003</v>
      </c>
      <c r="Y5" s="22">
        <v>4</v>
      </c>
      <c r="Z5" s="32">
        <f t="shared" si="5"/>
        <v>173.98920634900003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3"/>
        <v>55.182314964950287</v>
      </c>
      <c r="G6" s="13">
        <f t="shared" si="0"/>
        <v>53.199787631134846</v>
      </c>
      <c r="H6" s="24">
        <f t="shared" si="1"/>
        <v>3.72657001483062</v>
      </c>
      <c r="I6" s="13"/>
      <c r="J6" s="11" t="s">
        <v>37</v>
      </c>
      <c r="K6" s="61" t="s">
        <v>387</v>
      </c>
      <c r="L6" s="19">
        <v>69</v>
      </c>
      <c r="M6" s="43">
        <f t="shared" si="4"/>
        <v>75.024036281000008</v>
      </c>
      <c r="N6" s="54"/>
      <c r="O6" s="11" t="s">
        <v>37</v>
      </c>
      <c r="P6" s="19">
        <v>82</v>
      </c>
      <c r="Q6" s="19">
        <f>P6*3</f>
        <v>246</v>
      </c>
      <c r="R6" s="32">
        <f t="shared" si="2"/>
        <v>277.44471655299992</v>
      </c>
      <c r="T6" s="11" t="s">
        <v>96</v>
      </c>
      <c r="U6" s="22">
        <v>378.311111111</v>
      </c>
      <c r="V6" s="32">
        <f>U15-U14</f>
        <v>75.024036281000008</v>
      </c>
      <c r="W6" s="22">
        <v>5</v>
      </c>
      <c r="X6" s="32">
        <f>U16-U14</f>
        <v>277.44471655299992</v>
      </c>
      <c r="Y6" s="22">
        <v>5</v>
      </c>
      <c r="Z6" s="32">
        <f t="shared" si="5"/>
        <v>277.44471655299992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3"/>
        <v>46.093854688313087</v>
      </c>
      <c r="G7" s="25">
        <f t="shared" si="0"/>
        <v>43.996250323703229</v>
      </c>
      <c r="H7" s="24">
        <f t="shared" si="1"/>
        <v>4.7676889488915402</v>
      </c>
      <c r="I7" s="13"/>
      <c r="J7" s="11" t="s">
        <v>37</v>
      </c>
      <c r="K7" s="61" t="s">
        <v>388</v>
      </c>
      <c r="L7" s="19">
        <v>39</v>
      </c>
      <c r="M7" s="43">
        <f t="shared" si="4"/>
        <v>50.7659863949998</v>
      </c>
      <c r="N7" s="54"/>
      <c r="O7" s="11" t="s">
        <v>37</v>
      </c>
      <c r="P7" s="19">
        <v>60</v>
      </c>
      <c r="Q7" s="19">
        <f>P7*3</f>
        <v>180</v>
      </c>
      <c r="R7" s="32">
        <f t="shared" si="2"/>
        <v>245.47546485299995</v>
      </c>
      <c r="T7" s="11" t="s">
        <v>97</v>
      </c>
      <c r="U7" s="22">
        <v>440.999183673</v>
      </c>
      <c r="V7" s="32">
        <f>U18-U17</f>
        <v>50.7659863949998</v>
      </c>
      <c r="W7" s="22">
        <v>6</v>
      </c>
      <c r="X7" s="32">
        <f>U19-U17</f>
        <v>245.47546485299995</v>
      </c>
      <c r="Y7" s="22">
        <v>6</v>
      </c>
      <c r="Z7" s="32">
        <f t="shared" si="5"/>
        <v>245.47546485299995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3"/>
        <v>40.044312073342027</v>
      </c>
      <c r="G8" s="25">
        <f t="shared" si="0"/>
        <v>40.148517774927811</v>
      </c>
      <c r="H8" s="24">
        <f t="shared" si="1"/>
        <v>-0.25955055718360437</v>
      </c>
      <c r="I8" s="13"/>
      <c r="J8" s="11" t="s">
        <v>37</v>
      </c>
      <c r="K8" s="61" t="s">
        <v>389</v>
      </c>
      <c r="L8" s="19">
        <v>40</v>
      </c>
      <c r="M8" s="43">
        <f t="shared" si="4"/>
        <v>59.933605442000044</v>
      </c>
      <c r="N8" s="54"/>
      <c r="O8" s="11" t="s">
        <v>37</v>
      </c>
      <c r="P8" s="19">
        <v>74</v>
      </c>
      <c r="Q8" s="19">
        <f>P8*2</f>
        <v>148</v>
      </c>
      <c r="R8" s="32">
        <f t="shared" si="2"/>
        <v>221.17877550999992</v>
      </c>
      <c r="T8" s="11" t="s">
        <v>98</v>
      </c>
      <c r="U8" s="22">
        <v>445.819047619</v>
      </c>
      <c r="V8" s="32">
        <f>U21-U20</f>
        <v>59.933605442000044</v>
      </c>
      <c r="W8" s="22">
        <v>7</v>
      </c>
      <c r="X8" s="32">
        <f>U22-U20</f>
        <v>221.17877550999992</v>
      </c>
      <c r="Y8" s="22">
        <v>7</v>
      </c>
      <c r="Z8" s="32">
        <f t="shared" si="5"/>
        <v>221.17877550999992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3"/>
        <v>109.99431146737115</v>
      </c>
      <c r="G9" s="25">
        <f t="shared" si="0"/>
        <v>87.466241334772889</v>
      </c>
      <c r="H9" s="28">
        <f t="shared" si="1"/>
        <v>25.756302990513952</v>
      </c>
      <c r="I9" s="13"/>
      <c r="J9" s="11" t="s">
        <v>37</v>
      </c>
      <c r="K9" s="11" t="s">
        <v>40</v>
      </c>
      <c r="L9" s="19">
        <v>76</v>
      </c>
      <c r="M9" s="43">
        <f t="shared" si="4"/>
        <v>41.456689343000107</v>
      </c>
      <c r="N9" s="11"/>
      <c r="O9" s="11" t="s">
        <v>37</v>
      </c>
      <c r="P9" s="19">
        <v>69</v>
      </c>
      <c r="Q9" s="19">
        <f>P9*3</f>
        <v>207</v>
      </c>
      <c r="R9" s="32">
        <f t="shared" si="2"/>
        <v>141.997641724</v>
      </c>
      <c r="T9" s="11" t="s">
        <v>99</v>
      </c>
      <c r="U9" s="22">
        <v>491.85668934199998</v>
      </c>
      <c r="V9" s="32">
        <f>U24-U23</f>
        <v>41.456689343000107</v>
      </c>
      <c r="W9" s="22">
        <v>8</v>
      </c>
      <c r="X9" s="32">
        <f>U25-U23</f>
        <v>141.997641724</v>
      </c>
      <c r="Y9" s="22">
        <v>8</v>
      </c>
      <c r="Z9" s="32">
        <f t="shared" si="5"/>
        <v>141.997641724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3"/>
        <v>58.800268034598901</v>
      </c>
      <c r="G10" s="25">
        <f t="shared" si="0"/>
        <v>52.276536620939652</v>
      </c>
      <c r="H10" s="28">
        <f t="shared" si="1"/>
        <v>12.479272414244315</v>
      </c>
      <c r="I10" s="13"/>
      <c r="J10" s="11" t="s">
        <v>41</v>
      </c>
      <c r="K10" s="61" t="s">
        <v>388</v>
      </c>
      <c r="L10" s="19">
        <v>39</v>
      </c>
      <c r="M10" s="43">
        <f t="shared" si="4"/>
        <v>39.795736962000092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2"/>
        <v>148.05877551000003</v>
      </c>
      <c r="T10" s="11" t="s">
        <v>100</v>
      </c>
      <c r="U10" s="22">
        <v>597.57714285700001</v>
      </c>
      <c r="V10" s="32">
        <f>U27-U26</f>
        <v>39.795736962000092</v>
      </c>
      <c r="W10" s="22">
        <v>9</v>
      </c>
      <c r="X10" s="32">
        <f>U28-U26</f>
        <v>148.05877551000003</v>
      </c>
      <c r="Y10" s="22">
        <v>9</v>
      </c>
      <c r="Z10" s="32">
        <f t="shared" si="5"/>
        <v>148.05877551000003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3"/>
        <v>46.89588819144349</v>
      </c>
      <c r="G11" s="25">
        <f t="shared" si="0"/>
        <v>45.228507516834448</v>
      </c>
      <c r="H11" s="24">
        <f t="shared" si="1"/>
        <v>3.6865701880355624</v>
      </c>
      <c r="I11" s="13"/>
      <c r="J11" s="11" t="s">
        <v>37</v>
      </c>
      <c r="K11" s="61" t="s">
        <v>59</v>
      </c>
      <c r="L11" s="19">
        <v>28</v>
      </c>
      <c r="M11" s="43">
        <f t="shared" si="4"/>
        <v>35.82403628100019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2"/>
        <v>177.76399093000009</v>
      </c>
      <c r="T11" s="11" t="s">
        <v>101</v>
      </c>
      <c r="U11" s="22">
        <v>603.11301587299999</v>
      </c>
      <c r="V11" s="32">
        <f>U30-U29</f>
        <v>35.82403628100019</v>
      </c>
      <c r="W11" s="22">
        <v>10</v>
      </c>
      <c r="X11" s="32">
        <f>U31-U29</f>
        <v>177.76399093000009</v>
      </c>
      <c r="Y11" s="22">
        <v>10</v>
      </c>
      <c r="Z11" s="32">
        <f t="shared" si="5"/>
        <v>177.76399093000009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3"/>
        <v>50.758416575209921</v>
      </c>
      <c r="G12" s="25">
        <f t="shared" si="0"/>
        <v>51.028897928457873</v>
      </c>
      <c r="H12" s="24">
        <f t="shared" si="1"/>
        <v>-0.53005525149135058</v>
      </c>
      <c r="I12" s="24"/>
      <c r="J12" s="11" t="s">
        <v>32</v>
      </c>
      <c r="K12" s="39" t="s">
        <v>172</v>
      </c>
      <c r="L12" s="19">
        <v>28</v>
      </c>
      <c r="M12" s="43">
        <f t="shared" si="4"/>
        <v>33.09795918299983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2"/>
        <v>67.804716551999491</v>
      </c>
      <c r="T12" s="11" t="s">
        <v>102</v>
      </c>
      <c r="U12" s="22">
        <v>634.24</v>
      </c>
      <c r="V12" s="32">
        <f>U33-U32</f>
        <v>33.09795918299983</v>
      </c>
      <c r="W12" s="22" t="s">
        <v>68</v>
      </c>
      <c r="X12" s="32">
        <f>U38-U32</f>
        <v>234.917823129</v>
      </c>
      <c r="Y12" s="22">
        <v>11</v>
      </c>
      <c r="Z12" s="32">
        <f>V12+X30</f>
        <v>67.804716551999491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3"/>
        <v>73.372686559734859</v>
      </c>
      <c r="G13" s="25">
        <f t="shared" si="0"/>
        <v>70.851939144272137</v>
      </c>
      <c r="H13" s="24">
        <f t="shared" si="1"/>
        <v>3.5577677137810646</v>
      </c>
      <c r="I13" s="24"/>
      <c r="J13" s="11" t="s">
        <v>32</v>
      </c>
      <c r="K13" s="39" t="s">
        <v>174</v>
      </c>
      <c r="L13" s="19">
        <v>24.3333333</v>
      </c>
      <c r="M13" s="43">
        <f t="shared" si="4"/>
        <v>19.898412699000346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2"/>
        <v>41.212698414000442</v>
      </c>
      <c r="T13" s="11" t="s">
        <v>103</v>
      </c>
      <c r="U13" s="22">
        <v>777.10222222200002</v>
      </c>
      <c r="V13" s="32">
        <f>U34-U33</f>
        <v>19.898412699000346</v>
      </c>
      <c r="W13" s="22" t="s">
        <v>42</v>
      </c>
      <c r="X13" s="32">
        <f>U41-U39</f>
        <v>168.72816326499969</v>
      </c>
      <c r="Y13" s="22">
        <v>12</v>
      </c>
      <c r="Z13" s="32">
        <f>V13+X31</f>
        <v>41.212698414000442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3"/>
        <v>36.601441209263221</v>
      </c>
      <c r="G14" s="25">
        <f t="shared" si="0"/>
        <v>33.359701221638353</v>
      </c>
      <c r="H14" s="24">
        <f t="shared" si="1"/>
        <v>9.7175330381021325</v>
      </c>
      <c r="I14" s="24"/>
      <c r="J14" s="11" t="s">
        <v>37</v>
      </c>
      <c r="K14" s="39" t="s">
        <v>173</v>
      </c>
      <c r="L14" s="19">
        <v>34</v>
      </c>
      <c r="M14" s="43">
        <f t="shared" si="4"/>
        <v>55.735510204000093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2"/>
        <v>125.90040816300007</v>
      </c>
      <c r="T14" s="11" t="s">
        <v>104</v>
      </c>
      <c r="U14" s="22">
        <v>782.04698412699997</v>
      </c>
      <c r="V14" s="32">
        <f>U35-U34</f>
        <v>55.735510204000093</v>
      </c>
      <c r="W14" s="22" t="s">
        <v>43</v>
      </c>
      <c r="X14" s="32">
        <f>U44-U42</f>
        <v>136.17560090699999</v>
      </c>
      <c r="Y14" s="22">
        <v>13</v>
      </c>
      <c r="Z14" s="32">
        <f>V14+X32</f>
        <v>125.90040816300007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3"/>
        <v>39.096811151375888</v>
      </c>
      <c r="G15" s="25">
        <f t="shared" si="0"/>
        <v>34.137750856408637</v>
      </c>
      <c r="H15" s="28">
        <f t="shared" si="1"/>
        <v>14.526616928649513</v>
      </c>
      <c r="I15" s="25"/>
      <c r="J15" s="11" t="s">
        <v>37</v>
      </c>
      <c r="K15" s="61" t="s">
        <v>388</v>
      </c>
      <c r="L15" s="19">
        <v>26</v>
      </c>
      <c r="M15" s="43">
        <f t="shared" si="4"/>
        <v>39.900952381000025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2"/>
        <v>168.72816326499969</v>
      </c>
      <c r="T15" s="11" t="s">
        <v>105</v>
      </c>
      <c r="U15" s="22">
        <v>857.07102040799998</v>
      </c>
      <c r="V15" s="32">
        <f>U40-U39</f>
        <v>39.900952381000025</v>
      </c>
      <c r="W15" s="22">
        <v>12</v>
      </c>
      <c r="X15" s="32">
        <f>U47-U45</f>
        <v>178.58158730199966</v>
      </c>
      <c r="Y15" s="22">
        <v>14</v>
      </c>
      <c r="Z15" s="32">
        <f t="shared" ref="Z15:Z27" si="7">X13</f>
        <v>168.72816326499969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3"/>
        <v>87.959322897786933</v>
      </c>
      <c r="G16" s="25">
        <f t="shared" si="0"/>
        <v>82.246716191463292</v>
      </c>
      <c r="H16" s="29">
        <f t="shared" si="1"/>
        <v>6.9456957929179595</v>
      </c>
      <c r="I16" s="25"/>
      <c r="J16" s="11" t="s">
        <v>32</v>
      </c>
      <c r="K16" s="61" t="s">
        <v>387</v>
      </c>
      <c r="L16" s="19">
        <v>46</v>
      </c>
      <c r="M16" s="43">
        <f t="shared" si="4"/>
        <v>31.378140588999941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2"/>
        <v>136.17560090699999</v>
      </c>
      <c r="T16" s="11" t="s">
        <v>106</v>
      </c>
      <c r="U16" s="22">
        <v>1059.4917006799999</v>
      </c>
      <c r="V16" s="32">
        <f>U43-U42</f>
        <v>31.378140588999941</v>
      </c>
      <c r="W16" s="22">
        <v>13</v>
      </c>
      <c r="X16" s="32">
        <f>U50-U48</f>
        <v>115.28224489800004</v>
      </c>
      <c r="Y16" s="22">
        <v>15</v>
      </c>
      <c r="Z16" s="32">
        <f t="shared" si="7"/>
        <v>136.17560090699999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3"/>
        <v>43.706842567754769</v>
      </c>
      <c r="G17" s="13">
        <f t="shared" si="0"/>
        <v>44.097491342612905</v>
      </c>
      <c r="H17" s="29">
        <f t="shared" si="1"/>
        <v>-0.88587527989520432</v>
      </c>
      <c r="I17" s="25"/>
      <c r="J17" s="11" t="s">
        <v>37</v>
      </c>
      <c r="K17" s="61" t="s">
        <v>390</v>
      </c>
      <c r="L17" s="19">
        <v>39.25</v>
      </c>
      <c r="M17" s="43">
        <f t="shared" si="4"/>
        <v>53.881723355999839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2"/>
        <v>178.58158730199966</v>
      </c>
      <c r="T17" s="11" t="s">
        <v>107</v>
      </c>
      <c r="U17" s="22">
        <v>1063.4798185940001</v>
      </c>
      <c r="V17" s="32">
        <f>U46-U45</f>
        <v>53.881723355999839</v>
      </c>
      <c r="W17" s="22">
        <v>14</v>
      </c>
      <c r="X17" s="32">
        <f>U53-U51</f>
        <v>130.55244897900002</v>
      </c>
      <c r="Y17" s="22">
        <v>16</v>
      </c>
      <c r="Z17" s="32">
        <f t="shared" si="7"/>
        <v>178.58158730199966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3"/>
        <v>46.802468113440966</v>
      </c>
      <c r="G18" s="13">
        <f t="shared" si="0"/>
        <v>44.759711303032731</v>
      </c>
      <c r="H18" s="29">
        <f t="shared" si="1"/>
        <v>4.5638292807081333</v>
      </c>
      <c r="I18" s="25"/>
      <c r="J18" s="11" t="s">
        <v>37</v>
      </c>
      <c r="K18" s="11" t="s">
        <v>58</v>
      </c>
      <c r="L18" s="19">
        <v>25</v>
      </c>
      <c r="M18" s="43">
        <f t="shared" si="4"/>
        <v>32.049591837000207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2"/>
        <v>115.28224489800004</v>
      </c>
      <c r="T18" s="11" t="s">
        <v>108</v>
      </c>
      <c r="U18" s="22">
        <v>1114.2458049889999</v>
      </c>
      <c r="V18" s="32">
        <f>U49-U48</f>
        <v>32.049591837000207</v>
      </c>
      <c r="W18" s="22">
        <v>15</v>
      </c>
      <c r="X18" s="32">
        <f>U56-U54</f>
        <v>177.18512471600025</v>
      </c>
      <c r="Y18" s="22">
        <v>17</v>
      </c>
      <c r="Z18" s="32">
        <f t="shared" si="7"/>
        <v>115.28224489800004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3"/>
        <v>75.050355285190193</v>
      </c>
      <c r="G19" s="25">
        <f t="shared" si="0"/>
        <v>65.031242741112081</v>
      </c>
      <c r="H19" s="28">
        <f t="shared" si="1"/>
        <v>15.406613993160139</v>
      </c>
      <c r="I19" s="13"/>
      <c r="J19" s="11" t="s">
        <v>37</v>
      </c>
      <c r="K19" s="61" t="s">
        <v>391</v>
      </c>
      <c r="L19" s="19">
        <v>36.5</v>
      </c>
      <c r="M19" s="43">
        <f t="shared" si="4"/>
        <v>29.180408162999811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2"/>
        <v>130.55244897900002</v>
      </c>
      <c r="T19" s="11" t="s">
        <v>109</v>
      </c>
      <c r="U19" s="22">
        <v>1308.9552834470001</v>
      </c>
      <c r="V19" s="32">
        <f>U52-U51</f>
        <v>29.180408162999811</v>
      </c>
      <c r="W19" s="22">
        <v>16</v>
      </c>
      <c r="X19" s="32">
        <f>U59-U57</f>
        <v>47.436621315000139</v>
      </c>
      <c r="Y19" s="22">
        <v>18</v>
      </c>
      <c r="Z19" s="32">
        <f t="shared" si="7"/>
        <v>130.55244897900002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3"/>
        <v>72.352410380377535</v>
      </c>
      <c r="G20" s="25">
        <f t="shared" si="0"/>
        <v>66.371260109162222</v>
      </c>
      <c r="H20" s="29">
        <f t="shared" si="1"/>
        <v>9.0116569451566662</v>
      </c>
      <c r="I20" s="13"/>
      <c r="J20" s="11" t="s">
        <v>32</v>
      </c>
      <c r="K20" s="11" t="s">
        <v>59</v>
      </c>
      <c r="L20" s="19">
        <v>56</v>
      </c>
      <c r="M20" s="43">
        <f t="shared" si="4"/>
        <v>46.439365079000254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2"/>
        <v>177.18512471600025</v>
      </c>
      <c r="T20" s="11" t="s">
        <v>110</v>
      </c>
      <c r="U20" s="22">
        <v>1314.194285714</v>
      </c>
      <c r="V20" s="32">
        <f>U55-U54</f>
        <v>46.439365079000254</v>
      </c>
      <c r="W20" s="22">
        <v>17</v>
      </c>
      <c r="X20" s="32">
        <f>U62-U60</f>
        <v>89.923310657999991</v>
      </c>
      <c r="Y20" s="22">
        <v>19</v>
      </c>
      <c r="Z20" s="32">
        <f t="shared" si="7"/>
        <v>177.18512471600025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3"/>
        <v>98.089434488038705</v>
      </c>
      <c r="G21" s="25">
        <f t="shared" si="0"/>
        <v>94.863417234503501</v>
      </c>
      <c r="H21" s="24">
        <f t="shared" si="1"/>
        <v>3.4006968624801388</v>
      </c>
      <c r="I21" s="13"/>
      <c r="J21" s="11" t="s">
        <v>37</v>
      </c>
      <c r="K21" s="11" t="s">
        <v>60</v>
      </c>
      <c r="L21" s="19">
        <v>34</v>
      </c>
      <c r="M21" s="43">
        <f t="shared" si="4"/>
        <v>20.797346938000373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2"/>
        <v>47.436621315000139</v>
      </c>
      <c r="T21" s="11" t="s">
        <v>111</v>
      </c>
      <c r="U21" s="22">
        <v>1374.127891156</v>
      </c>
      <c r="V21" s="32">
        <f>U58-U57</f>
        <v>20.797346938000373</v>
      </c>
      <c r="W21" s="22">
        <v>18</v>
      </c>
      <c r="X21" s="32">
        <f>U65-U63</f>
        <v>244.31746031700004</v>
      </c>
      <c r="Y21" s="22">
        <v>20</v>
      </c>
      <c r="Z21" s="32">
        <f t="shared" si="7"/>
        <v>47.436621315000139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3"/>
        <v>62.40081983028108</v>
      </c>
      <c r="G22" s="13">
        <f t="shared" si="0"/>
        <v>57.604685171132125</v>
      </c>
      <c r="H22" s="29">
        <f t="shared" si="1"/>
        <v>8.3259454415914043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4"/>
        <v>36.858458049999626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2"/>
        <v>89.923310657999991</v>
      </c>
      <c r="T22" s="11" t="s">
        <v>112</v>
      </c>
      <c r="U22" s="22">
        <v>1535.3730612239999</v>
      </c>
      <c r="V22" s="32">
        <f>U61-U60</f>
        <v>36.858458049999626</v>
      </c>
      <c r="W22" s="22">
        <v>19</v>
      </c>
      <c r="X22" s="32">
        <f>U68-U66</f>
        <v>261.97170068100013</v>
      </c>
      <c r="Y22" s="22">
        <v>21</v>
      </c>
      <c r="Z22" s="32">
        <f t="shared" si="7"/>
        <v>89.923310657999991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3"/>
        <v>43.809059832734228</v>
      </c>
      <c r="G23" s="13">
        <f t="shared" si="0"/>
        <v>40.889423077000103</v>
      </c>
      <c r="H23" s="29">
        <f t="shared" si="1"/>
        <v>7.1403226947860556</v>
      </c>
      <c r="I23" s="13"/>
      <c r="J23" s="11" t="s">
        <v>37</v>
      </c>
      <c r="K23" s="11" t="s">
        <v>62</v>
      </c>
      <c r="L23" s="19">
        <v>36.5</v>
      </c>
      <c r="M23" s="32">
        <f t="shared" si="4"/>
        <v>49.989659863999805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2"/>
        <v>244.31746031700004</v>
      </c>
      <c r="T23" s="11" t="s">
        <v>113</v>
      </c>
      <c r="U23" s="22">
        <v>1539.1909297049999</v>
      </c>
      <c r="V23" s="32">
        <f>U64-U63</f>
        <v>49.989659863999805</v>
      </c>
      <c r="W23" s="22">
        <v>20</v>
      </c>
      <c r="X23" s="32">
        <f>U71-U69</f>
        <v>81.627641724000114</v>
      </c>
      <c r="Y23" s="22">
        <v>22</v>
      </c>
      <c r="Z23" s="32">
        <f t="shared" si="7"/>
        <v>244.31746031700004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3"/>
        <v>27.67080951657103</v>
      </c>
      <c r="G24" s="13">
        <f t="shared" si="0"/>
        <v>28.400014126180753</v>
      </c>
      <c r="H24" s="24">
        <f t="shared" si="1"/>
        <v>-2.5676205876866143</v>
      </c>
      <c r="I24" s="13"/>
      <c r="J24" s="11" t="s">
        <v>37</v>
      </c>
      <c r="K24" s="11" t="s">
        <v>60</v>
      </c>
      <c r="L24" s="19">
        <v>34</v>
      </c>
      <c r="M24" s="32">
        <f t="shared" si="4"/>
        <v>73.723900226999831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2"/>
        <v>261.97170068100013</v>
      </c>
      <c r="T24" s="11" t="s">
        <v>114</v>
      </c>
      <c r="U24" s="22">
        <v>1580.647619048</v>
      </c>
      <c r="V24" s="32">
        <f>U67-U66</f>
        <v>73.723900226999831</v>
      </c>
      <c r="W24" s="22">
        <v>21</v>
      </c>
      <c r="X24" s="32">
        <f>U74-U72</f>
        <v>152.34716553300041</v>
      </c>
      <c r="Y24" s="22">
        <v>23</v>
      </c>
      <c r="Z24" s="32">
        <f t="shared" si="7"/>
        <v>261.97170068100013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3"/>
        <v>94.996014902925737</v>
      </c>
      <c r="G25" s="13">
        <f t="shared" si="0"/>
        <v>94.085775820495513</v>
      </c>
      <c r="H25" s="24">
        <f t="shared" si="1"/>
        <v>0.96745663676818838</v>
      </c>
      <c r="I25" s="13"/>
      <c r="J25" s="11" t="s">
        <v>37</v>
      </c>
      <c r="K25" s="11" t="s">
        <v>63</v>
      </c>
      <c r="L25" s="19">
        <v>35</v>
      </c>
      <c r="M25" s="32">
        <f t="shared" si="4"/>
        <v>22.106190476999927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2"/>
        <v>81.627641724000114</v>
      </c>
      <c r="T25" s="11" t="s">
        <v>115</v>
      </c>
      <c r="U25" s="22">
        <v>1681.1885714289999</v>
      </c>
      <c r="V25" s="32">
        <f>U70-U69</f>
        <v>22.106190476999927</v>
      </c>
      <c r="W25" s="22">
        <v>22</v>
      </c>
      <c r="X25" s="32">
        <f>U77-U75</f>
        <v>184.28979591899952</v>
      </c>
      <c r="Y25" s="22">
        <v>24</v>
      </c>
      <c r="Z25" s="32">
        <f t="shared" si="7"/>
        <v>81.627641724000114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3"/>
        <v>41.506767830566211</v>
      </c>
      <c r="G26" s="13">
        <f t="shared" si="0"/>
        <v>37.611425062967825</v>
      </c>
      <c r="H26" s="28">
        <f t="shared" si="1"/>
        <v>10.356807169834511</v>
      </c>
      <c r="I26" s="13"/>
      <c r="J26" s="11" t="s">
        <v>37</v>
      </c>
      <c r="K26" s="11" t="s">
        <v>64</v>
      </c>
      <c r="L26" s="19">
        <v>37.5</v>
      </c>
      <c r="M26" s="32">
        <f t="shared" si="4"/>
        <v>54.208027211000172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2"/>
        <v>152.34716553300041</v>
      </c>
      <c r="T26" s="11" t="s">
        <v>116</v>
      </c>
      <c r="U26" s="22">
        <v>1685.737142857</v>
      </c>
      <c r="V26" s="32">
        <f>U73-U72</f>
        <v>54.208027211000172</v>
      </c>
      <c r="W26" s="22">
        <v>23</v>
      </c>
      <c r="X26" s="2">
        <f>SUM(X2:X25)</f>
        <v>4175.4244897959998</v>
      </c>
      <c r="Z26" s="32">
        <f t="shared" si="7"/>
        <v>152.34716553300041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3"/>
        <v>62.746953818697271</v>
      </c>
      <c r="G27" s="13">
        <f t="shared" si="0"/>
        <v>59.580075745626274</v>
      </c>
      <c r="H27" s="29">
        <f t="shared" si="1"/>
        <v>5.3153307266539942</v>
      </c>
      <c r="I27" s="13"/>
      <c r="J27" s="11" t="s">
        <v>37</v>
      </c>
      <c r="K27" s="11" t="s">
        <v>65</v>
      </c>
      <c r="L27" s="19">
        <v>90</v>
      </c>
      <c r="M27" s="32">
        <f t="shared" si="4"/>
        <v>86.059954649000247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2"/>
        <v>184.28979591899952</v>
      </c>
      <c r="T27" s="11" t="s">
        <v>117</v>
      </c>
      <c r="U27" s="22">
        <v>1725.5328798190001</v>
      </c>
      <c r="V27" s="32">
        <f>U76-U75</f>
        <v>86.059954649000247</v>
      </c>
      <c r="W27" s="22">
        <v>24</v>
      </c>
      <c r="X27" s="32">
        <f t="shared" ref="X27:X32" si="8">U33-U32</f>
        <v>33.09795918299983</v>
      </c>
      <c r="Y27" s="22" t="s">
        <v>68</v>
      </c>
      <c r="Z27" s="32">
        <f t="shared" si="7"/>
        <v>184.28979591899952</v>
      </c>
      <c r="AA27" s="21">
        <v>24</v>
      </c>
    </row>
    <row r="28" spans="1:27" x14ac:dyDescent="0.3">
      <c r="T28" s="11" t="s">
        <v>118</v>
      </c>
      <c r="U28" s="22">
        <v>1833.795918367</v>
      </c>
      <c r="V28" s="32"/>
      <c r="X28" s="32">
        <f t="shared" si="8"/>
        <v>19.898412699000346</v>
      </c>
      <c r="Y28" s="22" t="s">
        <v>42</v>
      </c>
      <c r="Z28" s="21"/>
    </row>
    <row r="29" spans="1:27" x14ac:dyDescent="0.3">
      <c r="T29" s="11" t="s">
        <v>119</v>
      </c>
      <c r="U29" s="22">
        <v>1839.5682539679999</v>
      </c>
      <c r="V29" s="32"/>
      <c r="W29" s="22"/>
      <c r="X29" s="32">
        <f t="shared" si="8"/>
        <v>55.735510204000093</v>
      </c>
      <c r="Y29" s="22" t="s">
        <v>43</v>
      </c>
      <c r="Z29" s="21"/>
    </row>
    <row r="30" spans="1:27" x14ac:dyDescent="0.3">
      <c r="T30" s="11" t="s">
        <v>120</v>
      </c>
      <c r="U30" s="22">
        <v>1875.3922902490001</v>
      </c>
      <c r="V30" s="32"/>
      <c r="W30" s="22"/>
      <c r="X30" s="32">
        <f t="shared" si="8"/>
        <v>34.706757368999661</v>
      </c>
      <c r="Y30" s="22" t="s">
        <v>69</v>
      </c>
      <c r="Z30" s="21"/>
    </row>
    <row r="31" spans="1:27" x14ac:dyDescent="0.3">
      <c r="T31" s="11" t="s">
        <v>121</v>
      </c>
      <c r="U31" s="22">
        <v>2017.332244898</v>
      </c>
      <c r="V31" s="32"/>
      <c r="W31" s="22"/>
      <c r="X31" s="32">
        <f t="shared" si="8"/>
        <v>21.314285715000096</v>
      </c>
      <c r="Y31" s="22" t="s">
        <v>70</v>
      </c>
      <c r="Z31" s="21"/>
    </row>
    <row r="32" spans="1:27" x14ac:dyDescent="0.3">
      <c r="T32" s="11" t="s">
        <v>122</v>
      </c>
      <c r="U32" s="22">
        <v>2021.878911565</v>
      </c>
      <c r="V32" s="32"/>
      <c r="X32" s="32">
        <f t="shared" si="8"/>
        <v>70.164897958999973</v>
      </c>
      <c r="Y32" s="22" t="s">
        <v>71</v>
      </c>
      <c r="Z32" s="21"/>
    </row>
    <row r="33" spans="20:26" x14ac:dyDescent="0.3">
      <c r="T33" s="11" t="s">
        <v>123</v>
      </c>
      <c r="U33" s="22">
        <v>2054.9768707479998</v>
      </c>
      <c r="V33" s="32"/>
      <c r="X33" s="22"/>
      <c r="Z33" s="21"/>
    </row>
    <row r="34" spans="20:26" x14ac:dyDescent="0.3">
      <c r="T34" s="11" t="s">
        <v>124</v>
      </c>
      <c r="U34" s="22">
        <v>2074.8752834470001</v>
      </c>
      <c r="V34" s="32"/>
      <c r="X34" s="22"/>
      <c r="Z34" s="21"/>
    </row>
    <row r="35" spans="20:26" x14ac:dyDescent="0.3">
      <c r="T35" s="11" t="s">
        <v>125</v>
      </c>
      <c r="U35" s="22">
        <v>2130.6107936510002</v>
      </c>
      <c r="V35" s="32"/>
      <c r="X35" s="22"/>
      <c r="Z35" s="21"/>
    </row>
    <row r="36" spans="20:26" x14ac:dyDescent="0.3">
      <c r="T36" s="11" t="s">
        <v>126</v>
      </c>
      <c r="U36" s="22">
        <v>2165.3175510199999</v>
      </c>
      <c r="V36" s="32"/>
      <c r="X36" s="22"/>
      <c r="Z36" s="21"/>
    </row>
    <row r="37" spans="20:26" x14ac:dyDescent="0.3">
      <c r="T37" s="11" t="s">
        <v>127</v>
      </c>
      <c r="U37" s="22">
        <v>2186.631836735</v>
      </c>
      <c r="V37" s="32"/>
      <c r="X37" s="22"/>
      <c r="Z37" s="21"/>
    </row>
    <row r="38" spans="20:26" x14ac:dyDescent="0.3">
      <c r="T38" s="11" t="s">
        <v>128</v>
      </c>
      <c r="U38" s="22">
        <v>2256.796734694</v>
      </c>
      <c r="V38" s="32"/>
      <c r="X38" s="22"/>
      <c r="Z38" s="21"/>
    </row>
    <row r="39" spans="20:26" x14ac:dyDescent="0.3">
      <c r="T39" s="11" t="s">
        <v>129</v>
      </c>
      <c r="U39" s="22">
        <v>2263.0106122450002</v>
      </c>
      <c r="V39" s="32"/>
      <c r="X39" s="22"/>
      <c r="Z39" s="21"/>
    </row>
    <row r="40" spans="20:26" x14ac:dyDescent="0.3">
      <c r="T40" s="11" t="s">
        <v>130</v>
      </c>
      <c r="U40" s="22">
        <v>2302.9115646260002</v>
      </c>
      <c r="V40" s="32"/>
      <c r="X40" s="22"/>
      <c r="Z40" s="21"/>
    </row>
    <row r="41" spans="20:26" x14ac:dyDescent="0.3">
      <c r="T41" s="11" t="s">
        <v>131</v>
      </c>
      <c r="U41" s="22">
        <v>2431.7387755099999</v>
      </c>
      <c r="V41" s="32"/>
      <c r="X41" s="22"/>
      <c r="Z41" s="21"/>
    </row>
    <row r="42" spans="20:26" x14ac:dyDescent="0.3">
      <c r="T42" s="11" t="s">
        <v>132</v>
      </c>
      <c r="U42" s="22">
        <v>2436.0787301589999</v>
      </c>
      <c r="V42" s="32"/>
      <c r="X42" s="22"/>
      <c r="Z42" s="21"/>
    </row>
    <row r="43" spans="20:26" x14ac:dyDescent="0.3">
      <c r="T43" s="11" t="s">
        <v>133</v>
      </c>
      <c r="U43" s="22">
        <v>2467.4568707479998</v>
      </c>
      <c r="V43" s="32"/>
      <c r="X43" s="22"/>
      <c r="Z43" s="21"/>
    </row>
    <row r="44" spans="20:26" x14ac:dyDescent="0.3">
      <c r="T44" s="11" t="s">
        <v>134</v>
      </c>
      <c r="U44" s="22">
        <v>2572.2543310659998</v>
      </c>
      <c r="V44" s="32"/>
      <c r="X44" s="22"/>
      <c r="Z44" s="21"/>
    </row>
    <row r="45" spans="20:26" x14ac:dyDescent="0.3">
      <c r="T45" s="11" t="s">
        <v>135</v>
      </c>
      <c r="U45" s="22">
        <v>2577.6241269840002</v>
      </c>
      <c r="V45" s="32"/>
      <c r="X45" s="22"/>
      <c r="Z45" s="21"/>
    </row>
    <row r="46" spans="20:26" x14ac:dyDescent="0.3">
      <c r="T46" s="11" t="s">
        <v>136</v>
      </c>
      <c r="U46" s="22">
        <v>2631.5058503400001</v>
      </c>
      <c r="V46" s="32"/>
      <c r="X46" s="22"/>
      <c r="Z46" s="21"/>
    </row>
    <row r="47" spans="20:26" x14ac:dyDescent="0.3">
      <c r="T47" s="11" t="s">
        <v>137</v>
      </c>
      <c r="U47" s="22">
        <v>2756.2057142859999</v>
      </c>
      <c r="V47" s="32"/>
      <c r="X47" s="22"/>
      <c r="Z47" s="21"/>
    </row>
    <row r="48" spans="20:26" x14ac:dyDescent="0.3">
      <c r="T48" s="11" t="s">
        <v>138</v>
      </c>
      <c r="U48" s="22">
        <v>2761.19122449</v>
      </c>
      <c r="V48" s="32"/>
      <c r="X48" s="22"/>
      <c r="Z48" s="21"/>
    </row>
    <row r="49" spans="20:26" x14ac:dyDescent="0.3">
      <c r="T49" s="11" t="s">
        <v>139</v>
      </c>
      <c r="U49" s="22">
        <v>2793.2408163270002</v>
      </c>
      <c r="V49" s="32"/>
      <c r="X49" s="22"/>
      <c r="Z49" s="21"/>
    </row>
    <row r="50" spans="20:26" x14ac:dyDescent="0.3">
      <c r="T50" s="11" t="s">
        <v>140</v>
      </c>
      <c r="U50" s="22">
        <v>2876.473469388</v>
      </c>
      <c r="V50" s="32"/>
      <c r="X50" s="22"/>
      <c r="Z50" s="21"/>
    </row>
    <row r="51" spans="20:26" x14ac:dyDescent="0.3">
      <c r="T51" s="11" t="s">
        <v>141</v>
      </c>
      <c r="U51" s="22">
        <v>2881.7485714290001</v>
      </c>
      <c r="V51" s="32"/>
      <c r="X51" s="22"/>
      <c r="Z51" s="21"/>
    </row>
    <row r="52" spans="20:26" x14ac:dyDescent="0.3">
      <c r="T52" s="11" t="s">
        <v>142</v>
      </c>
      <c r="U52" s="22">
        <v>2910.9289795919999</v>
      </c>
      <c r="V52" s="32"/>
      <c r="X52" s="22"/>
      <c r="Z52" s="21"/>
    </row>
    <row r="53" spans="20:26" x14ac:dyDescent="0.3">
      <c r="T53" s="11" t="s">
        <v>143</v>
      </c>
      <c r="U53" s="22">
        <v>3012.3010204080001</v>
      </c>
      <c r="V53" s="32"/>
      <c r="X53" s="22"/>
      <c r="Z53" s="21"/>
    </row>
    <row r="54" spans="20:26" x14ac:dyDescent="0.3">
      <c r="T54" s="11" t="s">
        <v>144</v>
      </c>
      <c r="U54" s="22">
        <v>3017.5555555559999</v>
      </c>
      <c r="V54" s="32"/>
      <c r="X54" s="22"/>
      <c r="Z54" s="21"/>
    </row>
    <row r="55" spans="20:26" x14ac:dyDescent="0.3">
      <c r="T55" s="11" t="s">
        <v>145</v>
      </c>
      <c r="U55" s="22">
        <v>3063.9949206350002</v>
      </c>
      <c r="V55" s="32"/>
      <c r="X55" s="22"/>
      <c r="Z55" s="21"/>
    </row>
    <row r="56" spans="20:26" x14ac:dyDescent="0.3">
      <c r="T56" s="11" t="s">
        <v>146</v>
      </c>
      <c r="U56" s="22">
        <v>3194.7406802720002</v>
      </c>
      <c r="V56" s="32"/>
      <c r="X56" s="22"/>
      <c r="Z56" s="21"/>
    </row>
    <row r="57" spans="20:26" x14ac:dyDescent="0.3">
      <c r="T57" s="11" t="s">
        <v>147</v>
      </c>
      <c r="U57" s="22">
        <v>3199.7724489799998</v>
      </c>
      <c r="V57" s="32"/>
      <c r="X57" s="22"/>
      <c r="Z57" s="21"/>
    </row>
    <row r="58" spans="20:26" x14ac:dyDescent="0.3">
      <c r="T58" s="11" t="s">
        <v>148</v>
      </c>
      <c r="U58" s="22">
        <v>3220.5697959180002</v>
      </c>
      <c r="V58" s="32"/>
      <c r="X58" s="22"/>
      <c r="Z58" s="21"/>
    </row>
    <row r="59" spans="20:26" x14ac:dyDescent="0.3">
      <c r="T59" s="11" t="s">
        <v>149</v>
      </c>
      <c r="U59" s="22">
        <v>3247.2090702949999</v>
      </c>
      <c r="V59" s="32"/>
      <c r="X59" s="22"/>
      <c r="Z59" s="21"/>
    </row>
    <row r="60" spans="20:26" x14ac:dyDescent="0.3">
      <c r="T60" s="11" t="s">
        <v>150</v>
      </c>
      <c r="U60" s="22">
        <v>3251.8301587300002</v>
      </c>
      <c r="V60" s="32"/>
      <c r="X60" s="22"/>
      <c r="Z60" s="21"/>
    </row>
    <row r="61" spans="20:26" x14ac:dyDescent="0.3">
      <c r="T61" s="11" t="s">
        <v>151</v>
      </c>
      <c r="U61" s="22">
        <v>3288.6886167799998</v>
      </c>
      <c r="V61" s="32"/>
      <c r="X61" s="22"/>
      <c r="Z61" s="21"/>
    </row>
    <row r="62" spans="20:26" x14ac:dyDescent="0.3">
      <c r="T62" s="11" t="s">
        <v>152</v>
      </c>
      <c r="U62" s="22">
        <v>3341.7534693880002</v>
      </c>
      <c r="V62" s="32"/>
      <c r="X62" s="22"/>
      <c r="Z62" s="21"/>
    </row>
    <row r="63" spans="20:26" x14ac:dyDescent="0.3">
      <c r="T63" s="11" t="s">
        <v>153</v>
      </c>
      <c r="U63" s="22">
        <v>3346.137687075</v>
      </c>
      <c r="V63" s="32"/>
      <c r="X63" s="22"/>
      <c r="Z63" s="21"/>
    </row>
    <row r="64" spans="20:26" x14ac:dyDescent="0.3">
      <c r="T64" s="11" t="s">
        <v>154</v>
      </c>
      <c r="U64" s="22">
        <v>3396.1273469389998</v>
      </c>
      <c r="V64" s="32"/>
      <c r="X64" s="22"/>
      <c r="Z64" s="21"/>
    </row>
    <row r="65" spans="20:26" x14ac:dyDescent="0.3">
      <c r="T65" s="11" t="s">
        <v>155</v>
      </c>
      <c r="U65" s="22">
        <v>3590.4551473920001</v>
      </c>
      <c r="V65" s="32"/>
      <c r="X65" s="22"/>
      <c r="Z65" s="21"/>
    </row>
    <row r="66" spans="20:26" x14ac:dyDescent="0.3">
      <c r="T66" s="11" t="s">
        <v>156</v>
      </c>
      <c r="U66" s="22">
        <v>3595.086258503</v>
      </c>
      <c r="V66" s="32"/>
      <c r="X66" s="22"/>
      <c r="Z66" s="21"/>
    </row>
    <row r="67" spans="20:26" x14ac:dyDescent="0.3">
      <c r="T67" s="11" t="s">
        <v>157</v>
      </c>
      <c r="U67" s="22">
        <v>3668.8101587299998</v>
      </c>
      <c r="V67" s="32"/>
      <c r="X67" s="22"/>
      <c r="Z67" s="21"/>
    </row>
    <row r="68" spans="20:26" x14ac:dyDescent="0.3">
      <c r="T68" s="11" t="s">
        <v>158</v>
      </c>
      <c r="U68" s="22">
        <v>3857.0579591840001</v>
      </c>
      <c r="V68" s="32"/>
      <c r="X68" s="22"/>
      <c r="Z68" s="21"/>
    </row>
    <row r="69" spans="20:26" x14ac:dyDescent="0.3">
      <c r="T69" s="11" t="s">
        <v>159</v>
      </c>
      <c r="U69" s="22">
        <v>3864.0753968250001</v>
      </c>
      <c r="V69" s="32"/>
      <c r="X69" s="22"/>
      <c r="Z69" s="21"/>
    </row>
    <row r="70" spans="20:26" x14ac:dyDescent="0.3">
      <c r="T70" s="11" t="s">
        <v>160</v>
      </c>
      <c r="U70" s="22">
        <v>3886.181587302</v>
      </c>
      <c r="V70" s="32"/>
      <c r="X70" s="22"/>
      <c r="Z70" s="21"/>
    </row>
    <row r="71" spans="20:26" x14ac:dyDescent="0.3">
      <c r="T71" s="11" t="s">
        <v>161</v>
      </c>
      <c r="U71" s="22">
        <v>3945.7030385490002</v>
      </c>
      <c r="V71" s="32"/>
      <c r="X71" s="22"/>
      <c r="Z71" s="21"/>
    </row>
    <row r="72" spans="20:26" x14ac:dyDescent="0.3">
      <c r="T72" s="11" t="s">
        <v>162</v>
      </c>
      <c r="U72" s="22">
        <v>3949.739365079</v>
      </c>
      <c r="V72" s="32"/>
      <c r="X72" s="22"/>
      <c r="Z72" s="21"/>
    </row>
    <row r="73" spans="20:26" x14ac:dyDescent="0.3">
      <c r="T73" s="11" t="s">
        <v>163</v>
      </c>
      <c r="U73" s="22">
        <v>4003.9473922900002</v>
      </c>
      <c r="V73" s="32"/>
      <c r="X73" s="22"/>
      <c r="Z73" s="21"/>
    </row>
    <row r="74" spans="20:26" x14ac:dyDescent="0.3">
      <c r="T74" s="11" t="s">
        <v>164</v>
      </c>
      <c r="U74" s="22">
        <v>4102.0865306120004</v>
      </c>
      <c r="V74" s="32"/>
      <c r="X74" s="22"/>
      <c r="Z74" s="21"/>
    </row>
    <row r="75" spans="20:26" x14ac:dyDescent="0.3">
      <c r="T75" s="11" t="s">
        <v>165</v>
      </c>
      <c r="U75" s="22">
        <v>4107.0916099770002</v>
      </c>
      <c r="V75" s="32"/>
      <c r="X75" s="22"/>
      <c r="Z75" s="21"/>
    </row>
    <row r="76" spans="20:26" x14ac:dyDescent="0.3">
      <c r="T76" s="11" t="s">
        <v>166</v>
      </c>
      <c r="U76" s="22">
        <v>4193.1515646260004</v>
      </c>
      <c r="V76" s="32"/>
      <c r="X76" s="22"/>
      <c r="Z76" s="21"/>
    </row>
    <row r="77" spans="20:26" x14ac:dyDescent="0.3">
      <c r="T77" s="11" t="s">
        <v>167</v>
      </c>
      <c r="U77" s="22">
        <v>4291.3814058959997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15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285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285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>L2/M2*60</f>
        <v>52.732351925672489</v>
      </c>
      <c r="G2" s="13">
        <f t="shared" ref="G2:G27" si="0">Q2/R2*60</f>
        <v>50.950104357509232</v>
      </c>
      <c r="H2" s="41">
        <f t="shared" ref="H2:H27" si="1">(F2-G2)/G2*100</f>
        <v>3.4980253537019141</v>
      </c>
      <c r="I2" s="13"/>
      <c r="J2" s="11" t="s">
        <v>37</v>
      </c>
      <c r="K2" s="61" t="s">
        <v>59</v>
      </c>
      <c r="L2" s="19">
        <v>28</v>
      </c>
      <c r="M2" s="43">
        <f t="shared" ref="M2:M27" si="2">V2</f>
        <v>31.859000000000002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3">Z2</f>
        <v>321.49099999999999</v>
      </c>
      <c r="T2" s="11" t="s">
        <v>92</v>
      </c>
      <c r="U2" s="22">
        <v>0.63700000000000001</v>
      </c>
      <c r="V2" s="32">
        <f>U3-U2</f>
        <v>31.859000000000002</v>
      </c>
      <c r="W2" s="22">
        <v>1</v>
      </c>
      <c r="X2" s="32">
        <f>U4-U2</f>
        <v>321.49099999999999</v>
      </c>
      <c r="Y2" s="22">
        <v>1</v>
      </c>
      <c r="Z2" s="32">
        <f>X2</f>
        <v>321.49099999999999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ref="F3:F27" si="4">L3/M3*60</f>
        <v>64.997148167523619</v>
      </c>
      <c r="G3" s="13">
        <f t="shared" si="0"/>
        <v>58.045400783754872</v>
      </c>
      <c r="H3" s="41">
        <f t="shared" si="1"/>
        <v>11.976396561834626</v>
      </c>
      <c r="I3" s="13"/>
      <c r="J3" s="11" t="s">
        <v>32</v>
      </c>
      <c r="K3" s="61" t="s">
        <v>76</v>
      </c>
      <c r="L3" s="19">
        <v>44</v>
      </c>
      <c r="M3" s="43">
        <f t="shared" si="2"/>
        <v>40.617166666999992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3"/>
        <v>105.26250000000005</v>
      </c>
      <c r="T3" s="11" t="s">
        <v>93</v>
      </c>
      <c r="U3" s="22">
        <v>32.496000000000002</v>
      </c>
      <c r="V3" s="32">
        <f>U6-U5</f>
        <v>40.617166666999992</v>
      </c>
      <c r="W3" s="22">
        <v>2</v>
      </c>
      <c r="X3" s="32">
        <f>U7-U5</f>
        <v>105.26250000000005</v>
      </c>
      <c r="Y3" s="22">
        <v>2</v>
      </c>
      <c r="Z3" s="32">
        <f t="shared" ref="Z3:Z11" si="5">X3</f>
        <v>105.26250000000005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4"/>
        <v>50.014534137698057</v>
      </c>
      <c r="G4" s="13">
        <f t="shared" si="0"/>
        <v>47.332702550713172</v>
      </c>
      <c r="H4" s="18">
        <f t="shared" si="1"/>
        <v>5.6659168871912993</v>
      </c>
      <c r="I4" s="13"/>
      <c r="J4" s="11" t="s">
        <v>39</v>
      </c>
      <c r="K4" s="61" t="s">
        <v>392</v>
      </c>
      <c r="L4" s="19">
        <v>32.5</v>
      </c>
      <c r="M4" s="43">
        <f t="shared" si="2"/>
        <v>38.988666666999961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3"/>
        <v>138.80466666699994</v>
      </c>
      <c r="T4" s="11" t="s">
        <v>94</v>
      </c>
      <c r="U4" s="22">
        <v>322.12799999999999</v>
      </c>
      <c r="V4" s="32">
        <f>U9-U8</f>
        <v>38.988666666999961</v>
      </c>
      <c r="W4" s="22">
        <v>3</v>
      </c>
      <c r="X4" s="32">
        <f>U10-U8</f>
        <v>138.80466666699994</v>
      </c>
      <c r="Y4" s="22">
        <v>3</v>
      </c>
      <c r="Z4" s="32">
        <f t="shared" si="5"/>
        <v>138.80466666699994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4"/>
        <v>164.03968434957909</v>
      </c>
      <c r="G5" s="13">
        <f t="shared" si="0"/>
        <v>147.27463115689275</v>
      </c>
      <c r="H5" s="41">
        <f t="shared" si="1"/>
        <v>11.383530931967774</v>
      </c>
      <c r="I5" s="13"/>
      <c r="J5" s="11" t="s">
        <v>37</v>
      </c>
      <c r="K5" s="61" t="s">
        <v>386</v>
      </c>
      <c r="L5" s="19">
        <v>88</v>
      </c>
      <c r="M5" s="43">
        <f t="shared" si="2"/>
        <v>32.18733333299997</v>
      </c>
      <c r="N5" s="11"/>
      <c r="O5" s="11" t="s">
        <v>37</v>
      </c>
      <c r="P5" s="19">
        <v>109</v>
      </c>
      <c r="Q5" s="19">
        <f>P5*4</f>
        <v>436</v>
      </c>
      <c r="R5" s="32">
        <f t="shared" si="3"/>
        <v>177.62733333299991</v>
      </c>
      <c r="T5" s="11" t="s">
        <v>95</v>
      </c>
      <c r="U5" s="22">
        <v>332.63883333299998</v>
      </c>
      <c r="V5" s="32">
        <f>U12-U11</f>
        <v>32.18733333299997</v>
      </c>
      <c r="W5" s="22">
        <v>4</v>
      </c>
      <c r="X5" s="32">
        <f>U13-U11</f>
        <v>177.62733333299991</v>
      </c>
      <c r="Y5" s="22">
        <v>4</v>
      </c>
      <c r="Z5" s="32">
        <f t="shared" si="5"/>
        <v>177.62733333299991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4"/>
        <v>55.265827741241729</v>
      </c>
      <c r="G6" s="13">
        <f t="shared" si="0"/>
        <v>55.757026291931112</v>
      </c>
      <c r="H6" s="18">
        <f t="shared" si="1"/>
        <v>-0.88096260391933179</v>
      </c>
      <c r="I6" s="13"/>
      <c r="J6" s="11" t="s">
        <v>37</v>
      </c>
      <c r="K6" s="61" t="s">
        <v>387</v>
      </c>
      <c r="L6" s="19">
        <v>69</v>
      </c>
      <c r="M6" s="43">
        <f t="shared" si="2"/>
        <v>74.910666666999987</v>
      </c>
      <c r="N6" s="54"/>
      <c r="O6" s="11" t="s">
        <v>37</v>
      </c>
      <c r="P6" s="19">
        <v>82</v>
      </c>
      <c r="Q6" s="19">
        <f>P6*3</f>
        <v>246</v>
      </c>
      <c r="R6" s="32">
        <f t="shared" si="3"/>
        <v>264.71999999999991</v>
      </c>
      <c r="T6" s="11" t="s">
        <v>96</v>
      </c>
      <c r="U6" s="22">
        <v>373.25599999999997</v>
      </c>
      <c r="V6" s="32">
        <f>U15-U14</f>
        <v>74.910666666999987</v>
      </c>
      <c r="W6" s="22">
        <v>5</v>
      </c>
      <c r="X6" s="32">
        <f>U16-U14</f>
        <v>264.71999999999991</v>
      </c>
      <c r="Y6" s="22">
        <v>5</v>
      </c>
      <c r="Z6" s="32">
        <f t="shared" si="5"/>
        <v>264.71999999999991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4"/>
        <v>51.275308966605351</v>
      </c>
      <c r="G7" s="25">
        <f t="shared" si="0"/>
        <v>50.554224086279191</v>
      </c>
      <c r="H7" s="18">
        <f t="shared" si="1"/>
        <v>1.4263593069799836</v>
      </c>
      <c r="I7" s="13"/>
      <c r="J7" s="11" t="s">
        <v>37</v>
      </c>
      <c r="K7" s="61" t="s">
        <v>388</v>
      </c>
      <c r="L7" s="19">
        <v>39</v>
      </c>
      <c r="M7" s="43">
        <f t="shared" si="2"/>
        <v>45.635999999999967</v>
      </c>
      <c r="N7" s="54"/>
      <c r="O7" s="11" t="s">
        <v>37</v>
      </c>
      <c r="P7" s="19">
        <v>60</v>
      </c>
      <c r="Q7" s="19">
        <f>P7*3</f>
        <v>180</v>
      </c>
      <c r="R7" s="32">
        <f t="shared" si="3"/>
        <v>213.63200000000006</v>
      </c>
      <c r="T7" s="11" t="s">
        <v>97</v>
      </c>
      <c r="U7" s="22">
        <v>437.90133333300003</v>
      </c>
      <c r="V7" s="32">
        <f>U18-U17</f>
        <v>45.635999999999967</v>
      </c>
      <c r="W7" s="22">
        <v>6</v>
      </c>
      <c r="X7" s="32">
        <f>U19-U17</f>
        <v>213.63200000000006</v>
      </c>
      <c r="Y7" s="22">
        <v>6</v>
      </c>
      <c r="Z7" s="32">
        <f t="shared" si="5"/>
        <v>213.63200000000006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4"/>
        <v>40.148101886736967</v>
      </c>
      <c r="G8" s="25">
        <f t="shared" si="0"/>
        <v>39.724197165684082</v>
      </c>
      <c r="H8" s="18">
        <f t="shared" si="1"/>
        <v>1.0671196683594077</v>
      </c>
      <c r="I8" s="13"/>
      <c r="J8" s="11" t="s">
        <v>37</v>
      </c>
      <c r="K8" s="61" t="s">
        <v>389</v>
      </c>
      <c r="L8" s="19">
        <v>40</v>
      </c>
      <c r="M8" s="43">
        <f t="shared" si="2"/>
        <v>59.778666666999925</v>
      </c>
      <c r="N8" s="54"/>
      <c r="O8" s="11" t="s">
        <v>37</v>
      </c>
      <c r="P8" s="19">
        <v>74</v>
      </c>
      <c r="Q8" s="19">
        <f>P8*2</f>
        <v>148</v>
      </c>
      <c r="R8" s="32">
        <f t="shared" si="3"/>
        <v>223.54133333300001</v>
      </c>
      <c r="T8" s="11" t="s">
        <v>98</v>
      </c>
      <c r="U8" s="22">
        <v>448.59800000000001</v>
      </c>
      <c r="V8" s="32">
        <f>U21-U20</f>
        <v>59.778666666999925</v>
      </c>
      <c r="W8" s="22">
        <v>7</v>
      </c>
      <c r="X8" s="32">
        <f>U22-U20</f>
        <v>223.54133333300001</v>
      </c>
      <c r="Y8" s="22">
        <v>7</v>
      </c>
      <c r="Z8" s="32">
        <f t="shared" si="5"/>
        <v>223.54133333300001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4"/>
        <v>109.22242892071634</v>
      </c>
      <c r="G9" s="25">
        <f t="shared" si="0"/>
        <v>91.830170868956401</v>
      </c>
      <c r="H9" s="41">
        <f t="shared" si="1"/>
        <v>18.939590210040073</v>
      </c>
      <c r="I9" s="13"/>
      <c r="J9" s="11" t="s">
        <v>37</v>
      </c>
      <c r="K9" s="11" t="s">
        <v>40</v>
      </c>
      <c r="L9" s="19">
        <v>76</v>
      </c>
      <c r="M9" s="43">
        <f t="shared" si="2"/>
        <v>41.749666666999929</v>
      </c>
      <c r="N9" s="11"/>
      <c r="O9" s="11" t="s">
        <v>37</v>
      </c>
      <c r="P9" s="19">
        <v>69</v>
      </c>
      <c r="Q9" s="19">
        <f>P9*3</f>
        <v>207</v>
      </c>
      <c r="R9" s="32">
        <f t="shared" si="3"/>
        <v>135.24966666699993</v>
      </c>
      <c r="T9" s="11" t="s">
        <v>99</v>
      </c>
      <c r="U9" s="22">
        <v>487.58666666699997</v>
      </c>
      <c r="V9" s="32">
        <f>U24-U23</f>
        <v>41.749666666999929</v>
      </c>
      <c r="W9" s="22">
        <v>8</v>
      </c>
      <c r="X9" s="32">
        <f>U25-U23</f>
        <v>135.24966666699993</v>
      </c>
      <c r="Y9" s="22">
        <v>8</v>
      </c>
      <c r="Z9" s="32">
        <f t="shared" si="5"/>
        <v>135.24966666699993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4"/>
        <v>58.593750000000114</v>
      </c>
      <c r="G10" s="25">
        <f t="shared" si="0"/>
        <v>52.860186854614007</v>
      </c>
      <c r="H10" s="41">
        <f t="shared" si="1"/>
        <v>10.846656976744381</v>
      </c>
      <c r="I10" s="13"/>
      <c r="J10" s="11" t="s">
        <v>41</v>
      </c>
      <c r="K10" s="61" t="s">
        <v>388</v>
      </c>
      <c r="L10" s="19">
        <v>39</v>
      </c>
      <c r="M10" s="43">
        <f t="shared" si="2"/>
        <v>39.935999999999922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3"/>
        <v>146.42399999999998</v>
      </c>
      <c r="T10" s="11" t="s">
        <v>100</v>
      </c>
      <c r="U10" s="22">
        <v>587.40266666699995</v>
      </c>
      <c r="V10" s="32">
        <f>U27-U26</f>
        <v>39.935999999999922</v>
      </c>
      <c r="W10" s="22">
        <v>9</v>
      </c>
      <c r="X10" s="32">
        <f>U28-U26</f>
        <v>146.42399999999998</v>
      </c>
      <c r="Y10" s="22">
        <v>9</v>
      </c>
      <c r="Z10" s="32">
        <f t="shared" si="5"/>
        <v>146.42399999999998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4"/>
        <v>43.482762190703006</v>
      </c>
      <c r="G11" s="25">
        <f t="shared" si="0"/>
        <v>42.57843116486962</v>
      </c>
      <c r="H11" s="18">
        <f t="shared" si="1"/>
        <v>2.123918146095356</v>
      </c>
      <c r="I11" s="13"/>
      <c r="J11" s="11" t="s">
        <v>37</v>
      </c>
      <c r="K11" s="61" t="s">
        <v>59</v>
      </c>
      <c r="L11" s="19">
        <v>28</v>
      </c>
      <c r="M11" s="43">
        <f t="shared" si="2"/>
        <v>38.635999999999967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3"/>
        <v>188.82799999999997</v>
      </c>
      <c r="T11" s="11" t="s">
        <v>101</v>
      </c>
      <c r="U11" s="22">
        <v>600.18600000000004</v>
      </c>
      <c r="V11" s="32">
        <f>U30-U29</f>
        <v>38.635999999999967</v>
      </c>
      <c r="W11" s="22">
        <v>10</v>
      </c>
      <c r="X11" s="32">
        <f>U31-U29</f>
        <v>188.82799999999997</v>
      </c>
      <c r="Y11" s="22">
        <v>10</v>
      </c>
      <c r="Z11" s="32">
        <f t="shared" si="5"/>
        <v>188.82799999999997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4"/>
        <v>54.824322853153205</v>
      </c>
      <c r="G12" s="25">
        <f t="shared" si="0"/>
        <v>54.721436674384329</v>
      </c>
      <c r="H12" s="18">
        <f t="shared" si="1"/>
        <v>0.18801805109959574</v>
      </c>
      <c r="I12" s="24"/>
      <c r="J12" s="11" t="s">
        <v>32</v>
      </c>
      <c r="K12" s="39" t="s">
        <v>172</v>
      </c>
      <c r="L12" s="19">
        <v>28</v>
      </c>
      <c r="M12" s="43">
        <f t="shared" si="2"/>
        <v>30.643333333999863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3"/>
        <v>63.229333333999648</v>
      </c>
      <c r="T12" s="11" t="s">
        <v>102</v>
      </c>
      <c r="U12" s="22">
        <v>632.37333333300001</v>
      </c>
      <c r="V12" s="32">
        <f>U33-U32</f>
        <v>30.643333333999863</v>
      </c>
      <c r="W12" s="22" t="s">
        <v>68</v>
      </c>
      <c r="X12" s="32">
        <f>U38-U32</f>
        <v>238.59933333399999</v>
      </c>
      <c r="Y12" s="22">
        <v>11</v>
      </c>
      <c r="Z12" s="32">
        <f>V12+X30</f>
        <v>63.229333333999648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4"/>
        <v>60.688355512672928</v>
      </c>
      <c r="G13" s="25">
        <f t="shared" si="0"/>
        <v>59.701077482329111</v>
      </c>
      <c r="H13" s="18">
        <f t="shared" si="1"/>
        <v>1.6537021976463326</v>
      </c>
      <c r="I13" s="24"/>
      <c r="J13" s="11" t="s">
        <v>32</v>
      </c>
      <c r="K13" s="39" t="s">
        <v>174</v>
      </c>
      <c r="L13" s="19">
        <v>24.3333333</v>
      </c>
      <c r="M13" s="43">
        <f t="shared" si="2"/>
        <v>24.057333333000315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3"/>
        <v>48.910333333000381</v>
      </c>
      <c r="T13" s="11" t="s">
        <v>103</v>
      </c>
      <c r="U13" s="22">
        <v>777.81333333299995</v>
      </c>
      <c r="V13" s="32">
        <f>U34-U33</f>
        <v>24.057333333000315</v>
      </c>
      <c r="W13" s="22" t="s">
        <v>42</v>
      </c>
      <c r="X13" s="32">
        <f>U41-U39</f>
        <v>143.89466666699991</v>
      </c>
      <c r="Y13" s="22">
        <v>12</v>
      </c>
      <c r="Z13" s="32">
        <f>V13+X31</f>
        <v>48.910333333000381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4"/>
        <v>35.056365136101178</v>
      </c>
      <c r="G14" s="25">
        <f t="shared" si="0"/>
        <v>33.212170415249105</v>
      </c>
      <c r="H14" s="18">
        <f t="shared" si="1"/>
        <v>5.5527678492379575</v>
      </c>
      <c r="I14" s="24"/>
      <c r="J14" s="11" t="s">
        <v>37</v>
      </c>
      <c r="K14" s="39" t="s">
        <v>173</v>
      </c>
      <c r="L14" s="19">
        <v>34</v>
      </c>
      <c r="M14" s="43">
        <f t="shared" si="2"/>
        <v>58.192000000000007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3"/>
        <v>126.45966666699996</v>
      </c>
      <c r="T14" s="11" t="s">
        <v>104</v>
      </c>
      <c r="U14" s="22">
        <v>790.37333333300001</v>
      </c>
      <c r="V14" s="32">
        <f>U35-U34</f>
        <v>58.192000000000007</v>
      </c>
      <c r="W14" s="22" t="s">
        <v>43</v>
      </c>
      <c r="X14" s="32">
        <f>U44-U42</f>
        <v>142.51466666599981</v>
      </c>
      <c r="Y14" s="22">
        <v>13</v>
      </c>
      <c r="Z14" s="32">
        <f>V14+X32</f>
        <v>126.45966666699996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4"/>
        <v>46.544933762978772</v>
      </c>
      <c r="G15" s="25">
        <f t="shared" si="0"/>
        <v>40.029280677439935</v>
      </c>
      <c r="H15" s="41">
        <f t="shared" si="1"/>
        <v>16.277217514955218</v>
      </c>
      <c r="I15" s="25"/>
      <c r="J15" s="11" t="s">
        <v>37</v>
      </c>
      <c r="K15" s="61" t="s">
        <v>388</v>
      </c>
      <c r="L15" s="19">
        <v>26</v>
      </c>
      <c r="M15" s="43">
        <f t="shared" si="2"/>
        <v>33.516000000000076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3"/>
        <v>143.89466666699991</v>
      </c>
      <c r="T15" s="11" t="s">
        <v>105</v>
      </c>
      <c r="U15" s="22">
        <v>865.28399999999999</v>
      </c>
      <c r="V15" s="32">
        <f>U40-U39</f>
        <v>33.516000000000076</v>
      </c>
      <c r="W15" s="22">
        <v>12</v>
      </c>
      <c r="X15" s="32">
        <f>U47-U45</f>
        <v>155.76133333300004</v>
      </c>
      <c r="Y15" s="22">
        <v>14</v>
      </c>
      <c r="Z15" s="32">
        <f t="shared" ref="Z15:Z27" si="7">X13</f>
        <v>143.89466666699991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4"/>
        <v>82.945984935144693</v>
      </c>
      <c r="G16" s="25">
        <f t="shared" si="0"/>
        <v>78.588374530240685</v>
      </c>
      <c r="H16" s="37">
        <f t="shared" si="1"/>
        <v>5.5448537152619259</v>
      </c>
      <c r="I16" s="25"/>
      <c r="J16" s="11" t="s">
        <v>32</v>
      </c>
      <c r="K16" s="61" t="s">
        <v>387</v>
      </c>
      <c r="L16" s="19">
        <v>46</v>
      </c>
      <c r="M16" s="43">
        <f t="shared" si="2"/>
        <v>33.27466666600003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3"/>
        <v>142.51466666599981</v>
      </c>
      <c r="T16" s="11" t="s">
        <v>106</v>
      </c>
      <c r="U16" s="22">
        <v>1055.0933333329999</v>
      </c>
      <c r="V16" s="32">
        <f>U43-U42</f>
        <v>33.27466666600003</v>
      </c>
      <c r="W16" s="22">
        <v>13</v>
      </c>
      <c r="X16" s="32">
        <f>U50-U48</f>
        <v>115.83733333300006</v>
      </c>
      <c r="Y16" s="22">
        <v>15</v>
      </c>
      <c r="Z16" s="32">
        <f t="shared" si="7"/>
        <v>142.51466666599981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4"/>
        <v>55.948873895276883</v>
      </c>
      <c r="G17" s="13">
        <f t="shared" si="0"/>
        <v>50.55811883148268</v>
      </c>
      <c r="H17" s="41">
        <f t="shared" si="1"/>
        <v>10.662491382961353</v>
      </c>
      <c r="I17" s="25"/>
      <c r="J17" s="11" t="s">
        <v>37</v>
      </c>
      <c r="K17" s="61" t="s">
        <v>390</v>
      </c>
      <c r="L17" s="19">
        <v>39.25</v>
      </c>
      <c r="M17" s="43">
        <f t="shared" si="2"/>
        <v>42.092000000000098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3"/>
        <v>155.76133333300004</v>
      </c>
      <c r="T17" s="11" t="s">
        <v>107</v>
      </c>
      <c r="U17" s="22">
        <v>1065.8879999999999</v>
      </c>
      <c r="V17" s="32">
        <f>U46-U45</f>
        <v>42.092000000000098</v>
      </c>
      <c r="W17" s="22">
        <v>14</v>
      </c>
      <c r="X17" s="32">
        <f>U53-U51</f>
        <v>136.35466666699995</v>
      </c>
      <c r="Y17" s="22">
        <v>16</v>
      </c>
      <c r="Z17" s="32">
        <f t="shared" si="7"/>
        <v>155.76133333300004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4"/>
        <v>50.914192614624099</v>
      </c>
      <c r="G18" s="13">
        <f t="shared" si="0"/>
        <v>44.545224337704987</v>
      </c>
      <c r="H18" s="41">
        <f t="shared" si="1"/>
        <v>14.297757776759349</v>
      </c>
      <c r="I18" s="25"/>
      <c r="J18" s="11" t="s">
        <v>37</v>
      </c>
      <c r="K18" s="11" t="s">
        <v>58</v>
      </c>
      <c r="L18" s="19">
        <v>25</v>
      </c>
      <c r="M18" s="43">
        <f t="shared" si="2"/>
        <v>29.461333332999857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3"/>
        <v>115.83733333300006</v>
      </c>
      <c r="T18" s="11" t="s">
        <v>108</v>
      </c>
      <c r="U18" s="22">
        <v>1111.5239999999999</v>
      </c>
      <c r="V18" s="32">
        <f>U49-U48</f>
        <v>29.461333332999857</v>
      </c>
      <c r="W18" s="22">
        <v>15</v>
      </c>
      <c r="X18" s="32">
        <f>U56-U54</f>
        <v>182.16533333300004</v>
      </c>
      <c r="Y18" s="22">
        <v>17</v>
      </c>
      <c r="Z18" s="32">
        <f t="shared" si="7"/>
        <v>115.83733333300006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4"/>
        <v>71.053143858283818</v>
      </c>
      <c r="G19" s="25">
        <f t="shared" si="0"/>
        <v>62.264007587902498</v>
      </c>
      <c r="H19" s="41">
        <f t="shared" si="1"/>
        <v>14.115918025310329</v>
      </c>
      <c r="I19" s="13"/>
      <c r="J19" s="11" t="s">
        <v>37</v>
      </c>
      <c r="K19" s="61" t="s">
        <v>391</v>
      </c>
      <c r="L19" s="19">
        <v>36.5</v>
      </c>
      <c r="M19" s="43">
        <f t="shared" si="2"/>
        <v>30.821999999999662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3"/>
        <v>136.35466666699995</v>
      </c>
      <c r="T19" s="11" t="s">
        <v>109</v>
      </c>
      <c r="U19" s="22">
        <v>1279.52</v>
      </c>
      <c r="V19" s="32">
        <f>U52-U51</f>
        <v>30.821999999999662</v>
      </c>
      <c r="W19" s="22">
        <v>16</v>
      </c>
      <c r="X19" s="32">
        <f>U59-U57</f>
        <v>59.36466666699971</v>
      </c>
      <c r="Y19" s="22">
        <v>18</v>
      </c>
      <c r="Z19" s="32">
        <f t="shared" si="7"/>
        <v>136.35466666699995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4"/>
        <v>70.67534215889836</v>
      </c>
      <c r="G20" s="25">
        <f t="shared" si="0"/>
        <v>64.556739665184281</v>
      </c>
      <c r="H20" s="37">
        <f t="shared" si="1"/>
        <v>9.4778678809485584</v>
      </c>
      <c r="I20" s="13"/>
      <c r="J20" s="11" t="s">
        <v>32</v>
      </c>
      <c r="K20" s="11" t="s">
        <v>59</v>
      </c>
      <c r="L20" s="19">
        <v>56</v>
      </c>
      <c r="M20" s="43">
        <f t="shared" si="2"/>
        <v>47.541333332999784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3"/>
        <v>182.16533333300004</v>
      </c>
      <c r="T20" s="11" t="s">
        <v>110</v>
      </c>
      <c r="U20" s="22">
        <v>1289.28</v>
      </c>
      <c r="V20" s="32">
        <f>U55-U54</f>
        <v>47.541333332999784</v>
      </c>
      <c r="W20" s="22">
        <v>17</v>
      </c>
      <c r="X20" s="32">
        <f>U62-U60</f>
        <v>85.390000000000327</v>
      </c>
      <c r="Y20" s="22">
        <v>19</v>
      </c>
      <c r="Z20" s="32">
        <f t="shared" si="7"/>
        <v>182.16533333300004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4"/>
        <v>83.343547003309695</v>
      </c>
      <c r="G21" s="25">
        <f t="shared" si="0"/>
        <v>75.802666007413293</v>
      </c>
      <c r="H21" s="18">
        <f t="shared" si="1"/>
        <v>9.9480419265978384</v>
      </c>
      <c r="I21" s="13"/>
      <c r="J21" s="11" t="s">
        <v>37</v>
      </c>
      <c r="K21" s="11" t="s">
        <v>60</v>
      </c>
      <c r="L21" s="19">
        <v>34</v>
      </c>
      <c r="M21" s="43">
        <f t="shared" si="2"/>
        <v>24.476999999999862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3"/>
        <v>59.36466666699971</v>
      </c>
      <c r="T21" s="11" t="s">
        <v>111</v>
      </c>
      <c r="U21" s="22">
        <v>1349.0586666669999</v>
      </c>
      <c r="V21" s="32">
        <f>U58-U57</f>
        <v>24.476999999999862</v>
      </c>
      <c r="W21" s="22">
        <v>18</v>
      </c>
      <c r="X21" s="32">
        <f>U65-U63</f>
        <v>227.24800000000005</v>
      </c>
      <c r="Y21" s="22">
        <v>20</v>
      </c>
      <c r="Z21" s="32">
        <f t="shared" si="7"/>
        <v>59.36466666699971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4"/>
        <v>65.221033328305282</v>
      </c>
      <c r="G22" s="13">
        <f t="shared" si="0"/>
        <v>60.662887925986411</v>
      </c>
      <c r="H22" s="37">
        <f t="shared" si="1"/>
        <v>7.5138945047920807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2"/>
        <v>35.264666667000256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3"/>
        <v>85.390000000000327</v>
      </c>
      <c r="T22" s="11" t="s">
        <v>112</v>
      </c>
      <c r="U22" s="22">
        <v>1512.821333333</v>
      </c>
      <c r="V22" s="32">
        <f>U61-U60</f>
        <v>35.264666667000256</v>
      </c>
      <c r="W22" s="22">
        <v>19</v>
      </c>
      <c r="X22" s="32">
        <f>U68-U66</f>
        <v>224.26133333300004</v>
      </c>
      <c r="Y22" s="22">
        <v>21</v>
      </c>
      <c r="Z22" s="32">
        <f t="shared" si="7"/>
        <v>85.390000000000327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4"/>
        <v>46.198308171870281</v>
      </c>
      <c r="G23" s="13">
        <f t="shared" si="0"/>
        <v>43.960782933183118</v>
      </c>
      <c r="H23" s="37">
        <f t="shared" si="1"/>
        <v>5.0898211755873914</v>
      </c>
      <c r="I23" s="13"/>
      <c r="J23" s="11" t="s">
        <v>37</v>
      </c>
      <c r="K23" s="11" t="s">
        <v>62</v>
      </c>
      <c r="L23" s="19">
        <v>36.5</v>
      </c>
      <c r="M23" s="32">
        <f t="shared" si="2"/>
        <v>47.404333333000068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3"/>
        <v>227.24800000000005</v>
      </c>
      <c r="T23" s="11" t="s">
        <v>113</v>
      </c>
      <c r="U23" s="22">
        <v>1524.878333333</v>
      </c>
      <c r="V23" s="32">
        <f>U64-U63</f>
        <v>47.404333333000068</v>
      </c>
      <c r="W23" s="22">
        <v>20</v>
      </c>
      <c r="X23" s="32">
        <f>U71-U69</f>
        <v>103.45166666700015</v>
      </c>
      <c r="Y23" s="22">
        <v>22</v>
      </c>
      <c r="Z23" s="32">
        <f t="shared" si="7"/>
        <v>227.24800000000005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4"/>
        <v>33.664847738259311</v>
      </c>
      <c r="G24" s="13">
        <f t="shared" si="0"/>
        <v>33.17558086998676</v>
      </c>
      <c r="H24" s="18">
        <f t="shared" si="1"/>
        <v>1.474780110678275</v>
      </c>
      <c r="I24" s="13"/>
      <c r="J24" s="11" t="s">
        <v>37</v>
      </c>
      <c r="K24" s="11" t="s">
        <v>60</v>
      </c>
      <c r="L24" s="19">
        <v>34</v>
      </c>
      <c r="M24" s="32">
        <f t="shared" si="2"/>
        <v>60.597333333000279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3"/>
        <v>224.26133333300004</v>
      </c>
      <c r="T24" s="11" t="s">
        <v>114</v>
      </c>
      <c r="U24" s="22">
        <v>1566.6279999999999</v>
      </c>
      <c r="V24" s="32">
        <f>U67-U66</f>
        <v>60.597333333000279</v>
      </c>
      <c r="W24" s="22">
        <v>21</v>
      </c>
      <c r="X24" s="32">
        <f>U74-U72</f>
        <v>136.7800000000002</v>
      </c>
      <c r="Y24" s="22">
        <v>23</v>
      </c>
      <c r="Z24" s="32">
        <f t="shared" si="7"/>
        <v>224.26133333300004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4"/>
        <v>77.134986225894295</v>
      </c>
      <c r="G25" s="13">
        <f t="shared" si="0"/>
        <v>74.237566657298032</v>
      </c>
      <c r="H25" s="18">
        <f t="shared" si="1"/>
        <v>3.9029021276674993</v>
      </c>
      <c r="I25" s="13"/>
      <c r="J25" s="11" t="s">
        <v>37</v>
      </c>
      <c r="K25" s="11" t="s">
        <v>63</v>
      </c>
      <c r="L25" s="19">
        <v>35</v>
      </c>
      <c r="M25" s="32">
        <f t="shared" si="2"/>
        <v>27.225000000000364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3"/>
        <v>103.45166666700015</v>
      </c>
      <c r="T25" s="11" t="s">
        <v>115</v>
      </c>
      <c r="U25" s="22">
        <v>1660.1279999999999</v>
      </c>
      <c r="V25" s="32">
        <f>U70-U69</f>
        <v>27.225000000000364</v>
      </c>
      <c r="W25" s="22">
        <v>22</v>
      </c>
      <c r="X25" s="32">
        <f>U77-U75</f>
        <v>209.03466666599979</v>
      </c>
      <c r="Y25" s="22">
        <v>24</v>
      </c>
      <c r="Z25" s="32">
        <f t="shared" si="7"/>
        <v>103.45166666700015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4"/>
        <v>45.2983652320261</v>
      </c>
      <c r="G26" s="13">
        <f t="shared" si="0"/>
        <v>41.892045620704714</v>
      </c>
      <c r="H26" s="37">
        <f t="shared" si="1"/>
        <v>8.1311847174105232</v>
      </c>
      <c r="I26" s="13"/>
      <c r="J26" s="11" t="s">
        <v>37</v>
      </c>
      <c r="K26" s="11" t="s">
        <v>64</v>
      </c>
      <c r="L26" s="19">
        <v>37.5</v>
      </c>
      <c r="M26" s="32">
        <f t="shared" si="2"/>
        <v>49.670666667000205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3"/>
        <v>136.7800000000002</v>
      </c>
      <c r="T26" s="11" t="s">
        <v>116</v>
      </c>
      <c r="U26" s="22">
        <v>1670.184</v>
      </c>
      <c r="V26" s="32">
        <f>U73-U72</f>
        <v>49.670666667000205</v>
      </c>
      <c r="W26" s="22">
        <v>23</v>
      </c>
      <c r="X26" s="2">
        <f>SUM(X2:X25)</f>
        <v>4076.2381666659999</v>
      </c>
      <c r="Z26" s="32">
        <f t="shared" si="7"/>
        <v>136.7800000000002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4"/>
        <v>57.675054470884959</v>
      </c>
      <c r="G27" s="13">
        <f t="shared" si="0"/>
        <v>52.527172526574674</v>
      </c>
      <c r="H27" s="37">
        <f t="shared" si="1"/>
        <v>9.8004169969473534</v>
      </c>
      <c r="I27" s="13"/>
      <c r="J27" s="11" t="s">
        <v>37</v>
      </c>
      <c r="K27" s="11" t="s">
        <v>65</v>
      </c>
      <c r="L27" s="19">
        <v>90</v>
      </c>
      <c r="M27" s="32">
        <f t="shared" si="2"/>
        <v>93.627999999999702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3"/>
        <v>209.03466666599979</v>
      </c>
      <c r="T27" s="11" t="s">
        <v>117</v>
      </c>
      <c r="U27" s="22">
        <v>1710.12</v>
      </c>
      <c r="V27" s="32">
        <f>U76-U75</f>
        <v>93.627999999999702</v>
      </c>
      <c r="W27" s="22">
        <v>24</v>
      </c>
      <c r="X27" s="32">
        <f t="shared" ref="X27:X32" si="8">U33-U32</f>
        <v>30.643333333999863</v>
      </c>
      <c r="Y27" s="22" t="s">
        <v>68</v>
      </c>
      <c r="Z27" s="32">
        <f t="shared" si="7"/>
        <v>209.03466666599979</v>
      </c>
      <c r="AA27" s="21">
        <v>24</v>
      </c>
    </row>
    <row r="28" spans="1:27" x14ac:dyDescent="0.3">
      <c r="T28" s="11" t="s">
        <v>118</v>
      </c>
      <c r="U28" s="22">
        <v>1816.6079999999999</v>
      </c>
      <c r="V28" s="32"/>
      <c r="X28" s="32">
        <f t="shared" si="8"/>
        <v>24.057333333000315</v>
      </c>
      <c r="Y28" s="22" t="s">
        <v>42</v>
      </c>
      <c r="Z28" s="21"/>
    </row>
    <row r="29" spans="1:27" x14ac:dyDescent="0.3">
      <c r="T29" s="11" t="s">
        <v>119</v>
      </c>
      <c r="U29" s="22">
        <v>1828.553333333</v>
      </c>
      <c r="V29" s="32"/>
      <c r="X29" s="32">
        <f t="shared" si="8"/>
        <v>58.192000000000007</v>
      </c>
      <c r="Y29" s="22" t="s">
        <v>43</v>
      </c>
      <c r="Z29" s="21"/>
    </row>
    <row r="30" spans="1:27" x14ac:dyDescent="0.3">
      <c r="T30" s="11" t="s">
        <v>120</v>
      </c>
      <c r="U30" s="22">
        <v>1867.1893333329999</v>
      </c>
      <c r="V30" s="32"/>
      <c r="X30" s="32">
        <f t="shared" si="8"/>
        <v>32.585999999999785</v>
      </c>
      <c r="Y30" s="22" t="s">
        <v>69</v>
      </c>
      <c r="Z30" s="21"/>
    </row>
    <row r="31" spans="1:27" x14ac:dyDescent="0.3">
      <c r="T31" s="11" t="s">
        <v>121</v>
      </c>
      <c r="U31" s="22">
        <v>2017.3813333329999</v>
      </c>
      <c r="X31" s="32">
        <f t="shared" si="8"/>
        <v>24.853000000000065</v>
      </c>
      <c r="Y31" s="22" t="s">
        <v>70</v>
      </c>
      <c r="Z31" s="21"/>
    </row>
    <row r="32" spans="1:27" x14ac:dyDescent="0.3">
      <c r="T32" s="11" t="s">
        <v>122</v>
      </c>
      <c r="U32" s="22">
        <v>2028.963333333</v>
      </c>
      <c r="X32" s="32">
        <f t="shared" si="8"/>
        <v>68.267666666999958</v>
      </c>
      <c r="Y32" s="22" t="s">
        <v>71</v>
      </c>
      <c r="Z32" s="21"/>
    </row>
    <row r="33" spans="20:26" x14ac:dyDescent="0.3">
      <c r="T33" s="11" t="s">
        <v>123</v>
      </c>
      <c r="U33" s="22">
        <v>2059.6066666669999</v>
      </c>
      <c r="X33" s="22"/>
      <c r="Z33" s="21"/>
    </row>
    <row r="34" spans="20:26" x14ac:dyDescent="0.3">
      <c r="T34" s="11" t="s">
        <v>124</v>
      </c>
      <c r="U34" s="22">
        <v>2083.6640000000002</v>
      </c>
      <c r="X34" s="22"/>
      <c r="Z34" s="21"/>
    </row>
    <row r="35" spans="20:26" x14ac:dyDescent="0.3">
      <c r="T35" s="11" t="s">
        <v>125</v>
      </c>
      <c r="U35" s="22">
        <v>2141.8560000000002</v>
      </c>
      <c r="X35" s="22"/>
      <c r="Y35" s="42"/>
      <c r="Z35" s="21"/>
    </row>
    <row r="36" spans="20:26" x14ac:dyDescent="0.3">
      <c r="T36" s="11" t="s">
        <v>126</v>
      </c>
      <c r="U36" s="22">
        <v>2174.442</v>
      </c>
      <c r="X36" s="22"/>
      <c r="Y36" s="42"/>
      <c r="Z36" s="21"/>
    </row>
    <row r="37" spans="20:26" x14ac:dyDescent="0.3">
      <c r="T37" s="11" t="s">
        <v>127</v>
      </c>
      <c r="U37" s="22">
        <v>2199.2950000000001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2267.562666667</v>
      </c>
      <c r="V38" s="32"/>
      <c r="X38" s="22"/>
      <c r="Z38" s="21"/>
    </row>
    <row r="39" spans="20:26" x14ac:dyDescent="0.3">
      <c r="T39" s="11" t="s">
        <v>129</v>
      </c>
      <c r="U39" s="22">
        <v>2280.98</v>
      </c>
      <c r="V39" s="32"/>
      <c r="X39" s="22"/>
      <c r="Z39" s="21"/>
    </row>
    <row r="40" spans="20:26" x14ac:dyDescent="0.3">
      <c r="T40" s="11" t="s">
        <v>130</v>
      </c>
      <c r="U40" s="22">
        <v>2314.4960000000001</v>
      </c>
      <c r="V40" s="32"/>
      <c r="X40" s="22"/>
      <c r="Z40" s="21"/>
    </row>
    <row r="41" spans="20:26" x14ac:dyDescent="0.3">
      <c r="T41" s="11" t="s">
        <v>131</v>
      </c>
      <c r="U41" s="22">
        <v>2424.8746666669999</v>
      </c>
      <c r="V41" s="32"/>
      <c r="X41" s="22"/>
      <c r="Z41" s="21"/>
    </row>
    <row r="42" spans="20:26" x14ac:dyDescent="0.3">
      <c r="T42" s="11" t="s">
        <v>132</v>
      </c>
      <c r="U42" s="22">
        <v>2441.698666667</v>
      </c>
      <c r="V42" s="32"/>
      <c r="X42" s="22"/>
      <c r="Z42" s="21"/>
    </row>
    <row r="43" spans="20:26" x14ac:dyDescent="0.3">
      <c r="T43" s="11" t="s">
        <v>133</v>
      </c>
      <c r="U43" s="22">
        <v>2474.973333333</v>
      </c>
      <c r="V43" s="32"/>
      <c r="X43" s="22"/>
      <c r="Z43" s="21"/>
    </row>
    <row r="44" spans="20:26" x14ac:dyDescent="0.3">
      <c r="T44" s="11" t="s">
        <v>134</v>
      </c>
      <c r="U44" s="22">
        <v>2584.2133333329998</v>
      </c>
      <c r="V44" s="32"/>
      <c r="X44" s="22"/>
      <c r="Z44" s="21"/>
    </row>
    <row r="45" spans="20:26" x14ac:dyDescent="0.3">
      <c r="T45" s="11" t="s">
        <v>135</v>
      </c>
      <c r="U45" s="22">
        <v>2595.6466666669999</v>
      </c>
      <c r="V45" s="32"/>
      <c r="X45" s="22"/>
      <c r="Z45" s="21"/>
    </row>
    <row r="46" spans="20:26" x14ac:dyDescent="0.3">
      <c r="T46" s="11" t="s">
        <v>136</v>
      </c>
      <c r="U46" s="22">
        <v>2637.738666667</v>
      </c>
      <c r="V46" s="32"/>
      <c r="X46" s="22"/>
      <c r="Z46" s="21"/>
    </row>
    <row r="47" spans="20:26" x14ac:dyDescent="0.3">
      <c r="T47" s="11" t="s">
        <v>137</v>
      </c>
      <c r="U47" s="22">
        <v>2751.4079999999999</v>
      </c>
      <c r="V47" s="32"/>
      <c r="X47" s="22"/>
      <c r="Z47" s="21"/>
    </row>
    <row r="48" spans="20:26" x14ac:dyDescent="0.3">
      <c r="T48" s="11" t="s">
        <v>138</v>
      </c>
      <c r="U48" s="22">
        <v>2764.0666666669999</v>
      </c>
      <c r="V48" s="32"/>
      <c r="X48" s="22"/>
      <c r="Z48" s="21"/>
    </row>
    <row r="49" spans="20:26" x14ac:dyDescent="0.3">
      <c r="T49" s="11" t="s">
        <v>139</v>
      </c>
      <c r="U49" s="22">
        <v>2793.5279999999998</v>
      </c>
      <c r="V49" s="32"/>
      <c r="X49" s="22"/>
      <c r="Z49" s="21"/>
    </row>
    <row r="50" spans="20:26" x14ac:dyDescent="0.3">
      <c r="T50" s="11" t="s">
        <v>140</v>
      </c>
      <c r="U50" s="22">
        <v>2879.904</v>
      </c>
      <c r="V50" s="32"/>
      <c r="X50" s="22"/>
      <c r="Z50" s="21"/>
    </row>
    <row r="51" spans="20:26" x14ac:dyDescent="0.3">
      <c r="T51" s="11" t="s">
        <v>141</v>
      </c>
      <c r="U51" s="22">
        <v>2893.5120000000002</v>
      </c>
      <c r="V51" s="32"/>
      <c r="X51" s="22"/>
      <c r="Z51" s="21"/>
    </row>
    <row r="52" spans="20:26" x14ac:dyDescent="0.3">
      <c r="T52" s="11" t="s">
        <v>142</v>
      </c>
      <c r="U52" s="22">
        <v>2924.3339999999998</v>
      </c>
      <c r="V52" s="32"/>
      <c r="X52" s="22"/>
      <c r="Z52" s="21"/>
    </row>
    <row r="53" spans="20:26" x14ac:dyDescent="0.3">
      <c r="T53" s="11" t="s">
        <v>143</v>
      </c>
      <c r="U53" s="22">
        <v>3029.8666666670001</v>
      </c>
      <c r="V53" s="32"/>
      <c r="X53" s="22"/>
      <c r="Z53" s="21"/>
    </row>
    <row r="54" spans="20:26" x14ac:dyDescent="0.3">
      <c r="T54" s="11" t="s">
        <v>144</v>
      </c>
      <c r="U54" s="22">
        <v>3039.5520000000001</v>
      </c>
      <c r="V54" s="32"/>
      <c r="X54" s="22"/>
      <c r="Z54" s="21"/>
    </row>
    <row r="55" spans="20:26" x14ac:dyDescent="0.3">
      <c r="T55" s="11" t="s">
        <v>145</v>
      </c>
      <c r="U55" s="22">
        <v>3087.0933333329999</v>
      </c>
      <c r="V55" s="32"/>
      <c r="X55" s="22"/>
      <c r="Z55" s="21"/>
    </row>
    <row r="56" spans="20:26" x14ac:dyDescent="0.3">
      <c r="T56" s="11" t="s">
        <v>146</v>
      </c>
      <c r="U56" s="22">
        <v>3221.7173333330002</v>
      </c>
      <c r="V56" s="32"/>
      <c r="X56" s="22"/>
      <c r="Z56" s="21"/>
    </row>
    <row r="57" spans="20:26" x14ac:dyDescent="0.3">
      <c r="T57" s="11" t="s">
        <v>147</v>
      </c>
      <c r="U57" s="22">
        <v>3234.3313333330002</v>
      </c>
      <c r="V57" s="32"/>
      <c r="X57" s="22"/>
      <c r="Z57" s="21"/>
    </row>
    <row r="58" spans="20:26" x14ac:dyDescent="0.3">
      <c r="T58" s="11" t="s">
        <v>148</v>
      </c>
      <c r="U58" s="22">
        <v>3258.8083333330001</v>
      </c>
      <c r="V58" s="32"/>
      <c r="X58" s="22"/>
      <c r="Z58" s="21"/>
    </row>
    <row r="59" spans="20:26" x14ac:dyDescent="0.3">
      <c r="T59" s="11" t="s">
        <v>149</v>
      </c>
      <c r="U59" s="22">
        <v>3293.6959999999999</v>
      </c>
      <c r="V59" s="32"/>
      <c r="X59" s="22"/>
      <c r="Z59" s="21"/>
    </row>
    <row r="60" spans="20:26" x14ac:dyDescent="0.3">
      <c r="T60" s="11" t="s">
        <v>150</v>
      </c>
      <c r="U60" s="22">
        <v>3306.1619999999998</v>
      </c>
      <c r="V60" s="32"/>
      <c r="X60" s="22"/>
      <c r="Z60" s="21"/>
    </row>
    <row r="61" spans="20:26" x14ac:dyDescent="0.3">
      <c r="T61" s="11" t="s">
        <v>151</v>
      </c>
      <c r="U61" s="22">
        <v>3341.4266666670001</v>
      </c>
      <c r="V61" s="32"/>
      <c r="X61" s="22"/>
      <c r="Z61" s="21"/>
    </row>
    <row r="62" spans="20:26" x14ac:dyDescent="0.3">
      <c r="T62" s="11" t="s">
        <v>152</v>
      </c>
      <c r="U62" s="22">
        <v>3391.5520000000001</v>
      </c>
      <c r="V62" s="32"/>
      <c r="X62" s="22"/>
      <c r="Z62" s="21"/>
    </row>
    <row r="63" spans="20:26" x14ac:dyDescent="0.3">
      <c r="T63" s="11" t="s">
        <v>153</v>
      </c>
      <c r="U63" s="22">
        <v>3403.738666667</v>
      </c>
      <c r="V63" s="32"/>
      <c r="X63" s="22"/>
      <c r="Z63" s="21"/>
    </row>
    <row r="64" spans="20:26" x14ac:dyDescent="0.3">
      <c r="T64" s="11" t="s">
        <v>154</v>
      </c>
      <c r="U64" s="22">
        <v>3451.143</v>
      </c>
      <c r="V64" s="32"/>
      <c r="X64" s="22"/>
      <c r="Z64" s="21"/>
    </row>
    <row r="65" spans="20:26" x14ac:dyDescent="0.3">
      <c r="T65" s="11" t="s">
        <v>155</v>
      </c>
      <c r="U65" s="22">
        <v>3630.986666667</v>
      </c>
      <c r="V65" s="32"/>
      <c r="X65" s="22"/>
      <c r="Z65" s="21"/>
    </row>
    <row r="66" spans="20:26" x14ac:dyDescent="0.3">
      <c r="T66" s="11" t="s">
        <v>156</v>
      </c>
      <c r="U66" s="22">
        <v>3642.2026666669999</v>
      </c>
      <c r="V66" s="32"/>
      <c r="X66" s="22"/>
      <c r="Z66" s="21"/>
    </row>
    <row r="67" spans="20:26" x14ac:dyDescent="0.3">
      <c r="T67" s="11" t="s">
        <v>157</v>
      </c>
      <c r="U67" s="22">
        <v>3702.8</v>
      </c>
      <c r="V67" s="32"/>
      <c r="X67" s="22"/>
      <c r="Z67" s="21"/>
    </row>
    <row r="68" spans="20:26" x14ac:dyDescent="0.3">
      <c r="T68" s="11" t="s">
        <v>158</v>
      </c>
      <c r="U68" s="22">
        <v>3866.4639999999999</v>
      </c>
      <c r="V68" s="32"/>
      <c r="X68" s="22"/>
      <c r="Z68" s="21"/>
    </row>
    <row r="69" spans="20:26" x14ac:dyDescent="0.3">
      <c r="T69" s="11" t="s">
        <v>159</v>
      </c>
      <c r="U69" s="22">
        <v>3876.5549999999998</v>
      </c>
      <c r="V69" s="32"/>
      <c r="X69" s="22"/>
      <c r="Z69" s="21"/>
    </row>
    <row r="70" spans="20:26" x14ac:dyDescent="0.3">
      <c r="T70" s="11" t="s">
        <v>160</v>
      </c>
      <c r="U70" s="22">
        <v>3903.78</v>
      </c>
      <c r="V70" s="32"/>
      <c r="X70" s="22"/>
      <c r="Z70" s="21"/>
    </row>
    <row r="71" spans="20:26" x14ac:dyDescent="0.3">
      <c r="T71" s="11" t="s">
        <v>161</v>
      </c>
      <c r="U71" s="22">
        <v>3980.006666667</v>
      </c>
      <c r="V71" s="32"/>
      <c r="X71" s="22"/>
      <c r="Z71" s="21"/>
    </row>
    <row r="72" spans="20:26" x14ac:dyDescent="0.3">
      <c r="T72" s="11" t="s">
        <v>162</v>
      </c>
      <c r="U72" s="22">
        <v>3991.7959999999998</v>
      </c>
      <c r="V72" s="32"/>
      <c r="X72" s="22"/>
      <c r="Z72" s="21"/>
    </row>
    <row r="73" spans="20:26" x14ac:dyDescent="0.3">
      <c r="T73" s="11" t="s">
        <v>163</v>
      </c>
      <c r="U73" s="22">
        <v>4041.466666667</v>
      </c>
      <c r="V73" s="32"/>
      <c r="X73" s="22"/>
      <c r="Z73" s="21"/>
    </row>
    <row r="74" spans="20:26" x14ac:dyDescent="0.3">
      <c r="T74" s="11" t="s">
        <v>164</v>
      </c>
      <c r="U74" s="22">
        <v>4128.576</v>
      </c>
      <c r="V74" s="32"/>
      <c r="X74" s="22"/>
      <c r="Z74" s="21"/>
    </row>
    <row r="75" spans="20:26" x14ac:dyDescent="0.3">
      <c r="T75" s="11" t="s">
        <v>165</v>
      </c>
      <c r="U75" s="22">
        <v>4139.3466666670001</v>
      </c>
      <c r="V75" s="32"/>
      <c r="X75" s="22"/>
      <c r="Z75" s="21"/>
    </row>
    <row r="76" spans="20:26" x14ac:dyDescent="0.3">
      <c r="T76" s="11" t="s">
        <v>166</v>
      </c>
      <c r="U76" s="22">
        <v>4232.9746666669998</v>
      </c>
      <c r="V76" s="32"/>
      <c r="X76" s="22"/>
      <c r="Z76" s="21"/>
    </row>
    <row r="77" spans="20:26" x14ac:dyDescent="0.3">
      <c r="T77" s="11" t="s">
        <v>167</v>
      </c>
      <c r="U77" s="22">
        <v>4348.3813333329999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16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4" style="5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253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51" t="s">
        <v>253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51.338125666364128</v>
      </c>
      <c r="G2" s="13">
        <f t="shared" ref="G2:G27" si="1">Q2/R2*60</f>
        <v>47.957282076778128</v>
      </c>
      <c r="H2" s="37">
        <f t="shared" ref="H2:H27" si="2">(F2-G2)/G2*100</f>
        <v>7.0496980712405133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32.724217688000003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341.55396825399998</v>
      </c>
      <c r="T2" s="11" t="s">
        <v>92</v>
      </c>
      <c r="U2" s="68">
        <v>0.49918367299999999</v>
      </c>
      <c r="V2" s="32">
        <f>U3-U2</f>
        <v>32.724217688000003</v>
      </c>
      <c r="W2" s="22">
        <v>1</v>
      </c>
      <c r="X2" s="32">
        <f>U4-U2</f>
        <v>341.55396825399998</v>
      </c>
      <c r="Y2" s="22">
        <v>1</v>
      </c>
      <c r="Z2" s="32">
        <f>X2</f>
        <v>341.55396825399998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57.237587313531527</v>
      </c>
      <c r="G3" s="13">
        <f t="shared" si="1"/>
        <v>50.851204571038124</v>
      </c>
      <c r="H3" s="41">
        <f t="shared" si="2"/>
        <v>12.558960591723551</v>
      </c>
      <c r="I3" s="13"/>
      <c r="J3" s="11" t="s">
        <v>32</v>
      </c>
      <c r="K3" s="61" t="s">
        <v>76</v>
      </c>
      <c r="L3" s="19">
        <v>44</v>
      </c>
      <c r="M3" s="43">
        <f t="shared" si="3"/>
        <v>46.123537414999987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120.15455782299995</v>
      </c>
      <c r="T3" s="11" t="s">
        <v>93</v>
      </c>
      <c r="U3" s="68">
        <v>33.223401361000001</v>
      </c>
      <c r="V3" s="32">
        <f>U6-U5</f>
        <v>46.123537414999987</v>
      </c>
      <c r="W3" s="22">
        <v>2</v>
      </c>
      <c r="X3" s="32">
        <f>U7-U5</f>
        <v>120.15455782299995</v>
      </c>
      <c r="Y3" s="22">
        <v>2</v>
      </c>
      <c r="Z3" s="32">
        <f t="shared" ref="Z3:Z11" si="5">X3</f>
        <v>120.15455782299995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51.173853639562417</v>
      </c>
      <c r="G4" s="13">
        <f t="shared" si="1"/>
        <v>51.233731786833665</v>
      </c>
      <c r="H4" s="18">
        <f t="shared" si="2"/>
        <v>-0.11687250798044868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38.105396825000071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128.235827664</v>
      </c>
      <c r="T4" s="11" t="s">
        <v>94</v>
      </c>
      <c r="U4" s="68">
        <v>342.05315192699999</v>
      </c>
      <c r="V4" s="32">
        <f>U9-U8</f>
        <v>38.105396825000071</v>
      </c>
      <c r="W4" s="22">
        <v>3</v>
      </c>
      <c r="X4" s="32">
        <f>U10-U8</f>
        <v>128.235827664</v>
      </c>
      <c r="Y4" s="22">
        <v>3</v>
      </c>
      <c r="Z4" s="32">
        <f t="shared" si="5"/>
        <v>128.235827664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146.91096305033201</v>
      </c>
      <c r="G5" s="13">
        <f t="shared" si="1"/>
        <v>131.37052341560107</v>
      </c>
      <c r="H5" s="41">
        <f t="shared" si="2"/>
        <v>11.829472267205277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35.940136054999925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199.13142857199989</v>
      </c>
      <c r="T5" s="11" t="s">
        <v>95</v>
      </c>
      <c r="U5" s="68">
        <v>364.69115646300003</v>
      </c>
      <c r="V5" s="32">
        <f>U12-U11</f>
        <v>35.940136054999925</v>
      </c>
      <c r="W5" s="22">
        <v>4</v>
      </c>
      <c r="X5" s="32">
        <f>U13-U11</f>
        <v>199.13142857199989</v>
      </c>
      <c r="Y5" s="22">
        <v>4</v>
      </c>
      <c r="Z5" s="32">
        <f t="shared" si="5"/>
        <v>199.13142857199989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50.252675386681247</v>
      </c>
      <c r="G6" s="13">
        <f t="shared" si="1"/>
        <v>52.312864549684676</v>
      </c>
      <c r="H6" s="18">
        <f t="shared" si="2"/>
        <v>-3.9382075149923077</v>
      </c>
      <c r="I6" s="13"/>
      <c r="J6" s="11" t="s">
        <v>37</v>
      </c>
      <c r="K6" s="61" t="s">
        <v>387</v>
      </c>
      <c r="L6" s="19">
        <v>69</v>
      </c>
      <c r="M6" s="43">
        <f t="shared" si="3"/>
        <v>82.383673468999973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282.14857142800008</v>
      </c>
      <c r="T6" s="11" t="s">
        <v>96</v>
      </c>
      <c r="U6" s="68">
        <v>410.81469387800001</v>
      </c>
      <c r="V6" s="32">
        <f>U15-U14</f>
        <v>82.383673468999973</v>
      </c>
      <c r="W6" s="22">
        <v>5</v>
      </c>
      <c r="X6" s="32">
        <f>U16-U14</f>
        <v>282.14857142800008</v>
      </c>
      <c r="Y6" s="22">
        <v>5</v>
      </c>
      <c r="Z6" s="32">
        <f t="shared" si="5"/>
        <v>282.14857142800008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58.302748976522722</v>
      </c>
      <c r="G7" s="25">
        <f t="shared" si="1"/>
        <v>55.341960983961172</v>
      </c>
      <c r="H7" s="18">
        <f t="shared" si="2"/>
        <v>5.3499874957803257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40.135328798000046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195.15029478500014</v>
      </c>
      <c r="T7" s="11" t="s">
        <v>97</v>
      </c>
      <c r="U7" s="68">
        <v>484.84571428599997</v>
      </c>
      <c r="V7" s="32">
        <f>U18-U17</f>
        <v>40.135328798000046</v>
      </c>
      <c r="W7" s="22">
        <v>6</v>
      </c>
      <c r="X7" s="32">
        <f>U19-U17</f>
        <v>195.15029478500014</v>
      </c>
      <c r="Y7" s="22">
        <v>6</v>
      </c>
      <c r="Z7" s="32">
        <f t="shared" si="5"/>
        <v>195.15029478500014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42.970729235005777</v>
      </c>
      <c r="G8" s="25">
        <f t="shared" si="1"/>
        <v>39.676402789512395</v>
      </c>
      <c r="H8" s="18">
        <f t="shared" si="2"/>
        <v>8.3029866970807316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55.851972789999991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223.81061224500013</v>
      </c>
      <c r="T8" s="11" t="s">
        <v>98</v>
      </c>
      <c r="U8" s="68">
        <v>509.28253968299998</v>
      </c>
      <c r="V8" s="32">
        <f>U21-U20</f>
        <v>55.851972789999991</v>
      </c>
      <c r="W8" s="22">
        <v>7</v>
      </c>
      <c r="X8" s="32">
        <f>U22-U20</f>
        <v>223.81061224500013</v>
      </c>
      <c r="Y8" s="22">
        <v>7</v>
      </c>
      <c r="Z8" s="32">
        <f t="shared" si="5"/>
        <v>223.81061224500013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107.82303587763056</v>
      </c>
      <c r="G9" s="25">
        <f t="shared" si="1"/>
        <v>88.157525392328935</v>
      </c>
      <c r="H9" s="41">
        <f t="shared" si="2"/>
        <v>22.307239680088419</v>
      </c>
      <c r="I9" s="13"/>
      <c r="J9" s="11" t="s">
        <v>37</v>
      </c>
      <c r="K9" s="11" t="s">
        <v>40</v>
      </c>
      <c r="L9" s="19">
        <v>76</v>
      </c>
      <c r="M9" s="43">
        <f t="shared" si="3"/>
        <v>42.291519273999938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140.8841723349999</v>
      </c>
      <c r="T9" s="11" t="s">
        <v>99</v>
      </c>
      <c r="U9" s="68">
        <v>547.38793650800005</v>
      </c>
      <c r="V9" s="32">
        <f>U24-U23</f>
        <v>42.291519273999938</v>
      </c>
      <c r="W9" s="22">
        <v>8</v>
      </c>
      <c r="X9" s="32">
        <f>U25-U23</f>
        <v>140.8841723349999</v>
      </c>
      <c r="Y9" s="22">
        <v>8</v>
      </c>
      <c r="Z9" s="32">
        <f t="shared" si="5"/>
        <v>140.8841723349999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67.377303498268077</v>
      </c>
      <c r="G10" s="25">
        <f t="shared" si="1"/>
        <v>58.679749474686353</v>
      </c>
      <c r="H10" s="41">
        <f t="shared" si="2"/>
        <v>14.822070819054417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34.729795918000036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131.902403628</v>
      </c>
      <c r="T10" s="11" t="s">
        <v>100</v>
      </c>
      <c r="U10" s="68">
        <v>637.51836734699998</v>
      </c>
      <c r="V10" s="32">
        <f>U27-U26</f>
        <v>34.729795918000036</v>
      </c>
      <c r="W10" s="22">
        <v>9</v>
      </c>
      <c r="X10" s="32">
        <f>U28-U26</f>
        <v>131.902403628</v>
      </c>
      <c r="Y10" s="22">
        <v>9</v>
      </c>
      <c r="Z10" s="32">
        <f t="shared" si="5"/>
        <v>131.902403628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39.350238795526998</v>
      </c>
      <c r="G11" s="25">
        <f t="shared" si="1"/>
        <v>39.858428631652401</v>
      </c>
      <c r="H11" s="18">
        <f t="shared" si="2"/>
        <v>-1.2749871321365622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42.693514738999966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201.71392290199992</v>
      </c>
      <c r="T11" s="11" t="s">
        <v>101</v>
      </c>
      <c r="U11" s="68">
        <v>663.87591836700005</v>
      </c>
      <c r="V11" s="32">
        <f>U30-U29</f>
        <v>42.693514738999966</v>
      </c>
      <c r="W11" s="22">
        <v>10</v>
      </c>
      <c r="X11" s="32">
        <f>U31-U29</f>
        <v>201.71392290199992</v>
      </c>
      <c r="Y11" s="22">
        <v>10</v>
      </c>
      <c r="Z11" s="32">
        <f t="shared" si="5"/>
        <v>201.71392290199992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42.675846050940244</v>
      </c>
      <c r="G12" s="25">
        <f t="shared" si="1"/>
        <v>41.918493255577744</v>
      </c>
      <c r="H12" s="18">
        <f t="shared" si="2"/>
        <v>1.8067271424688571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39.366530612999668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82.54113378799957</v>
      </c>
      <c r="T12" s="11" t="s">
        <v>102</v>
      </c>
      <c r="U12" s="68">
        <v>699.81605442199998</v>
      </c>
      <c r="V12" s="32">
        <f>U33-U32</f>
        <v>39.366530612999668</v>
      </c>
      <c r="W12" s="22" t="s">
        <v>68</v>
      </c>
      <c r="X12" s="32">
        <f>U38-U32</f>
        <v>270.03646258499975</v>
      </c>
      <c r="Y12" s="22">
        <v>11</v>
      </c>
      <c r="Z12" s="32">
        <f>V12+X30</f>
        <v>82.54113378799957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60.955890067903539</v>
      </c>
      <c r="G13" s="25">
        <f t="shared" si="1"/>
        <v>60.314971841643235</v>
      </c>
      <c r="H13" s="18">
        <f t="shared" si="2"/>
        <v>1.0626187937930778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23.951746031000312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48.412517006000598</v>
      </c>
      <c r="T13" s="11" t="s">
        <v>103</v>
      </c>
      <c r="U13" s="68">
        <v>863.00734693899994</v>
      </c>
      <c r="V13" s="32">
        <f>U34-U33</f>
        <v>23.951746031000312</v>
      </c>
      <c r="W13" s="22" t="s">
        <v>42</v>
      </c>
      <c r="X13" s="32">
        <f>U41-U39</f>
        <v>159.14086167799996</v>
      </c>
      <c r="Y13" s="22">
        <v>12</v>
      </c>
      <c r="Z13" s="32">
        <f>V13+X31</f>
        <v>48.412517006000598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32.346816087141804</v>
      </c>
      <c r="G14" s="25">
        <f t="shared" si="1"/>
        <v>30.197836425045537</v>
      </c>
      <c r="H14" s="18">
        <f t="shared" si="2"/>
        <v>7.1163365210957359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63.066485260999798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139.08281179099959</v>
      </c>
      <c r="T14" s="11" t="s">
        <v>104</v>
      </c>
      <c r="U14" s="68">
        <v>893.113469388</v>
      </c>
      <c r="V14" s="32">
        <f>U35-U34</f>
        <v>63.066485260999798</v>
      </c>
      <c r="W14" s="22" t="s">
        <v>43</v>
      </c>
      <c r="X14" s="32">
        <f>U44-U42</f>
        <v>116.07229024899971</v>
      </c>
      <c r="Y14" s="22">
        <v>13</v>
      </c>
      <c r="Z14" s="32">
        <f>V14+X32</f>
        <v>139.08281179099959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38.776660504635004</v>
      </c>
      <c r="G15" s="25">
        <f t="shared" si="1"/>
        <v>36.194349705448886</v>
      </c>
      <c r="H15" s="41">
        <f t="shared" si="2"/>
        <v>7.1345688490083949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40.230385487000149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159.14086167799996</v>
      </c>
      <c r="T15" s="11" t="s">
        <v>105</v>
      </c>
      <c r="U15" s="68">
        <v>975.49714285699997</v>
      </c>
      <c r="V15" s="32">
        <f>U40-U39</f>
        <v>40.230385487000149</v>
      </c>
      <c r="W15" s="22">
        <v>12</v>
      </c>
      <c r="X15" s="32">
        <f>U47-U45</f>
        <v>150.45804988700002</v>
      </c>
      <c r="Y15" s="22">
        <v>14</v>
      </c>
      <c r="Z15" s="32">
        <f t="shared" ref="Z15:Z27" si="7">X13</f>
        <v>159.14086167799996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104.81445887698139</v>
      </c>
      <c r="G16" s="25">
        <f t="shared" si="1"/>
        <v>96.491556907971997</v>
      </c>
      <c r="H16" s="37">
        <f t="shared" si="2"/>
        <v>8.6255235543015338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26.332244897999772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116.07229024899971</v>
      </c>
      <c r="T16" s="11" t="s">
        <v>106</v>
      </c>
      <c r="U16" s="68">
        <v>1175.2620408160001</v>
      </c>
      <c r="V16" s="32">
        <f>U43-U42</f>
        <v>26.332244897999772</v>
      </c>
      <c r="W16" s="22">
        <v>13</v>
      </c>
      <c r="X16" s="32">
        <f>U50-U48</f>
        <v>127.13070294799991</v>
      </c>
      <c r="Y16" s="22">
        <v>15</v>
      </c>
      <c r="Z16" s="32">
        <f t="shared" si="7"/>
        <v>116.07229024899971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54.350476855489326</v>
      </c>
      <c r="G17" s="13">
        <f t="shared" si="1"/>
        <v>52.340170605125074</v>
      </c>
      <c r="H17" s="37">
        <f t="shared" si="2"/>
        <v>3.8408477219740007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43.329886622000231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150.45804988700002</v>
      </c>
      <c r="T17" s="11" t="s">
        <v>107</v>
      </c>
      <c r="U17" s="68">
        <v>1197.4766439909999</v>
      </c>
      <c r="V17" s="32">
        <f>U46-U45</f>
        <v>43.329886622000231</v>
      </c>
      <c r="W17" s="22">
        <v>14</v>
      </c>
      <c r="X17" s="32">
        <f>U53-U51</f>
        <v>110.29369614500001</v>
      </c>
      <c r="Y17" s="22">
        <v>16</v>
      </c>
      <c r="Z17" s="32">
        <f t="shared" si="7"/>
        <v>150.45804988700002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42.641765337280184</v>
      </c>
      <c r="G18" s="13">
        <f t="shared" si="1"/>
        <v>40.588149678607436</v>
      </c>
      <c r="H18" s="37">
        <f t="shared" si="2"/>
        <v>5.0596434548853919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35.176780044999759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127.13070294799991</v>
      </c>
      <c r="T18" s="11" t="s">
        <v>108</v>
      </c>
      <c r="U18" s="68">
        <v>1237.611972789</v>
      </c>
      <c r="V18" s="32">
        <f>U49-U48</f>
        <v>35.176780044999759</v>
      </c>
      <c r="W18" s="22">
        <v>15</v>
      </c>
      <c r="X18" s="32">
        <f>U56-U54</f>
        <v>252.17959183699986</v>
      </c>
      <c r="Y18" s="22">
        <v>17</v>
      </c>
      <c r="Z18" s="32">
        <f t="shared" si="7"/>
        <v>127.13070294799991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96.788062212733351</v>
      </c>
      <c r="G19" s="25">
        <f t="shared" si="1"/>
        <v>76.97618537362689</v>
      </c>
      <c r="H19" s="41">
        <f t="shared" si="2"/>
        <v>25.737670349529019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22.626757370000178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110.29369614500001</v>
      </c>
      <c r="T19" s="11" t="s">
        <v>109</v>
      </c>
      <c r="U19" s="68">
        <v>1392.6269387760001</v>
      </c>
      <c r="V19" s="32">
        <f>U52-U51</f>
        <v>22.626757370000178</v>
      </c>
      <c r="W19" s="22">
        <v>16</v>
      </c>
      <c r="X19" s="32">
        <f>U59-U57</f>
        <v>51.646258502999899</v>
      </c>
      <c r="Y19" s="22">
        <v>18</v>
      </c>
      <c r="Z19" s="32">
        <f t="shared" si="7"/>
        <v>110.29369614500001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46.74439733484671</v>
      </c>
      <c r="G20" s="25">
        <f t="shared" si="1"/>
        <v>46.633432603861358</v>
      </c>
      <c r="H20" s="37">
        <f t="shared" si="2"/>
        <v>0.23795102523969741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71.880272109000089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252.17959183699986</v>
      </c>
      <c r="T20" s="11" t="s">
        <v>110</v>
      </c>
      <c r="U20" s="68">
        <v>1418.0636734689999</v>
      </c>
      <c r="V20" s="32">
        <f>U55-U54</f>
        <v>71.880272109000089</v>
      </c>
      <c r="W20" s="22">
        <v>17</v>
      </c>
      <c r="X20" s="32">
        <f>U62-U60</f>
        <v>63.126349206000214</v>
      </c>
      <c r="Y20" s="22">
        <v>19</v>
      </c>
      <c r="Z20" s="32">
        <f t="shared" si="7"/>
        <v>252.17959183699986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96.455038253879962</v>
      </c>
      <c r="G21" s="25">
        <f t="shared" si="1"/>
        <v>87.131190727758423</v>
      </c>
      <c r="H21" s="18">
        <f t="shared" si="2"/>
        <v>10.700929768369537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21.149750566999955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51.646258502999899</v>
      </c>
      <c r="T21" s="11" t="s">
        <v>111</v>
      </c>
      <c r="U21" s="68">
        <v>1473.9156462589999</v>
      </c>
      <c r="V21" s="32">
        <f>U58-U57</f>
        <v>21.149750566999955</v>
      </c>
      <c r="W21" s="22">
        <v>18</v>
      </c>
      <c r="X21" s="32">
        <f>U65-U63</f>
        <v>207.912199547</v>
      </c>
      <c r="Y21" s="22">
        <v>20</v>
      </c>
      <c r="Z21" s="32">
        <f t="shared" si="7"/>
        <v>51.646258502999899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89.206482712271679</v>
      </c>
      <c r="G22" s="13">
        <f t="shared" si="1"/>
        <v>82.057715441393469</v>
      </c>
      <c r="H22" s="37">
        <f t="shared" si="2"/>
        <v>8.7118770397452021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25.782857143000001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63.126349206000214</v>
      </c>
      <c r="T22" s="11" t="s">
        <v>112</v>
      </c>
      <c r="U22" s="68">
        <v>1641.8742857140001</v>
      </c>
      <c r="V22" s="32">
        <f>U61-U60</f>
        <v>25.782857143000001</v>
      </c>
      <c r="W22" s="22">
        <v>19</v>
      </c>
      <c r="X22" s="32">
        <f>U68-U66</f>
        <v>243.09786848099975</v>
      </c>
      <c r="Y22" s="22">
        <v>21</v>
      </c>
      <c r="Z22" s="32">
        <f t="shared" si="7"/>
        <v>63.126349206000214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50.4124699339256</v>
      </c>
      <c r="G23" s="13">
        <f t="shared" si="1"/>
        <v>48.049128534863534</v>
      </c>
      <c r="H23" s="37">
        <f t="shared" si="2"/>
        <v>4.918593679274057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43.441632652999942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207.912199547</v>
      </c>
      <c r="T23" s="11" t="s">
        <v>113</v>
      </c>
      <c r="U23" s="68">
        <v>1667.5468480730001</v>
      </c>
      <c r="V23" s="32">
        <f>U64-U63</f>
        <v>43.441632652999942</v>
      </c>
      <c r="W23" s="22">
        <v>20</v>
      </c>
      <c r="X23" s="32">
        <f>U71-U69</f>
        <v>78.920997732000615</v>
      </c>
      <c r="Y23" s="22">
        <v>22</v>
      </c>
      <c r="Z23" s="32">
        <f t="shared" si="7"/>
        <v>207.912199547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30.822678123403008</v>
      </c>
      <c r="G24" s="13">
        <f t="shared" si="1"/>
        <v>30.604957774779919</v>
      </c>
      <c r="H24" s="18">
        <f t="shared" si="2"/>
        <v>0.71138914886039262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66.185034013999939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243.09786848099975</v>
      </c>
      <c r="T24" s="11" t="s">
        <v>114</v>
      </c>
      <c r="U24" s="68">
        <v>1709.838367347</v>
      </c>
      <c r="V24" s="32">
        <f>U67-U66</f>
        <v>66.185034013999939</v>
      </c>
      <c r="W24" s="22">
        <v>21</v>
      </c>
      <c r="X24" s="32">
        <f>U74-U72</f>
        <v>167.39700680199985</v>
      </c>
      <c r="Y24" s="22">
        <v>23</v>
      </c>
      <c r="Z24" s="32">
        <f t="shared" si="7"/>
        <v>243.09786848099975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99.731636716913854</v>
      </c>
      <c r="G25" s="13">
        <f t="shared" si="1"/>
        <v>97.312505172320442</v>
      </c>
      <c r="H25" s="18">
        <f t="shared" si="2"/>
        <v>2.4859410826076545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21.056507936000344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78.920997732000615</v>
      </c>
      <c r="T25" s="11" t="s">
        <v>115</v>
      </c>
      <c r="U25" s="68">
        <v>1808.431020408</v>
      </c>
      <c r="V25" s="32">
        <f>U70-U69</f>
        <v>21.056507936000344</v>
      </c>
      <c r="W25" s="22">
        <v>22</v>
      </c>
      <c r="X25" s="32">
        <f>U77-U75</f>
        <v>186.11374149699986</v>
      </c>
      <c r="Y25" s="22">
        <v>24</v>
      </c>
      <c r="Z25" s="32">
        <f t="shared" si="7"/>
        <v>78.920997732000615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35.577369888809244</v>
      </c>
      <c r="G26" s="13">
        <f t="shared" si="1"/>
        <v>34.229966888102958</v>
      </c>
      <c r="H26" s="41">
        <f t="shared" si="2"/>
        <v>3.9363257496301958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63.242448978999164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167.39700680199985</v>
      </c>
      <c r="T26" s="11" t="s">
        <v>116</v>
      </c>
      <c r="U26" s="68">
        <v>1830.0212244899999</v>
      </c>
      <c r="V26" s="32">
        <f>U73-U72</f>
        <v>63.242448978999164</v>
      </c>
      <c r="W26" s="22">
        <v>23</v>
      </c>
      <c r="X26" s="2">
        <f>SUM(X2:X25)</f>
        <v>4148.2118367329995</v>
      </c>
      <c r="Z26" s="32">
        <f t="shared" si="7"/>
        <v>167.39700680199985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64.298767053307444</v>
      </c>
      <c r="G27" s="13">
        <f t="shared" si="1"/>
        <v>58.996181107760904</v>
      </c>
      <c r="H27" s="37">
        <f t="shared" si="2"/>
        <v>8.9880155731791724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83.982947845999661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186.11374149699986</v>
      </c>
      <c r="T27" s="11" t="s">
        <v>117</v>
      </c>
      <c r="U27" s="68">
        <v>1864.7510204079999</v>
      </c>
      <c r="V27" s="32">
        <f>U76-U75</f>
        <v>83.982947845999661</v>
      </c>
      <c r="W27" s="22">
        <v>24</v>
      </c>
      <c r="X27" s="32">
        <f t="shared" ref="X27:X32" si="8">U33-U32</f>
        <v>39.366530612999668</v>
      </c>
      <c r="Y27" s="22" t="s">
        <v>68</v>
      </c>
      <c r="Z27" s="32">
        <f t="shared" si="7"/>
        <v>186.11374149699986</v>
      </c>
      <c r="AA27" s="21">
        <v>24</v>
      </c>
    </row>
    <row r="28" spans="1:27" x14ac:dyDescent="0.3">
      <c r="T28" s="11" t="s">
        <v>118</v>
      </c>
      <c r="U28" s="68">
        <v>1961.9236281179999</v>
      </c>
      <c r="V28" s="32"/>
      <c r="X28" s="32">
        <f t="shared" si="8"/>
        <v>23.951746031000312</v>
      </c>
      <c r="Y28" s="22" t="s">
        <v>42</v>
      </c>
      <c r="Z28" s="21"/>
    </row>
    <row r="29" spans="1:27" x14ac:dyDescent="0.3">
      <c r="T29" s="11" t="s">
        <v>119</v>
      </c>
      <c r="U29" s="68">
        <v>1984.9897505670001</v>
      </c>
      <c r="V29" s="32"/>
      <c r="X29" s="32">
        <f t="shared" si="8"/>
        <v>63.066485260999798</v>
      </c>
      <c r="Y29" s="22" t="s">
        <v>43</v>
      </c>
      <c r="Z29" s="21"/>
    </row>
    <row r="30" spans="1:27" x14ac:dyDescent="0.3">
      <c r="T30" s="11" t="s">
        <v>120</v>
      </c>
      <c r="U30" s="68">
        <v>2027.6832653060001</v>
      </c>
      <c r="V30" s="32"/>
      <c r="X30" s="32">
        <f t="shared" si="8"/>
        <v>43.174603174999902</v>
      </c>
      <c r="Y30" s="22" t="s">
        <v>69</v>
      </c>
      <c r="Z30" s="21"/>
    </row>
    <row r="31" spans="1:27" x14ac:dyDescent="0.3">
      <c r="T31" s="11" t="s">
        <v>121</v>
      </c>
      <c r="U31" s="68">
        <v>2186.703673469</v>
      </c>
      <c r="X31" s="32">
        <f t="shared" si="8"/>
        <v>24.460770975000287</v>
      </c>
      <c r="Y31" s="22" t="s">
        <v>70</v>
      </c>
      <c r="Z31" s="21"/>
    </row>
    <row r="32" spans="1:27" x14ac:dyDescent="0.3">
      <c r="T32" s="11" t="s">
        <v>122</v>
      </c>
      <c r="U32" s="68">
        <v>2216.6029931970002</v>
      </c>
      <c r="X32" s="32">
        <f t="shared" si="8"/>
        <v>76.016326529999787</v>
      </c>
      <c r="Y32" s="22" t="s">
        <v>71</v>
      </c>
      <c r="Z32" s="21"/>
    </row>
    <row r="33" spans="20:26" x14ac:dyDescent="0.3">
      <c r="T33" s="11" t="s">
        <v>123</v>
      </c>
      <c r="U33" s="68">
        <v>2255.9695238099998</v>
      </c>
      <c r="X33" s="22"/>
      <c r="Z33" s="21"/>
    </row>
    <row r="34" spans="20:26" x14ac:dyDescent="0.3">
      <c r="T34" s="11" t="s">
        <v>124</v>
      </c>
      <c r="U34" s="68">
        <v>2279.9212698410001</v>
      </c>
      <c r="X34" s="22"/>
      <c r="Z34" s="21"/>
    </row>
    <row r="35" spans="20:26" x14ac:dyDescent="0.3">
      <c r="T35" s="11" t="s">
        <v>125</v>
      </c>
      <c r="U35" s="68">
        <v>2342.9877551019999</v>
      </c>
      <c r="X35" s="22"/>
      <c r="Y35" s="42"/>
      <c r="Z35" s="21"/>
    </row>
    <row r="36" spans="20:26" x14ac:dyDescent="0.3">
      <c r="T36" s="11" t="s">
        <v>126</v>
      </c>
      <c r="U36" s="68">
        <v>2386.1623582769998</v>
      </c>
      <c r="X36" s="22"/>
      <c r="Y36" s="42"/>
      <c r="Z36" s="21"/>
    </row>
    <row r="37" spans="20:26" x14ac:dyDescent="0.3">
      <c r="T37" s="11" t="s">
        <v>127</v>
      </c>
      <c r="U37" s="68">
        <v>2410.6231292520001</v>
      </c>
      <c r="V37" s="32"/>
      <c r="X37" s="22"/>
      <c r="Y37" s="42"/>
      <c r="Z37" s="21"/>
    </row>
    <row r="38" spans="20:26" x14ac:dyDescent="0.3">
      <c r="T38" s="11" t="s">
        <v>128</v>
      </c>
      <c r="U38" s="68">
        <v>2486.6394557819999</v>
      </c>
      <c r="V38" s="32"/>
      <c r="X38" s="22"/>
      <c r="Z38" s="21"/>
    </row>
    <row r="39" spans="20:26" x14ac:dyDescent="0.3">
      <c r="T39" s="11" t="s">
        <v>129</v>
      </c>
      <c r="U39" s="68">
        <v>2511.557369615</v>
      </c>
      <c r="V39" s="32"/>
      <c r="X39" s="22"/>
      <c r="Z39" s="21"/>
    </row>
    <row r="40" spans="20:26" x14ac:dyDescent="0.3">
      <c r="T40" s="11" t="s">
        <v>130</v>
      </c>
      <c r="U40" s="68">
        <v>2551.7877551020001</v>
      </c>
      <c r="V40" s="32"/>
      <c r="X40" s="22"/>
      <c r="Z40" s="21"/>
    </row>
    <row r="41" spans="20:26" x14ac:dyDescent="0.3">
      <c r="T41" s="11" t="s">
        <v>131</v>
      </c>
      <c r="U41" s="68">
        <v>2670.6982312929999</v>
      </c>
      <c r="V41" s="32"/>
      <c r="X41" s="22"/>
      <c r="Z41" s="21"/>
    </row>
    <row r="42" spans="20:26" x14ac:dyDescent="0.3">
      <c r="T42" s="11" t="s">
        <v>132</v>
      </c>
      <c r="U42" s="68">
        <v>2690.7616326530001</v>
      </c>
      <c r="V42" s="32"/>
      <c r="X42" s="22"/>
      <c r="Z42" s="21"/>
    </row>
    <row r="43" spans="20:26" x14ac:dyDescent="0.3">
      <c r="T43" s="11" t="s">
        <v>133</v>
      </c>
      <c r="U43" s="68">
        <v>2717.0938775509999</v>
      </c>
      <c r="V43" s="32"/>
      <c r="X43" s="22"/>
      <c r="Z43" s="21"/>
    </row>
    <row r="44" spans="20:26" x14ac:dyDescent="0.3">
      <c r="T44" s="11" t="s">
        <v>134</v>
      </c>
      <c r="U44" s="68">
        <v>2806.8339229019998</v>
      </c>
      <c r="V44" s="32"/>
      <c r="X44" s="22"/>
      <c r="Z44" s="21"/>
    </row>
    <row r="45" spans="20:26" x14ac:dyDescent="0.3">
      <c r="T45" s="11" t="s">
        <v>135</v>
      </c>
      <c r="U45" s="68">
        <v>2830.897052154</v>
      </c>
      <c r="V45" s="32"/>
      <c r="X45" s="22"/>
      <c r="Z45" s="21"/>
    </row>
    <row r="46" spans="20:26" x14ac:dyDescent="0.3">
      <c r="T46" s="11" t="s">
        <v>136</v>
      </c>
      <c r="U46" s="68">
        <v>2874.2269387760002</v>
      </c>
      <c r="V46" s="32"/>
      <c r="X46" s="22"/>
      <c r="Z46" s="21"/>
    </row>
    <row r="47" spans="20:26" x14ac:dyDescent="0.3">
      <c r="T47" s="11" t="s">
        <v>137</v>
      </c>
      <c r="U47" s="68">
        <v>2981.355102041</v>
      </c>
      <c r="V47" s="32"/>
      <c r="X47" s="22"/>
      <c r="Z47" s="21"/>
    </row>
    <row r="48" spans="20:26" x14ac:dyDescent="0.3">
      <c r="T48" s="11" t="s">
        <v>138</v>
      </c>
      <c r="U48" s="68">
        <v>3006.0103401360002</v>
      </c>
      <c r="V48" s="32"/>
      <c r="X48" s="22"/>
      <c r="Z48" s="21"/>
    </row>
    <row r="49" spans="20:26" x14ac:dyDescent="0.3">
      <c r="T49" s="11" t="s">
        <v>139</v>
      </c>
      <c r="U49" s="68">
        <v>3041.187120181</v>
      </c>
      <c r="V49" s="32"/>
      <c r="X49" s="22"/>
      <c r="Z49" s="21"/>
    </row>
    <row r="50" spans="20:26" x14ac:dyDescent="0.3">
      <c r="T50" s="11" t="s">
        <v>140</v>
      </c>
      <c r="U50" s="68">
        <v>3133.1410430840001</v>
      </c>
      <c r="V50" s="32"/>
      <c r="X50" s="22"/>
      <c r="Z50" s="21"/>
    </row>
    <row r="51" spans="20:26" x14ac:dyDescent="0.3">
      <c r="T51" s="11" t="s">
        <v>141</v>
      </c>
      <c r="U51" s="68">
        <v>3155.2344671199999</v>
      </c>
      <c r="V51" s="32"/>
      <c r="X51" s="22"/>
      <c r="Z51" s="21"/>
    </row>
    <row r="52" spans="20:26" x14ac:dyDescent="0.3">
      <c r="T52" s="11" t="s">
        <v>142</v>
      </c>
      <c r="U52" s="68">
        <v>3177.86122449</v>
      </c>
      <c r="V52" s="32"/>
      <c r="X52" s="22"/>
      <c r="Z52" s="21"/>
    </row>
    <row r="53" spans="20:26" x14ac:dyDescent="0.3">
      <c r="T53" s="11" t="s">
        <v>143</v>
      </c>
      <c r="U53" s="68">
        <v>3265.5281632649999</v>
      </c>
      <c r="V53" s="32"/>
      <c r="X53" s="22"/>
      <c r="Z53" s="21"/>
    </row>
    <row r="54" spans="20:26" x14ac:dyDescent="0.3">
      <c r="T54" s="11" t="s">
        <v>144</v>
      </c>
      <c r="U54" s="68">
        <v>3291.4612244899999</v>
      </c>
      <c r="V54" s="32"/>
      <c r="X54" s="22"/>
      <c r="Z54" s="21"/>
    </row>
    <row r="55" spans="20:26" x14ac:dyDescent="0.3">
      <c r="T55" s="11" t="s">
        <v>145</v>
      </c>
      <c r="U55" s="68">
        <v>3363.341496599</v>
      </c>
      <c r="V55" s="32"/>
      <c r="X55" s="22"/>
      <c r="Z55" s="21"/>
    </row>
    <row r="56" spans="20:26" x14ac:dyDescent="0.3">
      <c r="T56" s="11" t="s">
        <v>146</v>
      </c>
      <c r="U56" s="68">
        <v>3543.6408163269998</v>
      </c>
      <c r="V56" s="32"/>
      <c r="X56" s="22"/>
      <c r="Z56" s="21"/>
    </row>
    <row r="57" spans="20:26" x14ac:dyDescent="0.3">
      <c r="T57" s="11" t="s">
        <v>147</v>
      </c>
      <c r="U57" s="68">
        <v>3563.6070748299999</v>
      </c>
      <c r="V57" s="32"/>
      <c r="X57" s="22"/>
      <c r="Z57" s="21"/>
    </row>
    <row r="58" spans="20:26" x14ac:dyDescent="0.3">
      <c r="T58" s="11" t="s">
        <v>148</v>
      </c>
      <c r="U58" s="68">
        <v>3584.7568253969998</v>
      </c>
      <c r="V58" s="32"/>
      <c r="X58" s="22"/>
      <c r="Z58" s="21"/>
    </row>
    <row r="59" spans="20:26" x14ac:dyDescent="0.3">
      <c r="T59" s="11" t="s">
        <v>149</v>
      </c>
      <c r="U59" s="68">
        <v>3615.2533333329998</v>
      </c>
      <c r="V59" s="32"/>
      <c r="X59" s="22"/>
      <c r="Z59" s="21"/>
    </row>
    <row r="60" spans="20:26" x14ac:dyDescent="0.3">
      <c r="T60" s="11" t="s">
        <v>150</v>
      </c>
      <c r="U60" s="68">
        <v>3632.3758730159998</v>
      </c>
      <c r="V60" s="32"/>
      <c r="X60" s="22"/>
      <c r="Z60" s="21"/>
    </row>
    <row r="61" spans="20:26" x14ac:dyDescent="0.3">
      <c r="T61" s="11" t="s">
        <v>151</v>
      </c>
      <c r="U61" s="68">
        <v>3658.1587301589998</v>
      </c>
      <c r="V61" s="32"/>
      <c r="X61" s="22"/>
      <c r="Z61" s="21"/>
    </row>
    <row r="62" spans="20:26" x14ac:dyDescent="0.3">
      <c r="T62" s="11" t="s">
        <v>152</v>
      </c>
      <c r="U62" s="68">
        <v>3695.502222222</v>
      </c>
      <c r="V62" s="32"/>
      <c r="X62" s="22"/>
      <c r="Z62" s="21"/>
    </row>
    <row r="63" spans="20:26" x14ac:dyDescent="0.3">
      <c r="T63" s="11" t="s">
        <v>153</v>
      </c>
      <c r="U63" s="68">
        <v>3722.703673469</v>
      </c>
      <c r="V63" s="32"/>
      <c r="X63" s="22"/>
      <c r="Z63" s="21"/>
    </row>
    <row r="64" spans="20:26" x14ac:dyDescent="0.3">
      <c r="T64" s="11" t="s">
        <v>154</v>
      </c>
      <c r="U64" s="68">
        <v>3766.145306122</v>
      </c>
      <c r="V64" s="32"/>
      <c r="X64" s="22"/>
      <c r="Z64" s="21"/>
    </row>
    <row r="65" spans="20:26" x14ac:dyDescent="0.3">
      <c r="T65" s="11" t="s">
        <v>155</v>
      </c>
      <c r="U65" s="68">
        <v>3930.615873016</v>
      </c>
      <c r="V65" s="32"/>
      <c r="X65" s="22"/>
      <c r="Z65" s="21"/>
    </row>
    <row r="66" spans="20:26" x14ac:dyDescent="0.3">
      <c r="T66" s="11" t="s">
        <v>156</v>
      </c>
      <c r="U66" s="68">
        <v>3950.7510204079999</v>
      </c>
      <c r="V66" s="32"/>
      <c r="X66" s="22"/>
      <c r="Z66" s="21"/>
    </row>
    <row r="67" spans="20:26" x14ac:dyDescent="0.3">
      <c r="T67" s="11" t="s">
        <v>157</v>
      </c>
      <c r="U67" s="68">
        <v>4016.9360544219999</v>
      </c>
      <c r="V67" s="32"/>
      <c r="X67" s="22"/>
      <c r="Z67" s="21"/>
    </row>
    <row r="68" spans="20:26" x14ac:dyDescent="0.3">
      <c r="T68" s="11" t="s">
        <v>158</v>
      </c>
      <c r="U68" s="68">
        <v>4193.8488888889997</v>
      </c>
      <c r="V68" s="32"/>
      <c r="X68" s="22"/>
      <c r="Z68" s="21"/>
    </row>
    <row r="69" spans="20:26" x14ac:dyDescent="0.3">
      <c r="T69" s="11" t="s">
        <v>159</v>
      </c>
      <c r="U69" s="68">
        <v>4212.2855328799997</v>
      </c>
      <c r="V69" s="32"/>
      <c r="X69" s="22"/>
      <c r="Z69" s="21"/>
    </row>
    <row r="70" spans="20:26" x14ac:dyDescent="0.3">
      <c r="T70" s="11" t="s">
        <v>160</v>
      </c>
      <c r="U70" s="68">
        <v>4233.342040816</v>
      </c>
      <c r="V70" s="32"/>
      <c r="X70" s="22"/>
      <c r="Z70" s="21"/>
    </row>
    <row r="71" spans="20:26" x14ac:dyDescent="0.3">
      <c r="T71" s="11" t="s">
        <v>161</v>
      </c>
      <c r="U71" s="68">
        <v>4291.2065306120003</v>
      </c>
      <c r="V71" s="32"/>
      <c r="X71" s="22"/>
      <c r="Z71" s="21"/>
    </row>
    <row r="72" spans="20:26" x14ac:dyDescent="0.3">
      <c r="T72" s="11" t="s">
        <v>162</v>
      </c>
      <c r="U72" s="68">
        <v>4316.7172789120004</v>
      </c>
      <c r="V72" s="32"/>
      <c r="X72" s="22"/>
      <c r="Z72" s="21"/>
    </row>
    <row r="73" spans="20:26" x14ac:dyDescent="0.3">
      <c r="T73" s="11" t="s">
        <v>163</v>
      </c>
      <c r="U73" s="68">
        <v>4379.9597278909996</v>
      </c>
      <c r="V73" s="32"/>
      <c r="X73" s="22"/>
      <c r="Z73" s="21"/>
    </row>
    <row r="74" spans="20:26" x14ac:dyDescent="0.3">
      <c r="T74" s="11" t="s">
        <v>164</v>
      </c>
      <c r="U74" s="68">
        <v>4484.1142857140003</v>
      </c>
      <c r="V74" s="32"/>
      <c r="X74" s="22"/>
      <c r="Z74" s="21"/>
    </row>
    <row r="75" spans="20:26" x14ac:dyDescent="0.3">
      <c r="T75" s="11" t="s">
        <v>165</v>
      </c>
      <c r="U75" s="68">
        <v>4514.824126984</v>
      </c>
      <c r="V75" s="32"/>
      <c r="X75" s="22"/>
      <c r="Z75" s="21"/>
    </row>
    <row r="76" spans="20:26" x14ac:dyDescent="0.3">
      <c r="T76" s="11" t="s">
        <v>166</v>
      </c>
      <c r="U76" s="68">
        <v>4598.8070748299997</v>
      </c>
      <c r="V76" s="32"/>
      <c r="X76" s="22"/>
      <c r="Z76" s="21"/>
    </row>
    <row r="77" spans="20:26" x14ac:dyDescent="0.3">
      <c r="T77" s="11" t="s">
        <v>167</v>
      </c>
      <c r="U77" s="68">
        <v>4700.9378684809999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Tabelle17"/>
  <dimension ref="A1:AB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3320312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79.33203125" style="9" bestFit="1" customWidth="1"/>
    <col min="29" max="16384" width="11.5546875" style="9"/>
  </cols>
  <sheetData>
    <row r="1" spans="1:28" x14ac:dyDescent="0.3">
      <c r="A1" s="16"/>
      <c r="B1" s="31" t="s">
        <v>254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254</v>
      </c>
      <c r="V1" s="32" t="s">
        <v>168</v>
      </c>
      <c r="X1" s="22" t="s">
        <v>169</v>
      </c>
      <c r="Z1" s="21" t="s">
        <v>170</v>
      </c>
    </row>
    <row r="2" spans="1:28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50.712971480557577</v>
      </c>
      <c r="G2" s="13">
        <f t="shared" ref="G2:G27" si="1">Q2/R2*60</f>
        <v>50.389944863564992</v>
      </c>
      <c r="H2" s="37">
        <f t="shared" ref="H2:H27" si="2">(F2-G2)/G2*100</f>
        <v>0.64105372186297727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33.127619048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325.06485260800002</v>
      </c>
      <c r="T2" s="11" t="s">
        <v>92</v>
      </c>
      <c r="U2" s="22">
        <v>7.1662585029999999</v>
      </c>
      <c r="V2" s="32">
        <f>U3-U2</f>
        <v>33.127619048</v>
      </c>
      <c r="W2" s="22">
        <v>1</v>
      </c>
      <c r="X2" s="32">
        <f>U4-U2</f>
        <v>325.06485260800002</v>
      </c>
      <c r="Y2" s="22">
        <v>1</v>
      </c>
      <c r="Z2" s="32">
        <f>X2</f>
        <v>325.06485260800002</v>
      </c>
      <c r="AA2" s="21">
        <v>1</v>
      </c>
      <c r="AB2" s="77" t="s">
        <v>286</v>
      </c>
    </row>
    <row r="3" spans="1:28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64.398364485938529</v>
      </c>
      <c r="G3" s="13">
        <f t="shared" si="1"/>
        <v>60.412894694352616</v>
      </c>
      <c r="H3" s="37">
        <f t="shared" si="2"/>
        <v>6.5970515264160552</v>
      </c>
      <c r="I3" s="13"/>
      <c r="J3" s="11" t="s">
        <v>32</v>
      </c>
      <c r="K3" s="61" t="s">
        <v>76</v>
      </c>
      <c r="L3" s="19">
        <v>44</v>
      </c>
      <c r="M3" s="43">
        <f t="shared" si="3"/>
        <v>40.994829932000016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101.13741496599999</v>
      </c>
      <c r="T3" s="11" t="s">
        <v>93</v>
      </c>
      <c r="U3" s="22">
        <v>40.293877551000001</v>
      </c>
      <c r="V3" s="32">
        <f>U6-U5</f>
        <v>40.994829932000016</v>
      </c>
      <c r="W3" s="22">
        <v>2</v>
      </c>
      <c r="X3" s="32">
        <f>U7-U5</f>
        <v>101.13741496599999</v>
      </c>
      <c r="Y3" s="22">
        <v>2</v>
      </c>
      <c r="Z3" s="32">
        <f t="shared" ref="Z3:Z11" si="5">X3</f>
        <v>101.13741496599999</v>
      </c>
      <c r="AA3" s="21">
        <v>2</v>
      </c>
      <c r="AB3" s="77" t="s">
        <v>393</v>
      </c>
    </row>
    <row r="4" spans="1:28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44.967273425804791</v>
      </c>
      <c r="G4" s="13">
        <f t="shared" si="1"/>
        <v>46.54123438004379</v>
      </c>
      <c r="H4" s="18">
        <f t="shared" si="2"/>
        <v>-3.3818633631124535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43.364870748000001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141.16514285699998</v>
      </c>
      <c r="T4" s="11" t="s">
        <v>94</v>
      </c>
      <c r="U4" s="22">
        <v>332.23111111100002</v>
      </c>
      <c r="V4" s="32">
        <f>U9-U8+1.188</f>
        <v>43.364870748000001</v>
      </c>
      <c r="W4" s="22">
        <v>3</v>
      </c>
      <c r="X4" s="32">
        <f>U10-U8+1.188</f>
        <v>141.16514285699998</v>
      </c>
      <c r="Y4" s="22">
        <v>3</v>
      </c>
      <c r="Z4" s="32">
        <f t="shared" si="5"/>
        <v>141.16514285699998</v>
      </c>
      <c r="AA4" s="21">
        <v>3</v>
      </c>
      <c r="AB4" s="77" t="s">
        <v>394</v>
      </c>
    </row>
    <row r="5" spans="1:28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145.26996675941868</v>
      </c>
      <c r="G5" s="13">
        <f t="shared" si="1"/>
        <v>138.58808469381532</v>
      </c>
      <c r="H5" s="37">
        <f t="shared" si="2"/>
        <v>4.821397222110213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36.346122449000063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188.76081632700004</v>
      </c>
      <c r="T5" s="11" t="s">
        <v>95</v>
      </c>
      <c r="U5" s="22">
        <v>334.97687074800001</v>
      </c>
      <c r="V5" s="32">
        <f>U12-U11</f>
        <v>36.346122449000063</v>
      </c>
      <c r="W5" s="22">
        <v>4</v>
      </c>
      <c r="X5" s="32">
        <f>U13-U11</f>
        <v>188.76081632700004</v>
      </c>
      <c r="Y5" s="22">
        <v>4</v>
      </c>
      <c r="Z5" s="32">
        <f t="shared" si="5"/>
        <v>188.76081632700004</v>
      </c>
      <c r="AA5" s="21">
        <v>4</v>
      </c>
      <c r="AB5" s="77" t="s">
        <v>287</v>
      </c>
    </row>
    <row r="6" spans="1:28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55.801492000738371</v>
      </c>
      <c r="G6" s="13">
        <f t="shared" si="1"/>
        <v>56.087261326999268</v>
      </c>
      <c r="H6" s="18">
        <f t="shared" si="2"/>
        <v>-0.50950843293062342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74.191564625999945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263.16136054399999</v>
      </c>
      <c r="T6" s="11" t="s">
        <v>96</v>
      </c>
      <c r="U6" s="22">
        <v>375.97170068000003</v>
      </c>
      <c r="V6" s="32">
        <f>U15-U14</f>
        <v>74.191564625999945</v>
      </c>
      <c r="W6" s="22">
        <v>5</v>
      </c>
      <c r="X6" s="32">
        <f>U16-U14</f>
        <v>263.16136054399999</v>
      </c>
      <c r="Y6" s="22">
        <v>5</v>
      </c>
      <c r="Z6" s="32">
        <f t="shared" si="5"/>
        <v>263.16136054399999</v>
      </c>
      <c r="AA6" s="21">
        <v>5</v>
      </c>
      <c r="AB6" s="77" t="s">
        <v>288</v>
      </c>
    </row>
    <row r="7" spans="1:28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43.232396018770345</v>
      </c>
      <c r="G7" s="25">
        <f t="shared" si="1"/>
        <v>45.127092628341373</v>
      </c>
      <c r="H7" s="18">
        <f t="shared" si="2"/>
        <v>-4.1985789449708379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54.126077097000007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239.32408163200012</v>
      </c>
      <c r="T7" s="11" t="s">
        <v>97</v>
      </c>
      <c r="U7" s="22">
        <v>436.114285714</v>
      </c>
      <c r="V7" s="32">
        <f>U18-U17</f>
        <v>54.126077097000007</v>
      </c>
      <c r="W7" s="22">
        <v>6</v>
      </c>
      <c r="X7" s="32">
        <f>U19-U17</f>
        <v>239.32408163200012</v>
      </c>
      <c r="Y7" s="22">
        <v>6</v>
      </c>
      <c r="Z7" s="32">
        <f t="shared" si="5"/>
        <v>239.32408163200012</v>
      </c>
      <c r="AA7" s="21">
        <v>6</v>
      </c>
    </row>
    <row r="8" spans="1:28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39.931907495057011</v>
      </c>
      <c r="G8" s="25">
        <f t="shared" si="1"/>
        <v>39.53725795534605</v>
      </c>
      <c r="H8" s="18">
        <f t="shared" si="2"/>
        <v>0.99817124434042548</v>
      </c>
      <c r="I8" s="13"/>
      <c r="J8" s="11" t="s">
        <v>37</v>
      </c>
      <c r="K8" s="61" t="s">
        <v>389</v>
      </c>
      <c r="L8" s="19">
        <v>40</v>
      </c>
      <c r="M8" s="43">
        <f t="shared" si="3"/>
        <v>60.102312925999968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224.59827664399995</v>
      </c>
      <c r="T8" s="11" t="s">
        <v>98</v>
      </c>
      <c r="U8" s="22">
        <v>439.16408163300002</v>
      </c>
      <c r="V8" s="32">
        <f>U21-U20</f>
        <v>60.102312925999968</v>
      </c>
      <c r="W8" s="22">
        <v>7</v>
      </c>
      <c r="X8" s="32">
        <f>U22-U20</f>
        <v>224.59827664399995</v>
      </c>
      <c r="Y8" s="22">
        <v>7</v>
      </c>
      <c r="Z8" s="32">
        <f t="shared" si="5"/>
        <v>224.59827664399995</v>
      </c>
      <c r="AA8" s="21">
        <v>7</v>
      </c>
      <c r="AB8" s="77"/>
    </row>
    <row r="9" spans="1:28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101.55214763526396</v>
      </c>
      <c r="G9" s="25">
        <f t="shared" si="1"/>
        <v>90.810426879834608</v>
      </c>
      <c r="H9" s="41">
        <f t="shared" si="2"/>
        <v>11.828730603417817</v>
      </c>
      <c r="I9" s="13"/>
      <c r="J9" s="11" t="s">
        <v>37</v>
      </c>
      <c r="K9" s="11" t="s">
        <v>40</v>
      </c>
      <c r="L9" s="19">
        <v>76</v>
      </c>
      <c r="M9" s="43">
        <f t="shared" si="3"/>
        <v>44.90303854900003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136.76843537399986</v>
      </c>
      <c r="T9" s="11" t="s">
        <v>99</v>
      </c>
      <c r="U9" s="22">
        <v>481.34095238100002</v>
      </c>
      <c r="V9" s="32">
        <f>U24-U23</f>
        <v>44.90303854900003</v>
      </c>
      <c r="W9" s="22">
        <v>8</v>
      </c>
      <c r="X9" s="32">
        <f>U25-U23</f>
        <v>136.76843537399986</v>
      </c>
      <c r="Y9" s="22">
        <v>8</v>
      </c>
      <c r="Z9" s="32">
        <f t="shared" si="5"/>
        <v>136.76843537399986</v>
      </c>
      <c r="AA9" s="21">
        <v>8</v>
      </c>
    </row>
    <row r="10" spans="1:28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47.307991279244384</v>
      </c>
      <c r="G10" s="25">
        <f t="shared" si="1"/>
        <v>43.893966033448784</v>
      </c>
      <c r="H10" s="37">
        <f t="shared" si="2"/>
        <v>7.7778919389375503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49.463102040999935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176.33403174599991</v>
      </c>
      <c r="T10" s="11" t="s">
        <v>100</v>
      </c>
      <c r="U10" s="22">
        <v>579.14122449000001</v>
      </c>
      <c r="V10" s="32">
        <f>U27-U26-1.972</f>
        <v>49.463102040999935</v>
      </c>
      <c r="W10" s="22">
        <v>9</v>
      </c>
      <c r="X10" s="32">
        <f>U28-U26-1.972</f>
        <v>176.33403174599991</v>
      </c>
      <c r="Y10" s="22">
        <v>9</v>
      </c>
      <c r="Z10" s="32">
        <f t="shared" si="5"/>
        <v>176.33403174599991</v>
      </c>
      <c r="AA10" s="21">
        <v>9</v>
      </c>
    </row>
    <row r="11" spans="1:28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44.928394007751251</v>
      </c>
      <c r="G11" s="25">
        <f t="shared" si="1"/>
        <v>43.526746255392759</v>
      </c>
      <c r="H11" s="37">
        <f t="shared" si="2"/>
        <v>3.220198781076669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37.392834467000057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184.71401360499999</v>
      </c>
      <c r="T11" s="11" t="s">
        <v>101</v>
      </c>
      <c r="U11" s="22">
        <v>579.76163265299999</v>
      </c>
      <c r="V11" s="32">
        <f>U30-U29</f>
        <v>37.392834467000057</v>
      </c>
      <c r="W11" s="22">
        <v>10</v>
      </c>
      <c r="X11" s="32">
        <f>U31-U29</f>
        <v>184.71401360499999</v>
      </c>
      <c r="Y11" s="22">
        <v>10</v>
      </c>
      <c r="Z11" s="32">
        <f t="shared" si="5"/>
        <v>184.71401360499999</v>
      </c>
      <c r="AA11" s="21">
        <v>10</v>
      </c>
    </row>
    <row r="12" spans="1:28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50.012960922828086</v>
      </c>
      <c r="G12" s="25">
        <f t="shared" si="1"/>
        <v>50.226863974549815</v>
      </c>
      <c r="H12" s="37">
        <f t="shared" si="2"/>
        <v>-0.42587379500761779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33.591292516999829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68.887437641999668</v>
      </c>
      <c r="T12" s="11" t="s">
        <v>102</v>
      </c>
      <c r="U12" s="22">
        <v>616.10775510200006</v>
      </c>
      <c r="V12" s="32">
        <f>U33-U32</f>
        <v>33.591292516999829</v>
      </c>
      <c r="W12" s="22" t="s">
        <v>68</v>
      </c>
      <c r="X12" s="32">
        <f>U38-U32</f>
        <v>253.34639455699994</v>
      </c>
      <c r="Y12" s="22">
        <v>11</v>
      </c>
      <c r="Z12" s="32">
        <f>V12+X30</f>
        <v>68.887437641999668</v>
      </c>
      <c r="AA12" s="21" t="s">
        <v>68</v>
      </c>
    </row>
    <row r="13" spans="1:28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59.24452321177688</v>
      </c>
      <c r="G13" s="25">
        <f t="shared" si="1"/>
        <v>59.833388330978984</v>
      </c>
      <c r="H13" s="37">
        <f t="shared" si="2"/>
        <v>-0.98417478205428155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24.643628116999935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48.80217686900005</v>
      </c>
      <c r="T13" s="11" t="s">
        <v>103</v>
      </c>
      <c r="U13" s="22">
        <v>768.52244898000004</v>
      </c>
      <c r="V13" s="32">
        <f>U34-U33</f>
        <v>24.643628116999935</v>
      </c>
      <c r="W13" s="22" t="s">
        <v>42</v>
      </c>
      <c r="X13" s="32">
        <f>U41-U39</f>
        <v>172.8435374149999</v>
      </c>
      <c r="Y13" s="22">
        <v>12</v>
      </c>
      <c r="Z13" s="32">
        <f>V13+X31</f>
        <v>48.80217686900005</v>
      </c>
      <c r="AA13" s="21" t="s">
        <v>42</v>
      </c>
    </row>
    <row r="14" spans="1:28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32.63348810179685</v>
      </c>
      <c r="G14" s="25">
        <f t="shared" si="1"/>
        <v>30.960487183728013</v>
      </c>
      <c r="H14" s="37">
        <f t="shared" si="2"/>
        <v>5.4036647037909686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62.512471656000344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135.65678004600022</v>
      </c>
      <c r="T14" s="11" t="s">
        <v>104</v>
      </c>
      <c r="U14" s="22">
        <v>779.786122449</v>
      </c>
      <c r="V14" s="32">
        <f>U35-U34</f>
        <v>62.512471656000344</v>
      </c>
      <c r="W14" s="22" t="s">
        <v>43</v>
      </c>
      <c r="X14" s="32">
        <f>U44-U42</f>
        <v>126.03301587300029</v>
      </c>
      <c r="Y14" s="22">
        <v>13</v>
      </c>
      <c r="Z14" s="32">
        <f>V14+X32</f>
        <v>135.65678004600022</v>
      </c>
      <c r="AA14" s="21" t="s">
        <v>43</v>
      </c>
    </row>
    <row r="15" spans="1:28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33.32312914608702</v>
      </c>
      <c r="G15" s="25">
        <f t="shared" si="1"/>
        <v>33.324937027701274</v>
      </c>
      <c r="H15" s="37">
        <f t="shared" si="2"/>
        <v>-5.4250113443636144E-3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46.81433106600025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172.8435374149999</v>
      </c>
      <c r="T15" s="11" t="s">
        <v>105</v>
      </c>
      <c r="U15" s="22">
        <v>853.97768707499995</v>
      </c>
      <c r="V15" s="32">
        <f>U40-U39</f>
        <v>46.81433106600025</v>
      </c>
      <c r="W15" s="22">
        <v>12</v>
      </c>
      <c r="X15" s="32">
        <f>U47-U45</f>
        <v>165.74839002199997</v>
      </c>
      <c r="Y15" s="22">
        <v>14</v>
      </c>
      <c r="Z15" s="32">
        <f t="shared" ref="Z15:Z27" si="7">X13</f>
        <v>172.8435374149999</v>
      </c>
      <c r="AA15" s="21">
        <v>12</v>
      </c>
    </row>
    <row r="16" spans="1:28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91.710519176192946</v>
      </c>
      <c r="G16" s="25">
        <f t="shared" si="1"/>
        <v>88.865571631531068</v>
      </c>
      <c r="H16" s="37">
        <f t="shared" si="2"/>
        <v>3.2014057777719174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30.094693878000271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126.03301587300029</v>
      </c>
      <c r="T16" s="11" t="s">
        <v>106</v>
      </c>
      <c r="U16" s="22">
        <v>1042.947482993</v>
      </c>
      <c r="V16" s="32">
        <f>U43-U42</f>
        <v>30.094693878000271</v>
      </c>
      <c r="W16" s="22">
        <v>13</v>
      </c>
      <c r="X16" s="32">
        <f>U50-U48</f>
        <v>139.9063945580001</v>
      </c>
      <c r="Y16" s="22">
        <v>15</v>
      </c>
      <c r="Z16" s="32">
        <f t="shared" si="7"/>
        <v>126.03301587300029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49.850767618415098</v>
      </c>
      <c r="G17" s="13">
        <f t="shared" si="1"/>
        <v>47.511773712883375</v>
      </c>
      <c r="H17" s="37">
        <f t="shared" si="2"/>
        <v>4.9229774490559111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47.240997731999869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165.74839002199997</v>
      </c>
      <c r="T17" s="11" t="s">
        <v>107</v>
      </c>
      <c r="U17" s="22">
        <v>1059.713378685</v>
      </c>
      <c r="V17" s="32">
        <f>U46-U45</f>
        <v>47.240997731999869</v>
      </c>
      <c r="W17" s="22">
        <v>14</v>
      </c>
      <c r="X17" s="32">
        <f>U53-U51+7.572</f>
        <v>129.28955101999998</v>
      </c>
      <c r="Y17" s="22">
        <v>16</v>
      </c>
      <c r="Z17" s="32">
        <f t="shared" si="7"/>
        <v>165.74839002199997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39.528218905814242</v>
      </c>
      <c r="G18" s="13">
        <f t="shared" si="1"/>
        <v>36.881802410116798</v>
      </c>
      <c r="H18" s="37">
        <f t="shared" si="2"/>
        <v>7.1753990389892763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37.947573695999836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139.9063945580001</v>
      </c>
      <c r="T18" s="11" t="s">
        <v>108</v>
      </c>
      <c r="U18" s="22">
        <v>1113.839455782</v>
      </c>
      <c r="V18" s="32">
        <f>U49-U48</f>
        <v>37.947573695999836</v>
      </c>
      <c r="W18" s="22">
        <v>15</v>
      </c>
      <c r="X18" s="32">
        <f>U56-U54</f>
        <v>174.95800453499987</v>
      </c>
      <c r="Y18" s="22">
        <v>17</v>
      </c>
      <c r="Z18" s="32">
        <f t="shared" si="7"/>
        <v>139.9063945580001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69.629309844783208</v>
      </c>
      <c r="G19" s="25">
        <f t="shared" si="1"/>
        <v>65.666466725425252</v>
      </c>
      <c r="H19" s="37">
        <f t="shared" si="2"/>
        <v>6.0348048508959771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31.452272109000088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129.28955101999998</v>
      </c>
      <c r="T19" s="11" t="s">
        <v>109</v>
      </c>
      <c r="U19" s="22">
        <v>1299.0374603170001</v>
      </c>
      <c r="V19" s="32">
        <f>U52-U51+7.572</f>
        <v>31.452272109000088</v>
      </c>
      <c r="W19" s="22">
        <v>16</v>
      </c>
      <c r="X19" s="32">
        <f>U59-U57</f>
        <v>48.483265306000249</v>
      </c>
      <c r="Y19" s="22">
        <v>18</v>
      </c>
      <c r="Z19" s="32">
        <f t="shared" si="7"/>
        <v>129.28955101999998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69.860595636716155</v>
      </c>
      <c r="G20" s="25">
        <f t="shared" si="1"/>
        <v>67.216130129373099</v>
      </c>
      <c r="H20" s="37">
        <f t="shared" si="2"/>
        <v>3.9342721787957253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48.095782312999745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174.95800453499987</v>
      </c>
      <c r="T20" s="11" t="s">
        <v>110</v>
      </c>
      <c r="U20" s="22">
        <v>1301.1733333330001</v>
      </c>
      <c r="V20" s="32">
        <f>U55-U54</f>
        <v>48.095782312999745</v>
      </c>
      <c r="W20" s="22">
        <v>17</v>
      </c>
      <c r="X20" s="32">
        <f>U62-U60</f>
        <v>80.480362811999839</v>
      </c>
      <c r="Y20" s="22">
        <v>19</v>
      </c>
      <c r="Z20" s="32">
        <f t="shared" si="7"/>
        <v>174.95800453499987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99.224416328473097</v>
      </c>
      <c r="G21" s="25">
        <f t="shared" si="1"/>
        <v>92.815530711440843</v>
      </c>
      <c r="H21" s="37">
        <f t="shared" si="2"/>
        <v>6.9049711485863083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20.559455781999986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48.483265306000249</v>
      </c>
      <c r="T21" s="11" t="s">
        <v>111</v>
      </c>
      <c r="U21" s="22">
        <v>1361.275646259</v>
      </c>
      <c r="V21" s="32">
        <f>U58-U57</f>
        <v>20.559455781999986</v>
      </c>
      <c r="W21" s="22">
        <v>18</v>
      </c>
      <c r="X21" s="32">
        <f>U65-U63</f>
        <v>243.81460317499977</v>
      </c>
      <c r="Y21" s="22">
        <v>20</v>
      </c>
      <c r="Z21" s="32">
        <f t="shared" si="7"/>
        <v>48.483265306000249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66.79066826158207</v>
      </c>
      <c r="G22" s="13">
        <f t="shared" si="1"/>
        <v>64.363576641675465</v>
      </c>
      <c r="H22" s="37">
        <f t="shared" si="2"/>
        <v>3.770908558141036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34.435918367999875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80.480362811999839</v>
      </c>
      <c r="T22" s="11" t="s">
        <v>112</v>
      </c>
      <c r="U22" s="22">
        <v>1525.771609977</v>
      </c>
      <c r="V22" s="32">
        <f>U61-U60</f>
        <v>34.435918367999875</v>
      </c>
      <c r="W22" s="22">
        <v>19</v>
      </c>
      <c r="X22" s="32">
        <f>U68-U66</f>
        <v>238.85496598700001</v>
      </c>
      <c r="Y22" s="22">
        <v>21</v>
      </c>
      <c r="Z22" s="32">
        <f t="shared" si="7"/>
        <v>80.480362811999839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43.775382551162032</v>
      </c>
      <c r="G23" s="13">
        <f t="shared" si="1"/>
        <v>40.973755755021784</v>
      </c>
      <c r="H23" s="37">
        <f t="shared" si="2"/>
        <v>6.8376128683221262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50.028117914000177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243.81460317499977</v>
      </c>
      <c r="T23" s="11" t="s">
        <v>113</v>
      </c>
      <c r="U23" s="22">
        <v>1532.203537415</v>
      </c>
      <c r="V23" s="32">
        <f>U64-U63</f>
        <v>50.028117914000177</v>
      </c>
      <c r="W23" s="22">
        <v>20</v>
      </c>
      <c r="X23" s="32">
        <f>U71-U69</f>
        <v>83.433650794000187</v>
      </c>
      <c r="Y23" s="22">
        <v>22</v>
      </c>
      <c r="Z23" s="32">
        <f t="shared" si="7"/>
        <v>243.81460317499977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30.197368420853991</v>
      </c>
      <c r="G24" s="13">
        <f t="shared" si="1"/>
        <v>31.148609237644788</v>
      </c>
      <c r="H24" s="18">
        <f t="shared" si="2"/>
        <v>-3.0538789373657518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67.555555555999945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238.85496598700001</v>
      </c>
      <c r="T24" s="11" t="s">
        <v>114</v>
      </c>
      <c r="U24" s="22">
        <v>1577.1065759640001</v>
      </c>
      <c r="V24" s="32">
        <f>U67-U66</f>
        <v>67.555555555999945</v>
      </c>
      <c r="W24" s="22">
        <v>21</v>
      </c>
      <c r="X24" s="32">
        <f>U74-U72+0.722</f>
        <v>135.48771428600028</v>
      </c>
      <c r="Y24" s="22">
        <v>23</v>
      </c>
      <c r="Z24" s="32">
        <f t="shared" si="7"/>
        <v>238.85496598700001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92.964006938840669</v>
      </c>
      <c r="G25" s="13">
        <f t="shared" si="1"/>
        <v>92.049190307662741</v>
      </c>
      <c r="H25" s="18">
        <f t="shared" si="2"/>
        <v>0.9938345227375377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22.589387755000189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83.433650794000187</v>
      </c>
      <c r="T25" s="11" t="s">
        <v>115</v>
      </c>
      <c r="U25" s="22">
        <v>1668.9719727889999</v>
      </c>
      <c r="V25" s="32">
        <f>U70-U69</f>
        <v>22.589387755000189</v>
      </c>
      <c r="W25" s="22">
        <v>22</v>
      </c>
      <c r="X25" s="32">
        <f>U77-U75</f>
        <v>207.16770975100007</v>
      </c>
      <c r="Y25" s="22">
        <v>24</v>
      </c>
      <c r="Z25" s="32">
        <f t="shared" si="7"/>
        <v>83.433650794000187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43.79417650708848</v>
      </c>
      <c r="G26" s="13">
        <f t="shared" si="1"/>
        <v>42.291613156190579</v>
      </c>
      <c r="H26" s="18">
        <f t="shared" si="2"/>
        <v>3.5528636501725837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51.376693877000228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135.48771428600028</v>
      </c>
      <c r="T26" s="11" t="s">
        <v>116</v>
      </c>
      <c r="U26" s="22">
        <v>1673.984580499</v>
      </c>
      <c r="V26" s="32">
        <f>U73-U72+0.722</f>
        <v>51.376693877000228</v>
      </c>
      <c r="W26" s="22">
        <v>23</v>
      </c>
      <c r="X26" s="2">
        <f>SUM(X2:X25)</f>
        <v>4180.8759863940013</v>
      </c>
      <c r="Z26" s="32">
        <f>X24</f>
        <v>135.48771428600028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54.932532681296152</v>
      </c>
      <c r="G27" s="13">
        <f t="shared" si="1"/>
        <v>53.000537647479568</v>
      </c>
      <c r="H27" s="37">
        <f t="shared" si="2"/>
        <v>3.6452366703650969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98.302403628999855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207.16770975100007</v>
      </c>
      <c r="T27" s="11" t="s">
        <v>117</v>
      </c>
      <c r="U27" s="22">
        <v>1725.4196825399999</v>
      </c>
      <c r="V27" s="32">
        <f>U76-U75</f>
        <v>98.302403628999855</v>
      </c>
      <c r="W27" s="22">
        <v>24</v>
      </c>
      <c r="X27" s="32">
        <f t="shared" ref="X27:X32" si="8">U33-U32</f>
        <v>33.591292516999829</v>
      </c>
      <c r="Y27" s="22" t="s">
        <v>68</v>
      </c>
      <c r="Z27" s="32">
        <f t="shared" si="7"/>
        <v>207.16770975100007</v>
      </c>
      <c r="AA27" s="21">
        <v>24</v>
      </c>
    </row>
    <row r="28" spans="1:27" x14ac:dyDescent="0.3">
      <c r="T28" s="11" t="s">
        <v>118</v>
      </c>
      <c r="U28" s="22">
        <v>1852.2906122449999</v>
      </c>
      <c r="V28" s="32"/>
      <c r="X28" s="32">
        <f t="shared" si="8"/>
        <v>24.643628116999935</v>
      </c>
      <c r="Y28" s="22" t="s">
        <v>42</v>
      </c>
      <c r="Z28" s="21"/>
    </row>
    <row r="29" spans="1:27" x14ac:dyDescent="0.3">
      <c r="T29" s="11" t="s">
        <v>119</v>
      </c>
      <c r="U29" s="22">
        <v>1854.177959184</v>
      </c>
      <c r="V29" s="32"/>
      <c r="X29" s="32">
        <f t="shared" si="8"/>
        <v>62.512471656000344</v>
      </c>
      <c r="Y29" s="22" t="s">
        <v>43</v>
      </c>
      <c r="Z29" s="21"/>
    </row>
    <row r="30" spans="1:27" x14ac:dyDescent="0.3">
      <c r="T30" s="11" t="s">
        <v>120</v>
      </c>
      <c r="U30" s="22">
        <v>1891.570793651</v>
      </c>
      <c r="V30" s="32"/>
      <c r="X30" s="32">
        <f t="shared" si="8"/>
        <v>35.296145124999839</v>
      </c>
      <c r="Y30" s="22" t="s">
        <v>69</v>
      </c>
      <c r="Z30" s="21"/>
    </row>
    <row r="31" spans="1:27" x14ac:dyDescent="0.3">
      <c r="T31" s="11" t="s">
        <v>121</v>
      </c>
      <c r="U31" s="22">
        <v>2038.891972789</v>
      </c>
      <c r="X31" s="32">
        <f t="shared" si="8"/>
        <v>24.158548752000115</v>
      </c>
      <c r="Y31" s="22" t="s">
        <v>70</v>
      </c>
      <c r="Z31" s="21"/>
    </row>
    <row r="32" spans="1:27" x14ac:dyDescent="0.3">
      <c r="T32" s="11" t="s">
        <v>122</v>
      </c>
      <c r="U32" s="22">
        <v>2044.397278912</v>
      </c>
      <c r="X32" s="32">
        <f t="shared" si="8"/>
        <v>73.144308389999878</v>
      </c>
      <c r="Y32" s="22" t="s">
        <v>71</v>
      </c>
      <c r="Z32" s="21"/>
    </row>
    <row r="33" spans="20:26" x14ac:dyDescent="0.3">
      <c r="T33" s="11" t="s">
        <v>123</v>
      </c>
      <c r="U33" s="22">
        <v>2077.9885714289999</v>
      </c>
      <c r="X33" s="22"/>
      <c r="Z33" s="21"/>
    </row>
    <row r="34" spans="20:26" x14ac:dyDescent="0.3">
      <c r="T34" s="11" t="s">
        <v>124</v>
      </c>
      <c r="U34" s="22">
        <v>2102.6321995459998</v>
      </c>
      <c r="X34" s="22"/>
      <c r="Y34" s="42"/>
      <c r="Z34" s="21"/>
    </row>
    <row r="35" spans="20:26" x14ac:dyDescent="0.3">
      <c r="T35" s="11" t="s">
        <v>125</v>
      </c>
      <c r="U35" s="22">
        <v>2165.1446712020002</v>
      </c>
      <c r="X35" s="22"/>
      <c r="Y35" s="42"/>
      <c r="Z35" s="21"/>
    </row>
    <row r="36" spans="20:26" x14ac:dyDescent="0.3">
      <c r="T36" s="11" t="s">
        <v>126</v>
      </c>
      <c r="U36" s="22">
        <v>2200.440816327</v>
      </c>
      <c r="X36" s="22"/>
      <c r="Y36" s="42"/>
      <c r="Z36" s="21"/>
    </row>
    <row r="37" spans="20:26" x14ac:dyDescent="0.3">
      <c r="T37" s="11" t="s">
        <v>127</v>
      </c>
      <c r="U37" s="22">
        <v>2224.5993650790001</v>
      </c>
      <c r="V37" s="32"/>
      <c r="X37" s="22"/>
      <c r="Z37" s="21"/>
    </row>
    <row r="38" spans="20:26" x14ac:dyDescent="0.3">
      <c r="T38" s="11" t="s">
        <v>128</v>
      </c>
      <c r="U38" s="22">
        <v>2297.743673469</v>
      </c>
      <c r="V38" s="32"/>
      <c r="X38" s="22"/>
      <c r="Z38" s="21"/>
    </row>
    <row r="39" spans="20:26" x14ac:dyDescent="0.3">
      <c r="T39" s="11" t="s">
        <v>129</v>
      </c>
      <c r="U39" s="22">
        <v>2316.5736054419999</v>
      </c>
      <c r="V39" s="32"/>
      <c r="X39" s="22"/>
      <c r="Z39" s="21"/>
    </row>
    <row r="40" spans="20:26" x14ac:dyDescent="0.3">
      <c r="T40" s="11" t="s">
        <v>130</v>
      </c>
      <c r="U40" s="22">
        <v>2363.3879365080002</v>
      </c>
      <c r="V40" s="32"/>
      <c r="X40" s="22"/>
      <c r="Z40" s="21"/>
    </row>
    <row r="41" spans="20:26" x14ac:dyDescent="0.3">
      <c r="T41" s="11" t="s">
        <v>131</v>
      </c>
      <c r="U41" s="22">
        <v>2489.4171428569998</v>
      </c>
      <c r="V41" s="32"/>
      <c r="X41" s="22"/>
      <c r="Z41" s="21"/>
    </row>
    <row r="42" spans="20:26" x14ac:dyDescent="0.3">
      <c r="T42" s="11" t="s">
        <v>132</v>
      </c>
      <c r="U42" s="22">
        <v>2491.7991836729998</v>
      </c>
      <c r="V42" s="32"/>
      <c r="X42" s="22"/>
      <c r="Z42" s="21"/>
    </row>
    <row r="43" spans="20:26" x14ac:dyDescent="0.3">
      <c r="T43" s="11" t="s">
        <v>133</v>
      </c>
      <c r="U43" s="22">
        <v>2521.8938775510001</v>
      </c>
      <c r="V43" s="32"/>
      <c r="X43" s="22"/>
      <c r="Z43" s="21"/>
    </row>
    <row r="44" spans="20:26" x14ac:dyDescent="0.3">
      <c r="T44" s="11" t="s">
        <v>134</v>
      </c>
      <c r="U44" s="22">
        <v>2617.8321995460001</v>
      </c>
      <c r="V44" s="32"/>
      <c r="X44" s="22"/>
      <c r="Z44" s="21"/>
    </row>
    <row r="45" spans="20:26" x14ac:dyDescent="0.3">
      <c r="T45" s="11" t="s">
        <v>135</v>
      </c>
      <c r="U45" s="22">
        <v>2625.399002268</v>
      </c>
      <c r="V45" s="32"/>
      <c r="X45" s="22"/>
      <c r="Z45" s="21"/>
    </row>
    <row r="46" spans="20:26" x14ac:dyDescent="0.3">
      <c r="T46" s="11" t="s">
        <v>136</v>
      </c>
      <c r="U46" s="22">
        <v>2672.64</v>
      </c>
      <c r="V46" s="32"/>
      <c r="X46" s="22"/>
      <c r="Z46" s="21"/>
    </row>
    <row r="47" spans="20:26" x14ac:dyDescent="0.3">
      <c r="T47" s="11" t="s">
        <v>137</v>
      </c>
      <c r="U47" s="22">
        <v>2791.14739229</v>
      </c>
      <c r="V47" s="32"/>
      <c r="X47" s="22"/>
      <c r="Z47" s="21"/>
    </row>
    <row r="48" spans="20:26" x14ac:dyDescent="0.3">
      <c r="T48" s="11" t="s">
        <v>138</v>
      </c>
      <c r="U48" s="22">
        <v>2796.2220408160001</v>
      </c>
      <c r="V48" s="32"/>
      <c r="X48" s="22"/>
      <c r="Z48" s="21"/>
    </row>
    <row r="49" spans="20:26" x14ac:dyDescent="0.3">
      <c r="T49" s="11" t="s">
        <v>139</v>
      </c>
      <c r="U49" s="22">
        <v>2834.169614512</v>
      </c>
      <c r="V49" s="32"/>
      <c r="X49" s="22"/>
      <c r="Z49" s="21"/>
    </row>
    <row r="50" spans="20:26" x14ac:dyDescent="0.3">
      <c r="T50" s="11" t="s">
        <v>140</v>
      </c>
      <c r="U50" s="22">
        <v>2936.1284353740002</v>
      </c>
      <c r="V50" s="32"/>
      <c r="X50" s="22"/>
      <c r="Z50" s="21"/>
    </row>
    <row r="51" spans="20:26" x14ac:dyDescent="0.3">
      <c r="T51" s="11" t="s">
        <v>141</v>
      </c>
      <c r="U51" s="22">
        <v>2936.9425850339999</v>
      </c>
      <c r="V51" s="32"/>
      <c r="X51" s="22"/>
      <c r="Z51" s="21"/>
    </row>
    <row r="52" spans="20:26" x14ac:dyDescent="0.3">
      <c r="T52" s="11" t="s">
        <v>142</v>
      </c>
      <c r="U52" s="22">
        <v>2960.822857143</v>
      </c>
      <c r="V52" s="32"/>
      <c r="X52" s="22"/>
      <c r="Z52" s="21"/>
    </row>
    <row r="53" spans="20:26" x14ac:dyDescent="0.3">
      <c r="T53" s="11" t="s">
        <v>143</v>
      </c>
      <c r="U53" s="22">
        <v>3058.6601360539998</v>
      </c>
      <c r="V53" s="32"/>
      <c r="X53" s="22"/>
      <c r="Z53" s="21"/>
    </row>
    <row r="54" spans="20:26" x14ac:dyDescent="0.3">
      <c r="T54" s="11" t="s">
        <v>144</v>
      </c>
      <c r="U54" s="22">
        <v>3058.6819047620002</v>
      </c>
      <c r="V54" s="32"/>
      <c r="X54" s="22"/>
      <c r="Z54" s="21"/>
    </row>
    <row r="55" spans="20:26" x14ac:dyDescent="0.3">
      <c r="T55" s="11" t="s">
        <v>145</v>
      </c>
      <c r="U55" s="22">
        <v>3106.7776870749999</v>
      </c>
      <c r="V55" s="32"/>
      <c r="X55" s="22"/>
      <c r="Z55" s="21"/>
    </row>
    <row r="56" spans="20:26" x14ac:dyDescent="0.3">
      <c r="T56" s="11" t="s">
        <v>146</v>
      </c>
      <c r="U56" s="22">
        <v>3233.639909297</v>
      </c>
      <c r="V56" s="32"/>
      <c r="X56" s="22"/>
      <c r="Z56" s="21"/>
    </row>
    <row r="57" spans="20:26" x14ac:dyDescent="0.3">
      <c r="T57" s="11" t="s">
        <v>147</v>
      </c>
      <c r="U57" s="22">
        <v>3239.9238095239998</v>
      </c>
      <c r="V57" s="32"/>
      <c r="X57" s="22"/>
      <c r="Z57" s="21"/>
    </row>
    <row r="58" spans="20:26" x14ac:dyDescent="0.3">
      <c r="T58" s="11" t="s">
        <v>148</v>
      </c>
      <c r="U58" s="22">
        <v>3260.4832653059998</v>
      </c>
      <c r="V58" s="32"/>
      <c r="X58" s="22"/>
      <c r="Z58" s="21"/>
    </row>
    <row r="59" spans="20:26" x14ac:dyDescent="0.3">
      <c r="T59" s="11" t="s">
        <v>149</v>
      </c>
      <c r="U59" s="22">
        <v>3288.4070748300001</v>
      </c>
      <c r="V59" s="32"/>
      <c r="X59" s="22"/>
      <c r="Z59" s="21"/>
    </row>
    <row r="60" spans="20:26" x14ac:dyDescent="0.3">
      <c r="T60" s="11" t="s">
        <v>150</v>
      </c>
      <c r="U60" s="22">
        <v>3290.6361904760001</v>
      </c>
      <c r="V60" s="32"/>
      <c r="X60" s="22"/>
      <c r="Z60" s="21"/>
    </row>
    <row r="61" spans="20:26" x14ac:dyDescent="0.3">
      <c r="T61" s="11" t="s">
        <v>151</v>
      </c>
      <c r="U61" s="22">
        <v>3325.072108844</v>
      </c>
      <c r="V61" s="32"/>
      <c r="X61" s="22"/>
      <c r="Z61" s="21"/>
    </row>
    <row r="62" spans="20:26" x14ac:dyDescent="0.3">
      <c r="T62" s="11" t="s">
        <v>152</v>
      </c>
      <c r="U62" s="22">
        <v>3371.116553288</v>
      </c>
      <c r="V62" s="32"/>
      <c r="X62" s="22"/>
      <c r="Z62" s="21"/>
    </row>
    <row r="63" spans="20:26" x14ac:dyDescent="0.3">
      <c r="T63" s="11" t="s">
        <v>153</v>
      </c>
      <c r="U63" s="22">
        <v>3371.780498866</v>
      </c>
      <c r="V63" s="32"/>
      <c r="X63" s="22"/>
      <c r="Z63" s="21"/>
    </row>
    <row r="64" spans="20:26" x14ac:dyDescent="0.3">
      <c r="T64" s="11" t="s">
        <v>154</v>
      </c>
      <c r="U64" s="22">
        <v>3421.8086167800002</v>
      </c>
      <c r="V64" s="32"/>
      <c r="X64" s="22"/>
      <c r="Z64" s="21"/>
    </row>
    <row r="65" spans="20:26" x14ac:dyDescent="0.3">
      <c r="T65" s="11" t="s">
        <v>155</v>
      </c>
      <c r="U65" s="22">
        <v>3615.5951020409998</v>
      </c>
      <c r="V65" s="32"/>
      <c r="X65" s="22"/>
      <c r="Z65" s="21"/>
    </row>
    <row r="66" spans="20:26" x14ac:dyDescent="0.3">
      <c r="T66" s="11" t="s">
        <v>156</v>
      </c>
      <c r="U66" s="22">
        <v>3617.0971428570001</v>
      </c>
      <c r="V66" s="32"/>
      <c r="X66" s="22"/>
      <c r="Z66" s="21"/>
    </row>
    <row r="67" spans="20:26" x14ac:dyDescent="0.3">
      <c r="T67" s="11" t="s">
        <v>157</v>
      </c>
      <c r="U67" s="22">
        <v>3684.6526984130001</v>
      </c>
      <c r="V67" s="32"/>
      <c r="X67" s="22"/>
      <c r="Z67" s="21"/>
    </row>
    <row r="68" spans="20:26" x14ac:dyDescent="0.3">
      <c r="T68" s="11" t="s">
        <v>158</v>
      </c>
      <c r="U68" s="22">
        <v>3855.9521088440001</v>
      </c>
      <c r="V68" s="32"/>
      <c r="X68" s="22"/>
      <c r="Z68" s="21"/>
    </row>
    <row r="69" spans="20:26" x14ac:dyDescent="0.3">
      <c r="T69" s="11" t="s">
        <v>159</v>
      </c>
      <c r="U69" s="22">
        <v>3862.217142857</v>
      </c>
      <c r="V69" s="32"/>
      <c r="X69" s="22"/>
      <c r="Z69" s="21"/>
    </row>
    <row r="70" spans="20:26" x14ac:dyDescent="0.3">
      <c r="T70" s="11" t="s">
        <v>160</v>
      </c>
      <c r="U70" s="22">
        <v>3884.8065306120002</v>
      </c>
      <c r="V70" s="32"/>
      <c r="X70" s="22"/>
      <c r="Z70" s="21"/>
    </row>
    <row r="71" spans="20:26" x14ac:dyDescent="0.3">
      <c r="T71" s="11" t="s">
        <v>161</v>
      </c>
      <c r="U71" s="22">
        <v>3945.6507936510002</v>
      </c>
      <c r="V71" s="32"/>
      <c r="X71" s="22"/>
      <c r="Z71" s="21"/>
    </row>
    <row r="72" spans="20:26" x14ac:dyDescent="0.3">
      <c r="T72" s="11" t="s">
        <v>162</v>
      </c>
      <c r="U72" s="22">
        <v>3949.0612244899999</v>
      </c>
      <c r="V72" s="32"/>
      <c r="X72" s="22"/>
      <c r="Z72" s="21"/>
    </row>
    <row r="73" spans="20:26" x14ac:dyDescent="0.3">
      <c r="T73" s="11" t="s">
        <v>163</v>
      </c>
      <c r="U73" s="22">
        <v>3999.7159183670001</v>
      </c>
      <c r="V73" s="32"/>
      <c r="X73" s="22"/>
      <c r="Z73" s="21"/>
    </row>
    <row r="74" spans="20:26" x14ac:dyDescent="0.3">
      <c r="T74" s="11" t="s">
        <v>164</v>
      </c>
      <c r="U74" s="22">
        <v>4083.8269387760001</v>
      </c>
      <c r="V74" s="32"/>
      <c r="X74" s="22"/>
      <c r="Z74" s="21"/>
    </row>
    <row r="75" spans="20:26" x14ac:dyDescent="0.3">
      <c r="T75" s="11" t="s">
        <v>165</v>
      </c>
      <c r="U75" s="22">
        <v>4088.5384126979998</v>
      </c>
      <c r="V75" s="32"/>
      <c r="X75" s="22"/>
      <c r="Z75" s="21"/>
    </row>
    <row r="76" spans="20:26" x14ac:dyDescent="0.3">
      <c r="T76" s="11" t="s">
        <v>166</v>
      </c>
      <c r="U76" s="22">
        <v>4186.8408163269996</v>
      </c>
      <c r="V76" s="32"/>
      <c r="X76" s="22"/>
      <c r="Z76" s="21"/>
    </row>
    <row r="77" spans="20:26" x14ac:dyDescent="0.3">
      <c r="T77" s="11" t="s">
        <v>167</v>
      </c>
      <c r="U77" s="22">
        <v>4295.7061224489998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Tabelle51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77734375" style="9" bestFit="1" customWidth="1"/>
    <col min="22" max="22" width="10" style="9" bestFit="1" customWidth="1"/>
    <col min="23" max="23" width="4.109375" style="9" bestFit="1" customWidth="1"/>
    <col min="24" max="24" width="10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205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205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52.215280200305173</v>
      </c>
      <c r="G2" s="13">
        <f t="shared" ref="G2:G27" si="1">Q2/R2*60</f>
        <v>51.313110217827621</v>
      </c>
      <c r="H2" s="37">
        <f t="shared" ref="H2:H27" si="2">(F2-G2)/G2*100</f>
        <v>1.7581666335324049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32.174489796000003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319.21666666600004</v>
      </c>
      <c r="T2" s="11" t="s">
        <v>92</v>
      </c>
      <c r="U2" s="22">
        <v>1.2767573699999999</v>
      </c>
      <c r="V2" s="32">
        <f>U3-U2</f>
        <v>32.174489796000003</v>
      </c>
      <c r="W2" s="22">
        <v>1</v>
      </c>
      <c r="X2" s="32">
        <f>U4-U2</f>
        <v>319.21666666600004</v>
      </c>
      <c r="Y2" s="22">
        <v>1</v>
      </c>
      <c r="Z2" s="32">
        <f>X2</f>
        <v>319.21666666600004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62.8749985138965</v>
      </c>
      <c r="G3" s="13">
        <f t="shared" si="1"/>
        <v>58.263921415922205</v>
      </c>
      <c r="H3" s="37">
        <f t="shared" si="2"/>
        <v>7.9141207558923288</v>
      </c>
      <c r="I3" s="13"/>
      <c r="J3" s="11" t="s">
        <v>32</v>
      </c>
      <c r="K3" s="61" t="s">
        <v>76</v>
      </c>
      <c r="L3" s="19">
        <v>44</v>
      </c>
      <c r="M3" s="43">
        <f t="shared" si="3"/>
        <v>41.988072562999946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104.86770975099995</v>
      </c>
      <c r="T3" s="11" t="s">
        <v>93</v>
      </c>
      <c r="U3" s="22">
        <v>33.451247166000002</v>
      </c>
      <c r="V3" s="32">
        <f>U6-U5</f>
        <v>41.988072562999946</v>
      </c>
      <c r="W3" s="22">
        <v>2</v>
      </c>
      <c r="X3" s="32">
        <f>U7-U5</f>
        <v>104.86770975099995</v>
      </c>
      <c r="Y3" s="22">
        <v>2</v>
      </c>
      <c r="Z3" s="32">
        <f t="shared" ref="Z3:Z11" si="5">X3</f>
        <v>104.86770975099995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47.92527235421877</v>
      </c>
      <c r="G4" s="13">
        <f t="shared" si="1"/>
        <v>48.470553675158342</v>
      </c>
      <c r="H4" s="18">
        <f t="shared" si="2"/>
        <v>-1.1249744011466392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40.688344670999982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135.54621315100002</v>
      </c>
      <c r="T4" s="11" t="s">
        <v>94</v>
      </c>
      <c r="U4" s="22">
        <v>320.49342403600002</v>
      </c>
      <c r="V4" s="32">
        <f>U9-U8</f>
        <v>40.688344670999982</v>
      </c>
      <c r="W4" s="22">
        <v>3</v>
      </c>
      <c r="X4" s="32">
        <f>U10-U8</f>
        <v>135.54621315100002</v>
      </c>
      <c r="Y4" s="22">
        <v>3</v>
      </c>
      <c r="Z4" s="32">
        <f t="shared" si="5"/>
        <v>135.54621315100002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156.06015924489321</v>
      </c>
      <c r="G5" s="13">
        <f t="shared" si="1"/>
        <v>146.87288982310761</v>
      </c>
      <c r="H5" s="37">
        <f t="shared" si="2"/>
        <v>6.2552520297317393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33.833106575999977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178.11319727900002</v>
      </c>
      <c r="T5" s="11" t="s">
        <v>95</v>
      </c>
      <c r="U5" s="22">
        <v>326.96539682500003</v>
      </c>
      <c r="V5" s="32">
        <f>U12-U11</f>
        <v>33.833106575999977</v>
      </c>
      <c r="W5" s="22">
        <v>4</v>
      </c>
      <c r="X5" s="32">
        <f>U13-U11</f>
        <v>178.11319727900002</v>
      </c>
      <c r="Y5" s="22">
        <v>4</v>
      </c>
      <c r="Z5" s="32">
        <f t="shared" si="5"/>
        <v>178.11319727900002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52.788777809259656</v>
      </c>
      <c r="G6" s="13">
        <f t="shared" si="1"/>
        <v>53.725444881010944</v>
      </c>
      <c r="H6" s="18">
        <f t="shared" si="2"/>
        <v>-1.7434328814322184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78.425759637000056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274.73015872999997</v>
      </c>
      <c r="T6" s="11" t="s">
        <v>96</v>
      </c>
      <c r="U6" s="22">
        <v>368.95346938799997</v>
      </c>
      <c r="V6" s="32">
        <f>U15-U14</f>
        <v>78.425759637000056</v>
      </c>
      <c r="W6" s="22">
        <v>5</v>
      </c>
      <c r="X6" s="32">
        <f>U16-U14</f>
        <v>274.73015872999997</v>
      </c>
      <c r="Y6" s="22">
        <v>5</v>
      </c>
      <c r="Z6" s="32">
        <f t="shared" si="5"/>
        <v>274.73015872999997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46.277536062177496</v>
      </c>
      <c r="G7" s="25">
        <f t="shared" si="1"/>
        <v>42.982432866323521</v>
      </c>
      <c r="H7" s="18">
        <f t="shared" si="2"/>
        <v>7.6661626067138462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50.564489796000089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251.26544217700007</v>
      </c>
      <c r="T7" s="11" t="s">
        <v>97</v>
      </c>
      <c r="U7" s="22">
        <v>431.83310657599998</v>
      </c>
      <c r="V7" s="32">
        <f>U18-U17</f>
        <v>50.564489796000089</v>
      </c>
      <c r="W7" s="22">
        <v>6</v>
      </c>
      <c r="X7" s="32">
        <f>U19-U17</f>
        <v>251.26544217700007</v>
      </c>
      <c r="Y7" s="22">
        <v>6</v>
      </c>
      <c r="Z7" s="32">
        <f t="shared" si="5"/>
        <v>251.26544217700007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43.809216326055349</v>
      </c>
      <c r="G8" s="25">
        <f t="shared" si="1"/>
        <v>43.358232437323601</v>
      </c>
      <c r="H8" s="18">
        <f t="shared" si="2"/>
        <v>1.0401343952008821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54.782993197999986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204.80539682599988</v>
      </c>
      <c r="T8" s="11" t="s">
        <v>98</v>
      </c>
      <c r="U8" s="22">
        <v>439.423401361</v>
      </c>
      <c r="V8" s="32">
        <f>U21-U20</f>
        <v>54.782993197999986</v>
      </c>
      <c r="W8" s="22">
        <v>7</v>
      </c>
      <c r="X8" s="32">
        <f>U22-U20</f>
        <v>204.80539682599988</v>
      </c>
      <c r="Y8" s="22">
        <v>7</v>
      </c>
      <c r="Z8" s="32">
        <f t="shared" si="5"/>
        <v>204.80539682599988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112.6780135108535</v>
      </c>
      <c r="G9" s="25">
        <f t="shared" si="1"/>
        <v>90.495585935498696</v>
      </c>
      <c r="H9" s="41">
        <f t="shared" si="2"/>
        <v>24.512165257613201</v>
      </c>
      <c r="I9" s="13"/>
      <c r="J9" s="11" t="s">
        <v>37</v>
      </c>
      <c r="K9" s="11" t="s">
        <v>40</v>
      </c>
      <c r="L9" s="19">
        <v>76</v>
      </c>
      <c r="M9" s="43">
        <f t="shared" si="3"/>
        <v>40.469297052000002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137.24426303899986</v>
      </c>
      <c r="T9" s="11" t="s">
        <v>99</v>
      </c>
      <c r="U9" s="22">
        <v>480.11174603199999</v>
      </c>
      <c r="V9" s="32">
        <f>U24-U23</f>
        <v>40.469297052000002</v>
      </c>
      <c r="W9" s="22">
        <v>8</v>
      </c>
      <c r="X9" s="32">
        <f>U25-U23</f>
        <v>137.24426303899986</v>
      </c>
      <c r="Y9" s="22">
        <v>8</v>
      </c>
      <c r="Z9" s="32">
        <f t="shared" si="5"/>
        <v>137.24426303899986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58.273776179130138</v>
      </c>
      <c r="G10" s="25">
        <f t="shared" si="1"/>
        <v>51.928511618043984</v>
      </c>
      <c r="H10" s="41">
        <f t="shared" si="2"/>
        <v>12.219230560194445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40.155283446999874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149.05106576000003</v>
      </c>
      <c r="T10" s="11" t="s">
        <v>100</v>
      </c>
      <c r="U10" s="22">
        <v>574.96961451200002</v>
      </c>
      <c r="V10" s="32">
        <f>U27-U26</f>
        <v>40.155283446999874</v>
      </c>
      <c r="W10" s="22">
        <v>9</v>
      </c>
      <c r="X10" s="32">
        <f>U28-U26</f>
        <v>149.05106576000003</v>
      </c>
      <c r="Y10" s="22">
        <v>9</v>
      </c>
      <c r="Z10" s="32">
        <f t="shared" si="5"/>
        <v>149.05106576000003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48.138098802029418</v>
      </c>
      <c r="G11" s="25">
        <f t="shared" si="1"/>
        <v>46.609896551430019</v>
      </c>
      <c r="H11" s="18">
        <f t="shared" si="2"/>
        <v>3.2787076643973228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34.899591836999889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172.49555555500001</v>
      </c>
      <c r="T11" s="11" t="s">
        <v>101</v>
      </c>
      <c r="U11" s="22">
        <v>582.68571428600001</v>
      </c>
      <c r="V11" s="32">
        <f>U30-U29</f>
        <v>34.899591836999889</v>
      </c>
      <c r="W11" s="22">
        <v>10</v>
      </c>
      <c r="X11" s="32">
        <f>U31-U29</f>
        <v>172.49555555500001</v>
      </c>
      <c r="Y11" s="22">
        <v>10</v>
      </c>
      <c r="Z11" s="32">
        <f t="shared" si="5"/>
        <v>172.49555555500001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51.810659759625267</v>
      </c>
      <c r="G12" s="25">
        <f t="shared" si="1"/>
        <v>51.356805110470518</v>
      </c>
      <c r="H12" s="18">
        <f t="shared" si="2"/>
        <v>0.88372835533380623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32.425759637000056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67.371791382999845</v>
      </c>
      <c r="T12" s="11" t="s">
        <v>102</v>
      </c>
      <c r="U12" s="22">
        <v>616.51882086199998</v>
      </c>
      <c r="V12" s="32">
        <f>U33-U32</f>
        <v>32.425759637000056</v>
      </c>
      <c r="W12" s="22" t="s">
        <v>68</v>
      </c>
      <c r="X12" s="32">
        <f>U38-U32</f>
        <v>229.39265306099992</v>
      </c>
      <c r="Y12" s="22">
        <v>11</v>
      </c>
      <c r="Z12" s="32">
        <f>V12+X30</f>
        <v>67.371791382999845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66.003887194872377</v>
      </c>
      <c r="G13" s="25">
        <f t="shared" si="1"/>
        <v>66.717915772597422</v>
      </c>
      <c r="H13" s="18">
        <f t="shared" si="2"/>
        <v>-1.070220149200634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22.119909297000049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43.766349206000086</v>
      </c>
      <c r="T13" s="11" t="s">
        <v>103</v>
      </c>
      <c r="U13" s="22">
        <v>760.79891156500003</v>
      </c>
      <c r="V13" s="32">
        <f>U34-U33</f>
        <v>22.119909297000049</v>
      </c>
      <c r="W13" s="22" t="s">
        <v>42</v>
      </c>
      <c r="X13" s="32">
        <f>U41-U39</f>
        <v>155.71773242600011</v>
      </c>
      <c r="Y13" s="22">
        <v>12</v>
      </c>
      <c r="Z13" s="32">
        <f>V13+X31</f>
        <v>43.766349206000086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37.394753993670264</v>
      </c>
      <c r="G14" s="25">
        <f t="shared" si="1"/>
        <v>35.516615072041887</v>
      </c>
      <c r="H14" s="18">
        <f t="shared" si="2"/>
        <v>5.2880572031393216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54.553106576000118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118.25451247199999</v>
      </c>
      <c r="T14" s="11" t="s">
        <v>104</v>
      </c>
      <c r="U14" s="22">
        <v>768.49015872999996</v>
      </c>
      <c r="V14" s="32">
        <f>U35-U34</f>
        <v>54.553106576000118</v>
      </c>
      <c r="W14" s="22" t="s">
        <v>43</v>
      </c>
      <c r="X14" s="32">
        <f>U44-U42</f>
        <v>135.14702947900014</v>
      </c>
      <c r="Y14" s="22">
        <v>13</v>
      </c>
      <c r="Z14" s="32">
        <f>V14+X32</f>
        <v>118.25451247199999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44.121268713736036</v>
      </c>
      <c r="G15" s="25">
        <f t="shared" si="1"/>
        <v>36.990006919971407</v>
      </c>
      <c r="H15" s="41">
        <f t="shared" si="2"/>
        <v>19.278887428145801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35.357097506000173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155.71773242600011</v>
      </c>
      <c r="T15" s="11" t="s">
        <v>105</v>
      </c>
      <c r="U15" s="22">
        <v>846.91591836700002</v>
      </c>
      <c r="V15" s="32">
        <f>U40-U39</f>
        <v>35.357097506000173</v>
      </c>
      <c r="W15" s="22">
        <v>12</v>
      </c>
      <c r="X15" s="32">
        <f>U47-U45</f>
        <v>174.49786847999985</v>
      </c>
      <c r="Y15" s="22">
        <v>14</v>
      </c>
      <c r="Z15" s="32">
        <f t="shared" ref="Z15:Z27" si="7">X13</f>
        <v>155.71773242600011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88.368027321560291</v>
      </c>
      <c r="G16" s="25">
        <f t="shared" si="1"/>
        <v>82.872676100811475</v>
      </c>
      <c r="H16" s="37">
        <f t="shared" si="2"/>
        <v>6.6310773095633229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31.233015873000113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135.14702947900014</v>
      </c>
      <c r="T16" s="11" t="s">
        <v>106</v>
      </c>
      <c r="U16" s="22">
        <v>1043.2203174599999</v>
      </c>
      <c r="V16" s="32">
        <f>U43-U42</f>
        <v>31.233015873000113</v>
      </c>
      <c r="W16" s="22">
        <v>13</v>
      </c>
      <c r="X16" s="32">
        <f>U50-U48</f>
        <v>118.45503401300039</v>
      </c>
      <c r="Y16" s="22">
        <v>15</v>
      </c>
      <c r="Z16" s="32">
        <f t="shared" si="7"/>
        <v>135.14702947900014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45.30023501640175</v>
      </c>
      <c r="G17" s="13">
        <f t="shared" si="1"/>
        <v>45.12949108546043</v>
      </c>
      <c r="H17" s="37">
        <f t="shared" si="2"/>
        <v>0.37834224768452951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51.986485260999871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174.49786847999985</v>
      </c>
      <c r="T17" s="11" t="s">
        <v>107</v>
      </c>
      <c r="U17" s="22">
        <v>1050.960408163</v>
      </c>
      <c r="V17" s="32">
        <f>U46-U45</f>
        <v>51.986485260999871</v>
      </c>
      <c r="W17" s="22">
        <v>14</v>
      </c>
      <c r="X17" s="32">
        <f>U53-U51</f>
        <v>131.18684807300042</v>
      </c>
      <c r="Y17" s="22">
        <v>16</v>
      </c>
      <c r="Z17" s="32">
        <f t="shared" si="7"/>
        <v>174.49786847999985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45.560267314840154</v>
      </c>
      <c r="G18" s="13">
        <f t="shared" si="1"/>
        <v>43.56083338284882</v>
      </c>
      <c r="H18" s="37">
        <f t="shared" si="2"/>
        <v>4.5899808996275295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32.923424036000142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118.45503401300039</v>
      </c>
      <c r="T18" s="11" t="s">
        <v>108</v>
      </c>
      <c r="U18" s="22">
        <v>1101.5248979590001</v>
      </c>
      <c r="V18" s="32">
        <f>U49-U48</f>
        <v>32.923424036000142</v>
      </c>
      <c r="W18" s="22">
        <v>15</v>
      </c>
      <c r="X18" s="32">
        <f>U56-U54</f>
        <v>216.83083900200018</v>
      </c>
      <c r="Y18" s="22">
        <v>17</v>
      </c>
      <c r="Z18" s="32">
        <f t="shared" si="7"/>
        <v>118.45503401300039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76.597719015076194</v>
      </c>
      <c r="G19" s="25">
        <f t="shared" si="1"/>
        <v>64.71676181499268</v>
      </c>
      <c r="H19" s="41">
        <f t="shared" si="2"/>
        <v>18.3583925815817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28.590929706000225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131.18684807300042</v>
      </c>
      <c r="T19" s="11" t="s">
        <v>109</v>
      </c>
      <c r="U19" s="22">
        <v>1302.2258503400001</v>
      </c>
      <c r="V19" s="32">
        <f>U52-U51</f>
        <v>28.590929706000225</v>
      </c>
      <c r="W19" s="22">
        <v>16</v>
      </c>
      <c r="X19" s="32">
        <f>U59-U57</f>
        <v>51.385510203999729</v>
      </c>
      <c r="Y19" s="22">
        <v>18</v>
      </c>
      <c r="Z19" s="32">
        <f t="shared" si="7"/>
        <v>131.18684807300042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56.404165905553079</v>
      </c>
      <c r="G20" s="25">
        <f t="shared" si="1"/>
        <v>54.235827588581706</v>
      </c>
      <c r="H20" s="37">
        <f t="shared" si="2"/>
        <v>3.9979814329004046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59.570068027000161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216.83083900200018</v>
      </c>
      <c r="T20" s="11" t="s">
        <v>110</v>
      </c>
      <c r="U20" s="22">
        <v>1311.0263492060001</v>
      </c>
      <c r="V20" s="32">
        <f>U55-U54</f>
        <v>59.570068027000161</v>
      </c>
      <c r="W20" s="22">
        <v>17</v>
      </c>
      <c r="X20" s="32">
        <f>U62-U60</f>
        <v>89.012789115000032</v>
      </c>
      <c r="Y20" s="22">
        <v>19</v>
      </c>
      <c r="Z20" s="32">
        <f t="shared" si="7"/>
        <v>216.83083900200018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92.390829928445982</v>
      </c>
      <c r="G21" s="25">
        <f t="shared" si="1"/>
        <v>87.573325284405385</v>
      </c>
      <c r="H21" s="18">
        <f t="shared" si="2"/>
        <v>5.5011096454258697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22.080113379000068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51.385510203999729</v>
      </c>
      <c r="T21" s="11" t="s">
        <v>111</v>
      </c>
      <c r="U21" s="22">
        <v>1365.8093424040001</v>
      </c>
      <c r="V21" s="32">
        <f>U58-U57</f>
        <v>22.080113379000068</v>
      </c>
      <c r="W21" s="22">
        <v>18</v>
      </c>
      <c r="X21" s="32">
        <f>U65-U63</f>
        <v>232.7857369620001</v>
      </c>
      <c r="Y21" s="22">
        <v>20</v>
      </c>
      <c r="Z21" s="32">
        <f t="shared" si="7"/>
        <v>51.385510203999729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63.223308059952508</v>
      </c>
      <c r="G22" s="13">
        <f t="shared" si="1"/>
        <v>58.193929788085804</v>
      </c>
      <c r="H22" s="37">
        <f t="shared" si="2"/>
        <v>8.6424448223058192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36.378956915999879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89.012789115000032</v>
      </c>
      <c r="T22" s="11" t="s">
        <v>112</v>
      </c>
      <c r="U22" s="22">
        <v>1515.831746032</v>
      </c>
      <c r="V22" s="32">
        <f>U61-U60</f>
        <v>36.378956915999879</v>
      </c>
      <c r="W22" s="22">
        <v>19</v>
      </c>
      <c r="X22" s="32">
        <f>U68-U66</f>
        <v>245.43873015899999</v>
      </c>
      <c r="Y22" s="22">
        <v>21</v>
      </c>
      <c r="Z22" s="32">
        <f t="shared" si="7"/>
        <v>89.012789115000032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46.390192728544804</v>
      </c>
      <c r="G23" s="13">
        <f t="shared" si="1"/>
        <v>42.915000422172625</v>
      </c>
      <c r="H23" s="37">
        <f t="shared" si="2"/>
        <v>8.0978498711063125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47.208253968999998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232.7857369620001</v>
      </c>
      <c r="T23" s="11" t="s">
        <v>113</v>
      </c>
      <c r="U23" s="22">
        <v>1523.3424036280001</v>
      </c>
      <c r="V23" s="32">
        <f>U64-U63</f>
        <v>47.208253968999998</v>
      </c>
      <c r="W23" s="22">
        <v>20</v>
      </c>
      <c r="X23" s="32">
        <f>U71-U69</f>
        <v>82.609342404000017</v>
      </c>
      <c r="Y23" s="22">
        <v>22</v>
      </c>
      <c r="Z23" s="32">
        <f t="shared" si="7"/>
        <v>232.7857369620001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30.477179041824041</v>
      </c>
      <c r="G24" s="13">
        <f t="shared" si="1"/>
        <v>30.313064263249014</v>
      </c>
      <c r="H24" s="18">
        <f t="shared" si="2"/>
        <v>0.54139950072284826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66.935328797999773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245.43873015899999</v>
      </c>
      <c r="T24" s="11" t="s">
        <v>114</v>
      </c>
      <c r="U24" s="22">
        <v>1563.8117006800001</v>
      </c>
      <c r="V24" s="32">
        <f>U67-U66</f>
        <v>66.935328797999773</v>
      </c>
      <c r="W24" s="22">
        <v>21</v>
      </c>
      <c r="X24" s="32">
        <f>U74-U72</f>
        <v>161.04725623599961</v>
      </c>
      <c r="Y24" s="22">
        <v>23</v>
      </c>
      <c r="Z24" s="32">
        <f t="shared" si="7"/>
        <v>245.43873015899999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94.359808285843044</v>
      </c>
      <c r="G25" s="13">
        <f t="shared" si="1"/>
        <v>92.967693199166874</v>
      </c>
      <c r="H25" s="18">
        <f t="shared" si="2"/>
        <v>1.4974181231901815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22.255238095000095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82.609342404000017</v>
      </c>
      <c r="T25" s="11" t="s">
        <v>115</v>
      </c>
      <c r="U25" s="22">
        <v>1660.5866666669999</v>
      </c>
      <c r="V25" s="32">
        <f>U70-U69</f>
        <v>22.255238095000095</v>
      </c>
      <c r="W25" s="22">
        <v>22</v>
      </c>
      <c r="X25" s="32">
        <f>U77-U75</f>
        <v>210.19936507900002</v>
      </c>
      <c r="Y25" s="22">
        <v>24</v>
      </c>
      <c r="Z25" s="32">
        <f t="shared" si="7"/>
        <v>82.609342404000017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38.791829496504647</v>
      </c>
      <c r="G26" s="13">
        <f t="shared" si="1"/>
        <v>35.579581632879439</v>
      </c>
      <c r="H26" s="18">
        <f t="shared" si="2"/>
        <v>9.0283463610396666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58.001904761999867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161.04725623599961</v>
      </c>
      <c r="T26" s="11" t="s">
        <v>116</v>
      </c>
      <c r="U26" s="22">
        <v>1671.230839002</v>
      </c>
      <c r="V26" s="32">
        <f>U73-U72</f>
        <v>58.001904761999867</v>
      </c>
      <c r="W26" s="22">
        <v>23</v>
      </c>
      <c r="X26" s="2">
        <f>SUM(X2:X25)</f>
        <v>4161.0424036269997</v>
      </c>
      <c r="Z26" s="32">
        <f t="shared" si="7"/>
        <v>161.04725623599961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55.868674129098835</v>
      </c>
      <c r="G27" s="13">
        <f t="shared" si="1"/>
        <v>52.236123529076053</v>
      </c>
      <c r="H27" s="37">
        <f t="shared" si="2"/>
        <v>6.9540968100376075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96.655238094999731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210.19936507900002</v>
      </c>
      <c r="T27" s="11" t="s">
        <v>117</v>
      </c>
      <c r="U27" s="22">
        <v>1711.3861224489999</v>
      </c>
      <c r="V27" s="32">
        <f>U76-U75</f>
        <v>96.655238094999731</v>
      </c>
      <c r="W27" s="22">
        <v>24</v>
      </c>
      <c r="X27" s="32">
        <f t="shared" ref="X27:X32" si="8">U33-U32</f>
        <v>32.425759637000056</v>
      </c>
      <c r="Y27" s="22" t="s">
        <v>68</v>
      </c>
      <c r="Z27" s="32">
        <f t="shared" si="7"/>
        <v>210.19936507900002</v>
      </c>
      <c r="AA27" s="21">
        <v>24</v>
      </c>
    </row>
    <row r="28" spans="1:27" x14ac:dyDescent="0.3">
      <c r="T28" s="11" t="s">
        <v>118</v>
      </c>
      <c r="U28" s="22">
        <v>1820.2819047620001</v>
      </c>
      <c r="V28" s="32"/>
      <c r="X28" s="32">
        <f t="shared" si="8"/>
        <v>22.119909297000049</v>
      </c>
      <c r="Y28" s="22" t="s">
        <v>42</v>
      </c>
      <c r="Z28" s="21"/>
    </row>
    <row r="29" spans="1:27" x14ac:dyDescent="0.3">
      <c r="T29" s="11" t="s">
        <v>119</v>
      </c>
      <c r="U29" s="22">
        <v>1829.3899319730001</v>
      </c>
      <c r="V29" s="32"/>
      <c r="X29" s="32">
        <f t="shared" si="8"/>
        <v>54.553106576000118</v>
      </c>
      <c r="Y29" s="22" t="s">
        <v>43</v>
      </c>
      <c r="Z29" s="21"/>
    </row>
    <row r="30" spans="1:27" x14ac:dyDescent="0.3">
      <c r="T30" s="11" t="s">
        <v>120</v>
      </c>
      <c r="U30" s="22">
        <v>1864.28952381</v>
      </c>
      <c r="V30" s="32"/>
      <c r="X30" s="32">
        <f t="shared" si="8"/>
        <v>34.94603174599979</v>
      </c>
      <c r="Y30" s="22" t="s">
        <v>69</v>
      </c>
      <c r="Z30" s="21"/>
    </row>
    <row r="31" spans="1:27" x14ac:dyDescent="0.3">
      <c r="T31" s="11" t="s">
        <v>121</v>
      </c>
      <c r="U31" s="22">
        <v>2001.8854875280001</v>
      </c>
      <c r="X31" s="32">
        <f t="shared" si="8"/>
        <v>21.646439909000037</v>
      </c>
      <c r="Y31" s="22" t="s">
        <v>70</v>
      </c>
      <c r="Z31" s="21"/>
    </row>
    <row r="32" spans="1:27" x14ac:dyDescent="0.3">
      <c r="T32" s="11" t="s">
        <v>122</v>
      </c>
      <c r="U32" s="22">
        <v>2012.0440816329999</v>
      </c>
      <c r="X32" s="32">
        <f t="shared" si="8"/>
        <v>63.701405895999869</v>
      </c>
      <c r="Y32" s="22" t="s">
        <v>71</v>
      </c>
      <c r="Z32" s="21"/>
    </row>
    <row r="33" spans="20:26" x14ac:dyDescent="0.3">
      <c r="T33" s="11" t="s">
        <v>123</v>
      </c>
      <c r="U33" s="22">
        <v>2044.46984127</v>
      </c>
      <c r="X33" s="22"/>
      <c r="Z33" s="21"/>
    </row>
    <row r="34" spans="20:26" x14ac:dyDescent="0.3">
      <c r="T34" s="11" t="s">
        <v>124</v>
      </c>
      <c r="U34" s="22">
        <v>2066.589750567</v>
      </c>
      <c r="X34" s="22"/>
      <c r="Z34" s="21"/>
    </row>
    <row r="35" spans="20:26" x14ac:dyDescent="0.3">
      <c r="T35" s="11" t="s">
        <v>125</v>
      </c>
      <c r="U35" s="22">
        <v>2121.1428571430001</v>
      </c>
      <c r="X35" s="22"/>
      <c r="Y35" s="42"/>
      <c r="Z35" s="21"/>
    </row>
    <row r="36" spans="20:26" x14ac:dyDescent="0.3">
      <c r="T36" s="11" t="s">
        <v>126</v>
      </c>
      <c r="U36" s="22">
        <v>2156.0888888889999</v>
      </c>
      <c r="X36" s="22"/>
      <c r="Y36" s="42"/>
      <c r="Z36" s="21"/>
    </row>
    <row r="37" spans="20:26" x14ac:dyDescent="0.3">
      <c r="T37" s="11" t="s">
        <v>127</v>
      </c>
      <c r="U37" s="22">
        <v>2177.735328798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2241.4367346939998</v>
      </c>
      <c r="V38" s="32"/>
      <c r="X38" s="22"/>
      <c r="Z38" s="21"/>
    </row>
    <row r="39" spans="20:26" x14ac:dyDescent="0.3">
      <c r="T39" s="11" t="s">
        <v>129</v>
      </c>
      <c r="U39" s="22">
        <v>2250.5806802719999</v>
      </c>
      <c r="V39" s="32"/>
      <c r="X39" s="22"/>
      <c r="Z39" s="21"/>
    </row>
    <row r="40" spans="20:26" x14ac:dyDescent="0.3">
      <c r="T40" s="11" t="s">
        <v>130</v>
      </c>
      <c r="U40" s="22">
        <v>2285.9377777780001</v>
      </c>
      <c r="V40" s="32"/>
      <c r="X40" s="22"/>
      <c r="Z40" s="21"/>
    </row>
    <row r="41" spans="20:26" x14ac:dyDescent="0.3">
      <c r="T41" s="11" t="s">
        <v>131</v>
      </c>
      <c r="U41" s="22">
        <v>2406.298412698</v>
      </c>
      <c r="V41" s="32"/>
      <c r="X41" s="22"/>
      <c r="Z41" s="21"/>
    </row>
    <row r="42" spans="20:26" x14ac:dyDescent="0.3">
      <c r="T42" s="11" t="s">
        <v>132</v>
      </c>
      <c r="U42" s="22">
        <v>2415.7841269840001</v>
      </c>
      <c r="V42" s="32"/>
      <c r="X42" s="22"/>
      <c r="Z42" s="21"/>
    </row>
    <row r="43" spans="20:26" x14ac:dyDescent="0.3">
      <c r="T43" s="11" t="s">
        <v>133</v>
      </c>
      <c r="U43" s="22">
        <v>2447.0171428570002</v>
      </c>
      <c r="V43" s="32"/>
      <c r="X43" s="22"/>
      <c r="Z43" s="21"/>
    </row>
    <row r="44" spans="20:26" x14ac:dyDescent="0.3">
      <c r="T44" s="11" t="s">
        <v>134</v>
      </c>
      <c r="U44" s="22">
        <v>2550.9311564630002</v>
      </c>
      <c r="V44" s="32"/>
      <c r="X44" s="22"/>
      <c r="Z44" s="21"/>
    </row>
    <row r="45" spans="20:26" x14ac:dyDescent="0.3">
      <c r="T45" s="11" t="s">
        <v>135</v>
      </c>
      <c r="U45" s="22">
        <v>2559.3760544219999</v>
      </c>
      <c r="V45" s="32"/>
      <c r="X45" s="22"/>
      <c r="Z45" s="21"/>
    </row>
    <row r="46" spans="20:26" x14ac:dyDescent="0.3">
      <c r="T46" s="11" t="s">
        <v>136</v>
      </c>
      <c r="U46" s="22">
        <v>2611.3625396829998</v>
      </c>
      <c r="V46" s="32"/>
      <c r="X46" s="22"/>
      <c r="Z46" s="21"/>
    </row>
    <row r="47" spans="20:26" x14ac:dyDescent="0.3">
      <c r="T47" s="11" t="s">
        <v>137</v>
      </c>
      <c r="U47" s="22">
        <v>2733.8739229019998</v>
      </c>
      <c r="V47" s="32"/>
      <c r="X47" s="22"/>
      <c r="Z47" s="21"/>
    </row>
    <row r="48" spans="20:26" x14ac:dyDescent="0.3">
      <c r="T48" s="11" t="s">
        <v>138</v>
      </c>
      <c r="U48" s="22">
        <v>2737.6319274379998</v>
      </c>
      <c r="V48" s="32"/>
      <c r="X48" s="22"/>
      <c r="Z48" s="21"/>
    </row>
    <row r="49" spans="20:26" x14ac:dyDescent="0.3">
      <c r="T49" s="11" t="s">
        <v>139</v>
      </c>
      <c r="U49" s="22">
        <v>2770.555351474</v>
      </c>
      <c r="V49" s="32"/>
      <c r="X49" s="22"/>
      <c r="Z49" s="21"/>
    </row>
    <row r="50" spans="20:26" x14ac:dyDescent="0.3">
      <c r="T50" s="11" t="s">
        <v>140</v>
      </c>
      <c r="U50" s="22">
        <v>2856.0869614510002</v>
      </c>
      <c r="V50" s="32"/>
      <c r="X50" s="22"/>
      <c r="Z50" s="21"/>
    </row>
    <row r="51" spans="20:26" x14ac:dyDescent="0.3">
      <c r="T51" s="11" t="s">
        <v>141</v>
      </c>
      <c r="U51" s="22">
        <v>2862.7244444439998</v>
      </c>
      <c r="V51" s="32"/>
      <c r="X51" s="22"/>
      <c r="Z51" s="21"/>
    </row>
    <row r="52" spans="20:26" x14ac:dyDescent="0.3">
      <c r="T52" s="11" t="s">
        <v>142</v>
      </c>
      <c r="U52" s="22">
        <v>2891.31537415</v>
      </c>
      <c r="V52" s="32"/>
      <c r="X52" s="22"/>
      <c r="Z52" s="21"/>
    </row>
    <row r="53" spans="20:26" x14ac:dyDescent="0.3">
      <c r="T53" s="11" t="s">
        <v>143</v>
      </c>
      <c r="U53" s="22">
        <v>2993.9112925170002</v>
      </c>
      <c r="V53" s="32"/>
      <c r="X53" s="22"/>
      <c r="Z53" s="21"/>
    </row>
    <row r="54" spans="20:26" x14ac:dyDescent="0.3">
      <c r="T54" s="11" t="s">
        <v>144</v>
      </c>
      <c r="U54" s="22">
        <v>3001.3387755099998</v>
      </c>
      <c r="V54" s="32"/>
      <c r="X54" s="22"/>
      <c r="Z54" s="21"/>
    </row>
    <row r="55" spans="20:26" x14ac:dyDescent="0.3">
      <c r="T55" s="11" t="s">
        <v>145</v>
      </c>
      <c r="U55" s="22">
        <v>3060.9088435369999</v>
      </c>
      <c r="V55" s="32"/>
      <c r="X55" s="22"/>
      <c r="Z55" s="21"/>
    </row>
    <row r="56" spans="20:26" x14ac:dyDescent="0.3">
      <c r="T56" s="11" t="s">
        <v>146</v>
      </c>
      <c r="U56" s="22">
        <v>3218.169614512</v>
      </c>
      <c r="V56" s="32"/>
      <c r="X56" s="22"/>
      <c r="Z56" s="21"/>
    </row>
    <row r="57" spans="20:26" x14ac:dyDescent="0.3">
      <c r="T57" s="11" t="s">
        <v>147</v>
      </c>
      <c r="U57" s="22">
        <v>3226.6161224490002</v>
      </c>
      <c r="V57" s="32"/>
      <c r="X57" s="22"/>
      <c r="Z57" s="21"/>
    </row>
    <row r="58" spans="20:26" x14ac:dyDescent="0.3">
      <c r="T58" s="11" t="s">
        <v>148</v>
      </c>
      <c r="U58" s="22">
        <v>3248.6962358280002</v>
      </c>
      <c r="V58" s="32"/>
      <c r="X58" s="22"/>
      <c r="Z58" s="21"/>
    </row>
    <row r="59" spans="20:26" x14ac:dyDescent="0.3">
      <c r="T59" s="11" t="s">
        <v>149</v>
      </c>
      <c r="U59" s="22">
        <v>3278.0016326529999</v>
      </c>
      <c r="V59" s="32"/>
      <c r="X59" s="22"/>
      <c r="Z59" s="21"/>
    </row>
    <row r="60" spans="20:26" x14ac:dyDescent="0.3">
      <c r="T60" s="11" t="s">
        <v>150</v>
      </c>
      <c r="U60" s="22">
        <v>3284.579591837</v>
      </c>
      <c r="V60" s="32"/>
      <c r="X60" s="22"/>
      <c r="Z60" s="21"/>
    </row>
    <row r="61" spans="20:26" x14ac:dyDescent="0.3">
      <c r="T61" s="11" t="s">
        <v>151</v>
      </c>
      <c r="U61" s="22">
        <v>3320.9585487529998</v>
      </c>
      <c r="V61" s="32"/>
      <c r="X61" s="22"/>
      <c r="Z61" s="21"/>
    </row>
    <row r="62" spans="20:26" x14ac:dyDescent="0.3">
      <c r="T62" s="11" t="s">
        <v>152</v>
      </c>
      <c r="U62" s="22">
        <v>3373.592380952</v>
      </c>
      <c r="V62" s="32"/>
      <c r="X62" s="22"/>
      <c r="Z62" s="21"/>
    </row>
    <row r="63" spans="20:26" x14ac:dyDescent="0.3">
      <c r="T63" s="11" t="s">
        <v>153</v>
      </c>
      <c r="U63" s="22">
        <v>3381.317460317</v>
      </c>
      <c r="V63" s="32"/>
      <c r="X63" s="22"/>
      <c r="Z63" s="21"/>
    </row>
    <row r="64" spans="20:26" x14ac:dyDescent="0.3">
      <c r="T64" s="11" t="s">
        <v>154</v>
      </c>
      <c r="U64" s="22">
        <v>3428.525714286</v>
      </c>
      <c r="V64" s="32"/>
      <c r="X64" s="22"/>
      <c r="Z64" s="21"/>
    </row>
    <row r="65" spans="20:26" x14ac:dyDescent="0.3">
      <c r="T65" s="11" t="s">
        <v>155</v>
      </c>
      <c r="U65" s="22">
        <v>3614.1031972790001</v>
      </c>
      <c r="V65" s="32"/>
      <c r="X65" s="22"/>
      <c r="Z65" s="21"/>
    </row>
    <row r="66" spans="20:26" x14ac:dyDescent="0.3">
      <c r="T66" s="11" t="s">
        <v>156</v>
      </c>
      <c r="U66" s="22">
        <v>3620.7490249430002</v>
      </c>
      <c r="V66" s="32"/>
      <c r="X66" s="22"/>
      <c r="Z66" s="21"/>
    </row>
    <row r="67" spans="20:26" x14ac:dyDescent="0.3">
      <c r="T67" s="11" t="s">
        <v>157</v>
      </c>
      <c r="U67" s="22">
        <v>3687.684353741</v>
      </c>
      <c r="V67" s="32"/>
      <c r="X67" s="22"/>
      <c r="Z67" s="21"/>
    </row>
    <row r="68" spans="20:26" x14ac:dyDescent="0.3">
      <c r="T68" s="11" t="s">
        <v>158</v>
      </c>
      <c r="U68" s="22">
        <v>3866.1877551020002</v>
      </c>
      <c r="V68" s="32"/>
      <c r="X68" s="22"/>
      <c r="Z68" s="21"/>
    </row>
    <row r="69" spans="20:26" x14ac:dyDescent="0.3">
      <c r="T69" s="11" t="s">
        <v>159</v>
      </c>
      <c r="U69" s="22">
        <v>3872.5688888889999</v>
      </c>
      <c r="V69" s="32"/>
      <c r="X69" s="22"/>
      <c r="Z69" s="21"/>
    </row>
    <row r="70" spans="20:26" x14ac:dyDescent="0.3">
      <c r="T70" s="11" t="s">
        <v>160</v>
      </c>
      <c r="U70" s="22">
        <v>3894.824126984</v>
      </c>
      <c r="V70" s="32"/>
      <c r="X70" s="22"/>
      <c r="Z70" s="21"/>
    </row>
    <row r="71" spans="20:26" x14ac:dyDescent="0.3">
      <c r="T71" s="11" t="s">
        <v>161</v>
      </c>
      <c r="U71" s="22">
        <v>3955.178231293</v>
      </c>
      <c r="V71" s="32"/>
      <c r="X71" s="22"/>
      <c r="Z71" s="21"/>
    </row>
    <row r="72" spans="20:26" x14ac:dyDescent="0.3">
      <c r="T72" s="11" t="s">
        <v>162</v>
      </c>
      <c r="U72" s="22">
        <v>3963.9714285710002</v>
      </c>
      <c r="V72" s="32"/>
      <c r="X72" s="22"/>
      <c r="Z72" s="21"/>
    </row>
    <row r="73" spans="20:26" x14ac:dyDescent="0.3">
      <c r="T73" s="11" t="s">
        <v>163</v>
      </c>
      <c r="U73" s="22">
        <v>4021.973333333</v>
      </c>
      <c r="V73" s="32"/>
      <c r="X73" s="22"/>
      <c r="Z73" s="21"/>
    </row>
    <row r="74" spans="20:26" x14ac:dyDescent="0.3">
      <c r="T74" s="11" t="s">
        <v>164</v>
      </c>
      <c r="U74" s="22">
        <v>4125.0186848069998</v>
      </c>
      <c r="V74" s="32"/>
      <c r="X74" s="22"/>
      <c r="Z74" s="21"/>
    </row>
    <row r="75" spans="20:26" x14ac:dyDescent="0.3">
      <c r="T75" s="11" t="s">
        <v>165</v>
      </c>
      <c r="U75" s="22">
        <v>4133.7549206350004</v>
      </c>
      <c r="V75" s="32"/>
      <c r="X75" s="22"/>
      <c r="Z75" s="21"/>
    </row>
    <row r="76" spans="20:26" x14ac:dyDescent="0.3">
      <c r="T76" s="11" t="s">
        <v>166</v>
      </c>
      <c r="U76" s="22">
        <v>4230.4101587300001</v>
      </c>
      <c r="V76" s="32"/>
      <c r="X76" s="22"/>
      <c r="Z76" s="21"/>
    </row>
    <row r="77" spans="20:26" x14ac:dyDescent="0.3">
      <c r="T77" s="11" t="s">
        <v>167</v>
      </c>
      <c r="U77" s="22">
        <v>4343.9542857140004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Tabelle52"/>
  <dimension ref="A1:AA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209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209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53.612598179640898</v>
      </c>
      <c r="G2" s="13">
        <f t="shared" ref="G2:G27" si="1">Q2/R2*60</f>
        <v>54.019763229631451</v>
      </c>
      <c r="H2" s="37">
        <f t="shared" ref="H2:H27" si="2">(F2-G2)/G2*100</f>
        <v>-0.75373349612760032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31.335918367000001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303.22235827600002</v>
      </c>
      <c r="T2" s="11" t="s">
        <v>92</v>
      </c>
      <c r="U2" s="22">
        <v>1.5685714289999999</v>
      </c>
      <c r="V2" s="32">
        <f>U3-U2</f>
        <v>31.335918367000001</v>
      </c>
      <c r="W2" s="22">
        <v>1</v>
      </c>
      <c r="X2" s="32">
        <f>U4-U2</f>
        <v>303.22235827600002</v>
      </c>
      <c r="Y2" s="22">
        <v>1</v>
      </c>
      <c r="Z2" s="32">
        <f>X2</f>
        <v>303.22235827600002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75.067604946669874</v>
      </c>
      <c r="G3" s="13">
        <f t="shared" si="1"/>
        <v>68.302465265755288</v>
      </c>
      <c r="H3" s="37">
        <f t="shared" si="2"/>
        <v>9.9046786299621541</v>
      </c>
      <c r="I3" s="13"/>
      <c r="J3" s="11" t="s">
        <v>32</v>
      </c>
      <c r="K3" s="61" t="s">
        <v>76</v>
      </c>
      <c r="L3" s="19">
        <v>44</v>
      </c>
      <c r="M3" s="43">
        <f t="shared" si="3"/>
        <v>35.168299320000017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89.455102041000032</v>
      </c>
      <c r="T3" s="11" t="s">
        <v>93</v>
      </c>
      <c r="U3" s="22">
        <v>32.904489796</v>
      </c>
      <c r="V3" s="32">
        <f>U6-U5</f>
        <v>35.168299320000017</v>
      </c>
      <c r="W3" s="22">
        <v>2</v>
      </c>
      <c r="X3" s="32">
        <f>U7-U5</f>
        <v>89.455102041000032</v>
      </c>
      <c r="Y3" s="22">
        <v>2</v>
      </c>
      <c r="Z3" s="32">
        <f t="shared" ref="Z3:Z11" si="5">X3</f>
        <v>89.455102041000032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53.867808229707983</v>
      </c>
      <c r="G4" s="13">
        <f t="shared" si="1"/>
        <v>54.525550906834702</v>
      </c>
      <c r="H4" s="18">
        <f t="shared" si="2"/>
        <v>-1.2063017542923582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36.199727891000009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120.49396825399998</v>
      </c>
      <c r="T4" s="11" t="s">
        <v>94</v>
      </c>
      <c r="U4" s="22">
        <v>304.790929705</v>
      </c>
      <c r="V4" s="32">
        <f>U9-U8</f>
        <v>36.199727891000009</v>
      </c>
      <c r="W4" s="22">
        <v>3</v>
      </c>
      <c r="X4" s="32">
        <f>U10-U8</f>
        <v>120.49396825399998</v>
      </c>
      <c r="Y4" s="22">
        <v>3</v>
      </c>
      <c r="Z4" s="32">
        <f t="shared" si="5"/>
        <v>120.49396825399998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165.28109029112153</v>
      </c>
      <c r="G5" s="13">
        <f t="shared" si="1"/>
        <v>154.92724909914949</v>
      </c>
      <c r="H5" s="37">
        <f t="shared" si="2"/>
        <v>6.6830342965334921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31.945578231000013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168.85344671200005</v>
      </c>
      <c r="T5" s="11" t="s">
        <v>95</v>
      </c>
      <c r="U5" s="22">
        <v>310.95850340099997</v>
      </c>
      <c r="V5" s="32">
        <f>U12-U11</f>
        <v>31.945578231000013</v>
      </c>
      <c r="W5" s="22">
        <v>4</v>
      </c>
      <c r="X5" s="32">
        <f>U13-U11</f>
        <v>168.85344671200005</v>
      </c>
      <c r="Y5" s="22">
        <v>4</v>
      </c>
      <c r="Z5" s="32">
        <f t="shared" si="5"/>
        <v>168.85344671200005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54.007028421611061</v>
      </c>
      <c r="G6" s="13">
        <f t="shared" si="1"/>
        <v>55.210508959052284</v>
      </c>
      <c r="H6" s="18">
        <f t="shared" si="2"/>
        <v>-2.1798033746325407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76.656689341999936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267.34040816299989</v>
      </c>
      <c r="T6" s="11" t="s">
        <v>96</v>
      </c>
      <c r="U6" s="22">
        <v>346.12680272099999</v>
      </c>
      <c r="V6" s="32">
        <f>U15-U14</f>
        <v>76.656689341999936</v>
      </c>
      <c r="W6" s="22">
        <v>5</v>
      </c>
      <c r="X6" s="32">
        <f>U16-U14</f>
        <v>267.34040816299989</v>
      </c>
      <c r="Y6" s="22">
        <v>5</v>
      </c>
      <c r="Z6" s="32">
        <f t="shared" si="5"/>
        <v>267.34040816299989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47.888157943862986</v>
      </c>
      <c r="G7" s="25">
        <f t="shared" si="1"/>
        <v>43.861975678741402</v>
      </c>
      <c r="H7" s="18">
        <f t="shared" si="2"/>
        <v>9.1792086489915103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48.863854875000015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246.22693877500001</v>
      </c>
      <c r="T7" s="11" t="s">
        <v>97</v>
      </c>
      <c r="U7" s="22">
        <v>400.41360544200001</v>
      </c>
      <c r="V7" s="32">
        <f>U18-U17</f>
        <v>48.863854875000015</v>
      </c>
      <c r="W7" s="22">
        <v>6</v>
      </c>
      <c r="X7" s="32">
        <f>U19-U17</f>
        <v>246.22693877500001</v>
      </c>
      <c r="Y7" s="22">
        <v>6</v>
      </c>
      <c r="Z7" s="32">
        <f t="shared" si="5"/>
        <v>246.22693877500001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45.023124121643633</v>
      </c>
      <c r="G8" s="25">
        <f t="shared" si="1"/>
        <v>44.222348497513799</v>
      </c>
      <c r="H8" s="18">
        <f t="shared" si="2"/>
        <v>1.8107939793718866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53.305941042999848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200.80344671199987</v>
      </c>
      <c r="T8" s="11" t="s">
        <v>98</v>
      </c>
      <c r="U8" s="22">
        <v>415.695419501</v>
      </c>
      <c r="V8" s="32">
        <f>U21-U20</f>
        <v>53.305941042999848</v>
      </c>
      <c r="W8" s="22">
        <v>7</v>
      </c>
      <c r="X8" s="32">
        <f>U22-U20</f>
        <v>200.80344671199987</v>
      </c>
      <c r="Y8" s="22">
        <v>7</v>
      </c>
      <c r="Z8" s="32">
        <f t="shared" si="5"/>
        <v>200.80344671199987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97.89018362311738</v>
      </c>
      <c r="G9" s="25">
        <f t="shared" si="1"/>
        <v>84.7976348651368</v>
      </c>
      <c r="H9" s="41">
        <f t="shared" si="2"/>
        <v>15.439756991811304</v>
      </c>
      <c r="I9" s="13"/>
      <c r="J9" s="11" t="s">
        <v>37</v>
      </c>
      <c r="K9" s="11" t="s">
        <v>40</v>
      </c>
      <c r="L9" s="19">
        <v>76</v>
      </c>
      <c r="M9" s="43">
        <f t="shared" si="3"/>
        <v>46.58281179200003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146.4663492059999</v>
      </c>
      <c r="T9" s="11" t="s">
        <v>99</v>
      </c>
      <c r="U9" s="22">
        <v>451.89514739200001</v>
      </c>
      <c r="V9" s="32">
        <f>U24-U23</f>
        <v>46.58281179200003</v>
      </c>
      <c r="W9" s="22">
        <v>8</v>
      </c>
      <c r="X9" s="32">
        <f>U25-U23</f>
        <v>146.4663492059999</v>
      </c>
      <c r="Y9" s="22">
        <v>8</v>
      </c>
      <c r="Z9" s="32">
        <f t="shared" si="5"/>
        <v>146.4663492059999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56.160213944356769</v>
      </c>
      <c r="G10" s="25">
        <f t="shared" si="1"/>
        <v>53.204242635336996</v>
      </c>
      <c r="H10" s="37">
        <f t="shared" si="2"/>
        <v>5.555893971238465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41.666507936000016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145.47712018099992</v>
      </c>
      <c r="T10" s="11" t="s">
        <v>100</v>
      </c>
      <c r="U10" s="22">
        <v>536.18938775499998</v>
      </c>
      <c r="V10" s="32">
        <f>U27-U26</f>
        <v>41.666507936000016</v>
      </c>
      <c r="W10" s="22">
        <v>9</v>
      </c>
      <c r="X10" s="32">
        <f>U28-U26</f>
        <v>145.47712018099992</v>
      </c>
      <c r="Y10" s="22">
        <v>9</v>
      </c>
      <c r="Z10" s="32">
        <f t="shared" si="5"/>
        <v>145.47712018099992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48.493512205583301</v>
      </c>
      <c r="G11" s="25">
        <f t="shared" si="1"/>
        <v>47.943805128979271</v>
      </c>
      <c r="H11" s="18">
        <f t="shared" si="2"/>
        <v>1.1465653907219042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34.643809524000062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167.69632653000008</v>
      </c>
      <c r="T11" s="11" t="s">
        <v>101</v>
      </c>
      <c r="U11" s="22">
        <v>565.866666667</v>
      </c>
      <c r="V11" s="32">
        <f>U30-U29</f>
        <v>34.643809524000062</v>
      </c>
      <c r="W11" s="22">
        <v>10</v>
      </c>
      <c r="X11" s="32">
        <f>U31-U29</f>
        <v>167.69632653000008</v>
      </c>
      <c r="Y11" s="22">
        <v>10</v>
      </c>
      <c r="Z11" s="32">
        <f t="shared" si="5"/>
        <v>167.69632653000008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59.846458066114785</v>
      </c>
      <c r="G12" s="25">
        <f t="shared" si="1"/>
        <v>59.905798021752233</v>
      </c>
      <c r="H12" s="18">
        <f t="shared" si="2"/>
        <v>-9.9055446379165329E-2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28.071836735000034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57.757346938999945</v>
      </c>
      <c r="T12" s="11" t="s">
        <v>102</v>
      </c>
      <c r="U12" s="22">
        <v>597.81224489800002</v>
      </c>
      <c r="V12" s="32">
        <f>U33-U32</f>
        <v>28.071836735000034</v>
      </c>
      <c r="W12" s="22" t="s">
        <v>68</v>
      </c>
      <c r="X12" s="32">
        <f>U38-U32</f>
        <v>220.46585034100008</v>
      </c>
      <c r="Y12" s="22">
        <v>11</v>
      </c>
      <c r="Z12" s="32">
        <f>V12+X30</f>
        <v>57.757346938999945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64.630042953092342</v>
      </c>
      <c r="G13" s="25">
        <f t="shared" si="1"/>
        <v>65.480830667183568</v>
      </c>
      <c r="H13" s="18">
        <f t="shared" si="2"/>
        <v>-1.2992927936658067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22.590113379000059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44.59319728000014</v>
      </c>
      <c r="T13" s="11" t="s">
        <v>103</v>
      </c>
      <c r="U13" s="22">
        <v>734.72011337900005</v>
      </c>
      <c r="V13" s="32">
        <f>U34-U33</f>
        <v>22.590113379000059</v>
      </c>
      <c r="W13" s="22" t="s">
        <v>42</v>
      </c>
      <c r="X13" s="32">
        <f>U41-U39</f>
        <v>151.68698412699996</v>
      </c>
      <c r="Y13" s="22">
        <v>12</v>
      </c>
      <c r="Z13" s="32">
        <f>V13+X31</f>
        <v>44.59319728000014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39.002100453588625</v>
      </c>
      <c r="G14" s="25">
        <f t="shared" si="1"/>
        <v>35.558473646606529</v>
      </c>
      <c r="H14" s="18">
        <f t="shared" si="2"/>
        <v>9.6844055827765612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52.304875283000229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118.11530612199999</v>
      </c>
      <c r="T14" s="11" t="s">
        <v>104</v>
      </c>
      <c r="U14" s="22">
        <v>761.95374149700001</v>
      </c>
      <c r="V14" s="32">
        <f>U35-U34</f>
        <v>52.304875283000229</v>
      </c>
      <c r="W14" s="22" t="s">
        <v>43</v>
      </c>
      <c r="X14" s="32">
        <f>U44-U42</f>
        <v>139.15954648499974</v>
      </c>
      <c r="Y14" s="22">
        <v>13</v>
      </c>
      <c r="Z14" s="32">
        <f>V14+X32</f>
        <v>118.11530612199999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40.296335865966576</v>
      </c>
      <c r="G15" s="25">
        <f t="shared" si="1"/>
        <v>37.972935075150801</v>
      </c>
      <c r="H15" s="37">
        <f t="shared" si="2"/>
        <v>6.1185704666168688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38.713197278999814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151.68698412699996</v>
      </c>
      <c r="T15" s="11" t="s">
        <v>105</v>
      </c>
      <c r="U15" s="22">
        <v>838.61043083899995</v>
      </c>
      <c r="V15" s="32">
        <f>U40-U39</f>
        <v>38.713197278999814</v>
      </c>
      <c r="W15" s="22">
        <v>12</v>
      </c>
      <c r="X15" s="32">
        <f>U47-U45</f>
        <v>160.34417233499971</v>
      </c>
      <c r="Y15" s="22">
        <v>14</v>
      </c>
      <c r="Z15" s="32">
        <f t="shared" ref="Z15:Z27" si="7">X13</f>
        <v>151.68698412699996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86.95739148016655</v>
      </c>
      <c r="G16" s="25">
        <f t="shared" si="1"/>
        <v>80.483130930634843</v>
      </c>
      <c r="H16" s="37">
        <f t="shared" si="2"/>
        <v>8.0442453898961883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31.739682538999659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139.15954648499974</v>
      </c>
      <c r="T16" s="11" t="s">
        <v>106</v>
      </c>
      <c r="U16" s="22">
        <v>1029.2941496599999</v>
      </c>
      <c r="V16" s="32">
        <f>U43-U42</f>
        <v>31.739682538999659</v>
      </c>
      <c r="W16" s="22">
        <v>13</v>
      </c>
      <c r="X16" s="32">
        <f>U50-U48</f>
        <v>113.25501133800026</v>
      </c>
      <c r="Y16" s="22">
        <v>15</v>
      </c>
      <c r="Z16" s="32">
        <f t="shared" si="7"/>
        <v>139.15954648499974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50.899728189447238</v>
      </c>
      <c r="G17" s="13">
        <f t="shared" si="1"/>
        <v>49.113103927139456</v>
      </c>
      <c r="H17" s="37">
        <f t="shared" si="2"/>
        <v>3.6377750935031212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46.267437642000004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160.34417233499971</v>
      </c>
      <c r="T17" s="11" t="s">
        <v>107</v>
      </c>
      <c r="U17" s="22">
        <v>1054.174693878</v>
      </c>
      <c r="V17" s="32">
        <f>U46-U45</f>
        <v>46.267437642000004</v>
      </c>
      <c r="W17" s="22">
        <v>14</v>
      </c>
      <c r="X17" s="32">
        <f>U53-U51</f>
        <v>115.1579138320003</v>
      </c>
      <c r="Y17" s="22">
        <v>16</v>
      </c>
      <c r="Z17" s="32">
        <f t="shared" si="7"/>
        <v>160.34417233499971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47.349569380805661</v>
      </c>
      <c r="G18" s="13">
        <f t="shared" si="1"/>
        <v>45.560897827297062</v>
      </c>
      <c r="H18" s="37">
        <f t="shared" si="2"/>
        <v>3.9258918037320734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31.679274376000194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113.25501133800026</v>
      </c>
      <c r="T18" s="11" t="s">
        <v>108</v>
      </c>
      <c r="U18" s="22">
        <v>1103.038548753</v>
      </c>
      <c r="V18" s="32">
        <f>U49-U48</f>
        <v>31.679274376000194</v>
      </c>
      <c r="W18" s="22">
        <v>15</v>
      </c>
      <c r="X18" s="32">
        <f>U56-U54</f>
        <v>168.26408163299993</v>
      </c>
      <c r="Y18" s="22">
        <v>17</v>
      </c>
      <c r="Z18" s="32">
        <f t="shared" si="7"/>
        <v>113.25501133800026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81.547235065931687</v>
      </c>
      <c r="G19" s="25">
        <f t="shared" si="1"/>
        <v>73.724746458899347</v>
      </c>
      <c r="H19" s="41">
        <f t="shared" si="2"/>
        <v>10.610397434724694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26.85560090700028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115.1579138320003</v>
      </c>
      <c r="T19" s="11" t="s">
        <v>109</v>
      </c>
      <c r="U19" s="22">
        <v>1300.401632653</v>
      </c>
      <c r="V19" s="32">
        <f>U52-U51</f>
        <v>26.85560090700028</v>
      </c>
      <c r="W19" s="22">
        <v>16</v>
      </c>
      <c r="X19" s="32">
        <f>U59-U57</f>
        <v>45.804263038999579</v>
      </c>
      <c r="Y19" s="22">
        <v>18</v>
      </c>
      <c r="Z19" s="32">
        <f t="shared" si="7"/>
        <v>115.1579138320003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74.013468435886494</v>
      </c>
      <c r="G20" s="25">
        <f t="shared" si="1"/>
        <v>69.89013867885177</v>
      </c>
      <c r="H20" s="37">
        <f t="shared" si="2"/>
        <v>5.8997303982777947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45.397142857999825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168.26408163299993</v>
      </c>
      <c r="T20" s="11" t="s">
        <v>110</v>
      </c>
      <c r="U20" s="22">
        <v>1308.4355555560001</v>
      </c>
      <c r="V20" s="32">
        <f>U55-U54</f>
        <v>45.397142857999825</v>
      </c>
      <c r="W20" s="22">
        <v>17</v>
      </c>
      <c r="X20" s="32">
        <f>U62-U60</f>
        <v>74.820861677999801</v>
      </c>
      <c r="Y20" s="22">
        <v>19</v>
      </c>
      <c r="Z20" s="32">
        <f t="shared" si="7"/>
        <v>168.26408163299993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102.08333333020701</v>
      </c>
      <c r="G21" s="25">
        <f t="shared" si="1"/>
        <v>98.24413059912176</v>
      </c>
      <c r="H21" s="18">
        <f t="shared" si="2"/>
        <v>3.9078189278816531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19.983673469999758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45.804263038999579</v>
      </c>
      <c r="T21" s="11" t="s">
        <v>111</v>
      </c>
      <c r="U21" s="22">
        <v>1361.7414965989999</v>
      </c>
      <c r="V21" s="32">
        <f>U58-U57</f>
        <v>19.983673469999758</v>
      </c>
      <c r="W21" s="22">
        <v>18</v>
      </c>
      <c r="X21" s="32">
        <f>U65-U63</f>
        <v>208.98503401299968</v>
      </c>
      <c r="Y21" s="22">
        <v>20</v>
      </c>
      <c r="Z21" s="32">
        <f t="shared" si="7"/>
        <v>45.804263038999579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74.835257374743534</v>
      </c>
      <c r="G22" s="13">
        <f t="shared" si="1"/>
        <v>69.23208158565113</v>
      </c>
      <c r="H22" s="37">
        <f t="shared" si="2"/>
        <v>8.0933227208550438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30.734149660000185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74.820861677999801</v>
      </c>
      <c r="T22" s="11" t="s">
        <v>112</v>
      </c>
      <c r="U22" s="22">
        <v>1509.2390022679999</v>
      </c>
      <c r="V22" s="32">
        <f>U61-U60</f>
        <v>30.734149660000185</v>
      </c>
      <c r="W22" s="22">
        <v>19</v>
      </c>
      <c r="X22" s="32">
        <f>U68-U66</f>
        <v>275.5628117909996</v>
      </c>
      <c r="Y22" s="22">
        <v>21</v>
      </c>
      <c r="Z22" s="32">
        <f t="shared" si="7"/>
        <v>74.820861677999801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49.475730105139768</v>
      </c>
      <c r="G23" s="13">
        <f t="shared" si="1"/>
        <v>47.802466081751021</v>
      </c>
      <c r="H23" s="37">
        <f t="shared" si="2"/>
        <v>3.5003717601664248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44.264126983999631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208.98503401299968</v>
      </c>
      <c r="T23" s="11" t="s">
        <v>113</v>
      </c>
      <c r="U23" s="22">
        <v>1514.364126984</v>
      </c>
      <c r="V23" s="32">
        <f>U64-U63</f>
        <v>44.264126983999631</v>
      </c>
      <c r="W23" s="22">
        <v>20</v>
      </c>
      <c r="X23" s="32">
        <f>U71-U69</f>
        <v>77.409523809999882</v>
      </c>
      <c r="Y23" s="22">
        <v>22</v>
      </c>
      <c r="Z23" s="32">
        <f t="shared" si="7"/>
        <v>208.98503401299968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27.008559735734515</v>
      </c>
      <c r="G24" s="13">
        <f t="shared" si="1"/>
        <v>26.999289024684732</v>
      </c>
      <c r="H24" s="18">
        <f t="shared" si="2"/>
        <v>3.4336871023927414E-2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75.531609976999789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275.5628117909996</v>
      </c>
      <c r="T24" s="11" t="s">
        <v>114</v>
      </c>
      <c r="U24" s="22">
        <v>1560.946938776</v>
      </c>
      <c r="V24" s="32">
        <f>U67-U66</f>
        <v>75.531609976999789</v>
      </c>
      <c r="W24" s="22">
        <v>21</v>
      </c>
      <c r="X24" s="32">
        <f>U74-U72</f>
        <v>149.94818594099979</v>
      </c>
      <c r="Y24" s="22">
        <v>23</v>
      </c>
      <c r="Z24" s="32">
        <f t="shared" si="7"/>
        <v>275.5628117909996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101.40728476611262</v>
      </c>
      <c r="G25" s="13">
        <f t="shared" si="1"/>
        <v>99.212598424586687</v>
      </c>
      <c r="H25" s="18">
        <f t="shared" si="2"/>
        <v>2.212104487107208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20.708571429000131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77.409523809999882</v>
      </c>
      <c r="T25" s="11" t="s">
        <v>115</v>
      </c>
      <c r="U25" s="22">
        <v>1660.8304761899999</v>
      </c>
      <c r="V25" s="32">
        <f>U70-U69</f>
        <v>20.708571429000131</v>
      </c>
      <c r="W25" s="22">
        <v>22</v>
      </c>
      <c r="X25" s="32">
        <f>U77-U75</f>
        <v>221.52417233599954</v>
      </c>
      <c r="Y25" s="22">
        <v>24</v>
      </c>
      <c r="Z25" s="32">
        <f t="shared" si="7"/>
        <v>77.409523809999882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40.605009526801027</v>
      </c>
      <c r="G26" s="13">
        <f t="shared" si="1"/>
        <v>38.213159859463616</v>
      </c>
      <c r="H26" s="18">
        <f t="shared" si="2"/>
        <v>6.2592302655260816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55.411882085999878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149.94818594099979</v>
      </c>
      <c r="T26" s="11" t="s">
        <v>116</v>
      </c>
      <c r="U26" s="22">
        <v>1668.204512472</v>
      </c>
      <c r="V26" s="32">
        <f>U73-U72</f>
        <v>55.411882085999878</v>
      </c>
      <c r="W26" s="22">
        <v>23</v>
      </c>
      <c r="X26" s="2">
        <f>SUM(X2:X25)</f>
        <v>3978.4238775489976</v>
      </c>
      <c r="Z26" s="32">
        <f t="shared" si="7"/>
        <v>149.94818594099979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52.956528236367085</v>
      </c>
      <c r="G27" s="13">
        <f t="shared" si="1"/>
        <v>49.565696981121995</v>
      </c>
      <c r="H27" s="37">
        <f t="shared" si="2"/>
        <v>6.8410845842368566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101.97043083899962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221.52417233599954</v>
      </c>
      <c r="T27" s="11" t="s">
        <v>117</v>
      </c>
      <c r="U27" s="22">
        <v>1709.871020408</v>
      </c>
      <c r="V27" s="32">
        <f>U76-U75</f>
        <v>101.97043083899962</v>
      </c>
      <c r="W27" s="22">
        <v>24</v>
      </c>
      <c r="X27" s="32">
        <f t="shared" ref="X27:X32" si="8">U33-U32</f>
        <v>28.071836735000034</v>
      </c>
      <c r="Y27" s="22" t="s">
        <v>68</v>
      </c>
      <c r="Z27" s="32">
        <f t="shared" si="7"/>
        <v>221.52417233599954</v>
      </c>
      <c r="AA27" s="21">
        <v>24</v>
      </c>
    </row>
    <row r="28" spans="1:27" x14ac:dyDescent="0.3">
      <c r="T28" s="11" t="s">
        <v>118</v>
      </c>
      <c r="U28" s="22">
        <v>1813.681632653</v>
      </c>
      <c r="V28" s="32"/>
      <c r="X28" s="32">
        <f t="shared" si="8"/>
        <v>22.590113379000059</v>
      </c>
      <c r="Y28" s="22" t="s">
        <v>42</v>
      </c>
      <c r="Z28" s="21"/>
    </row>
    <row r="29" spans="1:27" x14ac:dyDescent="0.3">
      <c r="T29" s="11" t="s">
        <v>119</v>
      </c>
      <c r="U29" s="22">
        <v>1821.023129252</v>
      </c>
      <c r="V29" s="32"/>
      <c r="X29" s="32">
        <f t="shared" si="8"/>
        <v>52.304875283000229</v>
      </c>
      <c r="Y29" s="22" t="s">
        <v>43</v>
      </c>
      <c r="Z29" s="21"/>
    </row>
    <row r="30" spans="1:27" x14ac:dyDescent="0.3">
      <c r="T30" s="11" t="s">
        <v>120</v>
      </c>
      <c r="U30" s="22">
        <v>1855.6669387760001</v>
      </c>
      <c r="V30" s="32"/>
      <c r="X30" s="32">
        <f t="shared" si="8"/>
        <v>29.685510203999911</v>
      </c>
      <c r="Y30" s="22" t="s">
        <v>69</v>
      </c>
      <c r="Z30" s="21"/>
    </row>
    <row r="31" spans="1:27" x14ac:dyDescent="0.3">
      <c r="T31" s="11" t="s">
        <v>121</v>
      </c>
      <c r="U31" s="22">
        <v>1988.7194557820001</v>
      </c>
      <c r="X31" s="32">
        <f t="shared" si="8"/>
        <v>22.003083901000082</v>
      </c>
      <c r="Y31" s="22" t="s">
        <v>70</v>
      </c>
      <c r="Z31" s="21"/>
    </row>
    <row r="32" spans="1:27" x14ac:dyDescent="0.3">
      <c r="T32" s="11" t="s">
        <v>122</v>
      </c>
      <c r="U32" s="22">
        <v>1995.4949659859999</v>
      </c>
      <c r="X32" s="32">
        <f t="shared" si="8"/>
        <v>65.810430838999764</v>
      </c>
      <c r="Y32" s="22" t="s">
        <v>71</v>
      </c>
      <c r="Z32" s="21"/>
    </row>
    <row r="33" spans="20:26" x14ac:dyDescent="0.3">
      <c r="T33" s="11" t="s">
        <v>123</v>
      </c>
      <c r="U33" s="22">
        <v>2023.5668027209999</v>
      </c>
      <c r="X33" s="22"/>
      <c r="Z33" s="21"/>
    </row>
    <row r="34" spans="20:26" x14ac:dyDescent="0.3">
      <c r="T34" s="11" t="s">
        <v>124</v>
      </c>
      <c r="U34" s="22">
        <v>2046.1569161</v>
      </c>
      <c r="X34" s="22"/>
      <c r="Z34" s="21"/>
    </row>
    <row r="35" spans="20:26" x14ac:dyDescent="0.3">
      <c r="T35" s="11" t="s">
        <v>125</v>
      </c>
      <c r="U35" s="22">
        <v>2098.4617913830002</v>
      </c>
      <c r="X35" s="22"/>
      <c r="Y35" s="42"/>
      <c r="Z35" s="21"/>
    </row>
    <row r="36" spans="20:26" x14ac:dyDescent="0.3">
      <c r="T36" s="11" t="s">
        <v>126</v>
      </c>
      <c r="U36" s="22">
        <v>2128.1473015870001</v>
      </c>
      <c r="X36" s="22"/>
      <c r="Y36" s="42"/>
      <c r="Z36" s="21"/>
    </row>
    <row r="37" spans="20:26" x14ac:dyDescent="0.3">
      <c r="T37" s="11" t="s">
        <v>127</v>
      </c>
      <c r="U37" s="22">
        <v>2150.1503854880002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2215.960816327</v>
      </c>
      <c r="V38" s="32"/>
      <c r="X38" s="22"/>
      <c r="Z38" s="21"/>
    </row>
    <row r="39" spans="20:26" x14ac:dyDescent="0.3">
      <c r="T39" s="11" t="s">
        <v>129</v>
      </c>
      <c r="U39" s="22">
        <v>2223.5170068030002</v>
      </c>
      <c r="V39" s="32"/>
      <c r="X39" s="22"/>
      <c r="Z39" s="21"/>
    </row>
    <row r="40" spans="20:26" x14ac:dyDescent="0.3">
      <c r="T40" s="11" t="s">
        <v>130</v>
      </c>
      <c r="U40" s="22">
        <v>2262.230204082</v>
      </c>
      <c r="V40" s="32"/>
      <c r="X40" s="22"/>
      <c r="Z40" s="21"/>
    </row>
    <row r="41" spans="20:26" x14ac:dyDescent="0.3">
      <c r="T41" s="11" t="s">
        <v>131</v>
      </c>
      <c r="U41" s="22">
        <v>2375.2039909300001</v>
      </c>
      <c r="V41" s="32"/>
      <c r="X41" s="22"/>
      <c r="Z41" s="21"/>
    </row>
    <row r="42" spans="20:26" x14ac:dyDescent="0.3">
      <c r="T42" s="11" t="s">
        <v>132</v>
      </c>
      <c r="U42" s="22">
        <v>2383.3678004540002</v>
      </c>
      <c r="V42" s="32"/>
      <c r="X42" s="22"/>
      <c r="Z42" s="21"/>
    </row>
    <row r="43" spans="20:26" x14ac:dyDescent="0.3">
      <c r="T43" s="11" t="s">
        <v>133</v>
      </c>
      <c r="U43" s="22">
        <v>2415.1074829929998</v>
      </c>
      <c r="V43" s="32"/>
      <c r="X43" s="22"/>
      <c r="Z43" s="21"/>
    </row>
    <row r="44" spans="20:26" x14ac:dyDescent="0.3">
      <c r="T44" s="11" t="s">
        <v>134</v>
      </c>
      <c r="U44" s="22">
        <v>2522.5273469389999</v>
      </c>
      <c r="V44" s="32"/>
      <c r="X44" s="22"/>
      <c r="Z44" s="21"/>
    </row>
    <row r="45" spans="20:26" x14ac:dyDescent="0.3">
      <c r="T45" s="11" t="s">
        <v>135</v>
      </c>
      <c r="U45" s="22">
        <v>2530.8688888890001</v>
      </c>
      <c r="V45" s="32"/>
      <c r="X45" s="22"/>
      <c r="Z45" s="21"/>
    </row>
    <row r="46" spans="20:26" x14ac:dyDescent="0.3">
      <c r="T46" s="11" t="s">
        <v>136</v>
      </c>
      <c r="U46" s="22">
        <v>2577.1363265310001</v>
      </c>
      <c r="V46" s="32"/>
      <c r="X46" s="22"/>
      <c r="Z46" s="21"/>
    </row>
    <row r="47" spans="20:26" x14ac:dyDescent="0.3">
      <c r="T47" s="11" t="s">
        <v>137</v>
      </c>
      <c r="U47" s="22">
        <v>2691.2130612239998</v>
      </c>
      <c r="V47" s="32"/>
      <c r="X47" s="22"/>
      <c r="Z47" s="21"/>
    </row>
    <row r="48" spans="20:26" x14ac:dyDescent="0.3">
      <c r="T48" s="11" t="s">
        <v>138</v>
      </c>
      <c r="U48" s="22">
        <v>2698.2537868479999</v>
      </c>
      <c r="V48" s="32"/>
      <c r="X48" s="22"/>
      <c r="Z48" s="21"/>
    </row>
    <row r="49" spans="20:26" x14ac:dyDescent="0.3">
      <c r="T49" s="11" t="s">
        <v>139</v>
      </c>
      <c r="U49" s="22">
        <v>2729.9330612240001</v>
      </c>
      <c r="V49" s="32"/>
      <c r="X49" s="22"/>
      <c r="Z49" s="21"/>
    </row>
    <row r="50" spans="20:26" x14ac:dyDescent="0.3">
      <c r="T50" s="11" t="s">
        <v>140</v>
      </c>
      <c r="U50" s="22">
        <v>2811.5087981860001</v>
      </c>
      <c r="V50" s="32"/>
      <c r="X50" s="22"/>
      <c r="Z50" s="21"/>
    </row>
    <row r="51" spans="20:26" x14ac:dyDescent="0.3">
      <c r="T51" s="11" t="s">
        <v>141</v>
      </c>
      <c r="U51" s="22">
        <v>2818.6833560089999</v>
      </c>
      <c r="V51" s="32"/>
      <c r="X51" s="22"/>
      <c r="Z51" s="21"/>
    </row>
    <row r="52" spans="20:26" x14ac:dyDescent="0.3">
      <c r="T52" s="11" t="s">
        <v>142</v>
      </c>
      <c r="U52" s="22">
        <v>2845.5389569160002</v>
      </c>
      <c r="V52" s="32"/>
      <c r="X52" s="22"/>
      <c r="Z52" s="21"/>
    </row>
    <row r="53" spans="20:26" x14ac:dyDescent="0.3">
      <c r="T53" s="11" t="s">
        <v>143</v>
      </c>
      <c r="U53" s="22">
        <v>2933.8412698410002</v>
      </c>
      <c r="V53" s="32"/>
      <c r="X53" s="22"/>
      <c r="Z53" s="21"/>
    </row>
    <row r="54" spans="20:26" x14ac:dyDescent="0.3">
      <c r="T54" s="11" t="s">
        <v>144</v>
      </c>
      <c r="U54" s="22">
        <v>2940.033061224</v>
      </c>
      <c r="V54" s="32"/>
      <c r="X54" s="22"/>
      <c r="Z54" s="21"/>
    </row>
    <row r="55" spans="20:26" x14ac:dyDescent="0.3">
      <c r="T55" s="11" t="s">
        <v>145</v>
      </c>
      <c r="U55" s="22">
        <v>2985.4302040819998</v>
      </c>
      <c r="V55" s="32"/>
      <c r="X55" s="22"/>
      <c r="Z55" s="21"/>
    </row>
    <row r="56" spans="20:26" x14ac:dyDescent="0.3">
      <c r="T56" s="11" t="s">
        <v>146</v>
      </c>
      <c r="U56" s="22">
        <v>3108.2971428569999</v>
      </c>
      <c r="V56" s="32"/>
      <c r="X56" s="22"/>
      <c r="Z56" s="21"/>
    </row>
    <row r="57" spans="20:26" x14ac:dyDescent="0.3">
      <c r="T57" s="11" t="s">
        <v>147</v>
      </c>
      <c r="U57" s="22">
        <v>3115.3458503400002</v>
      </c>
      <c r="V57" s="32"/>
      <c r="X57" s="22"/>
      <c r="Z57" s="21"/>
    </row>
    <row r="58" spans="20:26" x14ac:dyDescent="0.3">
      <c r="T58" s="11" t="s">
        <v>148</v>
      </c>
      <c r="U58" s="22">
        <v>3135.32952381</v>
      </c>
      <c r="V58" s="32"/>
      <c r="X58" s="22"/>
      <c r="Z58" s="21"/>
    </row>
    <row r="59" spans="20:26" x14ac:dyDescent="0.3">
      <c r="T59" s="11" t="s">
        <v>149</v>
      </c>
      <c r="U59" s="22">
        <v>3161.1501133789998</v>
      </c>
      <c r="V59" s="32"/>
      <c r="X59" s="22"/>
      <c r="Z59" s="21"/>
    </row>
    <row r="60" spans="20:26" x14ac:dyDescent="0.3">
      <c r="T60" s="11" t="s">
        <v>150</v>
      </c>
      <c r="U60" s="22">
        <v>3169.006802721</v>
      </c>
      <c r="V60" s="32"/>
      <c r="X60" s="22"/>
      <c r="Z60" s="21"/>
    </row>
    <row r="61" spans="20:26" x14ac:dyDescent="0.3">
      <c r="T61" s="11" t="s">
        <v>151</v>
      </c>
      <c r="U61" s="22">
        <v>3199.7409523810002</v>
      </c>
      <c r="V61" s="32"/>
      <c r="X61" s="22"/>
      <c r="Z61" s="21"/>
    </row>
    <row r="62" spans="20:26" x14ac:dyDescent="0.3">
      <c r="T62" s="11" t="s">
        <v>152</v>
      </c>
      <c r="U62" s="22">
        <v>3243.8276643989998</v>
      </c>
      <c r="V62" s="32"/>
      <c r="X62" s="22"/>
      <c r="Z62" s="21"/>
    </row>
    <row r="63" spans="20:26" x14ac:dyDescent="0.3">
      <c r="T63" s="11" t="s">
        <v>153</v>
      </c>
      <c r="U63" s="22">
        <v>3251.7866666670002</v>
      </c>
      <c r="V63" s="32"/>
      <c r="X63" s="22"/>
      <c r="Z63" s="21"/>
    </row>
    <row r="64" spans="20:26" x14ac:dyDescent="0.3">
      <c r="T64" s="11" t="s">
        <v>154</v>
      </c>
      <c r="U64" s="22">
        <v>3296.0507936509998</v>
      </c>
      <c r="V64" s="32"/>
      <c r="X64" s="22"/>
      <c r="Z64" s="21"/>
    </row>
    <row r="65" spans="20:26" x14ac:dyDescent="0.3">
      <c r="T65" s="11" t="s">
        <v>155</v>
      </c>
      <c r="U65" s="22">
        <v>3460.7717006799999</v>
      </c>
      <c r="V65" s="32"/>
      <c r="X65" s="22"/>
      <c r="Z65" s="21"/>
    </row>
    <row r="66" spans="20:26" x14ac:dyDescent="0.3">
      <c r="T66" s="11" t="s">
        <v>156</v>
      </c>
      <c r="U66" s="22">
        <v>3468.0975963720002</v>
      </c>
      <c r="V66" s="32"/>
      <c r="X66" s="22"/>
      <c r="Z66" s="21"/>
    </row>
    <row r="67" spans="20:26" x14ac:dyDescent="0.3">
      <c r="T67" s="11" t="s">
        <v>157</v>
      </c>
      <c r="U67" s="22">
        <v>3543.629206349</v>
      </c>
      <c r="V67" s="32"/>
      <c r="X67" s="22"/>
      <c r="Z67" s="21"/>
    </row>
    <row r="68" spans="20:26" x14ac:dyDescent="0.3">
      <c r="T68" s="11" t="s">
        <v>158</v>
      </c>
      <c r="U68" s="22">
        <v>3743.6604081629998</v>
      </c>
      <c r="V68" s="32"/>
      <c r="X68" s="22"/>
      <c r="Z68" s="21"/>
    </row>
    <row r="69" spans="20:26" x14ac:dyDescent="0.3">
      <c r="T69" s="11" t="s">
        <v>159</v>
      </c>
      <c r="U69" s="22">
        <v>3752.2793650789999</v>
      </c>
      <c r="V69" s="32"/>
      <c r="X69" s="22"/>
      <c r="Z69" s="21"/>
    </row>
    <row r="70" spans="20:26" x14ac:dyDescent="0.3">
      <c r="T70" s="11" t="s">
        <v>160</v>
      </c>
      <c r="U70" s="22">
        <v>3772.9879365080001</v>
      </c>
      <c r="V70" s="32"/>
      <c r="X70" s="22"/>
      <c r="Z70" s="21"/>
    </row>
    <row r="71" spans="20:26" x14ac:dyDescent="0.3">
      <c r="T71" s="11" t="s">
        <v>161</v>
      </c>
      <c r="U71" s="22">
        <v>3829.6888888889998</v>
      </c>
      <c r="V71" s="32"/>
      <c r="X71" s="22"/>
      <c r="Z71" s="21"/>
    </row>
    <row r="72" spans="20:26" x14ac:dyDescent="0.3">
      <c r="T72" s="11" t="s">
        <v>162</v>
      </c>
      <c r="U72" s="22">
        <v>3837.1726077100002</v>
      </c>
      <c r="V72" s="32"/>
      <c r="X72" s="22"/>
      <c r="Z72" s="21"/>
    </row>
    <row r="73" spans="20:26" x14ac:dyDescent="0.3">
      <c r="T73" s="11" t="s">
        <v>163</v>
      </c>
      <c r="U73" s="22">
        <v>3892.5844897960001</v>
      </c>
      <c r="V73" s="32"/>
      <c r="X73" s="22"/>
      <c r="Z73" s="21"/>
    </row>
    <row r="74" spans="20:26" x14ac:dyDescent="0.3">
      <c r="T74" s="11" t="s">
        <v>164</v>
      </c>
      <c r="U74" s="22">
        <v>3987.120793651</v>
      </c>
      <c r="V74" s="32"/>
      <c r="X74" s="22"/>
      <c r="Z74" s="21"/>
    </row>
    <row r="75" spans="20:26" x14ac:dyDescent="0.3">
      <c r="T75" s="11" t="s">
        <v>165</v>
      </c>
      <c r="U75" s="22">
        <v>3993.9076643990002</v>
      </c>
      <c r="V75" s="32"/>
      <c r="X75" s="22"/>
      <c r="Z75" s="21"/>
    </row>
    <row r="76" spans="20:26" x14ac:dyDescent="0.3">
      <c r="T76" s="11" t="s">
        <v>166</v>
      </c>
      <c r="U76" s="22">
        <v>4095.8780952379998</v>
      </c>
      <c r="V76" s="32"/>
      <c r="X76" s="22"/>
      <c r="Z76" s="21"/>
    </row>
    <row r="77" spans="20:26" x14ac:dyDescent="0.3">
      <c r="T77" s="11" t="s">
        <v>167</v>
      </c>
      <c r="U77" s="22">
        <v>4215.4318367349997</v>
      </c>
      <c r="V77" s="32"/>
      <c r="X77" s="22"/>
      <c r="Z77" s="21"/>
    </row>
    <row r="78" spans="20:26" x14ac:dyDescent="0.3">
      <c r="T78" s="22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Tabelle53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77734375" style="9" bestFit="1" customWidth="1"/>
    <col min="22" max="22" width="10" style="9" bestFit="1" customWidth="1"/>
    <col min="23" max="23" width="4.109375" style="9" bestFit="1" customWidth="1"/>
    <col min="24" max="24" width="9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210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210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45.692886666184229</v>
      </c>
      <c r="G2" s="13">
        <f t="shared" ref="G2:G27" si="1">Q2/R2*60</f>
        <v>43.915076775240252</v>
      </c>
      <c r="H2" s="41">
        <f t="shared" ref="H2:H27" si="2">(F2-G2)/G2*100</f>
        <v>4.0482905222798662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36.767210884999997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372.99263038599997</v>
      </c>
      <c r="T2" s="11" t="s">
        <v>92</v>
      </c>
      <c r="U2" s="22">
        <v>0.89047619</v>
      </c>
      <c r="V2" s="32">
        <f>U3-U2</f>
        <v>36.767210884999997</v>
      </c>
      <c r="W2" s="22">
        <v>1</v>
      </c>
      <c r="X2" s="32">
        <f>U4-U2</f>
        <v>372.99263038599997</v>
      </c>
      <c r="Y2" s="22">
        <v>1</v>
      </c>
      <c r="Z2" s="32">
        <f t="shared" ref="Z2:Z11" si="5">X2</f>
        <v>372.99263038599997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64.088498760771529</v>
      </c>
      <c r="G3" s="13">
        <f t="shared" si="1"/>
        <v>57.311112670656676</v>
      </c>
      <c r="H3" s="41">
        <f t="shared" si="2"/>
        <v>11.8256054965495</v>
      </c>
      <c r="I3" s="13"/>
      <c r="J3" s="11" t="s">
        <v>32</v>
      </c>
      <c r="K3" s="61" t="s">
        <v>76</v>
      </c>
      <c r="L3" s="19">
        <v>44</v>
      </c>
      <c r="M3" s="43">
        <f t="shared" si="3"/>
        <v>41.193038548999994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106.61115646299999</v>
      </c>
      <c r="T3" s="11" t="s">
        <v>93</v>
      </c>
      <c r="U3" s="22">
        <v>37.657687074999998</v>
      </c>
      <c r="V3" s="32">
        <f>U6-U5</f>
        <v>41.193038548999994</v>
      </c>
      <c r="W3" s="22">
        <v>2</v>
      </c>
      <c r="X3" s="32">
        <f>U7-U5</f>
        <v>106.61115646299999</v>
      </c>
      <c r="Y3" s="22">
        <v>2</v>
      </c>
      <c r="Z3" s="32">
        <f t="shared" si="5"/>
        <v>106.61115646299999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43.935298956238462</v>
      </c>
      <c r="G4" s="13">
        <f t="shared" si="1"/>
        <v>43.18491365164536</v>
      </c>
      <c r="H4" s="18">
        <f t="shared" si="2"/>
        <v>1.7376098297802487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44.383446712000023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152.136462585</v>
      </c>
      <c r="T4" s="11" t="s">
        <v>94</v>
      </c>
      <c r="U4" s="22">
        <v>373.88310657599999</v>
      </c>
      <c r="V4" s="32">
        <f>U9-U8</f>
        <v>44.383446712000023</v>
      </c>
      <c r="W4" s="22">
        <v>3</v>
      </c>
      <c r="X4" s="32">
        <f>U10-U8</f>
        <v>152.136462585</v>
      </c>
      <c r="Y4" s="22">
        <v>3</v>
      </c>
      <c r="Z4" s="32">
        <f t="shared" si="5"/>
        <v>152.136462585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168.89516876526079</v>
      </c>
      <c r="G5" s="13">
        <f t="shared" si="1"/>
        <v>155.61466359644794</v>
      </c>
      <c r="H5" s="37">
        <f t="shared" si="2"/>
        <v>8.534224771550381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31.261995465000041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168.10755101999996</v>
      </c>
      <c r="T5" s="11" t="s">
        <v>95</v>
      </c>
      <c r="U5" s="22">
        <v>380.787301587</v>
      </c>
      <c r="V5" s="32">
        <f>U12-U11</f>
        <v>31.261995465000041</v>
      </c>
      <c r="W5" s="22">
        <v>4</v>
      </c>
      <c r="X5" s="32">
        <f>U13-U11</f>
        <v>168.10755101999996</v>
      </c>
      <c r="Y5" s="22">
        <v>4</v>
      </c>
      <c r="Z5" s="32">
        <f t="shared" si="5"/>
        <v>168.10755101999996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47.886905761164904</v>
      </c>
      <c r="G6" s="13">
        <f t="shared" si="1"/>
        <v>47.945403247120836</v>
      </c>
      <c r="H6" s="18">
        <f t="shared" si="2"/>
        <v>-0.12200853886747783</v>
      </c>
      <c r="I6" s="13"/>
      <c r="J6" s="11" t="s">
        <v>37</v>
      </c>
      <c r="K6" s="61" t="s">
        <v>387</v>
      </c>
      <c r="L6" s="19">
        <v>69</v>
      </c>
      <c r="M6" s="43">
        <f t="shared" si="3"/>
        <v>86.453696144999981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307.85015872999986</v>
      </c>
      <c r="T6" s="11" t="s">
        <v>96</v>
      </c>
      <c r="U6" s="22">
        <v>421.980340136</v>
      </c>
      <c r="V6" s="32">
        <f>U15-U14</f>
        <v>86.453696144999981</v>
      </c>
      <c r="W6" s="22">
        <v>5</v>
      </c>
      <c r="X6" s="32">
        <f>U16-U14</f>
        <v>307.85015872999986</v>
      </c>
      <c r="Y6" s="22">
        <v>5</v>
      </c>
      <c r="Z6" s="32">
        <f t="shared" si="5"/>
        <v>307.85015872999986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39.838413412810965</v>
      </c>
      <c r="G7" s="25">
        <f t="shared" si="1"/>
        <v>39.875734525565683</v>
      </c>
      <c r="H7" s="18">
        <f t="shared" si="2"/>
        <v>-9.3593543037533561E-2</v>
      </c>
      <c r="I7" s="13"/>
      <c r="J7" s="11" t="s">
        <v>37</v>
      </c>
      <c r="K7" s="61" t="s">
        <v>388</v>
      </c>
      <c r="L7" s="19">
        <v>39</v>
      </c>
      <c r="M7" s="43">
        <f t="shared" si="3"/>
        <v>58.737278910999976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270.84140589499998</v>
      </c>
      <c r="T7" s="11" t="s">
        <v>97</v>
      </c>
      <c r="U7" s="22">
        <v>487.39845804999999</v>
      </c>
      <c r="V7" s="32">
        <f>U18-U17</f>
        <v>58.737278910999976</v>
      </c>
      <c r="W7" s="22">
        <v>6</v>
      </c>
      <c r="X7" s="32">
        <f>U19-U17</f>
        <v>270.84140589499998</v>
      </c>
      <c r="Y7" s="22">
        <v>6</v>
      </c>
      <c r="Z7" s="32">
        <f t="shared" si="5"/>
        <v>270.84140589499998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40.419593879415991</v>
      </c>
      <c r="G8" s="25">
        <f t="shared" si="1"/>
        <v>40.858128368689684</v>
      </c>
      <c r="H8" s="18">
        <f t="shared" si="2"/>
        <v>-1.0733102733353526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59.377142856999853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217.33741496599987</v>
      </c>
      <c r="T8" s="11" t="s">
        <v>98</v>
      </c>
      <c r="U8" s="22">
        <v>492.14761904800002</v>
      </c>
      <c r="V8" s="32">
        <f>U21-U20</f>
        <v>59.377142856999853</v>
      </c>
      <c r="W8" s="22">
        <v>7</v>
      </c>
      <c r="X8" s="32">
        <f>U22-U20</f>
        <v>217.33741496599987</v>
      </c>
      <c r="Y8" s="22">
        <v>7</v>
      </c>
      <c r="Z8" s="32">
        <f t="shared" si="5"/>
        <v>217.33741496599987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117.58652224816787</v>
      </c>
      <c r="G9" s="25">
        <f t="shared" si="1"/>
        <v>92.922781674588208</v>
      </c>
      <c r="H9" s="41">
        <f t="shared" si="2"/>
        <v>26.54218925553808</v>
      </c>
      <c r="I9" s="13"/>
      <c r="J9" s="11" t="s">
        <v>37</v>
      </c>
      <c r="K9" s="11" t="s">
        <v>40</v>
      </c>
      <c r="L9" s="19">
        <v>76</v>
      </c>
      <c r="M9" s="43">
        <f t="shared" si="3"/>
        <v>38.779954648000057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133.65936507900005</v>
      </c>
      <c r="T9" s="11" t="s">
        <v>99</v>
      </c>
      <c r="U9" s="22">
        <v>536.53106576000005</v>
      </c>
      <c r="V9" s="32">
        <f>U24-U23</f>
        <v>38.779954648000057</v>
      </c>
      <c r="W9" s="22">
        <v>8</v>
      </c>
      <c r="X9" s="32">
        <f>U25-U23</f>
        <v>133.65936507900005</v>
      </c>
      <c r="Y9" s="22">
        <v>8</v>
      </c>
      <c r="Z9" s="32">
        <f t="shared" si="5"/>
        <v>133.65936507900005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43.957158022077522</v>
      </c>
      <c r="G10" s="25">
        <f t="shared" si="1"/>
        <v>41.51453484283779</v>
      </c>
      <c r="H10" s="37">
        <f t="shared" si="2"/>
        <v>5.88377826823017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53.233650793000152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186.44072562300016</v>
      </c>
      <c r="T10" s="11" t="s">
        <v>100</v>
      </c>
      <c r="U10" s="22">
        <v>644.28408163300003</v>
      </c>
      <c r="V10" s="32">
        <f>U27-U26</f>
        <v>53.233650793000152</v>
      </c>
      <c r="W10" s="22">
        <v>9</v>
      </c>
      <c r="X10" s="32">
        <f>U28-U26</f>
        <v>186.44072562300016</v>
      </c>
      <c r="Y10" s="22">
        <v>9</v>
      </c>
      <c r="Z10" s="32">
        <f t="shared" si="5"/>
        <v>186.44072562300016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39.521525383803251</v>
      </c>
      <c r="G11" s="25">
        <f t="shared" si="1"/>
        <v>38.431822438670146</v>
      </c>
      <c r="H11" s="18">
        <f t="shared" si="2"/>
        <v>2.8354183486147786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42.508480725000027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209.20163265300016</v>
      </c>
      <c r="T11" s="11" t="s">
        <v>101</v>
      </c>
      <c r="U11" s="22">
        <v>649.897505669</v>
      </c>
      <c r="V11" s="32">
        <f>U30-U29</f>
        <v>42.508480725000027</v>
      </c>
      <c r="W11" s="22">
        <v>10</v>
      </c>
      <c r="X11" s="32">
        <f>U31-U29</f>
        <v>209.20163265300016</v>
      </c>
      <c r="Y11" s="22">
        <v>10</v>
      </c>
      <c r="Z11" s="32">
        <f t="shared" si="5"/>
        <v>209.20163265300016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54.504684777565487</v>
      </c>
      <c r="G12" s="25">
        <f t="shared" si="1"/>
        <v>53.920667233757719</v>
      </c>
      <c r="H12" s="18">
        <f t="shared" si="2"/>
        <v>1.0831051872483808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30.823038549000103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64.16834467200033</v>
      </c>
      <c r="T12" s="11" t="s">
        <v>102</v>
      </c>
      <c r="U12" s="22">
        <v>681.15950113400004</v>
      </c>
      <c r="V12" s="32">
        <f>U33-U32</f>
        <v>30.823038549000103</v>
      </c>
      <c r="W12" s="22" t="s">
        <v>68</v>
      </c>
      <c r="X12" s="32">
        <f>U38-U32</f>
        <v>232.11392290200001</v>
      </c>
      <c r="Y12" s="22">
        <v>11</v>
      </c>
      <c r="Z12" s="32">
        <f>V12+X30</f>
        <v>64.16834467200033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59.841849248227064</v>
      </c>
      <c r="G13" s="25">
        <f t="shared" si="1"/>
        <v>58.675246764073592</v>
      </c>
      <c r="H13" s="18">
        <f t="shared" si="2"/>
        <v>1.988236178782931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24.397641722999651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49.765442175999397</v>
      </c>
      <c r="T13" s="11" t="s">
        <v>103</v>
      </c>
      <c r="U13" s="22">
        <v>818.00505668899996</v>
      </c>
      <c r="V13" s="32">
        <f>U34-U33</f>
        <v>24.397641722999651</v>
      </c>
      <c r="W13" s="22" t="s">
        <v>42</v>
      </c>
      <c r="X13" s="32">
        <f>U41-U39</f>
        <v>152.36816326500002</v>
      </c>
      <c r="Y13" s="22">
        <v>12</v>
      </c>
      <c r="Z13" s="32">
        <f>V13+X31</f>
        <v>49.765442175999397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37.89170429299255</v>
      </c>
      <c r="G14" s="25">
        <f t="shared" si="1"/>
        <v>35.538967378417006</v>
      </c>
      <c r="H14" s="18">
        <f t="shared" si="2"/>
        <v>6.6201611586620652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53.837641723000161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118.18013605400029</v>
      </c>
      <c r="T14" s="11" t="s">
        <v>104</v>
      </c>
      <c r="U14" s="22">
        <v>824.40126984100004</v>
      </c>
      <c r="V14" s="32">
        <f>U35-U34</f>
        <v>53.837641723000161</v>
      </c>
      <c r="W14" s="22" t="s">
        <v>43</v>
      </c>
      <c r="X14" s="32">
        <f>U44-U42</f>
        <v>157.56335600900002</v>
      </c>
      <c r="Y14" s="22">
        <v>13</v>
      </c>
      <c r="Z14" s="32">
        <f>V14+X32</f>
        <v>118.18013605400029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41.327854671839141</v>
      </c>
      <c r="G15" s="25">
        <f t="shared" si="1"/>
        <v>37.803172766361691</v>
      </c>
      <c r="H15" s="37">
        <f t="shared" si="2"/>
        <v>9.3237727088711733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37.746938774999762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152.36816326500002</v>
      </c>
      <c r="T15" s="11" t="s">
        <v>105</v>
      </c>
      <c r="U15" s="22">
        <v>910.85496598600002</v>
      </c>
      <c r="V15" s="32">
        <f>U40-U39</f>
        <v>37.746938774999762</v>
      </c>
      <c r="W15" s="22">
        <v>12</v>
      </c>
      <c r="X15" s="32">
        <f>U47-U45</f>
        <v>180.96471655400001</v>
      </c>
      <c r="Y15" s="22">
        <v>14</v>
      </c>
      <c r="Z15" s="32">
        <f t="shared" ref="Z15:Z27" si="7">X13</f>
        <v>152.36816326500002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83.640156841669096</v>
      </c>
      <c r="G16" s="25">
        <f t="shared" si="1"/>
        <v>71.082492044408198</v>
      </c>
      <c r="H16" s="41">
        <f t="shared" si="2"/>
        <v>17.666326033442388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32.998503401000107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157.56335600900002</v>
      </c>
      <c r="T16" s="11" t="s">
        <v>106</v>
      </c>
      <c r="U16" s="22">
        <v>1132.2514285709999</v>
      </c>
      <c r="V16" s="32">
        <f>U43-U42</f>
        <v>32.998503401000107</v>
      </c>
      <c r="W16" s="22">
        <v>13</v>
      </c>
      <c r="X16" s="32">
        <f>U50-U48</f>
        <v>116.27011337900012</v>
      </c>
      <c r="Y16" s="22">
        <v>15</v>
      </c>
      <c r="Z16" s="32">
        <f t="shared" si="7"/>
        <v>157.56335600900002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44.298487319663501</v>
      </c>
      <c r="G17" s="13">
        <f t="shared" si="1"/>
        <v>43.516770285162714</v>
      </c>
      <c r="H17" s="37">
        <f t="shared" si="2"/>
        <v>1.7963581152237242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53.16208616799986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180.96471655400001</v>
      </c>
      <c r="T17" s="11" t="s">
        <v>107</v>
      </c>
      <c r="U17" s="22">
        <v>1138.397959184</v>
      </c>
      <c r="V17" s="32">
        <f>U46-U45</f>
        <v>53.16208616799986</v>
      </c>
      <c r="W17" s="22">
        <v>14</v>
      </c>
      <c r="X17" s="32">
        <f>U53-U51</f>
        <v>129.68489795999994</v>
      </c>
      <c r="Y17" s="22">
        <v>16</v>
      </c>
      <c r="Z17" s="32">
        <f t="shared" si="7"/>
        <v>180.96471655400001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49.221203735302439</v>
      </c>
      <c r="G18" s="13">
        <f t="shared" si="1"/>
        <v>44.379418322060076</v>
      </c>
      <c r="H18" s="41">
        <f t="shared" si="2"/>
        <v>10.909979437102296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30.474671202000081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116.27011337900012</v>
      </c>
      <c r="T18" s="11" t="s">
        <v>108</v>
      </c>
      <c r="U18" s="22">
        <v>1197.135238095</v>
      </c>
      <c r="V18" s="32">
        <f>U49-U48</f>
        <v>30.474671202000081</v>
      </c>
      <c r="W18" s="22">
        <v>15</v>
      </c>
      <c r="X18" s="32">
        <f>U56-U54</f>
        <v>170.940816326</v>
      </c>
      <c r="Y18" s="22">
        <v>17</v>
      </c>
      <c r="Z18" s="32">
        <f t="shared" si="7"/>
        <v>116.27011337900012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80.431024143743301</v>
      </c>
      <c r="G19" s="25">
        <f t="shared" si="1"/>
        <v>65.466281221261823</v>
      </c>
      <c r="H19" s="41">
        <f t="shared" si="2"/>
        <v>22.858703203109847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27.228299320000133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129.68489795999994</v>
      </c>
      <c r="T19" s="11" t="s">
        <v>109</v>
      </c>
      <c r="U19" s="22">
        <v>1409.239365079</v>
      </c>
      <c r="V19" s="32">
        <f>U52-U51</f>
        <v>27.228299320000133</v>
      </c>
      <c r="W19" s="22">
        <v>16</v>
      </c>
      <c r="X19" s="32">
        <f>U59-U57</f>
        <v>48.443038548999994</v>
      </c>
      <c r="Y19" s="22">
        <v>18</v>
      </c>
      <c r="Z19" s="32">
        <f t="shared" si="7"/>
        <v>129.68489795999994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74.80636552786855</v>
      </c>
      <c r="G20" s="25">
        <f t="shared" si="1"/>
        <v>68.795740261194197</v>
      </c>
      <c r="H20" s="37">
        <f t="shared" si="2"/>
        <v>8.7369148785288715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44.915963719000047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170.940816326</v>
      </c>
      <c r="T20" s="11" t="s">
        <v>110</v>
      </c>
      <c r="U20" s="22">
        <v>1415.1240816330001</v>
      </c>
      <c r="V20" s="32">
        <f>U55-U54</f>
        <v>44.915963719000047</v>
      </c>
      <c r="W20" s="22">
        <v>17</v>
      </c>
      <c r="X20" s="32">
        <f>U62-U60</f>
        <v>99.726077097999678</v>
      </c>
      <c r="Y20" s="22">
        <v>19</v>
      </c>
      <c r="Z20" s="32">
        <f t="shared" si="7"/>
        <v>170.940816326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95.753444774977382</v>
      </c>
      <c r="G21" s="25">
        <f t="shared" si="1"/>
        <v>92.892604072477056</v>
      </c>
      <c r="H21" s="18">
        <f t="shared" si="2"/>
        <v>3.0797292540838113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21.304716554000152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48.443038548999994</v>
      </c>
      <c r="T21" s="11" t="s">
        <v>111</v>
      </c>
      <c r="U21" s="22">
        <v>1474.5012244899999</v>
      </c>
      <c r="V21" s="32">
        <f>U58-U57</f>
        <v>21.304716554000152</v>
      </c>
      <c r="W21" s="22">
        <v>18</v>
      </c>
      <c r="X21" s="32">
        <f>U65-U63</f>
        <v>254.79909297100039</v>
      </c>
      <c r="Y21" s="22">
        <v>20</v>
      </c>
      <c r="Z21" s="32">
        <f t="shared" si="7"/>
        <v>48.443038548999994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57.116582461850399</v>
      </c>
      <c r="G22" s="13">
        <f t="shared" si="1"/>
        <v>51.942321915557443</v>
      </c>
      <c r="H22" s="41">
        <f t="shared" si="2"/>
        <v>9.9615503417516535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40.26848072599978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99.726077097999678</v>
      </c>
      <c r="T22" s="11" t="s">
        <v>112</v>
      </c>
      <c r="U22" s="22">
        <v>1632.4614965989999</v>
      </c>
      <c r="V22" s="32">
        <f>U61-U60</f>
        <v>40.26848072599978</v>
      </c>
      <c r="W22" s="22">
        <v>19</v>
      </c>
      <c r="X22" s="32">
        <f>U68-U66</f>
        <v>269.44870748299991</v>
      </c>
      <c r="Y22" s="22">
        <v>21</v>
      </c>
      <c r="Z22" s="32">
        <f t="shared" si="7"/>
        <v>99.726077097999678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42.333661790214848</v>
      </c>
      <c r="G23" s="13">
        <f t="shared" si="1"/>
        <v>39.207360919204675</v>
      </c>
      <c r="H23" s="37">
        <f t="shared" si="2"/>
        <v>7.9737600229013079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51.731882086000041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254.79909297100039</v>
      </c>
      <c r="T23" s="11" t="s">
        <v>113</v>
      </c>
      <c r="U23" s="22">
        <v>1638.6643990929999</v>
      </c>
      <c r="V23" s="32">
        <f>U64-U63</f>
        <v>51.731882086000041</v>
      </c>
      <c r="W23" s="22">
        <v>20</v>
      </c>
      <c r="X23" s="32">
        <f>U71-U69</f>
        <v>87.393650794000223</v>
      </c>
      <c r="Y23" s="22">
        <v>22</v>
      </c>
      <c r="Z23" s="32">
        <f t="shared" si="7"/>
        <v>254.79909297100039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27.78724981482689</v>
      </c>
      <c r="G24" s="13">
        <f t="shared" si="1"/>
        <v>27.611934269417141</v>
      </c>
      <c r="H24" s="18">
        <f t="shared" si="2"/>
        <v>0.63492670849911281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73.41496598599997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269.44870748299991</v>
      </c>
      <c r="T24" s="11" t="s">
        <v>114</v>
      </c>
      <c r="U24" s="22">
        <v>1677.444353741</v>
      </c>
      <c r="V24" s="32">
        <f>U67-U66</f>
        <v>73.41496598599997</v>
      </c>
      <c r="W24" s="22">
        <v>21</v>
      </c>
      <c r="X24" s="32">
        <f>U74-U72</f>
        <v>146.86530612200022</v>
      </c>
      <c r="Y24" s="22">
        <v>23</v>
      </c>
      <c r="Z24" s="32">
        <f t="shared" si="7"/>
        <v>269.44870748299991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87.748388291476815</v>
      </c>
      <c r="G25" s="13">
        <f t="shared" si="1"/>
        <v>87.878237494653902</v>
      </c>
      <c r="H25" s="18">
        <f t="shared" si="2"/>
        <v>-0.14776036352002064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23.932063492999532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87.393650794000223</v>
      </c>
      <c r="T25" s="11" t="s">
        <v>115</v>
      </c>
      <c r="U25" s="22">
        <v>1772.323764172</v>
      </c>
      <c r="V25" s="32">
        <f>U70-U69</f>
        <v>23.932063492999532</v>
      </c>
      <c r="W25" s="22">
        <v>22</v>
      </c>
      <c r="X25" s="32">
        <f>U77-U75</f>
        <v>213.52843537399986</v>
      </c>
      <c r="Y25" s="22">
        <v>24</v>
      </c>
      <c r="Z25" s="32">
        <f t="shared" si="7"/>
        <v>87.393650794000223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42.976461589348794</v>
      </c>
      <c r="G26" s="13">
        <f t="shared" si="1"/>
        <v>39.01530015019425</v>
      </c>
      <c r="H26" s="41">
        <f t="shared" si="2"/>
        <v>10.15284112618783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52.354240362999917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146.86530612200022</v>
      </c>
      <c r="T26" s="11" t="s">
        <v>116</v>
      </c>
      <c r="U26" s="22">
        <v>1779.4825396829999</v>
      </c>
      <c r="V26" s="32">
        <f>U73-U72</f>
        <v>52.354240362999917</v>
      </c>
      <c r="W26" s="22">
        <v>23</v>
      </c>
      <c r="X26" s="32">
        <f>SUM(X2:X25)</f>
        <v>4385.2887981860003</v>
      </c>
      <c r="Z26" s="32">
        <f t="shared" si="7"/>
        <v>146.86530612200022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54.231239052053731</v>
      </c>
      <c r="G27" s="13">
        <f t="shared" si="1"/>
        <v>51.421722735748439</v>
      </c>
      <c r="H27" s="37">
        <f t="shared" si="2"/>
        <v>5.4636759852312622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99.573605442000371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213.52843537399986</v>
      </c>
      <c r="T27" s="11" t="s">
        <v>117</v>
      </c>
      <c r="U27" s="22">
        <v>1832.7161904760001</v>
      </c>
      <c r="V27" s="32">
        <f>U76-U75</f>
        <v>99.573605442000371</v>
      </c>
      <c r="W27" s="22">
        <v>24</v>
      </c>
      <c r="X27" s="32">
        <f t="shared" ref="X27:X32" si="8">U33-U32</f>
        <v>30.823038549000103</v>
      </c>
      <c r="Y27" s="22" t="s">
        <v>68</v>
      </c>
      <c r="Z27" s="32">
        <f t="shared" si="7"/>
        <v>213.52843537399986</v>
      </c>
      <c r="AA27" s="21">
        <v>24</v>
      </c>
    </row>
    <row r="28" spans="1:27" x14ac:dyDescent="0.3">
      <c r="T28" s="11" t="s">
        <v>118</v>
      </c>
      <c r="U28" s="22">
        <v>1965.9232653060001</v>
      </c>
      <c r="V28" s="32"/>
      <c r="X28" s="32">
        <f t="shared" si="8"/>
        <v>24.397641722999651</v>
      </c>
      <c r="Y28" s="22" t="s">
        <v>42</v>
      </c>
      <c r="Z28" s="21"/>
    </row>
    <row r="29" spans="1:27" x14ac:dyDescent="0.3">
      <c r="T29" s="11" t="s">
        <v>119</v>
      </c>
      <c r="U29" s="22">
        <v>1972.414693878</v>
      </c>
      <c r="V29" s="32"/>
      <c r="X29" s="32">
        <f t="shared" si="8"/>
        <v>53.837641723000161</v>
      </c>
      <c r="Y29" s="22" t="s">
        <v>43</v>
      </c>
      <c r="Z29" s="21"/>
    </row>
    <row r="30" spans="1:27" x14ac:dyDescent="0.3">
      <c r="T30" s="11" t="s">
        <v>120</v>
      </c>
      <c r="U30" s="22">
        <v>2014.923174603</v>
      </c>
      <c r="V30" s="32"/>
      <c r="X30" s="32">
        <f t="shared" si="8"/>
        <v>33.345306123000228</v>
      </c>
      <c r="Y30" s="22" t="s">
        <v>69</v>
      </c>
      <c r="Z30" s="21"/>
    </row>
    <row r="31" spans="1:27" x14ac:dyDescent="0.3">
      <c r="T31" s="11" t="s">
        <v>121</v>
      </c>
      <c r="U31" s="22">
        <v>2181.6163265310001</v>
      </c>
      <c r="V31" s="32"/>
      <c r="X31" s="32">
        <f t="shared" si="8"/>
        <v>25.367800452999745</v>
      </c>
      <c r="Y31" s="22" t="s">
        <v>70</v>
      </c>
      <c r="Z31" s="21"/>
    </row>
    <row r="32" spans="1:27" x14ac:dyDescent="0.3">
      <c r="T32" s="11" t="s">
        <v>122</v>
      </c>
      <c r="U32" s="22">
        <v>2187.852335601</v>
      </c>
      <c r="V32" s="32"/>
      <c r="X32" s="32">
        <f t="shared" si="8"/>
        <v>64.342494331000125</v>
      </c>
      <c r="Y32" s="22" t="s">
        <v>71</v>
      </c>
      <c r="Z32" s="21"/>
    </row>
    <row r="33" spans="20:26" x14ac:dyDescent="0.3">
      <c r="T33" s="11" t="s">
        <v>123</v>
      </c>
      <c r="U33" s="22">
        <v>2218.6753741500002</v>
      </c>
      <c r="V33" s="32"/>
      <c r="X33" s="22"/>
      <c r="Z33" s="21"/>
    </row>
    <row r="34" spans="20:26" x14ac:dyDescent="0.3">
      <c r="T34" s="11" t="s">
        <v>124</v>
      </c>
      <c r="U34" s="22">
        <v>2243.0730158729998</v>
      </c>
      <c r="V34" s="32"/>
      <c r="X34" s="22"/>
      <c r="Z34" s="21"/>
    </row>
    <row r="35" spans="20:26" x14ac:dyDescent="0.3">
      <c r="T35" s="11" t="s">
        <v>125</v>
      </c>
      <c r="U35" s="22">
        <v>2296.910657596</v>
      </c>
      <c r="V35" s="32"/>
      <c r="X35" s="22"/>
      <c r="Y35" s="42"/>
      <c r="Z35" s="21"/>
    </row>
    <row r="36" spans="20:26" x14ac:dyDescent="0.3">
      <c r="T36" s="11" t="s">
        <v>126</v>
      </c>
      <c r="U36" s="22">
        <v>2330.2559637190002</v>
      </c>
      <c r="V36" s="32"/>
      <c r="X36" s="22"/>
      <c r="Y36" s="42"/>
      <c r="Z36" s="21"/>
    </row>
    <row r="37" spans="20:26" x14ac:dyDescent="0.3">
      <c r="T37" s="11" t="s">
        <v>127</v>
      </c>
      <c r="U37" s="22">
        <v>2355.6237641719999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2419.9662585030001</v>
      </c>
      <c r="V38" s="32"/>
      <c r="X38" s="22"/>
      <c r="Z38" s="21"/>
    </row>
    <row r="39" spans="20:26" x14ac:dyDescent="0.3">
      <c r="T39" s="11" t="s">
        <v>129</v>
      </c>
      <c r="U39" s="22">
        <v>2427.591836735</v>
      </c>
      <c r="V39" s="32"/>
      <c r="X39" s="22"/>
      <c r="Z39" s="21"/>
    </row>
    <row r="40" spans="20:26" x14ac:dyDescent="0.3">
      <c r="T40" s="11" t="s">
        <v>130</v>
      </c>
      <c r="U40" s="22">
        <v>2465.3387755099998</v>
      </c>
      <c r="V40" s="32"/>
      <c r="X40" s="22"/>
      <c r="Z40" s="21"/>
    </row>
    <row r="41" spans="20:26" x14ac:dyDescent="0.3">
      <c r="T41" s="11" t="s">
        <v>131</v>
      </c>
      <c r="U41" s="22">
        <v>2579.96</v>
      </c>
      <c r="V41" s="32"/>
      <c r="X41" s="22"/>
      <c r="Z41" s="21"/>
    </row>
    <row r="42" spans="20:26" x14ac:dyDescent="0.3">
      <c r="T42" s="11" t="s">
        <v>132</v>
      </c>
      <c r="U42" s="22">
        <v>2586.2922448979998</v>
      </c>
      <c r="V42" s="32"/>
      <c r="X42" s="22"/>
      <c r="Z42" s="21"/>
    </row>
    <row r="43" spans="20:26" x14ac:dyDescent="0.3">
      <c r="T43" s="11" t="s">
        <v>133</v>
      </c>
      <c r="U43" s="22">
        <v>2619.2907482989999</v>
      </c>
      <c r="V43" s="32"/>
      <c r="X43" s="22"/>
      <c r="Z43" s="21"/>
    </row>
    <row r="44" spans="20:26" x14ac:dyDescent="0.3">
      <c r="T44" s="11" t="s">
        <v>134</v>
      </c>
      <c r="U44" s="22">
        <v>2743.8556009069998</v>
      </c>
      <c r="V44" s="32"/>
      <c r="X44" s="22"/>
      <c r="Z44" s="21"/>
    </row>
    <row r="45" spans="20:26" x14ac:dyDescent="0.3">
      <c r="T45" s="11" t="s">
        <v>135</v>
      </c>
      <c r="U45" s="22">
        <v>2750.7403174599999</v>
      </c>
      <c r="V45" s="32"/>
      <c r="X45" s="22"/>
      <c r="Z45" s="21"/>
    </row>
    <row r="46" spans="20:26" x14ac:dyDescent="0.3">
      <c r="T46" s="11" t="s">
        <v>136</v>
      </c>
      <c r="U46" s="22">
        <v>2803.9024036279998</v>
      </c>
      <c r="V46" s="32"/>
      <c r="X46" s="22"/>
      <c r="Z46" s="21"/>
    </row>
    <row r="47" spans="20:26" x14ac:dyDescent="0.3">
      <c r="T47" s="11" t="s">
        <v>137</v>
      </c>
      <c r="U47" s="22">
        <v>2931.7050340139999</v>
      </c>
      <c r="V47" s="32"/>
      <c r="X47" s="22"/>
      <c r="Z47" s="21"/>
    </row>
    <row r="48" spans="20:26" x14ac:dyDescent="0.3">
      <c r="T48" s="11" t="s">
        <v>138</v>
      </c>
      <c r="U48" s="22">
        <v>2940.7530158730001</v>
      </c>
      <c r="V48" s="32"/>
      <c r="X48" s="22"/>
      <c r="Z48" s="21"/>
    </row>
    <row r="49" spans="20:26" x14ac:dyDescent="0.3">
      <c r="T49" s="11" t="s">
        <v>139</v>
      </c>
      <c r="U49" s="22">
        <v>2971.2276870750002</v>
      </c>
      <c r="V49" s="32"/>
      <c r="X49" s="22"/>
      <c r="Z49" s="21"/>
    </row>
    <row r="50" spans="20:26" x14ac:dyDescent="0.3">
      <c r="T50" s="11" t="s">
        <v>140</v>
      </c>
      <c r="U50" s="22">
        <v>3057.0231292520002</v>
      </c>
      <c r="V50" s="32"/>
      <c r="X50" s="22"/>
      <c r="Z50" s="21"/>
    </row>
    <row r="51" spans="20:26" x14ac:dyDescent="0.3">
      <c r="T51" s="11" t="s">
        <v>141</v>
      </c>
      <c r="U51" s="22">
        <v>3063.2097959180001</v>
      </c>
      <c r="V51" s="32"/>
      <c r="X51" s="22"/>
      <c r="Z51" s="21"/>
    </row>
    <row r="52" spans="20:26" x14ac:dyDescent="0.3">
      <c r="T52" s="11" t="s">
        <v>142</v>
      </c>
      <c r="U52" s="22">
        <v>3090.4380952380002</v>
      </c>
      <c r="V52" s="32"/>
      <c r="X52" s="22"/>
      <c r="Z52" s="21"/>
    </row>
    <row r="53" spans="20:26" x14ac:dyDescent="0.3">
      <c r="T53" s="11" t="s">
        <v>143</v>
      </c>
      <c r="U53" s="22">
        <v>3192.894693878</v>
      </c>
      <c r="V53" s="32"/>
      <c r="X53" s="22"/>
      <c r="Z53" s="21"/>
    </row>
    <row r="54" spans="20:26" x14ac:dyDescent="0.3">
      <c r="T54" s="11" t="s">
        <v>144</v>
      </c>
      <c r="U54" s="22">
        <v>3199.609750567</v>
      </c>
      <c r="V54" s="32"/>
      <c r="X54" s="22"/>
      <c r="Z54" s="21"/>
    </row>
    <row r="55" spans="20:26" x14ac:dyDescent="0.3">
      <c r="T55" s="11" t="s">
        <v>145</v>
      </c>
      <c r="U55" s="22">
        <v>3244.525714286</v>
      </c>
      <c r="V55" s="32"/>
      <c r="X55" s="22"/>
      <c r="Z55" s="21"/>
    </row>
    <row r="56" spans="20:26" x14ac:dyDescent="0.3">
      <c r="T56" s="11" t="s">
        <v>146</v>
      </c>
      <c r="U56" s="22">
        <v>3370.550566893</v>
      </c>
      <c r="V56" s="32"/>
      <c r="X56" s="22"/>
      <c r="Z56" s="21"/>
    </row>
    <row r="57" spans="20:26" x14ac:dyDescent="0.3">
      <c r="T57" s="11" t="s">
        <v>147</v>
      </c>
      <c r="U57" s="22">
        <v>3374.4104761899998</v>
      </c>
      <c r="V57" s="32"/>
      <c r="X57" s="22"/>
      <c r="Z57" s="21"/>
    </row>
    <row r="58" spans="20:26" x14ac:dyDescent="0.3">
      <c r="T58" s="11" t="s">
        <v>148</v>
      </c>
      <c r="U58" s="22">
        <v>3395.715192744</v>
      </c>
      <c r="V58" s="32"/>
      <c r="X58" s="22"/>
      <c r="Z58" s="21"/>
    </row>
    <row r="59" spans="20:26" x14ac:dyDescent="0.3">
      <c r="T59" s="11" t="s">
        <v>149</v>
      </c>
      <c r="U59" s="22">
        <v>3422.8535147389998</v>
      </c>
      <c r="V59" s="32"/>
      <c r="X59" s="22"/>
      <c r="Z59" s="21"/>
    </row>
    <row r="60" spans="20:26" x14ac:dyDescent="0.3">
      <c r="T60" s="11" t="s">
        <v>150</v>
      </c>
      <c r="U60" s="22">
        <v>3429.8608616780002</v>
      </c>
      <c r="V60" s="32"/>
      <c r="X60" s="22"/>
      <c r="Z60" s="21"/>
    </row>
    <row r="61" spans="20:26" x14ac:dyDescent="0.3">
      <c r="T61" s="11" t="s">
        <v>151</v>
      </c>
      <c r="U61" s="22">
        <v>3470.129342404</v>
      </c>
      <c r="V61" s="32"/>
      <c r="X61" s="22"/>
      <c r="Z61" s="21"/>
    </row>
    <row r="62" spans="20:26" x14ac:dyDescent="0.3">
      <c r="T62" s="11" t="s">
        <v>152</v>
      </c>
      <c r="U62" s="22">
        <v>3529.5869387759999</v>
      </c>
      <c r="V62" s="32"/>
      <c r="X62" s="22"/>
      <c r="Z62" s="21"/>
    </row>
    <row r="63" spans="20:26" x14ac:dyDescent="0.3">
      <c r="T63" s="11" t="s">
        <v>153</v>
      </c>
      <c r="U63" s="22">
        <v>3536.9614512469998</v>
      </c>
      <c r="V63" s="32"/>
      <c r="X63" s="22"/>
      <c r="Z63" s="21"/>
    </row>
    <row r="64" spans="20:26" x14ac:dyDescent="0.3">
      <c r="T64" s="11" t="s">
        <v>154</v>
      </c>
      <c r="U64" s="22">
        <v>3588.6933333329998</v>
      </c>
      <c r="V64" s="32"/>
      <c r="X64" s="22"/>
      <c r="Z64" s="21"/>
    </row>
    <row r="65" spans="20:26" x14ac:dyDescent="0.3">
      <c r="T65" s="11" t="s">
        <v>155</v>
      </c>
      <c r="U65" s="22">
        <v>3791.7605442180002</v>
      </c>
      <c r="V65" s="32"/>
      <c r="X65" s="22"/>
      <c r="Z65" s="21"/>
    </row>
    <row r="66" spans="20:26" x14ac:dyDescent="0.3">
      <c r="T66" s="11" t="s">
        <v>156</v>
      </c>
      <c r="U66" s="22">
        <v>3801.229931973</v>
      </c>
      <c r="V66" s="32"/>
      <c r="X66" s="22"/>
      <c r="Z66" s="21"/>
    </row>
    <row r="67" spans="20:26" x14ac:dyDescent="0.3">
      <c r="T67" s="11" t="s">
        <v>157</v>
      </c>
      <c r="U67" s="22">
        <v>3874.644897959</v>
      </c>
      <c r="V67" s="32"/>
      <c r="X67" s="22"/>
      <c r="Z67" s="21"/>
    </row>
    <row r="68" spans="20:26" x14ac:dyDescent="0.3">
      <c r="T68" s="11" t="s">
        <v>158</v>
      </c>
      <c r="U68" s="22">
        <v>4070.6786394559999</v>
      </c>
      <c r="V68" s="32"/>
      <c r="X68" s="22"/>
      <c r="Z68" s="21"/>
    </row>
    <row r="69" spans="20:26" x14ac:dyDescent="0.3">
      <c r="T69" s="11" t="s">
        <v>159</v>
      </c>
      <c r="U69" s="22">
        <v>4077.9904761900002</v>
      </c>
      <c r="V69" s="32"/>
      <c r="X69" s="22"/>
      <c r="Z69" s="21"/>
    </row>
    <row r="70" spans="20:26" x14ac:dyDescent="0.3">
      <c r="T70" s="11" t="s">
        <v>160</v>
      </c>
      <c r="U70" s="22">
        <v>4101.9225396829997</v>
      </c>
      <c r="V70" s="32"/>
      <c r="X70" s="22"/>
      <c r="Z70" s="21"/>
    </row>
    <row r="71" spans="20:26" x14ac:dyDescent="0.3">
      <c r="T71" s="11" t="s">
        <v>161</v>
      </c>
      <c r="U71" s="22">
        <v>4165.3841269840004</v>
      </c>
      <c r="V71" s="32"/>
      <c r="X71" s="22"/>
      <c r="Z71" s="21"/>
    </row>
    <row r="72" spans="20:26" x14ac:dyDescent="0.3">
      <c r="T72" s="11" t="s">
        <v>162</v>
      </c>
      <c r="U72" s="22">
        <v>4173.5410430840002</v>
      </c>
      <c r="V72" s="32"/>
      <c r="X72" s="22"/>
      <c r="Z72" s="21"/>
    </row>
    <row r="73" spans="20:26" x14ac:dyDescent="0.3">
      <c r="T73" s="11" t="s">
        <v>163</v>
      </c>
      <c r="U73" s="22">
        <v>4225.8952834470001</v>
      </c>
      <c r="V73" s="32"/>
      <c r="X73" s="22"/>
      <c r="Z73" s="21"/>
    </row>
    <row r="74" spans="20:26" x14ac:dyDescent="0.3">
      <c r="T74" s="11" t="s">
        <v>164</v>
      </c>
      <c r="U74" s="22">
        <v>4320.4063492060004</v>
      </c>
      <c r="V74" s="32"/>
      <c r="X74" s="22"/>
      <c r="Z74" s="21"/>
    </row>
    <row r="75" spans="20:26" x14ac:dyDescent="0.3">
      <c r="T75" s="11" t="s">
        <v>165</v>
      </c>
      <c r="U75" s="22">
        <v>4327.9638095239998</v>
      </c>
      <c r="V75" s="32"/>
      <c r="X75" s="22"/>
      <c r="Z75" s="21"/>
    </row>
    <row r="76" spans="20:26" x14ac:dyDescent="0.3">
      <c r="T76" s="11" t="s">
        <v>166</v>
      </c>
      <c r="U76" s="22">
        <v>4427.5374149660001</v>
      </c>
      <c r="V76" s="32"/>
      <c r="X76" s="22"/>
      <c r="Z76" s="21"/>
    </row>
    <row r="77" spans="20:26" x14ac:dyDescent="0.3">
      <c r="T77" s="11" t="s">
        <v>167</v>
      </c>
      <c r="U77" s="22">
        <v>4541.4922448979996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Tabelle18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12" t="s">
        <v>255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255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50.535310872667779</v>
      </c>
      <c r="G2" s="13">
        <f t="shared" ref="G2:G27" si="1">Q2/R2*60</f>
        <v>47.998229862696675</v>
      </c>
      <c r="H2" s="41">
        <f t="shared" ref="H2:H27" si="2">(F2-G2)/G2*100</f>
        <v>5.2857803657106848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33.244081633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341.26258503399998</v>
      </c>
      <c r="T2" s="11" t="s">
        <v>92</v>
      </c>
      <c r="U2" s="22">
        <v>1.15047619</v>
      </c>
      <c r="V2" s="32">
        <f>U3-U2</f>
        <v>33.244081633</v>
      </c>
      <c r="W2" s="22">
        <v>1</v>
      </c>
      <c r="X2" s="32">
        <f>U4-U2</f>
        <v>341.26258503399998</v>
      </c>
      <c r="Y2" s="22">
        <v>1</v>
      </c>
      <c r="Z2" s="32">
        <f t="shared" ref="Z2:Z11" si="5">X2</f>
        <v>341.26258503399998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57.626514611495395</v>
      </c>
      <c r="G3" s="13">
        <f t="shared" si="1"/>
        <v>49.879153288988036</v>
      </c>
      <c r="H3" s="41">
        <f t="shared" si="2"/>
        <v>15.532263103226668</v>
      </c>
      <c r="I3" s="13"/>
      <c r="J3" s="11" t="s">
        <v>32</v>
      </c>
      <c r="K3" s="61" t="s">
        <v>76</v>
      </c>
      <c r="L3" s="19">
        <v>44</v>
      </c>
      <c r="M3" s="43">
        <f t="shared" si="3"/>
        <v>45.81224489799996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122.496145125</v>
      </c>
      <c r="T3" s="11" t="s">
        <v>93</v>
      </c>
      <c r="U3" s="22">
        <v>34.394557823</v>
      </c>
      <c r="V3" s="32">
        <f>U6-U5</f>
        <v>45.81224489799996</v>
      </c>
      <c r="W3" s="22">
        <v>2</v>
      </c>
      <c r="X3" s="32">
        <f>U7-U5</f>
        <v>122.496145125</v>
      </c>
      <c r="Y3" s="22">
        <v>2</v>
      </c>
      <c r="Z3" s="32">
        <f t="shared" si="5"/>
        <v>122.496145125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41.384497813689606</v>
      </c>
      <c r="G4" s="13">
        <f t="shared" si="1"/>
        <v>41.498374078841231</v>
      </c>
      <c r="H4" s="18">
        <f t="shared" si="2"/>
        <v>-0.27441139003488474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47.11909296999994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158.31945578200003</v>
      </c>
      <c r="T4" s="11" t="s">
        <v>94</v>
      </c>
      <c r="U4" s="22">
        <v>342.41306122399999</v>
      </c>
      <c r="V4" s="32">
        <f>U9-U8</f>
        <v>47.11909296999994</v>
      </c>
      <c r="W4" s="22">
        <v>3</v>
      </c>
      <c r="X4" s="32">
        <f>U10-U8</f>
        <v>158.31945578200003</v>
      </c>
      <c r="Y4" s="22">
        <v>3</v>
      </c>
      <c r="Z4" s="32">
        <f t="shared" si="5"/>
        <v>158.31945578200003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138.98651488003856</v>
      </c>
      <c r="G5" s="13">
        <f t="shared" si="1"/>
        <v>124.58617281578677</v>
      </c>
      <c r="H5" s="41">
        <f t="shared" si="2"/>
        <v>11.558539554420816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37.989297051999984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209.97514739199994</v>
      </c>
      <c r="T5" s="11" t="s">
        <v>95</v>
      </c>
      <c r="U5" s="22">
        <v>351.24897959200001</v>
      </c>
      <c r="V5" s="32">
        <f>U12-U11</f>
        <v>37.989297051999984</v>
      </c>
      <c r="W5" s="22">
        <v>4</v>
      </c>
      <c r="X5" s="32">
        <f>U13-U11</f>
        <v>209.97514739199994</v>
      </c>
      <c r="Y5" s="22">
        <v>4</v>
      </c>
      <c r="Z5" s="32">
        <f t="shared" si="5"/>
        <v>209.97514739199994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53.578220081574592</v>
      </c>
      <c r="G6" s="13">
        <f t="shared" si="1"/>
        <v>51.662361707926877</v>
      </c>
      <c r="H6" s="18">
        <f t="shared" si="2"/>
        <v>3.7084219735811135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77.270204080999974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285.70122449000007</v>
      </c>
      <c r="T6" s="11" t="s">
        <v>96</v>
      </c>
      <c r="U6" s="22">
        <v>397.06122448999997</v>
      </c>
      <c r="V6" s="32">
        <f>U15-U14</f>
        <v>77.270204080999974</v>
      </c>
      <c r="W6" s="22">
        <v>5</v>
      </c>
      <c r="X6" s="32">
        <f>U16-U14</f>
        <v>285.70122449000007</v>
      </c>
      <c r="Y6" s="22">
        <v>5</v>
      </c>
      <c r="Z6" s="32">
        <f t="shared" si="5"/>
        <v>285.70122449000007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47.27355019349875</v>
      </c>
      <c r="G7" s="25">
        <f t="shared" si="1"/>
        <v>46.074015601757665</v>
      </c>
      <c r="H7" s="18">
        <f t="shared" si="2"/>
        <v>2.6034947813303333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49.499138321999908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234.40544217699994</v>
      </c>
      <c r="T7" s="11" t="s">
        <v>97</v>
      </c>
      <c r="U7" s="22">
        <v>473.74512471700001</v>
      </c>
      <c r="V7" s="32">
        <f>U18-U17</f>
        <v>49.499138321999908</v>
      </c>
      <c r="W7" s="22">
        <v>6</v>
      </c>
      <c r="X7" s="32">
        <f>U19-U17</f>
        <v>234.40544217699994</v>
      </c>
      <c r="Y7" s="22">
        <v>6</v>
      </c>
      <c r="Z7" s="32">
        <f t="shared" si="5"/>
        <v>234.40544217699994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42.827176319370722</v>
      </c>
      <c r="G8" s="25">
        <f t="shared" si="1"/>
        <v>39.859781121742479</v>
      </c>
      <c r="H8" s="18">
        <f t="shared" si="2"/>
        <v>7.4445847772345264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56.039183674000014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222.78095238100013</v>
      </c>
      <c r="T8" s="11" t="s">
        <v>98</v>
      </c>
      <c r="U8" s="22">
        <v>478.77804988700001</v>
      </c>
      <c r="V8" s="32">
        <f>U21-U20</f>
        <v>56.039183674000014</v>
      </c>
      <c r="W8" s="22">
        <v>7</v>
      </c>
      <c r="X8" s="32">
        <f>U22-U20</f>
        <v>222.78095238100013</v>
      </c>
      <c r="Y8" s="22">
        <v>7</v>
      </c>
      <c r="Z8" s="32">
        <f t="shared" si="5"/>
        <v>222.78095238100013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98.781005374629061</v>
      </c>
      <c r="G9" s="25">
        <f t="shared" si="1"/>
        <v>77.197873443971403</v>
      </c>
      <c r="H9" s="41">
        <f t="shared" si="2"/>
        <v>27.958194918830557</v>
      </c>
      <c r="I9" s="13"/>
      <c r="J9" s="11" t="s">
        <v>37</v>
      </c>
      <c r="K9" s="11" t="s">
        <v>40</v>
      </c>
      <c r="L9" s="19">
        <v>76</v>
      </c>
      <c r="M9" s="43">
        <f t="shared" si="3"/>
        <v>46.162721088999888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160.88526077100005</v>
      </c>
      <c r="T9" s="11" t="s">
        <v>99</v>
      </c>
      <c r="U9" s="22">
        <v>525.89714285699995</v>
      </c>
      <c r="V9" s="32">
        <f>U24-U23</f>
        <v>46.162721088999888</v>
      </c>
      <c r="W9" s="22">
        <v>8</v>
      </c>
      <c r="X9" s="32">
        <f>U25-U23</f>
        <v>160.88526077100005</v>
      </c>
      <c r="Y9" s="22">
        <v>8</v>
      </c>
      <c r="Z9" s="32">
        <f t="shared" si="5"/>
        <v>160.88526077100005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54.556124175679003</v>
      </c>
      <c r="G10" s="25">
        <f t="shared" si="1"/>
        <v>49.062994462052131</v>
      </c>
      <c r="H10" s="41">
        <f t="shared" si="2"/>
        <v>11.196075114973961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42.891609976999916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157.75637188199994</v>
      </c>
      <c r="T10" s="11" t="s">
        <v>100</v>
      </c>
      <c r="U10" s="22">
        <v>637.09750566900004</v>
      </c>
      <c r="V10" s="32">
        <f>U27-U26</f>
        <v>42.891609976999916</v>
      </c>
      <c r="W10" s="22">
        <v>9</v>
      </c>
      <c r="X10" s="32">
        <f>U28-U26</f>
        <v>157.75637188199994</v>
      </c>
      <c r="Y10" s="22">
        <v>9</v>
      </c>
      <c r="Z10" s="32">
        <f t="shared" si="5"/>
        <v>157.75637188199994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40.051377860793131</v>
      </c>
      <c r="G11" s="25">
        <f t="shared" si="1"/>
        <v>38.620298432569619</v>
      </c>
      <c r="H11" s="18">
        <f t="shared" si="2"/>
        <v>3.7055110558561646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41.946122449000086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208.18068027200002</v>
      </c>
      <c r="T11" s="11" t="s">
        <v>101</v>
      </c>
      <c r="U11" s="22">
        <v>655.56897959200001</v>
      </c>
      <c r="V11" s="32">
        <f>U30-U29</f>
        <v>41.946122449000086</v>
      </c>
      <c r="W11" s="22">
        <v>10</v>
      </c>
      <c r="X11" s="32">
        <f>U31-U29</f>
        <v>208.18068027200002</v>
      </c>
      <c r="Y11" s="22">
        <v>10</v>
      </c>
      <c r="Z11" s="32">
        <f t="shared" si="5"/>
        <v>208.18068027200002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43.434826655538643</v>
      </c>
      <c r="G12" s="25">
        <f t="shared" si="1"/>
        <v>38.400866901471673</v>
      </c>
      <c r="H12" s="41">
        <f t="shared" si="2"/>
        <v>13.10897425045904</v>
      </c>
      <c r="I12" s="24"/>
      <c r="J12" s="11" t="s">
        <v>32</v>
      </c>
      <c r="K12" s="39" t="s">
        <v>172</v>
      </c>
      <c r="L12" s="19">
        <v>28</v>
      </c>
      <c r="M12" s="43">
        <f t="shared" si="3"/>
        <v>38.678639454999939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90.102131518999613</v>
      </c>
      <c r="T12" s="11" t="s">
        <v>102</v>
      </c>
      <c r="U12" s="22">
        <v>693.55827664399999</v>
      </c>
      <c r="V12" s="32">
        <f>U33-U32</f>
        <v>38.678639454999939</v>
      </c>
      <c r="W12" s="22" t="s">
        <v>68</v>
      </c>
      <c r="X12" s="32">
        <f>U38-U32</f>
        <v>292.09832199499988</v>
      </c>
      <c r="Y12" s="22">
        <v>11</v>
      </c>
      <c r="Z12" s="32">
        <f>V12+X30</f>
        <v>90.102131518999613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55.765153328014335</v>
      </c>
      <c r="G13" s="25">
        <f t="shared" si="1"/>
        <v>53.194681340505532</v>
      </c>
      <c r="H13" s="18">
        <f t="shared" si="2"/>
        <v>4.8321973602114534</v>
      </c>
      <c r="I13" s="24"/>
      <c r="J13" s="11" t="s">
        <v>32</v>
      </c>
      <c r="K13" s="39" t="s">
        <v>174</v>
      </c>
      <c r="L13" s="19">
        <v>24.3333333</v>
      </c>
      <c r="M13" s="43">
        <f t="shared" si="3"/>
        <v>26.181224489999749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54.892698412999835</v>
      </c>
      <c r="T13" s="11" t="s">
        <v>103</v>
      </c>
      <c r="U13" s="22">
        <v>865.54412698399994</v>
      </c>
      <c r="V13" s="32">
        <f>U34-U33</f>
        <v>26.181224489999749</v>
      </c>
      <c r="W13" s="22" t="s">
        <v>42</v>
      </c>
      <c r="X13" s="32">
        <f>U41-U39</f>
        <v>151.21850340099991</v>
      </c>
      <c r="Y13" s="22">
        <v>12</v>
      </c>
      <c r="Z13" s="32">
        <f>V13+X31</f>
        <v>54.892698412999835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31.833493743993468</v>
      </c>
      <c r="G14" s="25">
        <f t="shared" si="1"/>
        <v>28.551327647621402</v>
      </c>
      <c r="H14" s="41">
        <f t="shared" si="2"/>
        <v>11.495668912074223</v>
      </c>
      <c r="I14" s="24"/>
      <c r="J14" s="11" t="s">
        <v>37</v>
      </c>
      <c r="K14" s="39" t="s">
        <v>173</v>
      </c>
      <c r="L14" s="19">
        <v>34</v>
      </c>
      <c r="M14" s="43">
        <f t="shared" si="3"/>
        <v>64.083446712000296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147.10349206300043</v>
      </c>
      <c r="T14" s="11" t="s">
        <v>104</v>
      </c>
      <c r="U14" s="22">
        <v>872.861315193</v>
      </c>
      <c r="V14" s="32">
        <f>U35-U34</f>
        <v>64.083446712000296</v>
      </c>
      <c r="W14" s="22" t="s">
        <v>43</v>
      </c>
      <c r="X14" s="32">
        <f>U44-U42</f>
        <v>153.7937414969997</v>
      </c>
      <c r="Y14" s="22">
        <v>13</v>
      </c>
      <c r="Z14" s="32">
        <f>V14+X32</f>
        <v>147.10349206300043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41.27073255061589</v>
      </c>
      <c r="G15" s="25">
        <f t="shared" si="1"/>
        <v>38.090576685087818</v>
      </c>
      <c r="H15" s="37">
        <f t="shared" si="2"/>
        <v>8.3489307390115712</v>
      </c>
      <c r="I15" s="25"/>
      <c r="J15" s="11" t="s">
        <v>37</v>
      </c>
      <c r="K15" s="61" t="s">
        <v>388</v>
      </c>
      <c r="L15" s="19">
        <v>26</v>
      </c>
      <c r="M15" s="43">
        <f t="shared" si="3"/>
        <v>37.799183673000243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151.21850340099991</v>
      </c>
      <c r="T15" s="11" t="s">
        <v>105</v>
      </c>
      <c r="U15" s="22">
        <v>950.13151927399997</v>
      </c>
      <c r="V15" s="32">
        <f>U40-U39</f>
        <v>37.799183673000243</v>
      </c>
      <c r="W15" s="22">
        <v>12</v>
      </c>
      <c r="X15" s="32">
        <f>U47-U45</f>
        <v>178.05569160999994</v>
      </c>
      <c r="Y15" s="22">
        <v>14</v>
      </c>
      <c r="Z15" s="32">
        <f t="shared" ref="Z15:Z27" si="7">X13</f>
        <v>151.21850340099991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81.610594974993731</v>
      </c>
      <c r="G16" s="25">
        <f t="shared" si="1"/>
        <v>72.82478396702831</v>
      </c>
      <c r="H16" s="41">
        <f t="shared" si="2"/>
        <v>12.064314549759914</v>
      </c>
      <c r="I16" s="25"/>
      <c r="J16" s="11" t="s">
        <v>32</v>
      </c>
      <c r="K16" s="61" t="s">
        <v>387</v>
      </c>
      <c r="L16" s="19">
        <v>46</v>
      </c>
      <c r="M16" s="43">
        <f t="shared" si="3"/>
        <v>33.819138321999617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153.7937414969997</v>
      </c>
      <c r="T16" s="11" t="s">
        <v>106</v>
      </c>
      <c r="U16" s="22">
        <v>1158.5625396830001</v>
      </c>
      <c r="V16" s="32">
        <f>U43-U42</f>
        <v>33.819138321999617</v>
      </c>
      <c r="W16" s="22">
        <v>13</v>
      </c>
      <c r="X16" s="32">
        <f>U50-U48</f>
        <v>132.72380952399999</v>
      </c>
      <c r="Y16" s="22">
        <v>15</v>
      </c>
      <c r="Z16" s="32">
        <f t="shared" si="7"/>
        <v>153.7937414969997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45.509778935769461</v>
      </c>
      <c r="G17" s="13">
        <f t="shared" si="1"/>
        <v>44.227735315806811</v>
      </c>
      <c r="H17" s="37">
        <f t="shared" si="2"/>
        <v>2.898732233989048</v>
      </c>
      <c r="I17" s="25"/>
      <c r="J17" s="11" t="s">
        <v>37</v>
      </c>
      <c r="K17" s="61" t="s">
        <v>390</v>
      </c>
      <c r="L17" s="19">
        <v>39.25</v>
      </c>
      <c r="M17" s="43">
        <f t="shared" si="3"/>
        <v>51.7471201809999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178.05569160999994</v>
      </c>
      <c r="T17" s="11" t="s">
        <v>107</v>
      </c>
      <c r="U17" s="22">
        <v>1162.8553287980001</v>
      </c>
      <c r="V17" s="32">
        <f>U46-U45</f>
        <v>51.7471201809999</v>
      </c>
      <c r="W17" s="22">
        <v>14</v>
      </c>
      <c r="X17" s="32">
        <f>U53-U51</f>
        <v>153.94539682599998</v>
      </c>
      <c r="Y17" s="22">
        <v>16</v>
      </c>
      <c r="Z17" s="32">
        <f t="shared" si="7"/>
        <v>178.05569160999994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40.494975317415474</v>
      </c>
      <c r="G18" s="13">
        <f t="shared" si="1"/>
        <v>38.877726750805287</v>
      </c>
      <c r="H18" s="37">
        <f t="shared" si="2"/>
        <v>4.1598331532506281</v>
      </c>
      <c r="I18" s="25"/>
      <c r="J18" s="11" t="s">
        <v>37</v>
      </c>
      <c r="K18" s="11" t="s">
        <v>58</v>
      </c>
      <c r="L18" s="19">
        <v>25</v>
      </c>
      <c r="M18" s="43">
        <f t="shared" si="3"/>
        <v>37.041632652999851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132.72380952399999</v>
      </c>
      <c r="T18" s="11" t="s">
        <v>108</v>
      </c>
      <c r="U18" s="22">
        <v>1212.35446712</v>
      </c>
      <c r="V18" s="32">
        <f>U49-U48</f>
        <v>37.041632652999851</v>
      </c>
      <c r="W18" s="22">
        <v>15</v>
      </c>
      <c r="X18" s="32">
        <f>U56-U54</f>
        <v>205.09895691600013</v>
      </c>
      <c r="Y18" s="22">
        <v>17</v>
      </c>
      <c r="Z18" s="32">
        <f t="shared" si="7"/>
        <v>132.72380952399999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59.674425616885721</v>
      </c>
      <c r="G19" s="25">
        <f t="shared" si="1"/>
        <v>55.149346294491593</v>
      </c>
      <c r="H19" s="37">
        <f t="shared" si="2"/>
        <v>8.2051368265195546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36.699138322000181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153.94539682599998</v>
      </c>
      <c r="T19" s="11" t="s">
        <v>109</v>
      </c>
      <c r="U19" s="22">
        <v>1397.260770975</v>
      </c>
      <c r="V19" s="32">
        <f>U52-U51</f>
        <v>36.699138322000181</v>
      </c>
      <c r="W19" s="22">
        <v>16</v>
      </c>
      <c r="X19" s="32">
        <f>U59-U57</f>
        <v>57.128707482999744</v>
      </c>
      <c r="Y19" s="22">
        <v>18</v>
      </c>
      <c r="Z19" s="32">
        <f t="shared" si="7"/>
        <v>153.94539682599998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60.630859477337566</v>
      </c>
      <c r="G20" s="25">
        <f t="shared" si="1"/>
        <v>57.338175565741174</v>
      </c>
      <c r="H20" s="37">
        <f t="shared" si="2"/>
        <v>5.742568330973767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55.417324262999955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205.09895691600013</v>
      </c>
      <c r="T20" s="11" t="s">
        <v>110</v>
      </c>
      <c r="U20" s="22">
        <v>1406.4587755099999</v>
      </c>
      <c r="V20" s="32">
        <f>U55-U54</f>
        <v>55.417324262999955</v>
      </c>
      <c r="W20" s="22">
        <v>17</v>
      </c>
      <c r="X20" s="32">
        <f>U62-U60</f>
        <v>91.528707482999835</v>
      </c>
      <c r="Y20" s="22">
        <v>19</v>
      </c>
      <c r="Z20" s="32">
        <f t="shared" si="7"/>
        <v>205.09895691600013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87.319273832392696</v>
      </c>
      <c r="G21" s="25">
        <f t="shared" si="1"/>
        <v>78.769504829758347</v>
      </c>
      <c r="H21" s="41">
        <f t="shared" si="2"/>
        <v>10.854161164415915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23.362539682999795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57.128707482999744</v>
      </c>
      <c r="T21" s="11" t="s">
        <v>111</v>
      </c>
      <c r="U21" s="22">
        <v>1462.4979591839999</v>
      </c>
      <c r="V21" s="32">
        <f>U58-U57</f>
        <v>23.362539682999795</v>
      </c>
      <c r="W21" s="22">
        <v>18</v>
      </c>
      <c r="X21" s="32">
        <f>U65-U63</f>
        <v>278.85859410400008</v>
      </c>
      <c r="Y21" s="22">
        <v>20</v>
      </c>
      <c r="Z21" s="32">
        <f t="shared" si="7"/>
        <v>57.128707482999744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64.252102970749505</v>
      </c>
      <c r="G22" s="13">
        <f t="shared" si="1"/>
        <v>56.594309506250951</v>
      </c>
      <c r="H22" s="41">
        <f t="shared" si="2"/>
        <v>13.531030825020906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35.796462584999972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91.528707482999835</v>
      </c>
      <c r="T22" s="11" t="s">
        <v>112</v>
      </c>
      <c r="U22" s="22">
        <v>1629.239727891</v>
      </c>
      <c r="V22" s="32">
        <f>U61-U60</f>
        <v>35.796462584999972</v>
      </c>
      <c r="W22" s="22">
        <v>19</v>
      </c>
      <c r="X22" s="32">
        <f>U68-U66</f>
        <v>248.03156462599964</v>
      </c>
      <c r="Y22" s="22">
        <v>21</v>
      </c>
      <c r="Z22" s="32">
        <f t="shared" si="7"/>
        <v>91.528707482999835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38.732241857465347</v>
      </c>
      <c r="G23" s="13">
        <f t="shared" si="1"/>
        <v>35.824608641160395</v>
      </c>
      <c r="H23" s="37">
        <f t="shared" si="2"/>
        <v>8.1163014100990054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56.542040816000281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278.85859410400008</v>
      </c>
      <c r="T23" s="11" t="s">
        <v>113</v>
      </c>
      <c r="U23" s="22">
        <v>1642.522993197</v>
      </c>
      <c r="V23" s="32">
        <f>U64-U63</f>
        <v>56.542040816000281</v>
      </c>
      <c r="W23" s="22">
        <v>20</v>
      </c>
      <c r="X23" s="32">
        <f>U71-U69</f>
        <v>93.719365079999989</v>
      </c>
      <c r="Y23" s="22">
        <v>22</v>
      </c>
      <c r="Z23" s="32">
        <f t="shared" si="7"/>
        <v>278.85859410400008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30.797944886610761</v>
      </c>
      <c r="G24" s="13">
        <f t="shared" si="1"/>
        <v>29.996182184386829</v>
      </c>
      <c r="H24" s="18">
        <f t="shared" si="2"/>
        <v>2.6728824931635935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66.238185941000211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248.03156462599964</v>
      </c>
      <c r="T24" s="11" t="s">
        <v>114</v>
      </c>
      <c r="U24" s="22">
        <v>1688.6857142859999</v>
      </c>
      <c r="V24" s="32">
        <f>U67-U66</f>
        <v>66.238185941000211</v>
      </c>
      <c r="W24" s="22">
        <v>21</v>
      </c>
      <c r="X24" s="32">
        <f>U74-U72</f>
        <v>176.48761904799994</v>
      </c>
      <c r="Y24" s="22">
        <v>23</v>
      </c>
      <c r="Z24" s="32">
        <f t="shared" si="7"/>
        <v>248.03156462599964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85.864485981810731</v>
      </c>
      <c r="G25" s="13">
        <f t="shared" si="1"/>
        <v>81.94677795185936</v>
      </c>
      <c r="H25" s="18">
        <f t="shared" si="2"/>
        <v>4.780795691873176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24.457142856999781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93.719365079999989</v>
      </c>
      <c r="T25" s="11" t="s">
        <v>115</v>
      </c>
      <c r="U25" s="22">
        <v>1803.4082539680001</v>
      </c>
      <c r="V25" s="32">
        <f>U70-U69</f>
        <v>24.457142856999781</v>
      </c>
      <c r="W25" s="22">
        <v>22</v>
      </c>
      <c r="X25" s="32">
        <f>U77-U75</f>
        <v>250.27047619000041</v>
      </c>
      <c r="Y25" s="22">
        <v>24</v>
      </c>
      <c r="Z25" s="32">
        <f t="shared" si="7"/>
        <v>93.719365079999989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33.114560862084105</v>
      </c>
      <c r="G26" s="13">
        <f t="shared" si="1"/>
        <v>32.466832692901782</v>
      </c>
      <c r="H26" s="37">
        <f t="shared" si="2"/>
        <v>1.9950457604197867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67.945941042999948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176.48761904799994</v>
      </c>
      <c r="T26" s="11" t="s">
        <v>116</v>
      </c>
      <c r="U26" s="22">
        <v>1811.1564625850001</v>
      </c>
      <c r="V26" s="32">
        <f>U73-U72</f>
        <v>67.945941042999948</v>
      </c>
      <c r="W26" s="22">
        <v>23</v>
      </c>
      <c r="X26" s="2">
        <f>SUM(X2:X25)</f>
        <v>4564.7227210889987</v>
      </c>
      <c r="Z26" s="32">
        <f t="shared" si="7"/>
        <v>176.48761904799994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46.895086078844685</v>
      </c>
      <c r="G27" s="13">
        <f t="shared" si="1"/>
        <v>43.872534096527637</v>
      </c>
      <c r="H27" s="37">
        <f t="shared" si="2"/>
        <v>6.8893945712524314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115.1506575960002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250.27047619000041</v>
      </c>
      <c r="T27" s="11" t="s">
        <v>117</v>
      </c>
      <c r="U27" s="22">
        <v>1854.048072562</v>
      </c>
      <c r="V27" s="32">
        <f>U76-U75</f>
        <v>115.1506575960002</v>
      </c>
      <c r="W27" s="22">
        <v>24</v>
      </c>
      <c r="X27" s="32">
        <f t="shared" ref="X27:X32" si="8">U33-U32</f>
        <v>38.678639454999939</v>
      </c>
      <c r="Y27" s="22" t="s">
        <v>68</v>
      </c>
      <c r="Z27" s="32">
        <f t="shared" si="7"/>
        <v>250.27047619000041</v>
      </c>
      <c r="AA27" s="21">
        <v>24</v>
      </c>
    </row>
    <row r="28" spans="1:27" x14ac:dyDescent="0.3">
      <c r="T28" s="11" t="s">
        <v>118</v>
      </c>
      <c r="U28" s="22">
        <v>1968.912834467</v>
      </c>
      <c r="V28" s="32"/>
      <c r="X28" s="32">
        <f t="shared" si="8"/>
        <v>26.181224489999749</v>
      </c>
      <c r="Y28" s="22" t="s">
        <v>42</v>
      </c>
      <c r="Z28" s="21"/>
    </row>
    <row r="29" spans="1:27" x14ac:dyDescent="0.3">
      <c r="T29" s="11" t="s">
        <v>119</v>
      </c>
      <c r="U29" s="22">
        <v>1973.792653061</v>
      </c>
      <c r="V29" s="32"/>
      <c r="X29" s="32">
        <f t="shared" si="8"/>
        <v>64.083446712000296</v>
      </c>
      <c r="Y29" s="22" t="s">
        <v>43</v>
      </c>
      <c r="Z29" s="21"/>
    </row>
    <row r="30" spans="1:27" x14ac:dyDescent="0.3">
      <c r="T30" s="11" t="s">
        <v>120</v>
      </c>
      <c r="U30" s="22">
        <v>2015.7387755100001</v>
      </c>
      <c r="V30" s="32"/>
      <c r="X30" s="32">
        <f t="shared" si="8"/>
        <v>51.423492063999674</v>
      </c>
      <c r="Y30" s="22" t="s">
        <v>69</v>
      </c>
      <c r="Z30" s="21"/>
    </row>
    <row r="31" spans="1:27" x14ac:dyDescent="0.3">
      <c r="T31" s="11" t="s">
        <v>121</v>
      </c>
      <c r="U31" s="22">
        <v>2181.973333333</v>
      </c>
      <c r="V31" s="32"/>
      <c r="X31" s="32">
        <f t="shared" si="8"/>
        <v>28.711473923000085</v>
      </c>
      <c r="Y31" s="22" t="s">
        <v>70</v>
      </c>
      <c r="Z31" s="21"/>
    </row>
    <row r="32" spans="1:27" x14ac:dyDescent="0.3">
      <c r="T32" s="11" t="s">
        <v>122</v>
      </c>
      <c r="U32" s="22">
        <v>2192.6458049890002</v>
      </c>
      <c r="V32" s="32"/>
      <c r="X32" s="32">
        <f t="shared" si="8"/>
        <v>83.020045351000135</v>
      </c>
      <c r="Y32" s="22" t="s">
        <v>71</v>
      </c>
      <c r="Z32" s="21"/>
    </row>
    <row r="33" spans="20:26" x14ac:dyDescent="0.3">
      <c r="T33" s="11" t="s">
        <v>123</v>
      </c>
      <c r="U33" s="22">
        <v>2231.3244444440002</v>
      </c>
      <c r="V33" s="32"/>
      <c r="X33" s="22"/>
      <c r="Z33" s="21"/>
    </row>
    <row r="34" spans="20:26" x14ac:dyDescent="0.3">
      <c r="T34" s="11" t="s">
        <v>124</v>
      </c>
      <c r="U34" s="22">
        <v>2257.5056689339999</v>
      </c>
      <c r="V34" s="32"/>
      <c r="X34" s="22"/>
      <c r="Z34" s="21"/>
    </row>
    <row r="35" spans="20:26" x14ac:dyDescent="0.3">
      <c r="T35" s="11" t="s">
        <v>125</v>
      </c>
      <c r="U35" s="22">
        <v>2321.5891156460002</v>
      </c>
      <c r="V35" s="32"/>
      <c r="X35" s="22"/>
      <c r="Y35" s="42"/>
      <c r="Z35" s="21"/>
    </row>
    <row r="36" spans="20:26" x14ac:dyDescent="0.3">
      <c r="T36" s="11" t="s">
        <v>126</v>
      </c>
      <c r="U36" s="22">
        <v>2373.0126077099999</v>
      </c>
      <c r="V36" s="32"/>
      <c r="X36" s="22"/>
      <c r="Y36" s="42"/>
      <c r="Z36" s="21"/>
    </row>
    <row r="37" spans="20:26" x14ac:dyDescent="0.3">
      <c r="T37" s="11" t="s">
        <v>127</v>
      </c>
      <c r="U37" s="22">
        <v>2401.724081633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2484.7441269840001</v>
      </c>
      <c r="V38" s="32"/>
      <c r="X38" s="22"/>
      <c r="Z38" s="21"/>
    </row>
    <row r="39" spans="20:26" x14ac:dyDescent="0.3">
      <c r="T39" s="11" t="s">
        <v>129</v>
      </c>
      <c r="U39" s="22">
        <v>2490.631836735</v>
      </c>
      <c r="V39" s="32"/>
      <c r="X39" s="22"/>
      <c r="Z39" s="21"/>
    </row>
    <row r="40" spans="20:26" x14ac:dyDescent="0.3">
      <c r="T40" s="11" t="s">
        <v>130</v>
      </c>
      <c r="U40" s="22">
        <v>2528.4310204080002</v>
      </c>
      <c r="V40" s="32"/>
      <c r="X40" s="22"/>
      <c r="Z40" s="21"/>
    </row>
    <row r="41" spans="20:26" x14ac:dyDescent="0.3">
      <c r="T41" s="11" t="s">
        <v>131</v>
      </c>
      <c r="U41" s="22">
        <v>2641.8503401359999</v>
      </c>
      <c r="V41" s="32"/>
      <c r="X41" s="22"/>
      <c r="Z41" s="21"/>
    </row>
    <row r="42" spans="20:26" x14ac:dyDescent="0.3">
      <c r="T42" s="11" t="s">
        <v>132</v>
      </c>
      <c r="U42" s="22">
        <v>2653.3529251700002</v>
      </c>
      <c r="V42" s="32"/>
      <c r="X42" s="22"/>
      <c r="Z42" s="21"/>
    </row>
    <row r="43" spans="20:26" x14ac:dyDescent="0.3">
      <c r="T43" s="11" t="s">
        <v>133</v>
      </c>
      <c r="U43" s="22">
        <v>2687.1720634919998</v>
      </c>
      <c r="V43" s="32"/>
      <c r="X43" s="22"/>
      <c r="Z43" s="21"/>
    </row>
    <row r="44" spans="20:26" x14ac:dyDescent="0.3">
      <c r="T44" s="11" t="s">
        <v>134</v>
      </c>
      <c r="U44" s="22">
        <v>2807.1466666669999</v>
      </c>
      <c r="V44" s="32"/>
      <c r="X44" s="22"/>
      <c r="Z44" s="21"/>
    </row>
    <row r="45" spans="20:26" x14ac:dyDescent="0.3">
      <c r="T45" s="11" t="s">
        <v>135</v>
      </c>
      <c r="U45" s="22">
        <v>2821.9951020409999</v>
      </c>
      <c r="V45" s="32"/>
      <c r="X45" s="22"/>
      <c r="Z45" s="21"/>
    </row>
    <row r="46" spans="20:26" x14ac:dyDescent="0.3">
      <c r="T46" s="11" t="s">
        <v>136</v>
      </c>
      <c r="U46" s="22">
        <v>2873.7422222219998</v>
      </c>
      <c r="V46" s="32"/>
      <c r="X46" s="22"/>
      <c r="Z46" s="21"/>
    </row>
    <row r="47" spans="20:26" x14ac:dyDescent="0.3">
      <c r="T47" s="11" t="s">
        <v>137</v>
      </c>
      <c r="U47" s="22">
        <v>3000.0507936509998</v>
      </c>
      <c r="V47" s="32"/>
      <c r="X47" s="22"/>
      <c r="Z47" s="21"/>
    </row>
    <row r="48" spans="20:26" x14ac:dyDescent="0.3">
      <c r="T48" s="11" t="s">
        <v>138</v>
      </c>
      <c r="U48" s="22">
        <v>3004.2819047620001</v>
      </c>
      <c r="V48" s="32"/>
      <c r="X48" s="22"/>
      <c r="Z48" s="21"/>
    </row>
    <row r="49" spans="20:26" x14ac:dyDescent="0.3">
      <c r="T49" s="11" t="s">
        <v>139</v>
      </c>
      <c r="U49" s="22">
        <v>3041.3235374149999</v>
      </c>
      <c r="V49" s="32"/>
      <c r="X49" s="22"/>
      <c r="Z49" s="21"/>
    </row>
    <row r="50" spans="20:26" x14ac:dyDescent="0.3">
      <c r="T50" s="11" t="s">
        <v>140</v>
      </c>
      <c r="U50" s="22">
        <v>3137.0057142860001</v>
      </c>
      <c r="V50" s="32"/>
      <c r="X50" s="22"/>
      <c r="Z50" s="21"/>
    </row>
    <row r="51" spans="20:26" x14ac:dyDescent="0.3">
      <c r="T51" s="11" t="s">
        <v>141</v>
      </c>
      <c r="U51" s="22">
        <v>3140.8761904759999</v>
      </c>
      <c r="V51" s="32"/>
      <c r="X51" s="22"/>
      <c r="Z51" s="21"/>
    </row>
    <row r="52" spans="20:26" x14ac:dyDescent="0.3">
      <c r="T52" s="11" t="s">
        <v>142</v>
      </c>
      <c r="U52" s="22">
        <v>3177.5753287980001</v>
      </c>
      <c r="V52" s="32"/>
      <c r="X52" s="22"/>
      <c r="Z52" s="21"/>
    </row>
    <row r="53" spans="20:26" x14ac:dyDescent="0.3">
      <c r="T53" s="11" t="s">
        <v>143</v>
      </c>
      <c r="U53" s="22">
        <v>3294.8215873019999</v>
      </c>
      <c r="V53" s="32"/>
      <c r="X53" s="22"/>
      <c r="Z53" s="21"/>
    </row>
    <row r="54" spans="20:26" x14ac:dyDescent="0.3">
      <c r="T54" s="11" t="s">
        <v>144</v>
      </c>
      <c r="U54" s="22">
        <v>3299.6832653060001</v>
      </c>
      <c r="V54" s="32"/>
      <c r="X54" s="22"/>
      <c r="Z54" s="21"/>
    </row>
    <row r="55" spans="20:26" x14ac:dyDescent="0.3">
      <c r="T55" s="11" t="s">
        <v>145</v>
      </c>
      <c r="U55" s="22">
        <v>3355.100589569</v>
      </c>
      <c r="V55" s="32"/>
      <c r="X55" s="22"/>
      <c r="Z55" s="21"/>
    </row>
    <row r="56" spans="20:26" x14ac:dyDescent="0.3">
      <c r="T56" s="11" t="s">
        <v>146</v>
      </c>
      <c r="U56" s="22">
        <v>3504.7822222220002</v>
      </c>
      <c r="V56" s="32"/>
      <c r="X56" s="22"/>
      <c r="Z56" s="21"/>
    </row>
    <row r="57" spans="20:26" x14ac:dyDescent="0.3">
      <c r="T57" s="11" t="s">
        <v>147</v>
      </c>
      <c r="U57" s="22">
        <v>3512.821768707</v>
      </c>
      <c r="V57" s="32"/>
      <c r="X57" s="22"/>
      <c r="Z57" s="21"/>
    </row>
    <row r="58" spans="20:26" x14ac:dyDescent="0.3">
      <c r="T58" s="11" t="s">
        <v>148</v>
      </c>
      <c r="U58" s="22">
        <v>3536.1843083899998</v>
      </c>
      <c r="V58" s="32"/>
      <c r="X58" s="22"/>
      <c r="Z58" s="21"/>
    </row>
    <row r="59" spans="20:26" x14ac:dyDescent="0.3">
      <c r="T59" s="11" t="s">
        <v>149</v>
      </c>
      <c r="U59" s="22">
        <v>3569.9504761899998</v>
      </c>
      <c r="V59" s="32"/>
      <c r="X59" s="22"/>
      <c r="Z59" s="21"/>
    </row>
    <row r="60" spans="20:26" x14ac:dyDescent="0.3">
      <c r="T60" s="11" t="s">
        <v>150</v>
      </c>
      <c r="U60" s="22">
        <v>3576.4941496599999</v>
      </c>
      <c r="V60" s="32"/>
      <c r="X60" s="22"/>
      <c r="Z60" s="21"/>
    </row>
    <row r="61" spans="20:26" x14ac:dyDescent="0.3">
      <c r="T61" s="11" t="s">
        <v>151</v>
      </c>
      <c r="U61" s="22">
        <v>3612.2906122449999</v>
      </c>
      <c r="V61" s="32"/>
      <c r="X61" s="22"/>
      <c r="Z61" s="21"/>
    </row>
    <row r="62" spans="20:26" x14ac:dyDescent="0.3">
      <c r="T62" s="11" t="s">
        <v>152</v>
      </c>
      <c r="U62" s="22">
        <v>3668.0228571429998</v>
      </c>
      <c r="V62" s="32"/>
      <c r="X62" s="22"/>
      <c r="Z62" s="21"/>
    </row>
    <row r="63" spans="20:26" x14ac:dyDescent="0.3">
      <c r="T63" s="11" t="s">
        <v>153</v>
      </c>
      <c r="U63" s="22">
        <v>3677.3572789119999</v>
      </c>
      <c r="V63" s="32"/>
      <c r="X63" s="22"/>
      <c r="Z63" s="21"/>
    </row>
    <row r="64" spans="20:26" x14ac:dyDescent="0.3">
      <c r="T64" s="11" t="s">
        <v>154</v>
      </c>
      <c r="U64" s="22">
        <v>3733.8993197280001</v>
      </c>
      <c r="V64" s="32"/>
      <c r="X64" s="22"/>
      <c r="Z64" s="21"/>
    </row>
    <row r="65" spans="20:26" x14ac:dyDescent="0.3">
      <c r="T65" s="11" t="s">
        <v>155</v>
      </c>
      <c r="U65" s="22">
        <v>3956.2158730159999</v>
      </c>
      <c r="V65" s="32"/>
      <c r="X65" s="22"/>
      <c r="Z65" s="21"/>
    </row>
    <row r="66" spans="20:26" x14ac:dyDescent="0.3">
      <c r="T66" s="11" t="s">
        <v>156</v>
      </c>
      <c r="U66" s="22">
        <v>3963.059591837</v>
      </c>
      <c r="V66" s="32"/>
      <c r="X66" s="22"/>
      <c r="Z66" s="21"/>
    </row>
    <row r="67" spans="20:26" x14ac:dyDescent="0.3">
      <c r="T67" s="11" t="s">
        <v>157</v>
      </c>
      <c r="U67" s="22">
        <v>4029.2977777780002</v>
      </c>
      <c r="V67" s="32"/>
      <c r="X67" s="22"/>
      <c r="Z67" s="21"/>
    </row>
    <row r="68" spans="20:26" x14ac:dyDescent="0.3">
      <c r="T68" s="11" t="s">
        <v>158</v>
      </c>
      <c r="U68" s="22">
        <v>4211.0911564629996</v>
      </c>
      <c r="V68" s="32"/>
      <c r="X68" s="22"/>
      <c r="Z68" s="21"/>
    </row>
    <row r="69" spans="20:26" x14ac:dyDescent="0.3">
      <c r="T69" s="11" t="s">
        <v>159</v>
      </c>
      <c r="U69" s="22">
        <v>4214.0901587300004</v>
      </c>
      <c r="V69" s="32"/>
      <c r="X69" s="22"/>
      <c r="Z69" s="21"/>
    </row>
    <row r="70" spans="20:26" x14ac:dyDescent="0.3">
      <c r="T70" s="11" t="s">
        <v>160</v>
      </c>
      <c r="U70" s="22">
        <v>4238.5473015870002</v>
      </c>
      <c r="V70" s="32"/>
      <c r="X70" s="22"/>
      <c r="Z70" s="21"/>
    </row>
    <row r="71" spans="20:26" x14ac:dyDescent="0.3">
      <c r="T71" s="11" t="s">
        <v>161</v>
      </c>
      <c r="U71" s="22">
        <v>4307.8095238100004</v>
      </c>
      <c r="V71" s="32"/>
      <c r="X71" s="22"/>
      <c r="Z71" s="21"/>
    </row>
    <row r="72" spans="20:26" x14ac:dyDescent="0.3">
      <c r="T72" s="11" t="s">
        <v>162</v>
      </c>
      <c r="U72" s="22">
        <v>4313.1022222219999</v>
      </c>
      <c r="V72" s="32"/>
      <c r="X72" s="22"/>
      <c r="Z72" s="21"/>
    </row>
    <row r="73" spans="20:26" x14ac:dyDescent="0.3">
      <c r="T73" s="11" t="s">
        <v>163</v>
      </c>
      <c r="U73" s="22">
        <v>4381.0481632649999</v>
      </c>
      <c r="V73" s="32"/>
      <c r="X73" s="22"/>
      <c r="Z73" s="21"/>
    </row>
    <row r="74" spans="20:26" x14ac:dyDescent="0.3">
      <c r="T74" s="11" t="s">
        <v>164</v>
      </c>
      <c r="U74" s="22">
        <v>4489.5898412699999</v>
      </c>
      <c r="V74" s="32"/>
      <c r="X74" s="22"/>
      <c r="Z74" s="21"/>
    </row>
    <row r="75" spans="20:26" x14ac:dyDescent="0.3">
      <c r="T75" s="11" t="s">
        <v>165</v>
      </c>
      <c r="U75" s="22">
        <v>4499.2087074829997</v>
      </c>
      <c r="V75" s="32"/>
      <c r="X75" s="22"/>
      <c r="Z75" s="21"/>
    </row>
    <row r="76" spans="20:26" x14ac:dyDescent="0.3">
      <c r="T76" s="11" t="s">
        <v>166</v>
      </c>
      <c r="U76" s="22">
        <v>4614.3593650789999</v>
      </c>
      <c r="V76" s="32"/>
      <c r="X76" s="22"/>
      <c r="Z76" s="21"/>
    </row>
    <row r="77" spans="20:26" x14ac:dyDescent="0.3">
      <c r="T77" s="11" t="s">
        <v>167</v>
      </c>
      <c r="U77" s="22">
        <v>4749.4791836730001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Tabelle66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7.21875" style="22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214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214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47.139906672453172</v>
      </c>
      <c r="G2" s="13">
        <f t="shared" ref="G2:G27" si="1">Q2/R2*60</f>
        <v>46.423230445251242</v>
      </c>
      <c r="H2" s="53">
        <f t="shared" ref="H2:H27" si="2">(F2-G2)/G2*100</f>
        <v>1.5437879275703024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35.638594103999999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352.84058956900003</v>
      </c>
      <c r="S2" s="42"/>
      <c r="T2" s="11" t="s">
        <v>92</v>
      </c>
      <c r="U2" s="22">
        <v>9.8841269839999999</v>
      </c>
      <c r="V2" s="32">
        <f>U3-U2</f>
        <v>35.638594103999999</v>
      </c>
      <c r="W2" s="22">
        <v>1</v>
      </c>
      <c r="X2" s="32">
        <f>U4-U2</f>
        <v>352.84058956900003</v>
      </c>
      <c r="Y2" s="22">
        <v>1</v>
      </c>
      <c r="Z2" s="32">
        <f t="shared" ref="Z2:Z11" si="5">X2</f>
        <v>352.84058956900003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59.406304342710861</v>
      </c>
      <c r="G3" s="13">
        <f t="shared" si="1"/>
        <v>55.133482002165806</v>
      </c>
      <c r="H3" s="53">
        <f t="shared" si="2"/>
        <v>7.7499591634303204</v>
      </c>
      <c r="I3" s="32"/>
      <c r="J3" s="11" t="s">
        <v>32</v>
      </c>
      <c r="K3" s="61" t="s">
        <v>76</v>
      </c>
      <c r="L3" s="19">
        <v>44</v>
      </c>
      <c r="M3" s="32">
        <f t="shared" si="3"/>
        <v>44.439727890999961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110.82195011299996</v>
      </c>
      <c r="S3" s="42"/>
      <c r="T3" s="11" t="s">
        <v>93</v>
      </c>
      <c r="U3" s="22">
        <v>45.522721087999997</v>
      </c>
      <c r="V3" s="32">
        <f>U6-U5</f>
        <v>44.439727890999961</v>
      </c>
      <c r="W3" s="22">
        <v>2</v>
      </c>
      <c r="X3" s="32">
        <f>U7-U5</f>
        <v>110.82195011299996</v>
      </c>
      <c r="Y3" s="22">
        <v>2</v>
      </c>
      <c r="Z3" s="32">
        <f t="shared" si="5"/>
        <v>110.82195011299996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42.081882403151965</v>
      </c>
      <c r="G4" s="13">
        <f t="shared" si="1"/>
        <v>41.815776606210704</v>
      </c>
      <c r="H4" s="53">
        <f t="shared" si="2"/>
        <v>0.63637655100189516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46.338231291999989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157.11773242599992</v>
      </c>
      <c r="S4" s="42"/>
      <c r="T4" s="11" t="s">
        <v>94</v>
      </c>
      <c r="U4" s="22">
        <v>362.72471655300001</v>
      </c>
      <c r="V4" s="32">
        <f>U9-U8</f>
        <v>46.338231291999989</v>
      </c>
      <c r="W4" s="22">
        <v>3</v>
      </c>
      <c r="X4" s="32">
        <f>U10-U8</f>
        <v>157.11773242599992</v>
      </c>
      <c r="Y4" s="22">
        <v>3</v>
      </c>
      <c r="Z4" s="32">
        <f t="shared" si="5"/>
        <v>157.11773242599992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157.67918088602678</v>
      </c>
      <c r="G5" s="13">
        <f t="shared" si="1"/>
        <v>145.83126867077414</v>
      </c>
      <c r="H5" s="53">
        <f t="shared" si="2"/>
        <v>8.1243976845598649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33.485714285999961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179.38539682499993</v>
      </c>
      <c r="S5" s="42"/>
      <c r="T5" s="11" t="s">
        <v>95</v>
      </c>
      <c r="U5" s="22">
        <v>366.84517006800002</v>
      </c>
      <c r="V5" s="32">
        <f>U12-U11</f>
        <v>33.485714285999961</v>
      </c>
      <c r="W5" s="22">
        <v>4</v>
      </c>
      <c r="X5" s="32">
        <f>U13-U11</f>
        <v>179.38539682499993</v>
      </c>
      <c r="Y5" s="22">
        <v>4</v>
      </c>
      <c r="Z5" s="32">
        <f t="shared" si="5"/>
        <v>179.38539682499993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54.13796293660986</v>
      </c>
      <c r="G6" s="13">
        <f t="shared" si="1"/>
        <v>55.983874563588905</v>
      </c>
      <c r="H6" s="53">
        <f t="shared" si="2"/>
        <v>-3.2972202109419548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76.471292517000052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263.64734693800006</v>
      </c>
      <c r="S6" s="42"/>
      <c r="T6" s="11" t="s">
        <v>96</v>
      </c>
      <c r="U6" s="22">
        <v>411.28489795899998</v>
      </c>
      <c r="V6" s="32">
        <f>U15-U14</f>
        <v>76.471292517000052</v>
      </c>
      <c r="W6" s="22">
        <v>5</v>
      </c>
      <c r="X6" s="32">
        <f>U16-U14</f>
        <v>263.64734693800006</v>
      </c>
      <c r="Y6" s="22">
        <v>5</v>
      </c>
      <c r="Z6" s="32">
        <f t="shared" si="5"/>
        <v>263.64734693800006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38.737533446365624</v>
      </c>
      <c r="G7" s="25">
        <f t="shared" si="1"/>
        <v>39.11385294606437</v>
      </c>
      <c r="H7" s="53">
        <f t="shared" si="2"/>
        <v>-0.96211309128166667</v>
      </c>
      <c r="I7" s="32"/>
      <c r="J7" s="11" t="s">
        <v>37</v>
      </c>
      <c r="K7" s="61" t="s">
        <v>388</v>
      </c>
      <c r="L7" s="19">
        <v>39</v>
      </c>
      <c r="M7" s="32">
        <f t="shared" si="3"/>
        <v>60.406530613000086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276.11700680300009</v>
      </c>
      <c r="S7" s="42"/>
      <c r="T7" s="11" t="s">
        <v>97</v>
      </c>
      <c r="U7" s="22">
        <v>477.66712018099997</v>
      </c>
      <c r="V7" s="32">
        <f>U18-U17</f>
        <v>60.406530613000086</v>
      </c>
      <c r="W7" s="22">
        <v>6</v>
      </c>
      <c r="X7" s="32">
        <f>U19-U17</f>
        <v>276.11700680300009</v>
      </c>
      <c r="Y7" s="22">
        <v>6</v>
      </c>
      <c r="Z7" s="32">
        <f t="shared" si="5"/>
        <v>276.11700680300009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40.485303421781282</v>
      </c>
      <c r="G8" s="25">
        <f t="shared" si="1"/>
        <v>40.679639425399643</v>
      </c>
      <c r="H8" s="53">
        <f t="shared" si="2"/>
        <v>-0.47772302400748573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59.280770974999996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218.29102040800012</v>
      </c>
      <c r="S8" s="42"/>
      <c r="T8" s="11" t="s">
        <v>98</v>
      </c>
      <c r="U8" s="22">
        <v>483.24217687100003</v>
      </c>
      <c r="V8" s="32">
        <f>U21-U20</f>
        <v>59.280770974999996</v>
      </c>
      <c r="W8" s="22">
        <v>7</v>
      </c>
      <c r="X8" s="32">
        <f>U22-U20</f>
        <v>218.29102040800012</v>
      </c>
      <c r="Y8" s="22">
        <v>7</v>
      </c>
      <c r="Z8" s="32">
        <f t="shared" si="5"/>
        <v>218.29102040800012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115.4959475103354</v>
      </c>
      <c r="G9" s="25">
        <f t="shared" si="1"/>
        <v>102.11561178125375</v>
      </c>
      <c r="H9" s="52">
        <f t="shared" si="2"/>
        <v>13.103124483790241</v>
      </c>
      <c r="I9" s="32"/>
      <c r="J9" s="11" t="s">
        <v>37</v>
      </c>
      <c r="K9" s="11" t="s">
        <v>40</v>
      </c>
      <c r="L9" s="19">
        <v>76</v>
      </c>
      <c r="M9" s="32">
        <f t="shared" si="3"/>
        <v>39.481904761999886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121.62684807300002</v>
      </c>
      <c r="S9" s="42"/>
      <c r="T9" s="11" t="s">
        <v>99</v>
      </c>
      <c r="U9" s="22">
        <v>529.58040816300002</v>
      </c>
      <c r="V9" s="32">
        <f>U24-U23</f>
        <v>39.481904761999886</v>
      </c>
      <c r="W9" s="22">
        <v>8</v>
      </c>
      <c r="X9" s="32">
        <f>U25-U23</f>
        <v>121.62684807300002</v>
      </c>
      <c r="Y9" s="22">
        <v>8</v>
      </c>
      <c r="Z9" s="32">
        <f t="shared" si="5"/>
        <v>121.62684807300002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46.373406720704452</v>
      </c>
      <c r="G10" s="25">
        <f t="shared" si="1"/>
        <v>43.50019192725582</v>
      </c>
      <c r="H10" s="53">
        <f t="shared" si="2"/>
        <v>6.6050623368591816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50.459954647999893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177.93024943299997</v>
      </c>
      <c r="S10" s="42"/>
      <c r="T10" s="11" t="s">
        <v>100</v>
      </c>
      <c r="U10" s="22">
        <v>640.35990929699994</v>
      </c>
      <c r="V10" s="32">
        <f>U27-U26</f>
        <v>50.459954647999893</v>
      </c>
      <c r="W10" s="22">
        <v>9</v>
      </c>
      <c r="X10" s="32">
        <f>U28-U26</f>
        <v>177.93024943299997</v>
      </c>
      <c r="Y10" s="22">
        <v>9</v>
      </c>
      <c r="Z10" s="32">
        <f t="shared" si="5"/>
        <v>177.93024943299997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40.897167536414507</v>
      </c>
      <c r="G11" s="25">
        <f t="shared" si="1"/>
        <v>41.30560396651601</v>
      </c>
      <c r="H11" s="53">
        <f t="shared" si="2"/>
        <v>-0.98881602223416931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41.078639456000019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194.64671201800002</v>
      </c>
      <c r="S11" s="42"/>
      <c r="T11" s="11" t="s">
        <v>101</v>
      </c>
      <c r="U11" s="22">
        <v>645.78793650800003</v>
      </c>
      <c r="V11" s="32">
        <f>U30-U29</f>
        <v>41.078639456000019</v>
      </c>
      <c r="W11" s="22">
        <v>10</v>
      </c>
      <c r="X11" s="32">
        <f>U31-U29</f>
        <v>194.64671201800002</v>
      </c>
      <c r="Y11" s="22">
        <v>10</v>
      </c>
      <c r="Z11" s="32">
        <f t="shared" si="5"/>
        <v>194.64671201800002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50.744649372954939</v>
      </c>
      <c r="G12" s="25">
        <f t="shared" si="1"/>
        <v>50.471150819638929</v>
      </c>
      <c r="H12" s="53">
        <f t="shared" si="2"/>
        <v>0.54189086017350807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33.106938775999879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68.554013605999899</v>
      </c>
      <c r="S12" s="42"/>
      <c r="T12" s="11" t="s">
        <v>102</v>
      </c>
      <c r="U12" s="22">
        <v>679.27365079399999</v>
      </c>
      <c r="V12" s="32">
        <f>U33-U32</f>
        <v>33.106938775999879</v>
      </c>
      <c r="W12" s="22" t="s">
        <v>68</v>
      </c>
      <c r="X12" s="32">
        <f>U38-U32</f>
        <v>253.18385487599971</v>
      </c>
      <c r="Y12" s="22">
        <v>11</v>
      </c>
      <c r="Z12" s="32">
        <f>V12+X30</f>
        <v>68.554013605999899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70.674318031639984</v>
      </c>
      <c r="G13" s="25">
        <f t="shared" si="1"/>
        <v>67.593718693447414</v>
      </c>
      <c r="H13" s="53">
        <f t="shared" si="2"/>
        <v>4.5575230919958329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20.65814059000013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43.199274377000165</v>
      </c>
      <c r="S13" s="42"/>
      <c r="T13" s="11" t="s">
        <v>103</v>
      </c>
      <c r="U13" s="22">
        <v>825.17333333299996</v>
      </c>
      <c r="V13" s="32">
        <f>U34-U33</f>
        <v>20.65814059000013</v>
      </c>
      <c r="W13" s="22" t="s">
        <v>42</v>
      </c>
      <c r="X13" s="32">
        <f>U41-U39</f>
        <v>169.09333333399991</v>
      </c>
      <c r="Y13" s="22">
        <v>12</v>
      </c>
      <c r="Z13" s="32">
        <f>V13+X31</f>
        <v>43.199274377000165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31.654637782733705</v>
      </c>
      <c r="G14" s="25">
        <f t="shared" si="1"/>
        <v>29.69655069810716</v>
      </c>
      <c r="H14" s="53">
        <f t="shared" si="2"/>
        <v>6.593651581061744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64.445532878999984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141.43056689299965</v>
      </c>
      <c r="S14" s="42"/>
      <c r="T14" s="11" t="s">
        <v>104</v>
      </c>
      <c r="U14" s="22">
        <v>830.12571428599995</v>
      </c>
      <c r="V14" s="32">
        <f>U35-U34</f>
        <v>64.445532878999984</v>
      </c>
      <c r="W14" s="22" t="s">
        <v>43</v>
      </c>
      <c r="X14" s="32">
        <f>U44-U42</f>
        <v>130.98884353699987</v>
      </c>
      <c r="Y14" s="22">
        <v>13</v>
      </c>
      <c r="Z14" s="32">
        <f>V14+X32</f>
        <v>141.43056689299965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35.821846764743064</v>
      </c>
      <c r="G15" s="25">
        <f t="shared" si="1"/>
        <v>34.064027755740184</v>
      </c>
      <c r="H15" s="53">
        <f t="shared" si="2"/>
        <v>5.1603381185792596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43.548843537999801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169.09333333399991</v>
      </c>
      <c r="S15" s="42"/>
      <c r="T15" s="11" t="s">
        <v>105</v>
      </c>
      <c r="U15" s="22">
        <v>906.597006803</v>
      </c>
      <c r="V15" s="32">
        <f>U40-U39</f>
        <v>43.548843537999801</v>
      </c>
      <c r="W15" s="22">
        <v>12</v>
      </c>
      <c r="X15" s="32">
        <f>U47-U45</f>
        <v>201.91165532900004</v>
      </c>
      <c r="Y15" s="22">
        <v>14</v>
      </c>
      <c r="Z15" s="32">
        <f t="shared" ref="Z15:Z27" si="7">X13</f>
        <v>169.09333333399991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90.216669433884391</v>
      </c>
      <c r="G16" s="25">
        <f t="shared" si="1"/>
        <v>85.503434472542565</v>
      </c>
      <c r="H16" s="53">
        <f t="shared" si="2"/>
        <v>5.5123340839079056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30.593015872999786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130.98884353699987</v>
      </c>
      <c r="S16" s="42"/>
      <c r="T16" s="11" t="s">
        <v>106</v>
      </c>
      <c r="U16" s="22">
        <v>1093.773061224</v>
      </c>
      <c r="V16" s="32">
        <f>U43-U42</f>
        <v>30.593015872999786</v>
      </c>
      <c r="W16" s="22">
        <v>13</v>
      </c>
      <c r="X16" s="32">
        <f>U50-U48</f>
        <v>121.33841269799996</v>
      </c>
      <c r="Y16" s="22">
        <v>15</v>
      </c>
      <c r="Z16" s="32">
        <f t="shared" si="7"/>
        <v>130.98884353699987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40.703639892456572</v>
      </c>
      <c r="G17" s="13">
        <f t="shared" si="1"/>
        <v>39.002206124100532</v>
      </c>
      <c r="H17" s="53">
        <f t="shared" si="2"/>
        <v>4.3624039187482717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57.857233560000168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201.91165532900004</v>
      </c>
      <c r="S17" s="42"/>
      <c r="T17" s="11" t="s">
        <v>107</v>
      </c>
      <c r="U17" s="22">
        <v>1099.244444444</v>
      </c>
      <c r="V17" s="32">
        <f>U46-U45</f>
        <v>57.857233560000168</v>
      </c>
      <c r="W17" s="22">
        <v>14</v>
      </c>
      <c r="X17" s="32">
        <f>U53-U51</f>
        <v>143.938594104</v>
      </c>
      <c r="Y17" s="22">
        <v>16</v>
      </c>
      <c r="Z17" s="32">
        <f t="shared" si="7"/>
        <v>201.91165532900004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43.645159247554318</v>
      </c>
      <c r="G18" s="13">
        <f t="shared" si="1"/>
        <v>42.52569227885617</v>
      </c>
      <c r="H18" s="53">
        <f t="shared" si="2"/>
        <v>2.6324485474743207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34.368072562000179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121.33841269799996</v>
      </c>
      <c r="S18" s="42"/>
      <c r="T18" s="11" t="s">
        <v>108</v>
      </c>
      <c r="U18" s="22">
        <v>1159.6509750570001</v>
      </c>
      <c r="V18" s="32">
        <f>U49-U48</f>
        <v>34.368072562000179</v>
      </c>
      <c r="W18" s="22">
        <v>15</v>
      </c>
      <c r="X18" s="32">
        <f>U56-U54</f>
        <v>171.77950113399993</v>
      </c>
      <c r="Y18" s="22">
        <v>17</v>
      </c>
      <c r="Z18" s="32">
        <f t="shared" si="7"/>
        <v>121.33841269799996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66.814298878410369</v>
      </c>
      <c r="G19" s="25">
        <f t="shared" si="1"/>
        <v>58.983402282404711</v>
      </c>
      <c r="H19" s="52">
        <f t="shared" si="2"/>
        <v>13.276440986758212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32.777414965999924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143.938594104</v>
      </c>
      <c r="S19" s="42"/>
      <c r="T19" s="11" t="s">
        <v>109</v>
      </c>
      <c r="U19" s="22">
        <v>1375.3614512470001</v>
      </c>
      <c r="V19" s="32">
        <f>U52-U51</f>
        <v>32.777414965999924</v>
      </c>
      <c r="W19" s="22">
        <v>16</v>
      </c>
      <c r="X19" s="32">
        <f>U59-U57</f>
        <v>47.622698412999853</v>
      </c>
      <c r="Y19" s="22">
        <v>18</v>
      </c>
      <c r="Z19" s="32">
        <f t="shared" si="7"/>
        <v>143.938594104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71.735505821657611</v>
      </c>
      <c r="G20" s="25">
        <f t="shared" si="1"/>
        <v>68.459856515862072</v>
      </c>
      <c r="H20" s="53">
        <f t="shared" si="2"/>
        <v>4.7847738404718614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46.838730159000079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171.77950113399993</v>
      </c>
      <c r="S20" s="42"/>
      <c r="T20" s="11" t="s">
        <v>110</v>
      </c>
      <c r="U20" s="22">
        <v>1380.089387755</v>
      </c>
      <c r="V20" s="32">
        <f>U55-U54</f>
        <v>46.838730159000079</v>
      </c>
      <c r="W20" s="22">
        <v>17</v>
      </c>
      <c r="X20" s="32">
        <f>U62-U60</f>
        <v>77.515283446000012</v>
      </c>
      <c r="Y20" s="22">
        <v>19</v>
      </c>
      <c r="Z20" s="32">
        <f t="shared" si="7"/>
        <v>171.77950113399993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97.56457292427568</v>
      </c>
      <c r="G21" s="25">
        <f t="shared" si="1"/>
        <v>94.492755554809307</v>
      </c>
      <c r="H21" s="53">
        <f t="shared" si="2"/>
        <v>3.250849603686925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20.909229025000059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47.622698412999853</v>
      </c>
      <c r="S21" s="42"/>
      <c r="T21" s="11" t="s">
        <v>111</v>
      </c>
      <c r="U21" s="22">
        <v>1439.37015873</v>
      </c>
      <c r="V21" s="32">
        <f>U58-U57</f>
        <v>20.909229025000059</v>
      </c>
      <c r="W21" s="22">
        <v>18</v>
      </c>
      <c r="X21" s="32">
        <f>U65-U63</f>
        <v>250.0299319730002</v>
      </c>
      <c r="Y21" s="22">
        <v>20</v>
      </c>
      <c r="Z21" s="32">
        <f t="shared" si="7"/>
        <v>47.622698412999853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71.585491063148623</v>
      </c>
      <c r="G22" s="13">
        <f t="shared" si="1"/>
        <v>66.825530266022668</v>
      </c>
      <c r="H22" s="53">
        <f t="shared" si="2"/>
        <v>7.1229674918810932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32.129387755000153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77.515283446000012</v>
      </c>
      <c r="S22" s="42"/>
      <c r="T22" s="11" t="s">
        <v>112</v>
      </c>
      <c r="U22" s="22">
        <v>1598.3804081630001</v>
      </c>
      <c r="V22" s="32">
        <f>U61-U60</f>
        <v>32.129387755000153</v>
      </c>
      <c r="W22" s="22">
        <v>19</v>
      </c>
      <c r="X22" s="32">
        <f>U68-U66</f>
        <v>275.36390022700016</v>
      </c>
      <c r="Y22" s="22">
        <v>21</v>
      </c>
      <c r="Z22" s="32">
        <f t="shared" si="7"/>
        <v>77.515283446000012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43.320779835906144</v>
      </c>
      <c r="G23" s="13">
        <f t="shared" si="1"/>
        <v>39.955216246184406</v>
      </c>
      <c r="H23" s="53">
        <f t="shared" si="2"/>
        <v>8.4233396935829088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50.553106576000118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250.0299319730002</v>
      </c>
      <c r="S23" s="42"/>
      <c r="T23" s="11" t="s">
        <v>113</v>
      </c>
      <c r="U23" s="22">
        <v>1602.266122449</v>
      </c>
      <c r="V23" s="32">
        <f>U64-U63</f>
        <v>50.553106576000118</v>
      </c>
      <c r="W23" s="22">
        <v>20</v>
      </c>
      <c r="X23" s="32">
        <f>U71-U69</f>
        <v>88.515555555999981</v>
      </c>
      <c r="Y23" s="22">
        <v>22</v>
      </c>
      <c r="Z23" s="32">
        <f t="shared" si="7"/>
        <v>250.0299319730002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27.069444661758453</v>
      </c>
      <c r="G24" s="13">
        <f t="shared" si="1"/>
        <v>27.018792201398696</v>
      </c>
      <c r="H24" s="53">
        <f t="shared" si="2"/>
        <v>0.18747122366607766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75.361723356000311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275.36390022700016</v>
      </c>
      <c r="S24" s="42"/>
      <c r="T24" s="11" t="s">
        <v>114</v>
      </c>
      <c r="U24" s="22">
        <v>1641.7480272109999</v>
      </c>
      <c r="V24" s="32">
        <f>U67-U66</f>
        <v>75.361723356000311</v>
      </c>
      <c r="W24" s="22">
        <v>21</v>
      </c>
      <c r="X24" s="32">
        <f>U74-U72</f>
        <v>183.53904761899958</v>
      </c>
      <c r="Y24" s="22">
        <v>23</v>
      </c>
      <c r="Z24" s="32">
        <f t="shared" si="7"/>
        <v>275.36390022700016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88.643725161582765</v>
      </c>
      <c r="G25" s="13">
        <f t="shared" si="1"/>
        <v>86.764410523766017</v>
      </c>
      <c r="H25" s="53">
        <f t="shared" si="2"/>
        <v>2.1659971254019834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23.690340136000032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88.515555555999981</v>
      </c>
      <c r="S25" s="42"/>
      <c r="T25" s="11" t="s">
        <v>115</v>
      </c>
      <c r="U25" s="22">
        <v>1723.892970522</v>
      </c>
      <c r="V25" s="32">
        <f>U70-U69</f>
        <v>23.690340136000032</v>
      </c>
      <c r="W25" s="22">
        <v>22</v>
      </c>
      <c r="X25" s="32">
        <f>U77-U75</f>
        <v>219.31446711999979</v>
      </c>
      <c r="Y25" s="22">
        <v>24</v>
      </c>
      <c r="Z25" s="32">
        <f t="shared" si="7"/>
        <v>88.515555555999981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31.52810505372906</v>
      </c>
      <c r="G26" s="13">
        <f t="shared" si="1"/>
        <v>31.219482035749881</v>
      </c>
      <c r="H26" s="53">
        <f t="shared" si="2"/>
        <v>0.98855905945451328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71.364897958999791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183.53904761899958</v>
      </c>
      <c r="S26" s="42"/>
      <c r="T26" s="11" t="s">
        <v>116</v>
      </c>
      <c r="U26" s="22">
        <v>1728.384489796</v>
      </c>
      <c r="V26" s="32">
        <f>U73-U72</f>
        <v>71.364897958999791</v>
      </c>
      <c r="W26" s="22">
        <v>23</v>
      </c>
      <c r="X26" s="2">
        <f>SUM(X2:X25)</f>
        <v>4386.5599319719995</v>
      </c>
      <c r="Z26" s="32">
        <f t="shared" si="7"/>
        <v>183.53904761899958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52.719898696046187</v>
      </c>
      <c r="G27" s="13">
        <f t="shared" si="1"/>
        <v>50.065096681434149</v>
      </c>
      <c r="H27" s="53">
        <f t="shared" si="2"/>
        <v>5.3027002654256927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102.42811791299937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219.31446711999979</v>
      </c>
      <c r="S27" s="42"/>
      <c r="T27" s="11" t="s">
        <v>117</v>
      </c>
      <c r="U27" s="22">
        <v>1778.8444444439999</v>
      </c>
      <c r="V27" s="32">
        <f>U76-U75</f>
        <v>102.42811791299937</v>
      </c>
      <c r="W27" s="22">
        <v>24</v>
      </c>
      <c r="X27" s="32">
        <f t="shared" ref="X27:X32" si="8">U33-U32</f>
        <v>33.106938775999879</v>
      </c>
      <c r="Y27" s="22" t="s">
        <v>68</v>
      </c>
      <c r="Z27" s="32">
        <f t="shared" si="7"/>
        <v>219.31446711999979</v>
      </c>
      <c r="AA27" s="21">
        <v>24</v>
      </c>
      <c r="AD27" s="49"/>
    </row>
    <row r="28" spans="1:30" x14ac:dyDescent="0.3">
      <c r="T28" s="11" t="s">
        <v>118</v>
      </c>
      <c r="U28" s="22">
        <v>1906.314739229</v>
      </c>
      <c r="V28" s="32"/>
      <c r="X28" s="32">
        <f t="shared" si="8"/>
        <v>20.65814059000013</v>
      </c>
      <c r="Y28" s="22" t="s">
        <v>42</v>
      </c>
      <c r="Z28" s="21"/>
      <c r="AD28" s="49"/>
    </row>
    <row r="29" spans="1:30" x14ac:dyDescent="0.3">
      <c r="T29" s="11" t="s">
        <v>119</v>
      </c>
      <c r="U29" s="22">
        <v>1911.3567346939999</v>
      </c>
      <c r="V29" s="32"/>
      <c r="X29" s="32">
        <f t="shared" si="8"/>
        <v>64.445532878999984</v>
      </c>
      <c r="Y29" s="22" t="s">
        <v>43</v>
      </c>
      <c r="Z29" s="21"/>
      <c r="AD29" s="49"/>
    </row>
    <row r="30" spans="1:30" x14ac:dyDescent="0.3">
      <c r="T30" s="11" t="s">
        <v>120</v>
      </c>
      <c r="U30" s="22">
        <v>1952.4353741499999</v>
      </c>
      <c r="V30" s="32"/>
      <c r="X30" s="32">
        <f t="shared" si="8"/>
        <v>35.44707483000002</v>
      </c>
      <c r="Y30" s="22" t="s">
        <v>69</v>
      </c>
      <c r="Z30" s="21"/>
      <c r="AD30" s="49"/>
    </row>
    <row r="31" spans="1:30" x14ac:dyDescent="0.3">
      <c r="T31" s="11" t="s">
        <v>121</v>
      </c>
      <c r="U31" s="22">
        <v>2106.0034467119999</v>
      </c>
      <c r="V31" s="32"/>
      <c r="X31" s="32">
        <f t="shared" si="8"/>
        <v>22.541133787000035</v>
      </c>
      <c r="Y31" s="22" t="s">
        <v>70</v>
      </c>
      <c r="Z31" s="21"/>
      <c r="AD31" s="49"/>
    </row>
    <row r="32" spans="1:30" x14ac:dyDescent="0.3">
      <c r="T32" s="11" t="s">
        <v>122</v>
      </c>
      <c r="U32" s="22">
        <v>2110.4914285710001</v>
      </c>
      <c r="V32" s="32"/>
      <c r="X32" s="32">
        <f t="shared" si="8"/>
        <v>76.985034013999666</v>
      </c>
      <c r="Y32" s="22" t="s">
        <v>71</v>
      </c>
      <c r="Z32" s="21"/>
      <c r="AD32" s="49"/>
    </row>
    <row r="33" spans="20:30" x14ac:dyDescent="0.3">
      <c r="T33" s="11" t="s">
        <v>123</v>
      </c>
      <c r="U33" s="22">
        <v>2143.598367347</v>
      </c>
      <c r="V33" s="32"/>
      <c r="X33" s="22"/>
      <c r="Z33" s="21"/>
      <c r="AD33" s="49"/>
    </row>
    <row r="34" spans="20:30" x14ac:dyDescent="0.3">
      <c r="T34" s="11" t="s">
        <v>124</v>
      </c>
      <c r="U34" s="22">
        <v>2164.2565079370002</v>
      </c>
      <c r="V34" s="32"/>
      <c r="X34" s="22"/>
      <c r="Z34" s="21"/>
      <c r="AD34" s="49"/>
    </row>
    <row r="35" spans="20:30" x14ac:dyDescent="0.3">
      <c r="T35" s="11" t="s">
        <v>125</v>
      </c>
      <c r="U35" s="22">
        <v>2228.7020408160001</v>
      </c>
      <c r="V35" s="32"/>
      <c r="X35" s="22"/>
      <c r="Y35" s="42"/>
      <c r="Z35" s="21"/>
      <c r="AD35" s="49"/>
    </row>
    <row r="36" spans="20:30" x14ac:dyDescent="0.3">
      <c r="T36" s="11" t="s">
        <v>126</v>
      </c>
      <c r="U36" s="22">
        <v>2264.1491156460002</v>
      </c>
      <c r="V36" s="32"/>
      <c r="X36" s="22"/>
      <c r="Y36" s="42"/>
      <c r="Z36" s="21"/>
      <c r="AD36" s="49"/>
    </row>
    <row r="37" spans="20:30" x14ac:dyDescent="0.3">
      <c r="T37" s="11" t="s">
        <v>127</v>
      </c>
      <c r="U37" s="22">
        <v>2286.6902494330002</v>
      </c>
      <c r="V37" s="32"/>
      <c r="X37" s="22"/>
      <c r="Y37" s="42"/>
      <c r="Z37" s="21"/>
      <c r="AD37" s="49"/>
    </row>
    <row r="38" spans="20:30" x14ac:dyDescent="0.3">
      <c r="T38" s="11" t="s">
        <v>128</v>
      </c>
      <c r="U38" s="22">
        <v>2363.6752834469999</v>
      </c>
      <c r="V38" s="32"/>
      <c r="X38" s="22"/>
      <c r="Z38" s="21"/>
      <c r="AD38" s="49"/>
    </row>
    <row r="39" spans="20:30" x14ac:dyDescent="0.3">
      <c r="T39" s="11" t="s">
        <v>129</v>
      </c>
      <c r="U39" s="22">
        <v>2368.3542857140001</v>
      </c>
      <c r="V39" s="32"/>
      <c r="X39" s="22"/>
      <c r="Z39" s="21"/>
      <c r="AD39" s="49"/>
    </row>
    <row r="40" spans="20:30" x14ac:dyDescent="0.3">
      <c r="T40" s="11" t="s">
        <v>130</v>
      </c>
      <c r="U40" s="22">
        <v>2411.9031292519999</v>
      </c>
      <c r="V40" s="32"/>
      <c r="X40" s="22"/>
      <c r="Z40" s="21"/>
      <c r="AD40" s="49"/>
    </row>
    <row r="41" spans="20:30" x14ac:dyDescent="0.3">
      <c r="T41" s="11" t="s">
        <v>131</v>
      </c>
      <c r="U41" s="22">
        <v>2537.447619048</v>
      </c>
      <c r="V41" s="32"/>
      <c r="X41" s="22"/>
      <c r="Z41" s="21"/>
      <c r="AD41" s="49"/>
    </row>
    <row r="42" spans="20:30" x14ac:dyDescent="0.3">
      <c r="T42" s="11" t="s">
        <v>132</v>
      </c>
      <c r="U42" s="22">
        <v>2541.7948299320001</v>
      </c>
      <c r="V42" s="32"/>
      <c r="X42" s="22"/>
      <c r="Z42" s="21"/>
      <c r="AD42" s="49"/>
    </row>
    <row r="43" spans="20:30" x14ac:dyDescent="0.3">
      <c r="T43" s="11" t="s">
        <v>133</v>
      </c>
      <c r="U43" s="22">
        <v>2572.3878458049999</v>
      </c>
      <c r="V43" s="32"/>
      <c r="X43" s="22"/>
      <c r="Z43" s="21"/>
      <c r="AD43" s="49"/>
    </row>
    <row r="44" spans="20:30" x14ac:dyDescent="0.3">
      <c r="T44" s="11" t="s">
        <v>134</v>
      </c>
      <c r="U44" s="22">
        <v>2672.783673469</v>
      </c>
      <c r="V44" s="32"/>
      <c r="X44" s="22"/>
      <c r="Z44" s="21"/>
      <c r="AD44" s="49"/>
    </row>
    <row r="45" spans="20:30" x14ac:dyDescent="0.3">
      <c r="T45" s="11" t="s">
        <v>135</v>
      </c>
      <c r="U45" s="22">
        <v>2678.6956916099998</v>
      </c>
      <c r="V45" s="32"/>
      <c r="X45" s="22"/>
      <c r="Z45" s="21"/>
      <c r="AD45" s="49"/>
    </row>
    <row r="46" spans="20:30" x14ac:dyDescent="0.3">
      <c r="T46" s="11" t="s">
        <v>136</v>
      </c>
      <c r="U46" s="22">
        <v>2736.55292517</v>
      </c>
      <c r="V46" s="32"/>
      <c r="X46" s="22"/>
      <c r="Z46" s="21"/>
      <c r="AD46" s="49"/>
    </row>
    <row r="47" spans="20:30" x14ac:dyDescent="0.3">
      <c r="T47" s="11" t="s">
        <v>137</v>
      </c>
      <c r="U47" s="22">
        <v>2880.6073469389999</v>
      </c>
      <c r="V47" s="32"/>
      <c r="X47" s="22"/>
      <c r="Z47" s="21"/>
      <c r="AD47" s="49"/>
    </row>
    <row r="48" spans="20:30" x14ac:dyDescent="0.3">
      <c r="T48" s="11" t="s">
        <v>138</v>
      </c>
      <c r="U48" s="22">
        <v>2886.478730159</v>
      </c>
      <c r="V48" s="32"/>
      <c r="X48" s="22"/>
      <c r="Z48" s="21"/>
      <c r="AD48" s="49"/>
    </row>
    <row r="49" spans="20:30" x14ac:dyDescent="0.3">
      <c r="T49" s="11" t="s">
        <v>139</v>
      </c>
      <c r="U49" s="22">
        <v>2920.8468027210001</v>
      </c>
      <c r="V49" s="32"/>
      <c r="X49" s="22"/>
      <c r="Z49" s="21"/>
      <c r="AD49" s="49"/>
    </row>
    <row r="50" spans="20:30" x14ac:dyDescent="0.3">
      <c r="T50" s="11" t="s">
        <v>140</v>
      </c>
      <c r="U50" s="22">
        <v>3007.8171428569999</v>
      </c>
      <c r="V50" s="32"/>
      <c r="X50" s="22"/>
      <c r="Z50" s="21"/>
      <c r="AD50" s="49"/>
    </row>
    <row r="51" spans="20:30" x14ac:dyDescent="0.3">
      <c r="T51" s="11" t="s">
        <v>141</v>
      </c>
      <c r="U51" s="22">
        <v>3012.2468027210002</v>
      </c>
      <c r="V51" s="32"/>
      <c r="X51" s="22"/>
      <c r="Z51" s="21"/>
      <c r="AD51" s="49"/>
    </row>
    <row r="52" spans="20:30" x14ac:dyDescent="0.3">
      <c r="T52" s="11" t="s">
        <v>142</v>
      </c>
      <c r="U52" s="22">
        <v>3045.0242176870001</v>
      </c>
      <c r="V52" s="32"/>
      <c r="X52" s="22"/>
      <c r="Z52" s="21"/>
      <c r="AD52" s="49"/>
    </row>
    <row r="53" spans="20:30" x14ac:dyDescent="0.3">
      <c r="T53" s="11" t="s">
        <v>143</v>
      </c>
      <c r="U53" s="22">
        <v>3156.1853968250002</v>
      </c>
      <c r="V53" s="32"/>
      <c r="X53" s="22"/>
      <c r="Z53" s="21"/>
      <c r="AD53" s="49"/>
    </row>
    <row r="54" spans="20:30" x14ac:dyDescent="0.3">
      <c r="T54" s="11" t="s">
        <v>144</v>
      </c>
      <c r="U54" s="22">
        <v>3160.719365079</v>
      </c>
      <c r="V54" s="32"/>
      <c r="X54" s="22"/>
      <c r="Z54" s="21"/>
      <c r="AD54" s="49"/>
    </row>
    <row r="55" spans="20:30" x14ac:dyDescent="0.3">
      <c r="T55" s="11" t="s">
        <v>145</v>
      </c>
      <c r="U55" s="22">
        <v>3207.5580952380001</v>
      </c>
      <c r="V55" s="32"/>
      <c r="X55" s="22"/>
      <c r="Z55" s="21"/>
      <c r="AD55" s="49"/>
    </row>
    <row r="56" spans="20:30" x14ac:dyDescent="0.3">
      <c r="T56" s="11" t="s">
        <v>146</v>
      </c>
      <c r="U56" s="22">
        <v>3332.4988662129999</v>
      </c>
      <c r="V56" s="32"/>
      <c r="X56" s="22"/>
      <c r="Z56" s="21"/>
      <c r="AD56" s="49"/>
    </row>
    <row r="57" spans="20:30" x14ac:dyDescent="0.3">
      <c r="T57" s="11" t="s">
        <v>147</v>
      </c>
      <c r="U57" s="22">
        <v>3337.4592063489999</v>
      </c>
      <c r="V57" s="32"/>
      <c r="X57" s="22"/>
      <c r="Z57" s="21"/>
      <c r="AD57" s="49"/>
    </row>
    <row r="58" spans="20:30" x14ac:dyDescent="0.3">
      <c r="T58" s="11" t="s">
        <v>148</v>
      </c>
      <c r="U58" s="22">
        <v>3358.368435374</v>
      </c>
      <c r="V58" s="32"/>
      <c r="X58" s="22"/>
      <c r="Z58" s="21"/>
      <c r="AD58" s="49"/>
    </row>
    <row r="59" spans="20:30" x14ac:dyDescent="0.3">
      <c r="T59" s="11" t="s">
        <v>149</v>
      </c>
      <c r="U59" s="22">
        <v>3385.0819047619998</v>
      </c>
      <c r="V59" s="32"/>
      <c r="X59" s="22"/>
      <c r="Z59" s="21"/>
      <c r="AD59" s="49"/>
    </row>
    <row r="60" spans="20:30" x14ac:dyDescent="0.3">
      <c r="T60" s="11" t="s">
        <v>150</v>
      </c>
      <c r="U60" s="22">
        <v>3390.9563265309998</v>
      </c>
      <c r="V60" s="32"/>
      <c r="X60" s="22"/>
      <c r="Z60" s="21"/>
      <c r="AD60" s="49"/>
    </row>
    <row r="61" spans="20:30" x14ac:dyDescent="0.3">
      <c r="T61" s="11" t="s">
        <v>151</v>
      </c>
      <c r="U61" s="22">
        <v>3423.085714286</v>
      </c>
      <c r="V61" s="32"/>
      <c r="X61" s="22"/>
      <c r="Z61" s="21"/>
      <c r="AD61" s="49"/>
    </row>
    <row r="62" spans="20:30" x14ac:dyDescent="0.3">
      <c r="T62" s="11" t="s">
        <v>152</v>
      </c>
      <c r="U62" s="22">
        <v>3468.4716099769998</v>
      </c>
      <c r="V62" s="32"/>
      <c r="X62" s="22"/>
      <c r="Z62" s="21"/>
      <c r="AD62" s="49"/>
    </row>
    <row r="63" spans="20:30" x14ac:dyDescent="0.3">
      <c r="T63" s="11" t="s">
        <v>153</v>
      </c>
      <c r="U63" s="22">
        <v>3473.4291156459999</v>
      </c>
      <c r="V63" s="32"/>
      <c r="X63" s="22"/>
      <c r="Z63" s="21"/>
      <c r="AD63" s="49"/>
    </row>
    <row r="64" spans="20:30" x14ac:dyDescent="0.3">
      <c r="T64" s="11" t="s">
        <v>154</v>
      </c>
      <c r="U64" s="22">
        <v>3523.982222222</v>
      </c>
      <c r="V64" s="32"/>
      <c r="X64" s="22"/>
      <c r="Z64" s="21"/>
      <c r="AD64" s="49"/>
    </row>
    <row r="65" spans="20:30" x14ac:dyDescent="0.3">
      <c r="T65" s="11" t="s">
        <v>155</v>
      </c>
      <c r="U65" s="22">
        <v>3723.4590476190001</v>
      </c>
      <c r="V65" s="32"/>
      <c r="X65" s="22"/>
      <c r="Z65" s="21"/>
      <c r="AD65" s="49"/>
    </row>
    <row r="66" spans="20:30" x14ac:dyDescent="0.3">
      <c r="T66" s="11" t="s">
        <v>156</v>
      </c>
      <c r="U66" s="22">
        <v>3728.2671201809999</v>
      </c>
      <c r="V66" s="32"/>
      <c r="X66" s="22"/>
      <c r="Z66" s="21"/>
      <c r="AD66" s="49"/>
    </row>
    <row r="67" spans="20:30" x14ac:dyDescent="0.3">
      <c r="T67" s="11" t="s">
        <v>157</v>
      </c>
      <c r="U67" s="22">
        <v>3803.6288435370002</v>
      </c>
      <c r="V67" s="32"/>
      <c r="X67" s="22"/>
      <c r="Z67" s="21"/>
      <c r="AD67" s="49"/>
    </row>
    <row r="68" spans="20:30" x14ac:dyDescent="0.3">
      <c r="T68" s="11" t="s">
        <v>158</v>
      </c>
      <c r="U68" s="22">
        <v>4003.631020408</v>
      </c>
      <c r="V68" s="32"/>
      <c r="X68" s="22"/>
      <c r="Z68" s="21"/>
      <c r="AD68" s="49"/>
    </row>
    <row r="69" spans="20:30" x14ac:dyDescent="0.3">
      <c r="T69" s="11" t="s">
        <v>159</v>
      </c>
      <c r="U69" s="22">
        <v>4008.7542857140002</v>
      </c>
      <c r="V69" s="32"/>
      <c r="X69" s="22"/>
      <c r="Z69" s="21"/>
      <c r="AD69" s="49"/>
    </row>
    <row r="70" spans="20:30" x14ac:dyDescent="0.3">
      <c r="T70" s="11" t="s">
        <v>160</v>
      </c>
      <c r="U70" s="22">
        <v>4032.4446258500002</v>
      </c>
      <c r="V70" s="32"/>
      <c r="X70" s="22"/>
      <c r="Z70" s="21"/>
      <c r="AD70" s="49"/>
    </row>
    <row r="71" spans="20:30" x14ac:dyDescent="0.3">
      <c r="T71" s="11" t="s">
        <v>161</v>
      </c>
      <c r="U71" s="22">
        <v>4097.2698412700001</v>
      </c>
      <c r="V71" s="32"/>
      <c r="X71" s="22"/>
      <c r="Z71" s="21"/>
      <c r="AD71" s="49"/>
    </row>
    <row r="72" spans="20:30" x14ac:dyDescent="0.3">
      <c r="T72" s="11" t="s">
        <v>162</v>
      </c>
      <c r="U72" s="22">
        <v>4101.7050340140004</v>
      </c>
      <c r="V72" s="32"/>
      <c r="X72" s="22"/>
      <c r="Z72" s="21"/>
      <c r="AD72" s="49"/>
    </row>
    <row r="73" spans="20:30" x14ac:dyDescent="0.3">
      <c r="T73" s="11" t="s">
        <v>163</v>
      </c>
      <c r="U73" s="22">
        <v>4173.0699319730002</v>
      </c>
      <c r="V73" s="32"/>
      <c r="X73" s="22"/>
      <c r="Z73" s="21"/>
      <c r="AD73" s="49"/>
    </row>
    <row r="74" spans="20:30" x14ac:dyDescent="0.3">
      <c r="T74" s="11" t="s">
        <v>164</v>
      </c>
      <c r="U74" s="22">
        <v>4285.244081633</v>
      </c>
      <c r="V74" s="32"/>
      <c r="X74" s="22"/>
      <c r="Z74" s="21"/>
      <c r="AD74" s="49"/>
    </row>
    <row r="75" spans="20:30" x14ac:dyDescent="0.3">
      <c r="T75" s="11" t="s">
        <v>165</v>
      </c>
      <c r="U75" s="22">
        <v>4291.7886621320004</v>
      </c>
      <c r="V75" s="32"/>
      <c r="X75" s="22"/>
      <c r="Z75" s="21"/>
      <c r="AD75" s="49"/>
    </row>
    <row r="76" spans="20:30" x14ac:dyDescent="0.3">
      <c r="T76" s="11" t="s">
        <v>166</v>
      </c>
      <c r="U76" s="22">
        <v>4394.2167800449997</v>
      </c>
      <c r="V76" s="32"/>
      <c r="X76" s="22"/>
      <c r="Z76" s="21"/>
      <c r="AD76" s="49"/>
    </row>
    <row r="77" spans="20:30" x14ac:dyDescent="0.3">
      <c r="T77" s="11" t="s">
        <v>167</v>
      </c>
      <c r="U77" s="22">
        <v>4511.1031292520001</v>
      </c>
      <c r="V77" s="32"/>
      <c r="X77" s="22"/>
      <c r="Z77" s="21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Tabelle54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8.21875" style="22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215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215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53.980327868144521</v>
      </c>
      <c r="G2" s="13">
        <f t="shared" ref="G2:G27" si="1">Q2/R2*60</f>
        <v>53.390603948987533</v>
      </c>
      <c r="H2" s="53">
        <f t="shared" ref="H2:H27" si="2">(F2-G2)/G2*100</f>
        <v>1.1045462600880942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31.122448980000001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306.79555555600001</v>
      </c>
      <c r="S2" s="42"/>
      <c r="T2" s="11" t="s">
        <v>92</v>
      </c>
      <c r="U2" s="22">
        <v>2.68</v>
      </c>
      <c r="V2" s="32">
        <f>U3-U2</f>
        <v>31.122448980000001</v>
      </c>
      <c r="W2" s="22">
        <v>1</v>
      </c>
      <c r="X2" s="32">
        <f>U4-U2</f>
        <v>306.79555555600001</v>
      </c>
      <c r="Y2" s="22">
        <v>1</v>
      </c>
      <c r="Z2" s="32">
        <f t="shared" ref="Z2:Z11" si="5">X2</f>
        <v>306.79555555600001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67.116322506238177</v>
      </c>
      <c r="G3" s="13">
        <f t="shared" si="1"/>
        <v>59.651298475730542</v>
      </c>
      <c r="H3" s="52">
        <f t="shared" si="2"/>
        <v>12.51443677046665</v>
      </c>
      <c r="I3" s="32"/>
      <c r="J3" s="11" t="s">
        <v>32</v>
      </c>
      <c r="K3" s="61" t="s">
        <v>76</v>
      </c>
      <c r="L3" s="19">
        <v>44</v>
      </c>
      <c r="M3" s="32">
        <f t="shared" si="3"/>
        <v>39.334693877999996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102.42861677999997</v>
      </c>
      <c r="S3" s="42"/>
      <c r="T3" s="11" t="s">
        <v>93</v>
      </c>
      <c r="U3" s="22">
        <v>33.802448980000001</v>
      </c>
      <c r="V3" s="32">
        <f>U6-U5</f>
        <v>39.334693877999996</v>
      </c>
      <c r="W3" s="22">
        <v>2</v>
      </c>
      <c r="X3" s="32">
        <f>U7-U5</f>
        <v>102.42861677999997</v>
      </c>
      <c r="Y3" s="22">
        <v>2</v>
      </c>
      <c r="Z3" s="32">
        <f t="shared" si="5"/>
        <v>102.42861677999997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43.117020380674155</v>
      </c>
      <c r="G4" s="13">
        <f t="shared" si="1"/>
        <v>44.100375893456501</v>
      </c>
      <c r="H4" s="53">
        <f t="shared" si="2"/>
        <v>-2.229812088581888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45.22575963700001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148.97832199600003</v>
      </c>
      <c r="S4" s="42"/>
      <c r="T4" s="11" t="s">
        <v>94</v>
      </c>
      <c r="U4" s="22">
        <v>309.47555555600002</v>
      </c>
      <c r="V4" s="32">
        <f>U9-U8</f>
        <v>45.22575963700001</v>
      </c>
      <c r="W4" s="22">
        <v>3</v>
      </c>
      <c r="X4" s="32">
        <f>U10-U8</f>
        <v>148.97832199600003</v>
      </c>
      <c r="Y4" s="22">
        <v>3</v>
      </c>
      <c r="Z4" s="32">
        <f t="shared" si="5"/>
        <v>148.97832199600003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172.29009802280166</v>
      </c>
      <c r="G5" s="13">
        <f t="shared" si="1"/>
        <v>159.86027869922017</v>
      </c>
      <c r="H5" s="53">
        <f t="shared" si="2"/>
        <v>7.7754270321074568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30.645986395000023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163.64290249499993</v>
      </c>
      <c r="S5" s="42"/>
      <c r="T5" s="11" t="s">
        <v>95</v>
      </c>
      <c r="U5" s="22">
        <v>324.79532879800001</v>
      </c>
      <c r="V5" s="32">
        <f>U12-U11</f>
        <v>30.645986395000023</v>
      </c>
      <c r="W5" s="22">
        <v>4</v>
      </c>
      <c r="X5" s="32">
        <f>U13-U11</f>
        <v>163.64290249499993</v>
      </c>
      <c r="Y5" s="22">
        <v>4</v>
      </c>
      <c r="Z5" s="32">
        <f t="shared" si="5"/>
        <v>163.64290249499993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54.494756296668847</v>
      </c>
      <c r="G6" s="13">
        <f t="shared" si="1"/>
        <v>53.122331298856906</v>
      </c>
      <c r="H6" s="53">
        <f t="shared" si="2"/>
        <v>2.5835180125866808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75.970612244999984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277.84925170099996</v>
      </c>
      <c r="S6" s="42"/>
      <c r="T6" s="11" t="s">
        <v>96</v>
      </c>
      <c r="U6" s="22">
        <v>364.13002267600001</v>
      </c>
      <c r="V6" s="32">
        <f>U15-U14</f>
        <v>75.970612244999984</v>
      </c>
      <c r="W6" s="22">
        <v>5</v>
      </c>
      <c r="X6" s="32">
        <f>U16-U14</f>
        <v>277.84925170099996</v>
      </c>
      <c r="Y6" s="22">
        <v>5</v>
      </c>
      <c r="Z6" s="32">
        <f t="shared" si="5"/>
        <v>277.84925170099996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45.980729745681572</v>
      </c>
      <c r="G7" s="25">
        <f t="shared" si="1"/>
        <v>45.388633743726551</v>
      </c>
      <c r="H7" s="53">
        <f t="shared" si="2"/>
        <v>1.3045028085624149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50.890884353999809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237.94503401399993</v>
      </c>
      <c r="S7" s="42"/>
      <c r="T7" s="11" t="s">
        <v>97</v>
      </c>
      <c r="U7" s="22">
        <v>427.22394557799998</v>
      </c>
      <c r="V7" s="32">
        <f>U18-U17</f>
        <v>50.890884353999809</v>
      </c>
      <c r="W7" s="22">
        <v>6</v>
      </c>
      <c r="X7" s="32">
        <f>U19-U17</f>
        <v>237.94503401399993</v>
      </c>
      <c r="Y7" s="22">
        <v>6</v>
      </c>
      <c r="Z7" s="32">
        <f t="shared" si="5"/>
        <v>237.94503401399993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41.80699105843474</v>
      </c>
      <c r="G8" s="25">
        <f t="shared" si="1"/>
        <v>41.515281042985656</v>
      </c>
      <c r="H8" s="53">
        <f t="shared" si="2"/>
        <v>0.70265696900146768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57.406666665999865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213.89714285699984</v>
      </c>
      <c r="S8" s="42"/>
      <c r="T8" s="11" t="s">
        <v>98</v>
      </c>
      <c r="U8" s="22">
        <v>436.76825396800001</v>
      </c>
      <c r="V8" s="32">
        <f>U21-U20</f>
        <v>57.406666665999865</v>
      </c>
      <c r="W8" s="22">
        <v>7</v>
      </c>
      <c r="X8" s="32">
        <f>U22-U20</f>
        <v>213.89714285699984</v>
      </c>
      <c r="Y8" s="22">
        <v>7</v>
      </c>
      <c r="Z8" s="32">
        <f t="shared" si="5"/>
        <v>213.89714285699984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117.60110036205324</v>
      </c>
      <c r="G9" s="25">
        <f t="shared" si="1"/>
        <v>91.295277438353864</v>
      </c>
      <c r="H9" s="52">
        <f t="shared" si="2"/>
        <v>28.814001843043961</v>
      </c>
      <c r="I9" s="32"/>
      <c r="J9" s="11" t="s">
        <v>37</v>
      </c>
      <c r="K9" s="11" t="s">
        <v>40</v>
      </c>
      <c r="L9" s="19">
        <v>76</v>
      </c>
      <c r="M9" s="32">
        <f t="shared" si="3"/>
        <v>38.775147392000008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136.04208616799997</v>
      </c>
      <c r="S9" s="42"/>
      <c r="T9" s="11" t="s">
        <v>99</v>
      </c>
      <c r="U9" s="22">
        <v>481.99401360500002</v>
      </c>
      <c r="V9" s="32">
        <f>U24-U23</f>
        <v>38.775147392000008</v>
      </c>
      <c r="W9" s="22">
        <v>8</v>
      </c>
      <c r="X9" s="32">
        <f>U25-U23</f>
        <v>136.04208616799997</v>
      </c>
      <c r="Y9" s="22">
        <v>8</v>
      </c>
      <c r="Z9" s="32">
        <f t="shared" si="5"/>
        <v>136.04208616799997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58.94590370693308</v>
      </c>
      <c r="G10" s="25">
        <f t="shared" si="1"/>
        <v>50.977268165523327</v>
      </c>
      <c r="H10" s="52">
        <f t="shared" si="2"/>
        <v>15.631742986963468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39.697414965999997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151.83238095199999</v>
      </c>
      <c r="S10" s="42"/>
      <c r="T10" s="11" t="s">
        <v>100</v>
      </c>
      <c r="U10" s="22">
        <v>585.74657596400004</v>
      </c>
      <c r="V10" s="32">
        <f>U27-U26</f>
        <v>39.697414965999997</v>
      </c>
      <c r="W10" s="22">
        <v>9</v>
      </c>
      <c r="X10" s="32">
        <f>U28-U26</f>
        <v>151.83238095199999</v>
      </c>
      <c r="Y10" s="22">
        <v>9</v>
      </c>
      <c r="Z10" s="32">
        <f t="shared" si="5"/>
        <v>151.83238095199999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44.499221587671919</v>
      </c>
      <c r="G11" s="25">
        <f t="shared" si="1"/>
        <v>44.784744256845649</v>
      </c>
      <c r="H11" s="53">
        <f t="shared" si="2"/>
        <v>-0.63754448956150056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37.753469387999985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179.52541950199998</v>
      </c>
      <c r="S11" s="42"/>
      <c r="T11" s="11" t="s">
        <v>101</v>
      </c>
      <c r="U11" s="22">
        <v>601.67401360500003</v>
      </c>
      <c r="V11" s="32">
        <f>U30-U29</f>
        <v>37.753469387999985</v>
      </c>
      <c r="W11" s="22">
        <v>10</v>
      </c>
      <c r="X11" s="32">
        <f>U31-U29</f>
        <v>179.52541950199998</v>
      </c>
      <c r="Y11" s="22">
        <v>10</v>
      </c>
      <c r="Z11" s="32">
        <f t="shared" si="5"/>
        <v>179.52541950199998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50.317848410819423</v>
      </c>
      <c r="G12" s="25">
        <f t="shared" si="1"/>
        <v>50.552483406825061</v>
      </c>
      <c r="H12" s="53">
        <f t="shared" si="2"/>
        <v>-0.46414138375239683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33.387755102000028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68.443718820999948</v>
      </c>
      <c r="S12" s="42"/>
      <c r="T12" s="11" t="s">
        <v>102</v>
      </c>
      <c r="U12" s="22">
        <v>632.32000000000005</v>
      </c>
      <c r="V12" s="32">
        <f>U33-U32</f>
        <v>33.387755102000028</v>
      </c>
      <c r="W12" s="22" t="s">
        <v>68</v>
      </c>
      <c r="X12" s="32">
        <f>U38-U32</f>
        <v>241.22049886700006</v>
      </c>
      <c r="Y12" s="22">
        <v>11</v>
      </c>
      <c r="Z12" s="32">
        <f>V12+X30</f>
        <v>68.443718820999948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73.93890665124438</v>
      </c>
      <c r="G13" s="25">
        <f t="shared" si="1"/>
        <v>68.780222003214604</v>
      </c>
      <c r="H13" s="53">
        <f t="shared" si="2"/>
        <v>7.5002442530480247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19.746031745999971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42.454058956999688</v>
      </c>
      <c r="S13" s="42"/>
      <c r="T13" s="11" t="s">
        <v>103</v>
      </c>
      <c r="U13" s="22">
        <v>765.31691609999996</v>
      </c>
      <c r="V13" s="32">
        <f>U34-U33</f>
        <v>19.746031745999971</v>
      </c>
      <c r="W13" s="22" t="s">
        <v>42</v>
      </c>
      <c r="X13" s="32">
        <f>U41-U39</f>
        <v>165.88480725599993</v>
      </c>
      <c r="Y13" s="22">
        <v>12</v>
      </c>
      <c r="Z13" s="32">
        <f>V13+X31</f>
        <v>42.454058956999688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35.333429688173297</v>
      </c>
      <c r="G14" s="25">
        <f t="shared" si="1"/>
        <v>32.227688041686314</v>
      </c>
      <c r="H14" s="53">
        <f t="shared" si="2"/>
        <v>9.6368738659432402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57.735691610000231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130.32272108900042</v>
      </c>
      <c r="S14" s="42"/>
      <c r="T14" s="11" t="s">
        <v>104</v>
      </c>
      <c r="U14" s="22">
        <v>777.35836734700001</v>
      </c>
      <c r="V14" s="32">
        <f>U35-U34</f>
        <v>57.735691610000231</v>
      </c>
      <c r="W14" s="22" t="s">
        <v>43</v>
      </c>
      <c r="X14" s="32">
        <f>U44-U42</f>
        <v>134.9371428569998</v>
      </c>
      <c r="Y14" s="22">
        <v>13</v>
      </c>
      <c r="Z14" s="32">
        <f>V14+X32</f>
        <v>130.32272108900042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40.105492906497624</v>
      </c>
      <c r="G15" s="25">
        <f t="shared" si="1"/>
        <v>34.722890512275441</v>
      </c>
      <c r="H15" s="52">
        <f t="shared" si="2"/>
        <v>15.501596539951917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38.897414965999815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165.88480725599993</v>
      </c>
      <c r="S15" s="42"/>
      <c r="T15" s="11" t="s">
        <v>105</v>
      </c>
      <c r="U15" s="22">
        <v>853.328979592</v>
      </c>
      <c r="V15" s="32">
        <f>U40-U39</f>
        <v>38.897414965999815</v>
      </c>
      <c r="W15" s="22">
        <v>12</v>
      </c>
      <c r="X15" s="32">
        <f>U47-U45</f>
        <v>181.52380952400017</v>
      </c>
      <c r="Y15" s="22">
        <v>14</v>
      </c>
      <c r="Z15" s="32">
        <f t="shared" ref="Z15:Z27" si="7">X13</f>
        <v>165.88480725599993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89.549208067938252</v>
      </c>
      <c r="G16" s="25">
        <f t="shared" si="1"/>
        <v>83.001579571528666</v>
      </c>
      <c r="H16" s="53">
        <f t="shared" si="2"/>
        <v>7.8885589047941016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30.821043083999939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134.9371428569998</v>
      </c>
      <c r="S16" s="42"/>
      <c r="T16" s="11" t="s">
        <v>106</v>
      </c>
      <c r="U16" s="22">
        <v>1055.207619048</v>
      </c>
      <c r="V16" s="32">
        <f>U43-U42</f>
        <v>30.821043083999939</v>
      </c>
      <c r="W16" s="22">
        <v>13</v>
      </c>
      <c r="X16" s="32">
        <f>U50-U48</f>
        <v>135.03963718900013</v>
      </c>
      <c r="Y16" s="22">
        <v>15</v>
      </c>
      <c r="Z16" s="32">
        <f t="shared" si="7"/>
        <v>134.9371428569998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42.796937739654119</v>
      </c>
      <c r="G17" s="13">
        <f t="shared" si="1"/>
        <v>43.382738719786545</v>
      </c>
      <c r="H17" s="53">
        <f t="shared" si="2"/>
        <v>-1.3503088957019818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55.027301586999783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181.52380952400017</v>
      </c>
      <c r="S17" s="42"/>
      <c r="T17" s="11" t="s">
        <v>107</v>
      </c>
      <c r="U17" s="22">
        <v>1070.0843537410001</v>
      </c>
      <c r="V17" s="32">
        <f>U46-U45</f>
        <v>55.027301586999783</v>
      </c>
      <c r="W17" s="22">
        <v>14</v>
      </c>
      <c r="X17" s="32">
        <f>U53-U51</f>
        <v>127.72643990899996</v>
      </c>
      <c r="Y17" s="22">
        <v>16</v>
      </c>
      <c r="Z17" s="32">
        <f t="shared" si="7"/>
        <v>181.52380952400017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43.219192849832453</v>
      </c>
      <c r="G18" s="13">
        <f t="shared" si="1"/>
        <v>38.211003135161832</v>
      </c>
      <c r="H18" s="52">
        <f t="shared" si="2"/>
        <v>13.106669031837262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34.706802721000258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135.03963718900013</v>
      </c>
      <c r="S18" s="42"/>
      <c r="T18" s="11" t="s">
        <v>108</v>
      </c>
      <c r="U18" s="22">
        <v>1120.9752380949999</v>
      </c>
      <c r="V18" s="32">
        <f>U49-U48</f>
        <v>34.706802721000258</v>
      </c>
      <c r="W18" s="22">
        <v>15</v>
      </c>
      <c r="X18" s="32">
        <f>U56-U54</f>
        <v>206.16997732400023</v>
      </c>
      <c r="Y18" s="22">
        <v>17</v>
      </c>
      <c r="Z18" s="32">
        <f t="shared" si="7"/>
        <v>135.03963718900013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81.595875726491897</v>
      </c>
      <c r="G19" s="25">
        <f t="shared" si="1"/>
        <v>66.470090343462005</v>
      </c>
      <c r="H19" s="52">
        <f t="shared" si="2"/>
        <v>22.755776778506611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26.839591835999727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127.72643990899996</v>
      </c>
      <c r="S19" s="42"/>
      <c r="T19" s="11" t="s">
        <v>109</v>
      </c>
      <c r="U19" s="22">
        <v>1308.029387755</v>
      </c>
      <c r="V19" s="32">
        <f>U52-U51</f>
        <v>26.839591835999727</v>
      </c>
      <c r="W19" s="22">
        <v>16</v>
      </c>
      <c r="X19" s="32">
        <f>U59-U57</f>
        <v>46.991836735000106</v>
      </c>
      <c r="Y19" s="22">
        <v>18</v>
      </c>
      <c r="Z19" s="32">
        <f t="shared" si="7"/>
        <v>127.72643990899996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59.183613150019951</v>
      </c>
      <c r="G20" s="25">
        <f t="shared" si="1"/>
        <v>57.04031281683136</v>
      </c>
      <c r="H20" s="53">
        <f t="shared" si="2"/>
        <v>3.757518546700799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56.772471655000118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206.16997732400023</v>
      </c>
      <c r="S20" s="42"/>
      <c r="T20" s="11" t="s">
        <v>110</v>
      </c>
      <c r="U20" s="22">
        <v>1317.6126984130001</v>
      </c>
      <c r="V20" s="32">
        <f>U55-U54</f>
        <v>56.772471655000118</v>
      </c>
      <c r="W20" s="22">
        <v>17</v>
      </c>
      <c r="X20" s="32">
        <f>U62-U60</f>
        <v>91.016598639000222</v>
      </c>
      <c r="Y20" s="22">
        <v>19</v>
      </c>
      <c r="Z20" s="32">
        <f t="shared" si="7"/>
        <v>206.16997732400023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100.13579394892066</v>
      </c>
      <c r="G21" s="25">
        <f t="shared" si="1"/>
        <v>95.761313297386891</v>
      </c>
      <c r="H21" s="53">
        <f t="shared" si="2"/>
        <v>4.568108457273155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20.372335601000032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46.991836735000106</v>
      </c>
      <c r="S21" s="42"/>
      <c r="T21" s="11" t="s">
        <v>111</v>
      </c>
      <c r="U21" s="22">
        <v>1375.019365079</v>
      </c>
      <c r="V21" s="32">
        <f>U58-U57</f>
        <v>20.372335601000032</v>
      </c>
      <c r="W21" s="22">
        <v>18</v>
      </c>
      <c r="X21" s="32">
        <f>U65-U63</f>
        <v>239.13941043000023</v>
      </c>
      <c r="Y21" s="22">
        <v>20</v>
      </c>
      <c r="Z21" s="32">
        <f t="shared" si="7"/>
        <v>46.991836735000106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62.184516944163356</v>
      </c>
      <c r="G22" s="13">
        <f t="shared" si="1"/>
        <v>56.912695018910448</v>
      </c>
      <c r="H22" s="53">
        <f t="shared" si="2"/>
        <v>9.2629982177108889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36.986666666000019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91.016598639000222</v>
      </c>
      <c r="S22" s="42"/>
      <c r="T22" s="11" t="s">
        <v>112</v>
      </c>
      <c r="U22" s="22">
        <v>1531.5098412699999</v>
      </c>
      <c r="V22" s="32">
        <f>U61-U60</f>
        <v>36.986666666000019</v>
      </c>
      <c r="W22" s="22">
        <v>19</v>
      </c>
      <c r="X22" s="32">
        <f>U68-U66</f>
        <v>260.05188208700019</v>
      </c>
      <c r="Y22" s="22">
        <v>21</v>
      </c>
      <c r="Z22" s="32">
        <f t="shared" si="7"/>
        <v>91.016598639000222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47.100311339819356</v>
      </c>
      <c r="G23" s="13">
        <f t="shared" si="1"/>
        <v>41.774795639233318</v>
      </c>
      <c r="H23" s="52">
        <f t="shared" si="2"/>
        <v>12.748155003742291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46.496507936000398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239.13941043000023</v>
      </c>
      <c r="S23" s="42"/>
      <c r="T23" s="11" t="s">
        <v>113</v>
      </c>
      <c r="U23" s="22">
        <v>1540.0787301590001</v>
      </c>
      <c r="V23" s="32">
        <f>U64-U63</f>
        <v>46.496507936000398</v>
      </c>
      <c r="W23" s="22">
        <v>20</v>
      </c>
      <c r="X23" s="32">
        <f>U71-U69</f>
        <v>79.620476190999852</v>
      </c>
      <c r="Y23" s="22">
        <v>22</v>
      </c>
      <c r="Z23" s="32">
        <f t="shared" si="7"/>
        <v>239.13941043000023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27.848631032356113</v>
      </c>
      <c r="G24" s="13">
        <f t="shared" si="1"/>
        <v>28.609675655071602</v>
      </c>
      <c r="H24" s="53">
        <f t="shared" si="2"/>
        <v>-2.660095248512818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73.253151928000079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260.05188208700019</v>
      </c>
      <c r="S24" s="42"/>
      <c r="T24" s="11" t="s">
        <v>114</v>
      </c>
      <c r="U24" s="22">
        <v>1578.8538775510001</v>
      </c>
      <c r="V24" s="32">
        <f>U67-U66</f>
        <v>73.253151928000079</v>
      </c>
      <c r="W24" s="22">
        <v>21</v>
      </c>
      <c r="X24" s="32">
        <f>U74-U72</f>
        <v>170.64426303799974</v>
      </c>
      <c r="Y24" s="22">
        <v>23</v>
      </c>
      <c r="Z24" s="32">
        <f t="shared" si="7"/>
        <v>260.05188208700019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99.360769393314854</v>
      </c>
      <c r="G25" s="13">
        <f t="shared" si="1"/>
        <v>96.457599444351644</v>
      </c>
      <c r="H25" s="53">
        <f t="shared" si="2"/>
        <v>3.0097887213522334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21.135102041000209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79.620476190999852</v>
      </c>
      <c r="S25" s="42"/>
      <c r="T25" s="11" t="s">
        <v>115</v>
      </c>
      <c r="U25" s="22">
        <v>1676.1208163270001</v>
      </c>
      <c r="V25" s="32">
        <f>U70-U69</f>
        <v>21.135102041000209</v>
      </c>
      <c r="W25" s="22">
        <v>22</v>
      </c>
      <c r="X25" s="32">
        <f>U77-U75</f>
        <v>234.13333333400078</v>
      </c>
      <c r="Y25" s="22">
        <v>24</v>
      </c>
      <c r="Z25" s="32">
        <f t="shared" si="7"/>
        <v>79.620476190999852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36.56279847222406</v>
      </c>
      <c r="G26" s="13">
        <f t="shared" si="1"/>
        <v>33.578591497822707</v>
      </c>
      <c r="H26" s="53">
        <f t="shared" si="2"/>
        <v>8.8872309447370768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61.537959183000567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170.64426303799974</v>
      </c>
      <c r="S26" s="42"/>
      <c r="T26" s="11" t="s">
        <v>116</v>
      </c>
      <c r="U26" s="22">
        <v>1695.0363718819999</v>
      </c>
      <c r="V26" s="32">
        <f>U73-U72</f>
        <v>61.537959183000567</v>
      </c>
      <c r="W26" s="22">
        <v>23</v>
      </c>
      <c r="X26" s="2">
        <f>SUM(X2:X25)</f>
        <v>4233.0368254010009</v>
      </c>
      <c r="Z26" s="32">
        <f t="shared" si="7"/>
        <v>170.64426303799974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51.070038910574624</v>
      </c>
      <c r="G27" s="13">
        <f t="shared" si="1"/>
        <v>46.896355352941484</v>
      </c>
      <c r="H27" s="53">
        <f t="shared" si="2"/>
        <v>8.8998036760469788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105.73714285700044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234.13333333400078</v>
      </c>
      <c r="S27" s="42"/>
      <c r="T27" s="11" t="s">
        <v>117</v>
      </c>
      <c r="U27" s="22">
        <v>1734.7337868479999</v>
      </c>
      <c r="V27" s="32">
        <f>U76-U75</f>
        <v>105.73714285700044</v>
      </c>
      <c r="W27" s="22">
        <v>24</v>
      </c>
      <c r="X27" s="32">
        <f t="shared" ref="X27:X32" si="8">U33-U32</f>
        <v>33.387755102000028</v>
      </c>
      <c r="Y27" s="22" t="s">
        <v>68</v>
      </c>
      <c r="Z27" s="32">
        <f t="shared" si="7"/>
        <v>234.13333333400078</v>
      </c>
      <c r="AA27" s="21">
        <v>24</v>
      </c>
      <c r="AD27" s="49"/>
    </row>
    <row r="28" spans="1:30" x14ac:dyDescent="0.3">
      <c r="T28" s="11" t="s">
        <v>118</v>
      </c>
      <c r="U28" s="22">
        <v>1846.8687528339999</v>
      </c>
      <c r="V28" s="32"/>
      <c r="X28" s="32">
        <f t="shared" si="8"/>
        <v>19.746031745999971</v>
      </c>
      <c r="Y28" s="22" t="s">
        <v>42</v>
      </c>
      <c r="Z28" s="21"/>
      <c r="AD28" s="49"/>
    </row>
    <row r="29" spans="1:30" x14ac:dyDescent="0.3">
      <c r="T29" s="11" t="s">
        <v>119</v>
      </c>
      <c r="U29" s="22">
        <v>1851.3487528339999</v>
      </c>
      <c r="V29" s="32"/>
      <c r="X29" s="32">
        <f t="shared" si="8"/>
        <v>57.735691610000231</v>
      </c>
      <c r="Y29" s="22" t="s">
        <v>43</v>
      </c>
      <c r="Z29" s="21"/>
      <c r="AD29" s="49"/>
    </row>
    <row r="30" spans="1:30" x14ac:dyDescent="0.3">
      <c r="T30" s="11" t="s">
        <v>120</v>
      </c>
      <c r="U30" s="22">
        <v>1889.1022222219999</v>
      </c>
      <c r="V30" s="32"/>
      <c r="X30" s="32">
        <f t="shared" si="8"/>
        <v>35.055963718999919</v>
      </c>
      <c r="Y30" s="22" t="s">
        <v>69</v>
      </c>
      <c r="Z30" s="21"/>
      <c r="AD30" s="49"/>
    </row>
    <row r="31" spans="1:30" x14ac:dyDescent="0.3">
      <c r="T31" s="11" t="s">
        <v>121</v>
      </c>
      <c r="U31" s="22">
        <v>2030.8741723359999</v>
      </c>
      <c r="V31" s="32"/>
      <c r="X31" s="32">
        <f t="shared" si="8"/>
        <v>22.708027210999717</v>
      </c>
      <c r="Y31" s="22" t="s">
        <v>70</v>
      </c>
      <c r="Z31" s="21"/>
      <c r="AD31" s="49"/>
    </row>
    <row r="32" spans="1:30" x14ac:dyDescent="0.3">
      <c r="T32" s="11" t="s">
        <v>122</v>
      </c>
      <c r="U32" s="22">
        <v>2039.902040816</v>
      </c>
      <c r="V32" s="32"/>
      <c r="X32" s="32">
        <f t="shared" si="8"/>
        <v>72.587029479000194</v>
      </c>
      <c r="Y32" s="22" t="s">
        <v>71</v>
      </c>
      <c r="Z32" s="21"/>
      <c r="AD32" s="49"/>
    </row>
    <row r="33" spans="20:30" x14ac:dyDescent="0.3">
      <c r="T33" s="11" t="s">
        <v>123</v>
      </c>
      <c r="U33" s="22">
        <v>2073.289795918</v>
      </c>
      <c r="V33" s="32"/>
      <c r="X33" s="22"/>
      <c r="Z33" s="21"/>
      <c r="AD33" s="49"/>
    </row>
    <row r="34" spans="20:30" x14ac:dyDescent="0.3">
      <c r="T34" s="11" t="s">
        <v>124</v>
      </c>
      <c r="U34" s="22">
        <v>2093.035827664</v>
      </c>
      <c r="V34" s="32"/>
      <c r="X34" s="22"/>
      <c r="Z34" s="21"/>
      <c r="AD34" s="49"/>
    </row>
    <row r="35" spans="20:30" x14ac:dyDescent="0.3">
      <c r="T35" s="11" t="s">
        <v>125</v>
      </c>
      <c r="U35" s="22">
        <v>2150.7715192740002</v>
      </c>
      <c r="V35" s="32"/>
      <c r="X35" s="22"/>
      <c r="Y35" s="42"/>
      <c r="Z35" s="21"/>
      <c r="AD35" s="49"/>
    </row>
    <row r="36" spans="20:30" x14ac:dyDescent="0.3">
      <c r="T36" s="11" t="s">
        <v>126</v>
      </c>
      <c r="U36" s="22">
        <v>2185.8274829930001</v>
      </c>
      <c r="V36" s="32"/>
      <c r="X36" s="22"/>
      <c r="Y36" s="42"/>
      <c r="Z36" s="21"/>
      <c r="AD36" s="49"/>
    </row>
    <row r="37" spans="20:30" x14ac:dyDescent="0.3">
      <c r="T37" s="11" t="s">
        <v>127</v>
      </c>
      <c r="U37" s="22">
        <v>2208.5355102039998</v>
      </c>
      <c r="V37" s="32"/>
      <c r="X37" s="22"/>
      <c r="Y37" s="42"/>
      <c r="Z37" s="21"/>
      <c r="AD37" s="49"/>
    </row>
    <row r="38" spans="20:30" x14ac:dyDescent="0.3">
      <c r="T38" s="11" t="s">
        <v>128</v>
      </c>
      <c r="U38" s="22">
        <v>2281.122539683</v>
      </c>
      <c r="V38" s="32"/>
      <c r="X38" s="22"/>
      <c r="Z38" s="21"/>
      <c r="AD38" s="49"/>
    </row>
    <row r="39" spans="20:30" x14ac:dyDescent="0.3">
      <c r="T39" s="11" t="s">
        <v>129</v>
      </c>
      <c r="U39" s="22">
        <v>2286.7809523810001</v>
      </c>
      <c r="V39" s="32"/>
      <c r="X39" s="22"/>
      <c r="Z39" s="21"/>
      <c r="AD39" s="49"/>
    </row>
    <row r="40" spans="20:30" x14ac:dyDescent="0.3">
      <c r="T40" s="11" t="s">
        <v>130</v>
      </c>
      <c r="U40" s="22">
        <v>2325.6783673469999</v>
      </c>
      <c r="V40" s="32"/>
      <c r="X40" s="22"/>
      <c r="Z40" s="21"/>
      <c r="AD40" s="49"/>
    </row>
    <row r="41" spans="20:30" x14ac:dyDescent="0.3">
      <c r="T41" s="11" t="s">
        <v>131</v>
      </c>
      <c r="U41" s="22">
        <v>2452.6657596370001</v>
      </c>
      <c r="V41" s="32"/>
      <c r="X41" s="22"/>
      <c r="Z41" s="21"/>
      <c r="AD41" s="49"/>
    </row>
    <row r="42" spans="20:30" x14ac:dyDescent="0.3">
      <c r="T42" s="11" t="s">
        <v>132</v>
      </c>
      <c r="U42" s="22">
        <v>2469.6596825400002</v>
      </c>
      <c r="V42" s="32"/>
      <c r="X42" s="22"/>
      <c r="Z42" s="21"/>
      <c r="AD42" s="49"/>
    </row>
    <row r="43" spans="20:30" x14ac:dyDescent="0.3">
      <c r="T43" s="11" t="s">
        <v>133</v>
      </c>
      <c r="U43" s="22">
        <v>2500.4807256240001</v>
      </c>
      <c r="V43" s="32"/>
      <c r="X43" s="22"/>
      <c r="Z43" s="21"/>
      <c r="AD43" s="49"/>
    </row>
    <row r="44" spans="20:30" x14ac:dyDescent="0.3">
      <c r="T44" s="11" t="s">
        <v>134</v>
      </c>
      <c r="U44" s="22">
        <v>2604.596825397</v>
      </c>
      <c r="V44" s="32"/>
      <c r="X44" s="22"/>
      <c r="Z44" s="21"/>
      <c r="AD44" s="49"/>
    </row>
    <row r="45" spans="20:30" x14ac:dyDescent="0.3">
      <c r="T45" s="11" t="s">
        <v>135</v>
      </c>
      <c r="U45" s="22">
        <v>2618.019047619</v>
      </c>
      <c r="V45" s="32"/>
      <c r="X45" s="22"/>
      <c r="Z45" s="21"/>
      <c r="AD45" s="49"/>
    </row>
    <row r="46" spans="20:30" x14ac:dyDescent="0.3">
      <c r="T46" s="11" t="s">
        <v>136</v>
      </c>
      <c r="U46" s="22">
        <v>2673.0463492059998</v>
      </c>
      <c r="V46" s="32"/>
      <c r="X46" s="22"/>
      <c r="Z46" s="21"/>
      <c r="AD46" s="49"/>
    </row>
    <row r="47" spans="20:30" x14ac:dyDescent="0.3">
      <c r="T47" s="11" t="s">
        <v>137</v>
      </c>
      <c r="U47" s="22">
        <v>2799.5428571430002</v>
      </c>
      <c r="V47" s="32"/>
      <c r="X47" s="22"/>
      <c r="Z47" s="21"/>
      <c r="AD47" s="49"/>
    </row>
    <row r="48" spans="20:30" x14ac:dyDescent="0.3">
      <c r="T48" s="11" t="s">
        <v>138</v>
      </c>
      <c r="U48" s="22">
        <v>2804.809795918</v>
      </c>
      <c r="V48" s="32"/>
      <c r="X48" s="22"/>
      <c r="Z48" s="21"/>
      <c r="AD48" s="49"/>
    </row>
    <row r="49" spans="20:30" x14ac:dyDescent="0.3">
      <c r="T49" s="11" t="s">
        <v>139</v>
      </c>
      <c r="U49" s="22">
        <v>2839.5165986390002</v>
      </c>
      <c r="V49" s="32"/>
      <c r="X49" s="22"/>
      <c r="Z49" s="21"/>
      <c r="AD49" s="49"/>
    </row>
    <row r="50" spans="20:30" x14ac:dyDescent="0.3">
      <c r="T50" s="11" t="s">
        <v>140</v>
      </c>
      <c r="U50" s="22">
        <v>2939.8494331070001</v>
      </c>
      <c r="V50" s="32"/>
      <c r="X50" s="22"/>
      <c r="Z50" s="21"/>
      <c r="AD50" s="49"/>
    </row>
    <row r="51" spans="20:30" x14ac:dyDescent="0.3">
      <c r="T51" s="11" t="s">
        <v>141</v>
      </c>
      <c r="U51" s="22">
        <v>2951.2685714290001</v>
      </c>
      <c r="V51" s="32"/>
      <c r="X51" s="22"/>
      <c r="Z51" s="21"/>
      <c r="AD51" s="49"/>
    </row>
    <row r="52" spans="20:30" x14ac:dyDescent="0.3">
      <c r="T52" s="11" t="s">
        <v>142</v>
      </c>
      <c r="U52" s="22">
        <v>2978.1081632649998</v>
      </c>
      <c r="V52" s="32"/>
      <c r="X52" s="22"/>
      <c r="Z52" s="21"/>
      <c r="AD52" s="49"/>
    </row>
    <row r="53" spans="20:30" x14ac:dyDescent="0.3">
      <c r="T53" s="11" t="s">
        <v>143</v>
      </c>
      <c r="U53" s="22">
        <v>3078.995011338</v>
      </c>
      <c r="V53" s="32"/>
      <c r="X53" s="22"/>
      <c r="Z53" s="21"/>
      <c r="AD53" s="49"/>
    </row>
    <row r="54" spans="20:30" x14ac:dyDescent="0.3">
      <c r="T54" s="11" t="s">
        <v>144</v>
      </c>
      <c r="U54" s="22">
        <v>3087.2903401359999</v>
      </c>
      <c r="V54" s="32"/>
      <c r="X54" s="22"/>
      <c r="Z54" s="21"/>
      <c r="AD54" s="49"/>
    </row>
    <row r="55" spans="20:30" x14ac:dyDescent="0.3">
      <c r="T55" s="11" t="s">
        <v>145</v>
      </c>
      <c r="U55" s="22">
        <v>3144.0628117910001</v>
      </c>
      <c r="V55" s="32"/>
      <c r="X55" s="22"/>
      <c r="Z55" s="21"/>
      <c r="AD55" s="49"/>
    </row>
    <row r="56" spans="20:30" x14ac:dyDescent="0.3">
      <c r="T56" s="11" t="s">
        <v>146</v>
      </c>
      <c r="U56" s="22">
        <v>3293.4603174600002</v>
      </c>
      <c r="V56" s="32"/>
      <c r="X56" s="22"/>
      <c r="Z56" s="21"/>
      <c r="AD56" s="49"/>
    </row>
    <row r="57" spans="20:30" x14ac:dyDescent="0.3">
      <c r="T57" s="11" t="s">
        <v>147</v>
      </c>
      <c r="U57" s="22">
        <v>3303.2448979589999</v>
      </c>
      <c r="V57" s="32"/>
      <c r="X57" s="22"/>
      <c r="Z57" s="21"/>
      <c r="AD57" s="49"/>
    </row>
    <row r="58" spans="20:30" x14ac:dyDescent="0.3">
      <c r="T58" s="11" t="s">
        <v>148</v>
      </c>
      <c r="U58" s="22">
        <v>3323.6172335599999</v>
      </c>
      <c r="V58" s="32"/>
      <c r="X58" s="22"/>
      <c r="Z58" s="21"/>
      <c r="AD58" s="49"/>
    </row>
    <row r="59" spans="20:30" x14ac:dyDescent="0.3">
      <c r="T59" s="11" t="s">
        <v>149</v>
      </c>
      <c r="U59" s="22">
        <v>3350.236734694</v>
      </c>
      <c r="V59" s="32"/>
      <c r="X59" s="22"/>
      <c r="Z59" s="21"/>
      <c r="AD59" s="49"/>
    </row>
    <row r="60" spans="20:30" x14ac:dyDescent="0.3">
      <c r="T60" s="11" t="s">
        <v>150</v>
      </c>
      <c r="U60" s="22">
        <v>3358.4876190479999</v>
      </c>
      <c r="V60" s="32"/>
      <c r="X60" s="22"/>
      <c r="Z60" s="21"/>
      <c r="AD60" s="49"/>
    </row>
    <row r="61" spans="20:30" x14ac:dyDescent="0.3">
      <c r="T61" s="11" t="s">
        <v>151</v>
      </c>
      <c r="U61" s="22">
        <v>3395.474285714</v>
      </c>
      <c r="V61" s="32"/>
      <c r="X61" s="22"/>
      <c r="Z61" s="21"/>
      <c r="AD61" s="49"/>
    </row>
    <row r="62" spans="20:30" x14ac:dyDescent="0.3">
      <c r="T62" s="11" t="s">
        <v>152</v>
      </c>
      <c r="U62" s="22">
        <v>3449.5042176870002</v>
      </c>
      <c r="V62" s="32"/>
      <c r="X62" s="22"/>
      <c r="Z62" s="21"/>
      <c r="AD62" s="49"/>
    </row>
    <row r="63" spans="20:30" x14ac:dyDescent="0.3">
      <c r="T63" s="11" t="s">
        <v>153</v>
      </c>
      <c r="U63" s="22">
        <v>3456.5485714289998</v>
      </c>
      <c r="V63" s="32"/>
      <c r="X63" s="22"/>
      <c r="Z63" s="21"/>
      <c r="AD63" s="49"/>
    </row>
    <row r="64" spans="20:30" x14ac:dyDescent="0.3">
      <c r="T64" s="11" t="s">
        <v>154</v>
      </c>
      <c r="U64" s="22">
        <v>3503.0450793650002</v>
      </c>
      <c r="V64" s="32"/>
      <c r="X64" s="22"/>
      <c r="Z64" s="21"/>
      <c r="AD64" s="49"/>
    </row>
    <row r="65" spans="20:30" x14ac:dyDescent="0.3">
      <c r="T65" s="11" t="s">
        <v>155</v>
      </c>
      <c r="U65" s="22">
        <v>3695.687981859</v>
      </c>
      <c r="V65" s="32"/>
      <c r="X65" s="22"/>
      <c r="Z65" s="21"/>
      <c r="AD65" s="49"/>
    </row>
    <row r="66" spans="20:30" x14ac:dyDescent="0.3">
      <c r="T66" s="11" t="s">
        <v>156</v>
      </c>
      <c r="U66" s="22">
        <v>3700.7905668929998</v>
      </c>
      <c r="V66" s="32"/>
      <c r="X66" s="22"/>
      <c r="Z66" s="21"/>
      <c r="AD66" s="49"/>
    </row>
    <row r="67" spans="20:30" x14ac:dyDescent="0.3">
      <c r="T67" s="11" t="s">
        <v>157</v>
      </c>
      <c r="U67" s="22">
        <v>3774.0437188209999</v>
      </c>
      <c r="V67" s="32"/>
      <c r="X67" s="22"/>
      <c r="Z67" s="21"/>
      <c r="AD67" s="49"/>
    </row>
    <row r="68" spans="20:30" x14ac:dyDescent="0.3">
      <c r="T68" s="11" t="s">
        <v>158</v>
      </c>
      <c r="U68" s="22">
        <v>3960.84244898</v>
      </c>
      <c r="V68" s="32"/>
      <c r="X68" s="22"/>
      <c r="Z68" s="21"/>
      <c r="AD68" s="49"/>
    </row>
    <row r="69" spans="20:30" x14ac:dyDescent="0.3">
      <c r="T69" s="11" t="s">
        <v>159</v>
      </c>
      <c r="U69" s="22">
        <v>3969.507142857</v>
      </c>
      <c r="V69" s="32"/>
      <c r="X69" s="22"/>
      <c r="Z69" s="21"/>
      <c r="AD69" s="49"/>
    </row>
    <row r="70" spans="20:30" x14ac:dyDescent="0.3">
      <c r="T70" s="11" t="s">
        <v>160</v>
      </c>
      <c r="U70" s="22">
        <v>3990.6422448980002</v>
      </c>
      <c r="V70" s="32"/>
      <c r="X70" s="22"/>
      <c r="Z70" s="21"/>
      <c r="AD70" s="49"/>
    </row>
    <row r="71" spans="20:30" x14ac:dyDescent="0.3">
      <c r="T71" s="11" t="s">
        <v>161</v>
      </c>
      <c r="U71" s="22">
        <v>4049.1276190479998</v>
      </c>
      <c r="V71" s="32"/>
      <c r="X71" s="22"/>
      <c r="Z71" s="21"/>
      <c r="AD71" s="49"/>
    </row>
    <row r="72" spans="20:30" x14ac:dyDescent="0.3">
      <c r="T72" s="11" t="s">
        <v>162</v>
      </c>
      <c r="U72" s="22">
        <v>4058.9170068029998</v>
      </c>
      <c r="V72" s="32"/>
      <c r="X72" s="22"/>
      <c r="Z72" s="21"/>
      <c r="AD72" s="49"/>
    </row>
    <row r="73" spans="20:30" x14ac:dyDescent="0.3">
      <c r="T73" s="11" t="s">
        <v>163</v>
      </c>
      <c r="U73" s="22">
        <v>4120.4549659860004</v>
      </c>
      <c r="V73" s="32"/>
      <c r="X73" s="22"/>
      <c r="Z73" s="21"/>
      <c r="AD73" s="49"/>
    </row>
    <row r="74" spans="20:30" x14ac:dyDescent="0.3">
      <c r="T74" s="11" t="s">
        <v>164</v>
      </c>
      <c r="U74" s="22">
        <v>4229.5612698409996</v>
      </c>
      <c r="V74" s="32"/>
      <c r="X74" s="22"/>
      <c r="Z74" s="21"/>
      <c r="AD74" s="49"/>
    </row>
    <row r="75" spans="20:30" x14ac:dyDescent="0.3">
      <c r="T75" s="11" t="s">
        <v>165</v>
      </c>
      <c r="U75" s="22">
        <v>4233.6761904759996</v>
      </c>
      <c r="V75" s="32"/>
      <c r="X75" s="22"/>
      <c r="Z75" s="21"/>
      <c r="AD75" s="49"/>
    </row>
    <row r="76" spans="20:30" x14ac:dyDescent="0.3">
      <c r="T76" s="11" t="s">
        <v>166</v>
      </c>
      <c r="U76" s="22">
        <v>4339.4133333330001</v>
      </c>
      <c r="V76" s="32"/>
      <c r="X76" s="22"/>
      <c r="Z76" s="21"/>
      <c r="AD76" s="49"/>
    </row>
    <row r="77" spans="20:30" x14ac:dyDescent="0.3">
      <c r="T77" s="11" t="s">
        <v>167</v>
      </c>
      <c r="U77" s="22">
        <v>4467.8095238100004</v>
      </c>
      <c r="V77" s="32"/>
      <c r="X77" s="22"/>
      <c r="Z77" s="21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Tabelle55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3.441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33.44140625" style="22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216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216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54.311618850578959</v>
      </c>
      <c r="G2" s="13">
        <f t="shared" ref="G2:G27" si="1">Q2/R2*60</f>
        <v>52.896585994602603</v>
      </c>
      <c r="H2" s="52">
        <f t="shared" ref="H2:H27" si="2">(F2-G2)/G2*100</f>
        <v>2.6750929750376367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30.932607709999999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309.66081632700002</v>
      </c>
      <c r="S2" s="42"/>
      <c r="T2" s="11" t="s">
        <v>92</v>
      </c>
      <c r="U2" s="22">
        <v>2.8159183670000001</v>
      </c>
      <c r="V2" s="32">
        <f>U3-U2</f>
        <v>30.932607709999999</v>
      </c>
      <c r="W2" s="22">
        <v>1</v>
      </c>
      <c r="X2" s="32">
        <f>U4-U2</f>
        <v>309.66081632700002</v>
      </c>
      <c r="Y2" s="22">
        <v>1</v>
      </c>
      <c r="Z2" s="32">
        <f t="shared" ref="Z2:Z11" si="5">X2</f>
        <v>309.66081632700002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63.11824424387958</v>
      </c>
      <c r="G3" s="13">
        <f t="shared" si="1"/>
        <v>58.421132663166254</v>
      </c>
      <c r="H3" s="53">
        <f t="shared" si="2"/>
        <v>8.0400898897237436</v>
      </c>
      <c r="I3" s="32"/>
      <c r="J3" s="11" t="s">
        <v>32</v>
      </c>
      <c r="K3" s="61" t="s">
        <v>76</v>
      </c>
      <c r="L3" s="19">
        <v>44</v>
      </c>
      <c r="M3" s="32">
        <f t="shared" si="3"/>
        <v>41.82625850300002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104.58544217600002</v>
      </c>
      <c r="S3" s="42"/>
      <c r="T3" s="11" t="s">
        <v>93</v>
      </c>
      <c r="U3" s="22">
        <v>33.748526077000001</v>
      </c>
      <c r="V3" s="32">
        <f>U6-U5</f>
        <v>41.82625850300002</v>
      </c>
      <c r="W3" s="22">
        <v>2</v>
      </c>
      <c r="X3" s="32">
        <f>U7-U5</f>
        <v>104.58544217600002</v>
      </c>
      <c r="Y3" s="22">
        <v>2</v>
      </c>
      <c r="Z3" s="32">
        <f t="shared" si="5"/>
        <v>104.58544217600002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50.604970520018298</v>
      </c>
      <c r="G4" s="13">
        <f t="shared" si="1"/>
        <v>50.438771721008152</v>
      </c>
      <c r="H4" s="53">
        <f t="shared" si="2"/>
        <v>0.32950603938066048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38.533764172999952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130.25693877600003</v>
      </c>
      <c r="S4" s="42"/>
      <c r="T4" s="11" t="s">
        <v>94</v>
      </c>
      <c r="U4" s="22">
        <v>312.47673469400002</v>
      </c>
      <c r="V4" s="32">
        <f>U9-U8</f>
        <v>38.533764172999952</v>
      </c>
      <c r="W4" s="22">
        <v>3</v>
      </c>
      <c r="X4" s="32">
        <f>U10-U8</f>
        <v>130.25693877600003</v>
      </c>
      <c r="Y4" s="22">
        <v>3</v>
      </c>
      <c r="Z4" s="32">
        <f t="shared" si="5"/>
        <v>130.25693877600003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168.58188726427454</v>
      </c>
      <c r="G5" s="13">
        <f t="shared" si="1"/>
        <v>153.50119005572628</v>
      </c>
      <c r="H5" s="53">
        <f t="shared" si="2"/>
        <v>9.8244822747455185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31.320090703000005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170.422131519</v>
      </c>
      <c r="S5" s="42"/>
      <c r="T5" s="11" t="s">
        <v>95</v>
      </c>
      <c r="U5" s="22">
        <v>321.05374149699998</v>
      </c>
      <c r="V5" s="32">
        <f>U12-U11</f>
        <v>31.320090703000005</v>
      </c>
      <c r="W5" s="22">
        <v>4</v>
      </c>
      <c r="X5" s="32">
        <f>U13-U11</f>
        <v>170.422131519</v>
      </c>
      <c r="Y5" s="22">
        <v>4</v>
      </c>
      <c r="Z5" s="32">
        <f t="shared" si="5"/>
        <v>170.422131519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53.449193493057145</v>
      </c>
      <c r="G6" s="13">
        <f t="shared" si="1"/>
        <v>52.227564403471803</v>
      </c>
      <c r="H6" s="53">
        <f t="shared" si="2"/>
        <v>2.3390504679634931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77.456734694000033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282.60938775500006</v>
      </c>
      <c r="S6" s="42"/>
      <c r="T6" s="11" t="s">
        <v>96</v>
      </c>
      <c r="U6" s="22">
        <v>362.88</v>
      </c>
      <c r="V6" s="32">
        <f>U15-U14</f>
        <v>77.456734694000033</v>
      </c>
      <c r="W6" s="22">
        <v>5</v>
      </c>
      <c r="X6" s="32">
        <f>U16-U14</f>
        <v>282.60938775500006</v>
      </c>
      <c r="Y6" s="22">
        <v>5</v>
      </c>
      <c r="Z6" s="32">
        <f t="shared" si="5"/>
        <v>282.60938775500006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41.707925694472344</v>
      </c>
      <c r="G7" s="25">
        <f t="shared" si="1"/>
        <v>40.312464768543514</v>
      </c>
      <c r="H7" s="53">
        <f t="shared" si="2"/>
        <v>3.4616115237333038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56.10444444399991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267.90721088399982</v>
      </c>
      <c r="S7" s="42"/>
      <c r="T7" s="11" t="s">
        <v>97</v>
      </c>
      <c r="U7" s="22">
        <v>425.63918367299999</v>
      </c>
      <c r="V7" s="32">
        <f>U18-U17</f>
        <v>56.10444444399991</v>
      </c>
      <c r="W7" s="22">
        <v>6</v>
      </c>
      <c r="X7" s="32">
        <f>U19-U17</f>
        <v>267.90721088399982</v>
      </c>
      <c r="Y7" s="22">
        <v>6</v>
      </c>
      <c r="Z7" s="32">
        <f t="shared" si="5"/>
        <v>267.90721088399982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45.290324071580727</v>
      </c>
      <c r="G8" s="25">
        <f t="shared" si="1"/>
        <v>43.473550060227367</v>
      </c>
      <c r="H8" s="53">
        <f t="shared" si="2"/>
        <v>4.1790330185513671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52.991451246999986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204.26213151900015</v>
      </c>
      <c r="S8" s="42"/>
      <c r="T8" s="11" t="s">
        <v>98</v>
      </c>
      <c r="U8" s="22">
        <v>432.86179138300002</v>
      </c>
      <c r="V8" s="32">
        <f>U21-U20</f>
        <v>52.991451246999986</v>
      </c>
      <c r="W8" s="22">
        <v>7</v>
      </c>
      <c r="X8" s="32">
        <f>U22-U20</f>
        <v>204.26213151900015</v>
      </c>
      <c r="Y8" s="22">
        <v>7</v>
      </c>
      <c r="Z8" s="32">
        <f t="shared" si="5"/>
        <v>204.26213151900015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111.10669106548559</v>
      </c>
      <c r="G9" s="25">
        <f t="shared" si="1"/>
        <v>86.820931294522339</v>
      </c>
      <c r="H9" s="52">
        <f t="shared" si="2"/>
        <v>27.972240574774247</v>
      </c>
      <c r="I9" s="32"/>
      <c r="J9" s="11" t="s">
        <v>37</v>
      </c>
      <c r="K9" s="11" t="s">
        <v>40</v>
      </c>
      <c r="L9" s="19">
        <v>76</v>
      </c>
      <c r="M9" s="32">
        <f t="shared" si="3"/>
        <v>41.041632652999851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143.05306122399998</v>
      </c>
      <c r="S9" s="42"/>
      <c r="T9" s="11" t="s">
        <v>99</v>
      </c>
      <c r="U9" s="22">
        <v>471.39555555599998</v>
      </c>
      <c r="V9" s="32">
        <f>U24-U23</f>
        <v>41.041632652999851</v>
      </c>
      <c r="W9" s="22">
        <v>8</v>
      </c>
      <c r="X9" s="32">
        <f>U25-U23</f>
        <v>143.05306122399998</v>
      </c>
      <c r="Y9" s="22">
        <v>8</v>
      </c>
      <c r="Z9" s="32">
        <f t="shared" si="5"/>
        <v>143.05306122399998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60.056288584945122</v>
      </c>
      <c r="G10" s="25">
        <f t="shared" si="1"/>
        <v>53.135110699250333</v>
      </c>
      <c r="H10" s="52">
        <f t="shared" si="2"/>
        <v>13.025620525887863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38.96344671199995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145.66639455799987</v>
      </c>
      <c r="S10" s="42"/>
      <c r="T10" s="11" t="s">
        <v>100</v>
      </c>
      <c r="U10" s="22">
        <v>563.11873015900005</v>
      </c>
      <c r="V10" s="32">
        <f>U27-U26</f>
        <v>38.96344671199995</v>
      </c>
      <c r="W10" s="22">
        <v>9</v>
      </c>
      <c r="X10" s="32">
        <f>U28-U26</f>
        <v>145.66639455799987</v>
      </c>
      <c r="Y10" s="22">
        <v>9</v>
      </c>
      <c r="Z10" s="32">
        <f t="shared" si="5"/>
        <v>145.66639455799987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45.883786836602091</v>
      </c>
      <c r="G11" s="25">
        <f t="shared" si="1"/>
        <v>44.378191649195529</v>
      </c>
      <c r="H11" s="53">
        <f t="shared" si="2"/>
        <v>3.3926465488006325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36.614240362999908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181.17006802700007</v>
      </c>
      <c r="S11" s="42"/>
      <c r="T11" s="11" t="s">
        <v>101</v>
      </c>
      <c r="U11" s="22">
        <v>570.48888888900001</v>
      </c>
      <c r="V11" s="32">
        <f>U30-U29</f>
        <v>36.614240362999908</v>
      </c>
      <c r="W11" s="22">
        <v>10</v>
      </c>
      <c r="X11" s="32">
        <f>U31-U29</f>
        <v>181.17006802700007</v>
      </c>
      <c r="Y11" s="22">
        <v>10</v>
      </c>
      <c r="Z11" s="32">
        <f t="shared" si="5"/>
        <v>181.17006802700007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52.066115701941499</v>
      </c>
      <c r="G12" s="25">
        <f t="shared" si="1"/>
        <v>51.212979027839047</v>
      </c>
      <c r="H12" s="53">
        <f t="shared" si="2"/>
        <v>1.6658602766277113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32.266666666999981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67.560997732999795</v>
      </c>
      <c r="S12" s="42"/>
      <c r="T12" s="11" t="s">
        <v>102</v>
      </c>
      <c r="U12" s="22">
        <v>601.80897959200001</v>
      </c>
      <c r="V12" s="32">
        <f>U33-U32</f>
        <v>32.266666666999981</v>
      </c>
      <c r="W12" s="22" t="s">
        <v>68</v>
      </c>
      <c r="X12" s="32">
        <f>U38-U32</f>
        <v>237.97442176900017</v>
      </c>
      <c r="Y12" s="22">
        <v>11</v>
      </c>
      <c r="Z12" s="32">
        <f>V12+X30</f>
        <v>67.560997732999795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69.831759874630762</v>
      </c>
      <c r="G13" s="25">
        <f t="shared" si="1"/>
        <v>69.001945314285862</v>
      </c>
      <c r="H13" s="53">
        <f t="shared" si="2"/>
        <v>1.2025958928626015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20.907392290000189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42.317641723000179</v>
      </c>
      <c r="S13" s="42"/>
      <c r="T13" s="11" t="s">
        <v>103</v>
      </c>
      <c r="U13" s="22">
        <v>740.91102040800001</v>
      </c>
      <c r="V13" s="32">
        <f>U34-U33</f>
        <v>20.907392290000189</v>
      </c>
      <c r="W13" s="22" t="s">
        <v>42</v>
      </c>
      <c r="X13" s="32">
        <f>U41-U39</f>
        <v>161.89267573699999</v>
      </c>
      <c r="Y13" s="22">
        <v>12</v>
      </c>
      <c r="Z13" s="32">
        <f>V13+X31</f>
        <v>42.317641723000179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36.818342544250861</v>
      </c>
      <c r="G14" s="25">
        <f t="shared" si="1"/>
        <v>32.787964788234483</v>
      </c>
      <c r="H14" s="52">
        <f t="shared" si="2"/>
        <v>12.292247420805529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55.407165532999898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128.0957823130002</v>
      </c>
      <c r="S14" s="42"/>
      <c r="T14" s="11" t="s">
        <v>104</v>
      </c>
      <c r="U14" s="22">
        <v>747.21591836699997</v>
      </c>
      <c r="V14" s="32">
        <f>U35-U34</f>
        <v>55.407165532999898</v>
      </c>
      <c r="W14" s="22" t="s">
        <v>43</v>
      </c>
      <c r="X14" s="32">
        <f>U44-U42</f>
        <v>131.98888888900001</v>
      </c>
      <c r="Y14" s="22">
        <v>13</v>
      </c>
      <c r="Z14" s="32">
        <f>V14+X32</f>
        <v>128.0957823130002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42.673819082361234</v>
      </c>
      <c r="G15" s="25">
        <f t="shared" si="1"/>
        <v>35.579126565041832</v>
      </c>
      <c r="H15" s="52">
        <f t="shared" si="2"/>
        <v>19.940603388196358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36.556371882000349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161.89267573699999</v>
      </c>
      <c r="S15" s="42"/>
      <c r="T15" s="11" t="s">
        <v>105</v>
      </c>
      <c r="U15" s="22">
        <v>824.67265306100001</v>
      </c>
      <c r="V15" s="32">
        <f>U40-U39</f>
        <v>36.556371882000349</v>
      </c>
      <c r="W15" s="22">
        <v>12</v>
      </c>
      <c r="X15" s="32">
        <f>U47-U45</f>
        <v>188.78476190500032</v>
      </c>
      <c r="Y15" s="22">
        <v>14</v>
      </c>
      <c r="Z15" s="32">
        <f t="shared" ref="Z15:Z27" si="7">X13</f>
        <v>161.89267573699999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95.016541790548601</v>
      </c>
      <c r="G16" s="25">
        <f t="shared" si="1"/>
        <v>84.855597272426238</v>
      </c>
      <c r="H16" s="52">
        <f t="shared" si="2"/>
        <v>11.974395142728145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29.047573695999745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131.98888888900001</v>
      </c>
      <c r="S16" s="42"/>
      <c r="T16" s="11" t="s">
        <v>106</v>
      </c>
      <c r="U16" s="22">
        <v>1029.825306122</v>
      </c>
      <c r="V16" s="32">
        <f>U43-U42</f>
        <v>29.047573695999745</v>
      </c>
      <c r="W16" s="22">
        <v>13</v>
      </c>
      <c r="X16" s="32">
        <f>U50-U48</f>
        <v>136.19848072600007</v>
      </c>
      <c r="Y16" s="22">
        <v>15</v>
      </c>
      <c r="Z16" s="32">
        <f t="shared" si="7"/>
        <v>131.98888888900001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42.635860997439849</v>
      </c>
      <c r="G17" s="13">
        <f t="shared" si="1"/>
        <v>41.714171845939731</v>
      </c>
      <c r="H17" s="53">
        <f t="shared" si="2"/>
        <v>2.209534819255512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55.235192744000415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188.78476190500032</v>
      </c>
      <c r="S17" s="42"/>
      <c r="T17" s="11" t="s">
        <v>107</v>
      </c>
      <c r="U17" s="22">
        <v>1037.8146938780001</v>
      </c>
      <c r="V17" s="32">
        <f>U46-U45</f>
        <v>55.235192744000415</v>
      </c>
      <c r="W17" s="22">
        <v>14</v>
      </c>
      <c r="X17" s="32">
        <f>U53-U51</f>
        <v>118.13637188200028</v>
      </c>
      <c r="Y17" s="22">
        <v>16</v>
      </c>
      <c r="Z17" s="32">
        <f t="shared" si="7"/>
        <v>188.78476190500032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40.40666884125082</v>
      </c>
      <c r="G18" s="13">
        <f t="shared" si="1"/>
        <v>37.885885161822983</v>
      </c>
      <c r="H18" s="53">
        <f t="shared" si="2"/>
        <v>6.653622235987747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37.122585033999712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136.19848072600007</v>
      </c>
      <c r="S18" s="42"/>
      <c r="T18" s="11" t="s">
        <v>108</v>
      </c>
      <c r="U18" s="22">
        <v>1093.919138322</v>
      </c>
      <c r="V18" s="32">
        <f>U49-U48</f>
        <v>37.122585033999712</v>
      </c>
      <c r="W18" s="22">
        <v>15</v>
      </c>
      <c r="X18" s="32">
        <f>U56-U54</f>
        <v>212.51755102000016</v>
      </c>
      <c r="Y18" s="22">
        <v>17</v>
      </c>
      <c r="Z18" s="32">
        <f t="shared" si="7"/>
        <v>136.19848072600007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84.671628834534516</v>
      </c>
      <c r="G19" s="25">
        <f t="shared" si="1"/>
        <v>71.8659957534515</v>
      </c>
      <c r="H19" s="52">
        <f t="shared" si="2"/>
        <v>17.81876525445346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25.864625851000255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118.13637188200028</v>
      </c>
      <c r="S19" s="42"/>
      <c r="T19" s="11" t="s">
        <v>109</v>
      </c>
      <c r="U19" s="22">
        <v>1305.7219047619999</v>
      </c>
      <c r="V19" s="32">
        <f>U52-U51</f>
        <v>25.864625851000255</v>
      </c>
      <c r="W19" s="22">
        <v>16</v>
      </c>
      <c r="X19" s="32">
        <f>U59-U57</f>
        <v>48.569614513000033</v>
      </c>
      <c r="Y19" s="22">
        <v>18</v>
      </c>
      <c r="Z19" s="32">
        <f t="shared" si="7"/>
        <v>118.13637188200028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58.166447362197623</v>
      </c>
      <c r="G20" s="25">
        <f t="shared" si="1"/>
        <v>55.336606052331462</v>
      </c>
      <c r="H20" s="53">
        <f t="shared" si="2"/>
        <v>5.1138685794896759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57.765260771000158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212.51755102000016</v>
      </c>
      <c r="S20" s="42"/>
      <c r="T20" s="11" t="s">
        <v>110</v>
      </c>
      <c r="U20" s="22">
        <v>1315.6</v>
      </c>
      <c r="V20" s="32">
        <f>U55-U54</f>
        <v>57.765260771000158</v>
      </c>
      <c r="W20" s="22">
        <v>17</v>
      </c>
      <c r="X20" s="32">
        <f>U62-U60</f>
        <v>88.796145125000294</v>
      </c>
      <c r="Y20" s="22">
        <v>19</v>
      </c>
      <c r="Z20" s="32">
        <f t="shared" si="7"/>
        <v>212.51755102000016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97.061108233289573</v>
      </c>
      <c r="G21" s="25">
        <f t="shared" si="1"/>
        <v>92.650519159371541</v>
      </c>
      <c r="H21" s="53">
        <f t="shared" si="2"/>
        <v>4.7604580243433041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21.01768707500014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48.569614513000033</v>
      </c>
      <c r="S21" s="42"/>
      <c r="T21" s="11" t="s">
        <v>111</v>
      </c>
      <c r="U21" s="22">
        <v>1368.5914512469999</v>
      </c>
      <c r="V21" s="32">
        <f>U58-U57</f>
        <v>21.01768707500014</v>
      </c>
      <c r="W21" s="22">
        <v>18</v>
      </c>
      <c r="X21" s="32">
        <f>U65-U63</f>
        <v>240.83274376400004</v>
      </c>
      <c r="Y21" s="22">
        <v>20</v>
      </c>
      <c r="Z21" s="32">
        <f t="shared" si="7"/>
        <v>48.569614513000033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63.524316750826635</v>
      </c>
      <c r="G22" s="13">
        <f t="shared" si="1"/>
        <v>58.335864836339461</v>
      </c>
      <c r="H22" s="53">
        <f t="shared" si="2"/>
        <v>8.8941030171461612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36.206575963999967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88.796145125000294</v>
      </c>
      <c r="S22" s="42"/>
      <c r="T22" s="11" t="s">
        <v>112</v>
      </c>
      <c r="U22" s="22">
        <v>1519.8621315190001</v>
      </c>
      <c r="V22" s="32">
        <f>U61-U60</f>
        <v>36.206575963999967</v>
      </c>
      <c r="W22" s="22">
        <v>19</v>
      </c>
      <c r="X22" s="32">
        <f>U68-U66</f>
        <v>262.31551020399957</v>
      </c>
      <c r="Y22" s="22">
        <v>21</v>
      </c>
      <c r="Z22" s="32">
        <f t="shared" si="7"/>
        <v>88.796145125000294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44.743240263294624</v>
      </c>
      <c r="G23" s="13">
        <f t="shared" si="1"/>
        <v>41.481070405399407</v>
      </c>
      <c r="H23" s="53">
        <f t="shared" si="2"/>
        <v>7.8642374124236536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48.945941042999948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240.83274376400004</v>
      </c>
      <c r="S23" s="42"/>
      <c r="T23" s="11" t="s">
        <v>113</v>
      </c>
      <c r="U23" s="22">
        <v>1528.5746938780001</v>
      </c>
      <c r="V23" s="32">
        <f>U64-U63</f>
        <v>48.945941042999948</v>
      </c>
      <c r="W23" s="22">
        <v>20</v>
      </c>
      <c r="X23" s="32">
        <f>U71-U69</f>
        <v>80.312834466999902</v>
      </c>
      <c r="Y23" s="22">
        <v>22</v>
      </c>
      <c r="Z23" s="32">
        <f t="shared" si="7"/>
        <v>240.83274376400004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27.510412270735333</v>
      </c>
      <c r="G24" s="13">
        <f t="shared" si="1"/>
        <v>28.36279103059519</v>
      </c>
      <c r="H24" s="53">
        <f t="shared" si="2"/>
        <v>-3.0052710924689614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74.153741496999828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262.31551020399957</v>
      </c>
      <c r="S24" s="42"/>
      <c r="T24" s="11" t="s">
        <v>114</v>
      </c>
      <c r="U24" s="22">
        <v>1569.6163265309999</v>
      </c>
      <c r="V24" s="32">
        <f>U67-U66</f>
        <v>74.153741496999828</v>
      </c>
      <c r="W24" s="22">
        <v>21</v>
      </c>
      <c r="X24" s="32">
        <f>U74-U72</f>
        <v>160.39696145100015</v>
      </c>
      <c r="Y24" s="22">
        <v>23</v>
      </c>
      <c r="Z24" s="32">
        <f t="shared" si="7"/>
        <v>262.31551020399957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96.893060861498114</v>
      </c>
      <c r="G25" s="13">
        <f t="shared" si="1"/>
        <v>95.626060902578033</v>
      </c>
      <c r="H25" s="53">
        <f t="shared" si="2"/>
        <v>1.3249525777401583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21.673378684999989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80.312834466999902</v>
      </c>
      <c r="S25" s="42"/>
      <c r="T25" s="11" t="s">
        <v>115</v>
      </c>
      <c r="U25" s="22">
        <v>1671.627755102</v>
      </c>
      <c r="V25" s="32">
        <f>U70-U69</f>
        <v>21.673378684999989</v>
      </c>
      <c r="W25" s="22">
        <v>22</v>
      </c>
      <c r="X25" s="32">
        <f>U77-U75</f>
        <v>242.3902040819994</v>
      </c>
      <c r="Y25" s="22">
        <v>24</v>
      </c>
      <c r="Z25" s="32">
        <f t="shared" si="7"/>
        <v>80.312834466999902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40.343729797872307</v>
      </c>
      <c r="G26" s="13">
        <f t="shared" si="1"/>
        <v>35.723831350449004</v>
      </c>
      <c r="H26" s="52">
        <f t="shared" si="2"/>
        <v>12.932259146848862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55.770748298999933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160.39696145100015</v>
      </c>
      <c r="S26" s="42"/>
      <c r="T26" s="11" t="s">
        <v>116</v>
      </c>
      <c r="U26" s="22">
        <v>1679.7239002270001</v>
      </c>
      <c r="V26" s="32">
        <f>U73-U72</f>
        <v>55.770748298999933</v>
      </c>
      <c r="W26" s="22">
        <v>23</v>
      </c>
      <c r="X26" s="2">
        <f>SUM(X2:X25)</f>
        <v>4250.7007482990002</v>
      </c>
      <c r="Z26" s="32">
        <f t="shared" si="7"/>
        <v>160.39696145100015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50.074520913150806</v>
      </c>
      <c r="G27" s="13">
        <f t="shared" si="1"/>
        <v>45.298860329708376</v>
      </c>
      <c r="H27" s="52">
        <f t="shared" si="2"/>
        <v>10.542562326475146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107.83927437599959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242.3902040819994</v>
      </c>
      <c r="S27" s="42"/>
      <c r="T27" s="11" t="s">
        <v>117</v>
      </c>
      <c r="U27" s="22">
        <v>1718.687346939</v>
      </c>
      <c r="V27" s="32">
        <f>U76-U75</f>
        <v>107.83927437599959</v>
      </c>
      <c r="W27" s="22">
        <v>24</v>
      </c>
      <c r="X27" s="32">
        <f t="shared" ref="X27:X32" si="8">U33-U32</f>
        <v>32.266666666999981</v>
      </c>
      <c r="Y27" s="22" t="s">
        <v>68</v>
      </c>
      <c r="Z27" s="32">
        <f t="shared" si="7"/>
        <v>242.3902040819994</v>
      </c>
      <c r="AA27" s="21">
        <v>24</v>
      </c>
      <c r="AD27" s="49"/>
    </row>
    <row r="28" spans="1:30" x14ac:dyDescent="0.3">
      <c r="T28" s="11" t="s">
        <v>118</v>
      </c>
      <c r="U28" s="22">
        <v>1825.3902947849999</v>
      </c>
      <c r="V28" s="32"/>
      <c r="X28" s="32">
        <f t="shared" si="8"/>
        <v>20.907392290000189</v>
      </c>
      <c r="Y28" s="22" t="s">
        <v>42</v>
      </c>
      <c r="Z28" s="21"/>
      <c r="AD28" s="49"/>
    </row>
    <row r="29" spans="1:30" x14ac:dyDescent="0.3">
      <c r="T29" s="11" t="s">
        <v>119</v>
      </c>
      <c r="U29" s="22">
        <v>1832.296054422</v>
      </c>
      <c r="V29" s="32"/>
      <c r="X29" s="32">
        <f t="shared" si="8"/>
        <v>55.407165532999898</v>
      </c>
      <c r="Y29" s="22" t="s">
        <v>43</v>
      </c>
      <c r="Z29" s="21"/>
      <c r="AD29" s="49"/>
    </row>
    <row r="30" spans="1:30" x14ac:dyDescent="0.3">
      <c r="T30" s="11" t="s">
        <v>120</v>
      </c>
      <c r="U30" s="22">
        <v>1868.9102947849999</v>
      </c>
      <c r="V30" s="32"/>
      <c r="X30" s="32">
        <f t="shared" si="8"/>
        <v>35.294331065999813</v>
      </c>
      <c r="Y30" s="22" t="s">
        <v>69</v>
      </c>
      <c r="Z30" s="21"/>
      <c r="AD30" s="49"/>
    </row>
    <row r="31" spans="1:30" x14ac:dyDescent="0.3">
      <c r="T31" s="11" t="s">
        <v>121</v>
      </c>
      <c r="U31" s="22">
        <v>2013.4661224490001</v>
      </c>
      <c r="V31" s="32"/>
      <c r="X31" s="32">
        <f t="shared" si="8"/>
        <v>21.41024943299999</v>
      </c>
      <c r="Y31" s="22" t="s">
        <v>70</v>
      </c>
      <c r="Z31" s="21"/>
      <c r="AD31" s="49"/>
    </row>
    <row r="32" spans="1:30" x14ac:dyDescent="0.3">
      <c r="T32" s="11" t="s">
        <v>122</v>
      </c>
      <c r="U32" s="22">
        <v>2020.2938775509999</v>
      </c>
      <c r="V32" s="32"/>
      <c r="X32" s="32">
        <f t="shared" si="8"/>
        <v>72.688616780000302</v>
      </c>
      <c r="Y32" s="22" t="s">
        <v>71</v>
      </c>
      <c r="Z32" s="21"/>
      <c r="AD32" s="49"/>
    </row>
    <row r="33" spans="20:30" x14ac:dyDescent="0.3">
      <c r="T33" s="11" t="s">
        <v>123</v>
      </c>
      <c r="U33" s="22">
        <v>2052.5605442179999</v>
      </c>
      <c r="V33" s="32"/>
      <c r="X33" s="22"/>
      <c r="Z33" s="21"/>
      <c r="AD33" s="49"/>
    </row>
    <row r="34" spans="20:30" x14ac:dyDescent="0.3">
      <c r="T34" s="11" t="s">
        <v>124</v>
      </c>
      <c r="U34" s="22">
        <v>2073.4679365080001</v>
      </c>
      <c r="V34" s="32"/>
      <c r="X34" s="22"/>
      <c r="Z34" s="21"/>
      <c r="AD34" s="49"/>
    </row>
    <row r="35" spans="20:30" x14ac:dyDescent="0.3">
      <c r="T35" s="11" t="s">
        <v>125</v>
      </c>
      <c r="U35" s="22">
        <v>2128.875102041</v>
      </c>
      <c r="V35" s="32"/>
      <c r="X35" s="22"/>
      <c r="Y35" s="42"/>
      <c r="Z35" s="21"/>
      <c r="AD35" s="49"/>
    </row>
    <row r="36" spans="20:30" x14ac:dyDescent="0.3">
      <c r="T36" s="11" t="s">
        <v>126</v>
      </c>
      <c r="U36" s="22">
        <v>2164.1694331069998</v>
      </c>
      <c r="V36" s="32"/>
      <c r="X36" s="22"/>
      <c r="Y36" s="42"/>
      <c r="Z36" s="21"/>
      <c r="AD36" s="49"/>
    </row>
    <row r="37" spans="20:30" x14ac:dyDescent="0.3">
      <c r="T37" s="11" t="s">
        <v>127</v>
      </c>
      <c r="U37" s="22">
        <v>2185.5796825399998</v>
      </c>
      <c r="V37" s="32"/>
      <c r="X37" s="22"/>
      <c r="Y37" s="42"/>
      <c r="Z37" s="21"/>
      <c r="AD37" s="49"/>
    </row>
    <row r="38" spans="20:30" x14ac:dyDescent="0.3">
      <c r="T38" s="11" t="s">
        <v>128</v>
      </c>
      <c r="U38" s="22">
        <v>2258.2682993200001</v>
      </c>
      <c r="V38" s="32"/>
      <c r="X38" s="22"/>
      <c r="Z38" s="21"/>
      <c r="AD38" s="49"/>
    </row>
    <row r="39" spans="20:30" x14ac:dyDescent="0.3">
      <c r="T39" s="11" t="s">
        <v>129</v>
      </c>
      <c r="U39" s="22">
        <v>2270.5420408159998</v>
      </c>
      <c r="V39" s="32"/>
      <c r="X39" s="22"/>
      <c r="Z39" s="21"/>
      <c r="AD39" s="49"/>
    </row>
    <row r="40" spans="20:30" x14ac:dyDescent="0.3">
      <c r="T40" s="11" t="s">
        <v>130</v>
      </c>
      <c r="U40" s="22">
        <v>2307.0984126980002</v>
      </c>
      <c r="V40" s="32"/>
      <c r="X40" s="22"/>
      <c r="Z40" s="21"/>
      <c r="AD40" s="49"/>
    </row>
    <row r="41" spans="20:30" x14ac:dyDescent="0.3">
      <c r="T41" s="11" t="s">
        <v>131</v>
      </c>
      <c r="U41" s="22">
        <v>2432.4347165529998</v>
      </c>
      <c r="V41" s="32"/>
      <c r="X41" s="22"/>
      <c r="Z41" s="21"/>
      <c r="AD41" s="49"/>
    </row>
    <row r="42" spans="20:30" x14ac:dyDescent="0.3">
      <c r="T42" s="11" t="s">
        <v>132</v>
      </c>
      <c r="U42" s="22">
        <v>2439.2822222220002</v>
      </c>
      <c r="V42" s="32"/>
      <c r="X42" s="22"/>
      <c r="Z42" s="21"/>
      <c r="AD42" s="49"/>
    </row>
    <row r="43" spans="20:30" x14ac:dyDescent="0.3">
      <c r="T43" s="11" t="s">
        <v>133</v>
      </c>
      <c r="U43" s="22">
        <v>2468.3297959179999</v>
      </c>
      <c r="V43" s="32"/>
      <c r="X43" s="22"/>
      <c r="Z43" s="21"/>
      <c r="AD43" s="49"/>
    </row>
    <row r="44" spans="20:30" x14ac:dyDescent="0.3">
      <c r="T44" s="11" t="s">
        <v>134</v>
      </c>
      <c r="U44" s="22">
        <v>2571.2711111110002</v>
      </c>
      <c r="V44" s="32"/>
      <c r="X44" s="22"/>
      <c r="Z44" s="21"/>
      <c r="AD44" s="49"/>
    </row>
    <row r="45" spans="20:30" x14ac:dyDescent="0.3">
      <c r="T45" s="11" t="s">
        <v>135</v>
      </c>
      <c r="U45" s="22">
        <v>2577.1631746029998</v>
      </c>
      <c r="V45" s="32"/>
      <c r="X45" s="22"/>
      <c r="Z45" s="21"/>
      <c r="AD45" s="49"/>
    </row>
    <row r="46" spans="20:30" x14ac:dyDescent="0.3">
      <c r="T46" s="11" t="s">
        <v>136</v>
      </c>
      <c r="U46" s="22">
        <v>2632.3983673470002</v>
      </c>
      <c r="V46" s="32"/>
      <c r="X46" s="22"/>
      <c r="Z46" s="21"/>
      <c r="AD46" s="49"/>
    </row>
    <row r="47" spans="20:30" x14ac:dyDescent="0.3">
      <c r="T47" s="11" t="s">
        <v>137</v>
      </c>
      <c r="U47" s="22">
        <v>2765.9479365080001</v>
      </c>
      <c r="V47" s="32"/>
      <c r="X47" s="22"/>
      <c r="Z47" s="21"/>
      <c r="AD47" s="49"/>
    </row>
    <row r="48" spans="20:30" x14ac:dyDescent="0.3">
      <c r="T48" s="11" t="s">
        <v>138</v>
      </c>
      <c r="U48" s="22">
        <v>2773.1304761900001</v>
      </c>
      <c r="V48" s="32"/>
      <c r="X48" s="22"/>
      <c r="Z48" s="21"/>
      <c r="AD48" s="49"/>
    </row>
    <row r="49" spans="20:30" x14ac:dyDescent="0.3">
      <c r="T49" s="11" t="s">
        <v>139</v>
      </c>
      <c r="U49" s="22">
        <v>2810.2530612239998</v>
      </c>
      <c r="V49" s="32"/>
      <c r="X49" s="22"/>
      <c r="Z49" s="21"/>
      <c r="AD49" s="49"/>
    </row>
    <row r="50" spans="20:30" x14ac:dyDescent="0.3">
      <c r="T50" s="11" t="s">
        <v>140</v>
      </c>
      <c r="U50" s="22">
        <v>2909.3289569160002</v>
      </c>
      <c r="V50" s="32"/>
      <c r="X50" s="22"/>
      <c r="Z50" s="21"/>
      <c r="AD50" s="49"/>
    </row>
    <row r="51" spans="20:30" x14ac:dyDescent="0.3">
      <c r="T51" s="11" t="s">
        <v>141</v>
      </c>
      <c r="U51" s="22">
        <v>2916.8510204079998</v>
      </c>
      <c r="V51" s="32"/>
      <c r="X51" s="22"/>
      <c r="Z51" s="21"/>
      <c r="AD51" s="49"/>
    </row>
    <row r="52" spans="20:30" x14ac:dyDescent="0.3">
      <c r="T52" s="11" t="s">
        <v>142</v>
      </c>
      <c r="U52" s="22">
        <v>2942.7156462590001</v>
      </c>
      <c r="V52" s="32"/>
      <c r="X52" s="22"/>
      <c r="Z52" s="21"/>
      <c r="AD52" s="49"/>
    </row>
    <row r="53" spans="20:30" x14ac:dyDescent="0.3">
      <c r="T53" s="11" t="s">
        <v>143</v>
      </c>
      <c r="U53" s="22">
        <v>3034.9873922900001</v>
      </c>
      <c r="V53" s="32"/>
      <c r="X53" s="22"/>
      <c r="Z53" s="21"/>
      <c r="AD53" s="49"/>
    </row>
    <row r="54" spans="20:30" x14ac:dyDescent="0.3">
      <c r="T54" s="11" t="s">
        <v>144</v>
      </c>
      <c r="U54" s="22">
        <v>3041.3846712019999</v>
      </c>
      <c r="V54" s="32"/>
      <c r="X54" s="22"/>
      <c r="Z54" s="21"/>
      <c r="AD54" s="49"/>
    </row>
    <row r="55" spans="20:30" x14ac:dyDescent="0.3">
      <c r="T55" s="11" t="s">
        <v>145</v>
      </c>
      <c r="U55" s="22">
        <v>3099.1499319730001</v>
      </c>
      <c r="V55" s="32"/>
      <c r="X55" s="22"/>
      <c r="Z55" s="21"/>
      <c r="AD55" s="49"/>
    </row>
    <row r="56" spans="20:30" x14ac:dyDescent="0.3">
      <c r="T56" s="11" t="s">
        <v>146</v>
      </c>
      <c r="U56" s="22">
        <v>3253.9022222220001</v>
      </c>
      <c r="V56" s="32"/>
      <c r="X56" s="22"/>
      <c r="Z56" s="21"/>
      <c r="AD56" s="49"/>
    </row>
    <row r="57" spans="20:30" x14ac:dyDescent="0.3">
      <c r="T57" s="11" t="s">
        <v>147</v>
      </c>
      <c r="U57" s="22">
        <v>3261.0430839000001</v>
      </c>
      <c r="V57" s="32"/>
      <c r="X57" s="22"/>
      <c r="Z57" s="21"/>
      <c r="AD57" s="49"/>
    </row>
    <row r="58" spans="20:30" x14ac:dyDescent="0.3">
      <c r="T58" s="11" t="s">
        <v>148</v>
      </c>
      <c r="U58" s="22">
        <v>3282.0607709750002</v>
      </c>
      <c r="V58" s="32"/>
      <c r="X58" s="22"/>
      <c r="Z58" s="21"/>
      <c r="AD58" s="49"/>
    </row>
    <row r="59" spans="20:30" x14ac:dyDescent="0.3">
      <c r="T59" s="11" t="s">
        <v>149</v>
      </c>
      <c r="U59" s="22">
        <v>3309.6126984130001</v>
      </c>
      <c r="V59" s="32"/>
      <c r="X59" s="22"/>
      <c r="Z59" s="21"/>
      <c r="AD59" s="49"/>
    </row>
    <row r="60" spans="20:30" x14ac:dyDescent="0.3">
      <c r="T60" s="11" t="s">
        <v>150</v>
      </c>
      <c r="U60" s="22">
        <v>3316.9761904759998</v>
      </c>
      <c r="V60" s="32"/>
      <c r="X60" s="22"/>
      <c r="Z60" s="21"/>
      <c r="AD60" s="49"/>
    </row>
    <row r="61" spans="20:30" x14ac:dyDescent="0.3">
      <c r="T61" s="11" t="s">
        <v>151</v>
      </c>
      <c r="U61" s="22">
        <v>3353.1827664399998</v>
      </c>
      <c r="V61" s="32"/>
      <c r="X61" s="22"/>
      <c r="Z61" s="21"/>
      <c r="AD61" s="49"/>
    </row>
    <row r="62" spans="20:30" x14ac:dyDescent="0.3">
      <c r="T62" s="11" t="s">
        <v>152</v>
      </c>
      <c r="U62" s="22">
        <v>3405.7723356010001</v>
      </c>
      <c r="V62" s="32"/>
      <c r="X62" s="22"/>
      <c r="Z62" s="21"/>
      <c r="AD62" s="49"/>
    </row>
    <row r="63" spans="20:30" x14ac:dyDescent="0.3">
      <c r="T63" s="11" t="s">
        <v>153</v>
      </c>
      <c r="U63" s="22">
        <v>3414.2203174599999</v>
      </c>
      <c r="V63" s="32"/>
      <c r="X63" s="22"/>
      <c r="Z63" s="21"/>
      <c r="AD63" s="49"/>
    </row>
    <row r="64" spans="20:30" x14ac:dyDescent="0.3">
      <c r="T64" s="11" t="s">
        <v>154</v>
      </c>
      <c r="U64" s="22">
        <v>3463.1662585029999</v>
      </c>
      <c r="V64" s="32"/>
      <c r="X64" s="22"/>
      <c r="Z64" s="21"/>
      <c r="AD64" s="49"/>
    </row>
    <row r="65" spans="20:30" x14ac:dyDescent="0.3">
      <c r="T65" s="11" t="s">
        <v>155</v>
      </c>
      <c r="U65" s="22">
        <v>3655.053061224</v>
      </c>
      <c r="V65" s="32"/>
      <c r="X65" s="22"/>
      <c r="Z65" s="21"/>
      <c r="AD65" s="49"/>
    </row>
    <row r="66" spans="20:30" x14ac:dyDescent="0.3">
      <c r="T66" s="11" t="s">
        <v>156</v>
      </c>
      <c r="U66" s="22">
        <v>3661.6942857140002</v>
      </c>
      <c r="V66" s="32"/>
      <c r="X66" s="22"/>
      <c r="Z66" s="21"/>
      <c r="AD66" s="49"/>
    </row>
    <row r="67" spans="20:30" x14ac:dyDescent="0.3">
      <c r="T67" s="11" t="s">
        <v>157</v>
      </c>
      <c r="U67" s="22">
        <v>3735.848027211</v>
      </c>
      <c r="V67" s="32"/>
      <c r="X67" s="22"/>
      <c r="Z67" s="21"/>
      <c r="AD67" s="49"/>
    </row>
    <row r="68" spans="20:30" x14ac:dyDescent="0.3">
      <c r="T68" s="11" t="s">
        <v>158</v>
      </c>
      <c r="U68" s="22">
        <v>3924.0097959179998</v>
      </c>
      <c r="V68" s="32"/>
      <c r="X68" s="22"/>
      <c r="Z68" s="21"/>
      <c r="AD68" s="49"/>
    </row>
    <row r="69" spans="20:30" x14ac:dyDescent="0.3">
      <c r="T69" s="11" t="s">
        <v>159</v>
      </c>
      <c r="U69" s="22">
        <v>3929.7951020410001</v>
      </c>
      <c r="V69" s="32"/>
      <c r="X69" s="22"/>
      <c r="Z69" s="21"/>
      <c r="AD69" s="49"/>
    </row>
    <row r="70" spans="20:30" x14ac:dyDescent="0.3">
      <c r="T70" s="11" t="s">
        <v>160</v>
      </c>
      <c r="U70" s="22">
        <v>3951.4684807260001</v>
      </c>
      <c r="V70" s="32"/>
      <c r="X70" s="22"/>
      <c r="Z70" s="21"/>
      <c r="AD70" s="49"/>
    </row>
    <row r="71" spans="20:30" x14ac:dyDescent="0.3">
      <c r="T71" s="11" t="s">
        <v>161</v>
      </c>
      <c r="U71" s="22">
        <v>4010.107936508</v>
      </c>
      <c r="V71" s="32"/>
      <c r="X71" s="22"/>
      <c r="Z71" s="21"/>
      <c r="AD71" s="49"/>
    </row>
    <row r="72" spans="20:30" x14ac:dyDescent="0.3">
      <c r="T72" s="11" t="s">
        <v>162</v>
      </c>
      <c r="U72" s="22">
        <v>4019.2093877550001</v>
      </c>
      <c r="V72" s="32"/>
      <c r="X72" s="22"/>
      <c r="Z72" s="21"/>
      <c r="AD72" s="49"/>
    </row>
    <row r="73" spans="20:30" x14ac:dyDescent="0.3">
      <c r="T73" s="11" t="s">
        <v>163</v>
      </c>
      <c r="U73" s="22">
        <v>4074.980136054</v>
      </c>
      <c r="V73" s="32"/>
      <c r="X73" s="22"/>
      <c r="Z73" s="21"/>
      <c r="AD73" s="49"/>
    </row>
    <row r="74" spans="20:30" x14ac:dyDescent="0.3">
      <c r="T74" s="11" t="s">
        <v>164</v>
      </c>
      <c r="U74" s="22">
        <v>4179.6063492060002</v>
      </c>
      <c r="V74" s="32"/>
      <c r="X74" s="22"/>
      <c r="Z74" s="21"/>
      <c r="AD74" s="49"/>
    </row>
    <row r="75" spans="20:30" x14ac:dyDescent="0.3">
      <c r="T75" s="11" t="s">
        <v>165</v>
      </c>
      <c r="U75" s="22">
        <v>4185.7567346940004</v>
      </c>
      <c r="V75" s="32"/>
      <c r="X75" s="22"/>
      <c r="Z75" s="21"/>
      <c r="AD75" s="49"/>
    </row>
    <row r="76" spans="20:30" x14ac:dyDescent="0.3">
      <c r="T76" s="11" t="s">
        <v>166</v>
      </c>
      <c r="U76" s="22">
        <v>4293.59600907</v>
      </c>
      <c r="V76" s="32"/>
      <c r="X76" s="22"/>
      <c r="Z76" s="21"/>
      <c r="AD76" s="49"/>
    </row>
    <row r="77" spans="20:30" x14ac:dyDescent="0.3">
      <c r="T77" s="11" t="s">
        <v>167</v>
      </c>
      <c r="U77" s="22">
        <v>4428.1469387759998</v>
      </c>
      <c r="V77" s="32"/>
      <c r="X77" s="22"/>
      <c r="Z77" s="21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Tabelle56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182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182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54.480596693427316</v>
      </c>
      <c r="G2" s="13">
        <f t="shared" ref="G2:G27" si="1">Q2/R2*60</f>
        <v>52.342782915258141</v>
      </c>
      <c r="H2" s="41">
        <f t="shared" ref="H2:H27" si="2">(F2-G2)/G2*100</f>
        <v>4.0842570056510947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30.836666665999999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312.93712499999998</v>
      </c>
      <c r="T2" s="11" t="s">
        <v>92</v>
      </c>
      <c r="U2" s="22">
        <v>22.736666667000001</v>
      </c>
      <c r="V2" s="32">
        <f>U3-U2</f>
        <v>30.836666665999999</v>
      </c>
      <c r="W2" s="22">
        <v>1</v>
      </c>
      <c r="X2" s="32">
        <f>U4-U2</f>
        <v>312.93712499999998</v>
      </c>
      <c r="Y2" s="22">
        <v>1</v>
      </c>
      <c r="Z2" s="32">
        <f t="shared" ref="Z2:Z11" si="5">X2</f>
        <v>312.93712499999998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68.405006002121127</v>
      </c>
      <c r="G3" s="13">
        <f t="shared" si="1"/>
        <v>59.285040825965609</v>
      </c>
      <c r="H3" s="41">
        <f t="shared" si="2"/>
        <v>15.383248538071619</v>
      </c>
      <c r="I3" s="13"/>
      <c r="J3" s="11" t="s">
        <v>32</v>
      </c>
      <c r="K3" s="61" t="s">
        <v>76</v>
      </c>
      <c r="L3" s="19">
        <v>44</v>
      </c>
      <c r="M3" s="43">
        <f t="shared" si="3"/>
        <v>38.593666667000036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103.06147916700002</v>
      </c>
      <c r="T3" s="11" t="s">
        <v>93</v>
      </c>
      <c r="U3" s="22">
        <v>53.573333333000001</v>
      </c>
      <c r="V3" s="32">
        <f>U6-U5</f>
        <v>38.593666667000036</v>
      </c>
      <c r="W3" s="22">
        <v>2</v>
      </c>
      <c r="X3" s="32">
        <f>U7-U5</f>
        <v>103.06147916700002</v>
      </c>
      <c r="Y3" s="22">
        <v>2</v>
      </c>
      <c r="Z3" s="32">
        <f t="shared" si="5"/>
        <v>103.06147916700002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49.598127988605178</v>
      </c>
      <c r="G4" s="13">
        <f t="shared" si="1"/>
        <v>49.076187762359375</v>
      </c>
      <c r="H4" s="18">
        <f t="shared" si="2"/>
        <v>1.0635305023552029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39.315999999999974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133.87347916700003</v>
      </c>
      <c r="T4" s="11" t="s">
        <v>94</v>
      </c>
      <c r="U4" s="22">
        <v>335.67379166699999</v>
      </c>
      <c r="V4" s="32">
        <f>U9-U8</f>
        <v>39.315999999999974</v>
      </c>
      <c r="W4" s="22">
        <v>3</v>
      </c>
      <c r="X4" s="32">
        <f>U10-U8</f>
        <v>133.87347916700003</v>
      </c>
      <c r="Y4" s="22">
        <v>3</v>
      </c>
      <c r="Z4" s="32">
        <f t="shared" si="5"/>
        <v>133.87347916700003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168.422171862722</v>
      </c>
      <c r="G5" s="13">
        <f t="shared" si="1"/>
        <v>158.03767868598564</v>
      </c>
      <c r="H5" s="37">
        <f t="shared" si="2"/>
        <v>6.5708970563721811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31.349791666999977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165.53014583300001</v>
      </c>
      <c r="T5" s="11" t="s">
        <v>95</v>
      </c>
      <c r="U5" s="22">
        <v>344.45833333299998</v>
      </c>
      <c r="V5" s="32">
        <f>U12-U11</f>
        <v>31.349791666999977</v>
      </c>
      <c r="W5" s="22">
        <v>4</v>
      </c>
      <c r="X5" s="32">
        <f>U13-U11</f>
        <v>165.53014583300001</v>
      </c>
      <c r="Y5" s="22">
        <v>4</v>
      </c>
      <c r="Z5" s="32">
        <f t="shared" si="5"/>
        <v>165.53014583300001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54.90230748877115</v>
      </c>
      <c r="G6" s="13">
        <f t="shared" si="1"/>
        <v>52.118870278232421</v>
      </c>
      <c r="H6" s="18">
        <f t="shared" si="2"/>
        <v>5.3405555333021839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75.406666665999978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283.19877083300003</v>
      </c>
      <c r="T6" s="11" t="s">
        <v>96</v>
      </c>
      <c r="U6" s="22">
        <v>383.05200000000002</v>
      </c>
      <c r="V6" s="32">
        <f>U15-U14</f>
        <v>75.406666665999978</v>
      </c>
      <c r="W6" s="22">
        <v>5</v>
      </c>
      <c r="X6" s="32">
        <f>U16-U14</f>
        <v>283.19877083300003</v>
      </c>
      <c r="Y6" s="22">
        <v>5</v>
      </c>
      <c r="Z6" s="32">
        <f t="shared" si="5"/>
        <v>283.19877083300003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48.084826565839236</v>
      </c>
      <c r="G7" s="25">
        <f t="shared" si="1"/>
        <v>46.544196650533692</v>
      </c>
      <c r="H7" s="18">
        <f t="shared" si="2"/>
        <v>3.3100365376869791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48.663999999999987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232.03752083399991</v>
      </c>
      <c r="T7" s="11" t="s">
        <v>97</v>
      </c>
      <c r="U7" s="22">
        <v>447.5198125</v>
      </c>
      <c r="V7" s="32">
        <f>U18-U17</f>
        <v>48.663999999999987</v>
      </c>
      <c r="W7" s="22">
        <v>6</v>
      </c>
      <c r="X7" s="32">
        <f>U19-U17</f>
        <v>232.03752083399991</v>
      </c>
      <c r="Y7" s="22">
        <v>6</v>
      </c>
      <c r="Z7" s="32">
        <f t="shared" si="5"/>
        <v>232.03752083399991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43.18046623658617</v>
      </c>
      <c r="G8" s="25">
        <f t="shared" si="1"/>
        <v>43.56080116554574</v>
      </c>
      <c r="H8" s="18">
        <f t="shared" si="2"/>
        <v>-0.87311279586931634</v>
      </c>
      <c r="I8" s="13"/>
      <c r="J8" s="11" t="s">
        <v>37</v>
      </c>
      <c r="K8" s="61" t="s">
        <v>389</v>
      </c>
      <c r="L8" s="19">
        <v>40</v>
      </c>
      <c r="M8" s="43">
        <f t="shared" si="3"/>
        <v>55.580687500000067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203.85300000000007</v>
      </c>
      <c r="T8" s="11" t="s">
        <v>98</v>
      </c>
      <c r="U8" s="22">
        <v>455.26400000000001</v>
      </c>
      <c r="V8" s="32">
        <f>U21-U20</f>
        <v>55.580687500000067</v>
      </c>
      <c r="W8" s="22">
        <v>7</v>
      </c>
      <c r="X8" s="32">
        <f>U22-U20</f>
        <v>203.85300000000007</v>
      </c>
      <c r="Y8" s="22">
        <v>7</v>
      </c>
      <c r="Z8" s="32">
        <f t="shared" si="5"/>
        <v>203.85300000000007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108.83379575762984</v>
      </c>
      <c r="G9" s="25">
        <f t="shared" si="1"/>
        <v>90.822143321367975</v>
      </c>
      <c r="H9" s="41">
        <f t="shared" si="2"/>
        <v>19.831785264667079</v>
      </c>
      <c r="I9" s="13"/>
      <c r="J9" s="11" t="s">
        <v>37</v>
      </c>
      <c r="K9" s="11" t="s">
        <v>40</v>
      </c>
      <c r="L9" s="19">
        <v>76</v>
      </c>
      <c r="M9" s="43">
        <f t="shared" si="3"/>
        <v>41.898750000000064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136.75079166600017</v>
      </c>
      <c r="T9" s="11" t="s">
        <v>99</v>
      </c>
      <c r="U9" s="22">
        <v>494.58</v>
      </c>
      <c r="V9" s="32">
        <f>U24-U23</f>
        <v>41.898750000000064</v>
      </c>
      <c r="W9" s="22">
        <v>8</v>
      </c>
      <c r="X9" s="32">
        <f>U25-U23</f>
        <v>136.75079166600017</v>
      </c>
      <c r="Y9" s="22">
        <v>8</v>
      </c>
      <c r="Z9" s="32">
        <f t="shared" si="5"/>
        <v>136.75079166600017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64.879852125093237</v>
      </c>
      <c r="G10" s="25">
        <f t="shared" si="1"/>
        <v>55.051002044835379</v>
      </c>
      <c r="H10" s="41">
        <f t="shared" si="2"/>
        <v>17.854080244085139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36.066666667000163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140.59689583300019</v>
      </c>
      <c r="T10" s="11" t="s">
        <v>100</v>
      </c>
      <c r="U10" s="22">
        <v>589.13747916700004</v>
      </c>
      <c r="V10" s="32">
        <f>U27-U26</f>
        <v>36.066666667000163</v>
      </c>
      <c r="W10" s="22">
        <v>9</v>
      </c>
      <c r="X10" s="32">
        <f>U28-U26</f>
        <v>140.59689583300019</v>
      </c>
      <c r="Y10" s="22">
        <v>9</v>
      </c>
      <c r="Z10" s="32">
        <f t="shared" si="5"/>
        <v>140.59689583300019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43.690835327161139</v>
      </c>
      <c r="G11" s="25">
        <f t="shared" si="1"/>
        <v>44.477211249268699</v>
      </c>
      <c r="H11" s="18">
        <f t="shared" si="2"/>
        <v>-1.7680423300381485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38.451999999999998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180.76672916699999</v>
      </c>
      <c r="T11" s="11" t="s">
        <v>101</v>
      </c>
      <c r="U11" s="22">
        <v>597.66</v>
      </c>
      <c r="V11" s="32">
        <f>U30-U29</f>
        <v>38.451999999999998</v>
      </c>
      <c r="W11" s="22">
        <v>10</v>
      </c>
      <c r="X11" s="32">
        <f>U31-U29</f>
        <v>180.76672916699999</v>
      </c>
      <c r="Y11" s="22">
        <v>10</v>
      </c>
      <c r="Z11" s="32">
        <f t="shared" si="5"/>
        <v>180.76672916699999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51.377194234860958</v>
      </c>
      <c r="G12" s="25">
        <f t="shared" si="1"/>
        <v>50.766386000854709</v>
      </c>
      <c r="H12" s="18">
        <f t="shared" si="2"/>
        <v>1.2031745454481748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32.699333332999913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68.155333333000044</v>
      </c>
      <c r="T12" s="11" t="s">
        <v>102</v>
      </c>
      <c r="U12" s="22">
        <v>629.00979166699994</v>
      </c>
      <c r="V12" s="32">
        <f>U33-U32</f>
        <v>32.699333332999913</v>
      </c>
      <c r="W12" s="22" t="s">
        <v>68</v>
      </c>
      <c r="X12" s="32">
        <f>U38-U32</f>
        <v>244.22912500000007</v>
      </c>
      <c r="Y12" s="22">
        <v>11</v>
      </c>
      <c r="Z12" s="32">
        <f>V12+X30</f>
        <v>68.155333333000044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66.003616546111758</v>
      </c>
      <c r="G13" s="25">
        <f t="shared" si="1"/>
        <v>63.978957055214586</v>
      </c>
      <c r="H13" s="18">
        <f t="shared" si="2"/>
        <v>3.1645709528366752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22.120000000000118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45.6400000000001</v>
      </c>
      <c r="T13" s="11" t="s">
        <v>103</v>
      </c>
      <c r="U13" s="22">
        <v>763.19014583299997</v>
      </c>
      <c r="V13" s="32">
        <f>U34-U33</f>
        <v>22.120000000000118</v>
      </c>
      <c r="W13" s="22" t="s">
        <v>42</v>
      </c>
      <c r="X13" s="32">
        <f>U41-U39</f>
        <v>151.00612499999988</v>
      </c>
      <c r="Y13" s="22">
        <v>12</v>
      </c>
      <c r="Z13" s="32">
        <f>V13+X31</f>
        <v>45.6400000000001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35.427327667843308</v>
      </c>
      <c r="G14" s="25">
        <f t="shared" si="1"/>
        <v>32.20024463233181</v>
      </c>
      <c r="H14" s="41">
        <f t="shared" si="2"/>
        <v>10.021920865381345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57.582666666999785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130.43379166699992</v>
      </c>
      <c r="T14" s="11" t="s">
        <v>104</v>
      </c>
      <c r="U14" s="22">
        <v>767.76666666699998</v>
      </c>
      <c r="V14" s="32">
        <f>U35-U34</f>
        <v>57.582666666999785</v>
      </c>
      <c r="W14" s="22" t="s">
        <v>43</v>
      </c>
      <c r="X14" s="32">
        <f>U44-U42</f>
        <v>128.11602083300022</v>
      </c>
      <c r="Y14" s="22">
        <v>13</v>
      </c>
      <c r="Z14" s="32">
        <f>V14+X32</f>
        <v>130.43379166699992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44.879763231340476</v>
      </c>
      <c r="G15" s="25">
        <f t="shared" si="1"/>
        <v>38.14414812644192</v>
      </c>
      <c r="H15" s="41">
        <f t="shared" si="2"/>
        <v>17.658318341704842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34.759541666000132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151.00612499999988</v>
      </c>
      <c r="T15" s="11" t="s">
        <v>105</v>
      </c>
      <c r="U15" s="22">
        <v>843.17333333299996</v>
      </c>
      <c r="V15" s="32">
        <f>U40-U39</f>
        <v>34.759541666000132</v>
      </c>
      <c r="W15" s="22">
        <v>12</v>
      </c>
      <c r="X15" s="32">
        <f>U47-U45</f>
        <v>181.4899375</v>
      </c>
      <c r="Y15" s="22">
        <v>14</v>
      </c>
      <c r="Z15" s="32">
        <f t="shared" ref="Z15:Z27" si="7">X13</f>
        <v>151.00612499999988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94.891284730464818</v>
      </c>
      <c r="G16" s="25">
        <f t="shared" si="1"/>
        <v>87.420729485496921</v>
      </c>
      <c r="H16" s="37">
        <f t="shared" si="2"/>
        <v>8.545519225171029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29.08591666600023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128.11602083300022</v>
      </c>
      <c r="T16" s="11" t="s">
        <v>106</v>
      </c>
      <c r="U16" s="22">
        <v>1050.9654375</v>
      </c>
      <c r="V16" s="32">
        <f>U43-U42</f>
        <v>29.08591666600023</v>
      </c>
      <c r="W16" s="22">
        <v>13</v>
      </c>
      <c r="X16" s="32">
        <f>U50-U48</f>
        <v>133.51245833299981</v>
      </c>
      <c r="Y16" s="22">
        <v>15</v>
      </c>
      <c r="Z16" s="32">
        <f t="shared" si="7"/>
        <v>128.11602083300022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44.175576814856541</v>
      </c>
      <c r="G17" s="13">
        <f t="shared" si="1"/>
        <v>43.390835373448731</v>
      </c>
      <c r="H17" s="18">
        <f t="shared" si="2"/>
        <v>1.8085419067271544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53.309999999999945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181.4899375</v>
      </c>
      <c r="T17" s="11" t="s">
        <v>107</v>
      </c>
      <c r="U17" s="22">
        <v>1060.061333333</v>
      </c>
      <c r="V17" s="32">
        <f>U46-U45</f>
        <v>53.309999999999945</v>
      </c>
      <c r="W17" s="22">
        <v>14</v>
      </c>
      <c r="X17" s="32">
        <f>U53-U51</f>
        <v>112.63339583300012</v>
      </c>
      <c r="Y17" s="22">
        <v>16</v>
      </c>
      <c r="Z17" s="32">
        <f t="shared" si="7"/>
        <v>181.4899375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40.60345761072282</v>
      </c>
      <c r="G18" s="13">
        <f t="shared" si="1"/>
        <v>38.6480787218388</v>
      </c>
      <c r="H18" s="18">
        <f t="shared" si="2"/>
        <v>5.0594465586696753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36.94266666600015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133.51245833299981</v>
      </c>
      <c r="T18" s="11" t="s">
        <v>108</v>
      </c>
      <c r="U18" s="22">
        <v>1108.725333333</v>
      </c>
      <c r="V18" s="32">
        <f>U49-U48</f>
        <v>36.94266666600015</v>
      </c>
      <c r="W18" s="22">
        <v>15</v>
      </c>
      <c r="X18" s="32">
        <f>U56-U54</f>
        <v>207.16187500000024</v>
      </c>
      <c r="Y18" s="22">
        <v>17</v>
      </c>
      <c r="Z18" s="32">
        <f t="shared" si="7"/>
        <v>133.51245833299981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91.771952982588729</v>
      </c>
      <c r="G19" s="25">
        <f t="shared" si="1"/>
        <v>75.377182204361304</v>
      </c>
      <c r="H19" s="41">
        <f t="shared" si="2"/>
        <v>21.750309972822023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23.863499999999931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112.63339583300012</v>
      </c>
      <c r="T19" s="11" t="s">
        <v>109</v>
      </c>
      <c r="U19" s="22">
        <v>1292.0988541669999</v>
      </c>
      <c r="V19" s="32">
        <f>U52-U51</f>
        <v>23.863499999999931</v>
      </c>
      <c r="W19" s="22">
        <v>16</v>
      </c>
      <c r="X19" s="32">
        <f>U59-U57</f>
        <v>47.29160416700006</v>
      </c>
      <c r="Y19" s="22">
        <v>18</v>
      </c>
      <c r="Z19" s="32">
        <f t="shared" si="7"/>
        <v>112.63339583300012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62.04740270795358</v>
      </c>
      <c r="G20" s="25">
        <f t="shared" si="1"/>
        <v>56.767201976715</v>
      </c>
      <c r="H20" s="37">
        <f t="shared" si="2"/>
        <v>9.3014990124128971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54.152145833000304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207.16187500000024</v>
      </c>
      <c r="T20" s="11" t="s">
        <v>110</v>
      </c>
      <c r="U20" s="22">
        <v>1297.109333333</v>
      </c>
      <c r="V20" s="32">
        <f>U55-U54</f>
        <v>54.152145833000304</v>
      </c>
      <c r="W20" s="22">
        <v>17</v>
      </c>
      <c r="X20" s="32">
        <f>U62-U60</f>
        <v>86.034458332999748</v>
      </c>
      <c r="Y20" s="22">
        <v>19</v>
      </c>
      <c r="Z20" s="32">
        <f t="shared" si="7"/>
        <v>207.16187500000024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101.47739143411398</v>
      </c>
      <c r="G21" s="25">
        <f t="shared" si="1"/>
        <v>95.154310775951359</v>
      </c>
      <c r="H21" s="18">
        <f t="shared" si="2"/>
        <v>6.6450806133742448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20.103000000000065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47.29160416700006</v>
      </c>
      <c r="T21" s="11" t="s">
        <v>111</v>
      </c>
      <c r="U21" s="22">
        <v>1352.6900208330001</v>
      </c>
      <c r="V21" s="32">
        <f>U58-U57</f>
        <v>20.103000000000065</v>
      </c>
      <c r="W21" s="22">
        <v>18</v>
      </c>
      <c r="X21" s="32">
        <f>U65-U63</f>
        <v>235.49227083300002</v>
      </c>
      <c r="Y21" s="22">
        <v>20</v>
      </c>
      <c r="Z21" s="32">
        <f t="shared" si="7"/>
        <v>47.29160416700006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65.641671081429791</v>
      </c>
      <c r="G22" s="13">
        <f t="shared" si="1"/>
        <v>60.208480420142727</v>
      </c>
      <c r="H22" s="37">
        <f t="shared" si="2"/>
        <v>9.0239624441167461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35.038687499999924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86.034458332999748</v>
      </c>
      <c r="T22" s="11" t="s">
        <v>112</v>
      </c>
      <c r="U22" s="22">
        <v>1500.9623333330001</v>
      </c>
      <c r="V22" s="32">
        <f>U61-U60</f>
        <v>35.038687499999924</v>
      </c>
      <c r="W22" s="22">
        <v>19</v>
      </c>
      <c r="X22" s="32">
        <f>U68-U66</f>
        <v>261.74372916700031</v>
      </c>
      <c r="Y22" s="22">
        <v>21</v>
      </c>
      <c r="Z22" s="32">
        <f t="shared" si="7"/>
        <v>86.034458332999748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44.345149707364989</v>
      </c>
      <c r="G23" s="13">
        <f t="shared" si="1"/>
        <v>42.421774458510512</v>
      </c>
      <c r="H23" s="37">
        <f t="shared" si="2"/>
        <v>4.5339339841514237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49.385333332999835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235.49227083300002</v>
      </c>
      <c r="T23" s="11" t="s">
        <v>113</v>
      </c>
      <c r="U23" s="22">
        <v>1502.8066666669999</v>
      </c>
      <c r="V23" s="32">
        <f>U64-U63</f>
        <v>49.385333332999835</v>
      </c>
      <c r="W23" s="22">
        <v>20</v>
      </c>
      <c r="X23" s="32">
        <f>U71-U69</f>
        <v>78.901333332999911</v>
      </c>
      <c r="Y23" s="22">
        <v>22</v>
      </c>
      <c r="Z23" s="32">
        <f t="shared" si="7"/>
        <v>235.49227083300002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27.969726883843315</v>
      </c>
      <c r="G24" s="13">
        <f t="shared" si="1"/>
        <v>28.42474974922153</v>
      </c>
      <c r="H24" s="18">
        <f t="shared" si="2"/>
        <v>-1.6007981403272569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72.936000000000149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261.74372916700031</v>
      </c>
      <c r="T24" s="11" t="s">
        <v>114</v>
      </c>
      <c r="U24" s="22">
        <v>1544.705416667</v>
      </c>
      <c r="V24" s="32">
        <f>U67-U66</f>
        <v>72.936000000000149</v>
      </c>
      <c r="W24" s="22">
        <v>21</v>
      </c>
      <c r="X24" s="32">
        <f>U74-U72</f>
        <v>161.4112083330001</v>
      </c>
      <c r="Y24" s="22">
        <v>23</v>
      </c>
      <c r="Z24" s="32">
        <f t="shared" si="7"/>
        <v>261.74372916700031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100.92272202998851</v>
      </c>
      <c r="G25" s="13">
        <f t="shared" si="1"/>
        <v>97.33675814560533</v>
      </c>
      <c r="H25" s="18">
        <f t="shared" si="2"/>
        <v>3.6840798406486472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20.807999999999993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78.901333332999911</v>
      </c>
      <c r="T25" s="11" t="s">
        <v>115</v>
      </c>
      <c r="U25" s="22">
        <v>1639.5574583330001</v>
      </c>
      <c r="V25" s="32">
        <f>U70-U69</f>
        <v>20.807999999999993</v>
      </c>
      <c r="W25" s="22">
        <v>22</v>
      </c>
      <c r="X25" s="32">
        <f>U77-U75</f>
        <v>233.94477083299989</v>
      </c>
      <c r="Y25" s="22">
        <v>24</v>
      </c>
      <c r="Z25" s="32">
        <f t="shared" si="7"/>
        <v>78.901333332999911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40.611519231810369</v>
      </c>
      <c r="G26" s="13">
        <f t="shared" si="1"/>
        <v>35.499356328333228</v>
      </c>
      <c r="H26" s="41">
        <f t="shared" si="2"/>
        <v>14.400719991074748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55.403000000000247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161.4112083330001</v>
      </c>
      <c r="T26" s="11" t="s">
        <v>116</v>
      </c>
      <c r="U26" s="22">
        <v>1644.5039999999999</v>
      </c>
      <c r="V26" s="32">
        <f>U73-U72</f>
        <v>55.403000000000247</v>
      </c>
      <c r="W26" s="22">
        <v>23</v>
      </c>
      <c r="X26" s="2">
        <f>SUM(X2:X25)</f>
        <v>4155.5742499980006</v>
      </c>
      <c r="Z26" s="32">
        <f t="shared" si="7"/>
        <v>161.4112083330001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51.711259647980647</v>
      </c>
      <c r="G27" s="13">
        <f t="shared" si="1"/>
        <v>46.934154419882326</v>
      </c>
      <c r="H27" s="41">
        <f t="shared" si="2"/>
        <v>10.178313186089138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104.42599999999948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233.94477083299989</v>
      </c>
      <c r="T27" s="11" t="s">
        <v>117</v>
      </c>
      <c r="U27" s="22">
        <v>1680.5706666670001</v>
      </c>
      <c r="V27" s="32">
        <f>U76-U75</f>
        <v>104.42599999999948</v>
      </c>
      <c r="W27" s="22">
        <v>24</v>
      </c>
      <c r="X27" s="32">
        <f t="shared" ref="X27:X32" si="8">U33-U32</f>
        <v>32.699333332999913</v>
      </c>
      <c r="Y27" s="22" t="s">
        <v>68</v>
      </c>
      <c r="Z27" s="32">
        <f t="shared" si="7"/>
        <v>233.94477083299989</v>
      </c>
      <c r="AA27" s="21">
        <v>24</v>
      </c>
    </row>
    <row r="28" spans="1:27" x14ac:dyDescent="0.3">
      <c r="T28" s="11" t="s">
        <v>118</v>
      </c>
      <c r="U28" s="22">
        <v>1785.1008958330001</v>
      </c>
      <c r="V28" s="32"/>
      <c r="X28" s="32">
        <f t="shared" si="8"/>
        <v>22.120000000000118</v>
      </c>
      <c r="Y28" s="22" t="s">
        <v>42</v>
      </c>
      <c r="Z28" s="21"/>
    </row>
    <row r="29" spans="1:27" x14ac:dyDescent="0.3">
      <c r="T29" s="11" t="s">
        <v>119</v>
      </c>
      <c r="U29" s="22">
        <v>1787.432</v>
      </c>
      <c r="V29" s="32"/>
      <c r="X29" s="32">
        <f t="shared" si="8"/>
        <v>57.582666666999785</v>
      </c>
      <c r="Y29" s="22" t="s">
        <v>43</v>
      </c>
      <c r="Z29" s="21"/>
    </row>
    <row r="30" spans="1:27" x14ac:dyDescent="0.3">
      <c r="T30" s="11" t="s">
        <v>120</v>
      </c>
      <c r="U30" s="22">
        <v>1825.884</v>
      </c>
      <c r="V30" s="32"/>
      <c r="X30" s="32">
        <f t="shared" si="8"/>
        <v>35.456000000000131</v>
      </c>
      <c r="Y30" s="22" t="s">
        <v>69</v>
      </c>
      <c r="Z30" s="21"/>
    </row>
    <row r="31" spans="1:27" x14ac:dyDescent="0.3">
      <c r="T31" s="11" t="s">
        <v>121</v>
      </c>
      <c r="U31" s="22">
        <v>1968.198729167</v>
      </c>
      <c r="V31" s="32"/>
      <c r="X31" s="32">
        <f t="shared" si="8"/>
        <v>23.519999999999982</v>
      </c>
      <c r="Y31" s="22" t="s">
        <v>70</v>
      </c>
      <c r="Z31" s="21"/>
    </row>
    <row r="32" spans="1:27" x14ac:dyDescent="0.3">
      <c r="T32" s="11" t="s">
        <v>122</v>
      </c>
      <c r="U32" s="22">
        <v>1974.414</v>
      </c>
      <c r="V32" s="32"/>
      <c r="X32" s="32">
        <f t="shared" si="8"/>
        <v>72.851125000000138</v>
      </c>
      <c r="Y32" s="22" t="s">
        <v>71</v>
      </c>
      <c r="Z32" s="21"/>
    </row>
    <row r="33" spans="20:26" x14ac:dyDescent="0.3">
      <c r="T33" s="11" t="s">
        <v>123</v>
      </c>
      <c r="U33" s="22">
        <v>2007.1133333329999</v>
      </c>
      <c r="V33" s="32"/>
      <c r="X33" s="22"/>
      <c r="Z33" s="21"/>
    </row>
    <row r="34" spans="20:26" x14ac:dyDescent="0.3">
      <c r="T34" s="11" t="s">
        <v>124</v>
      </c>
      <c r="U34" s="22">
        <v>2029.233333333</v>
      </c>
      <c r="V34" s="32"/>
      <c r="X34" s="22"/>
      <c r="Z34" s="21"/>
    </row>
    <row r="35" spans="20:26" x14ac:dyDescent="0.3">
      <c r="T35" s="11" t="s">
        <v>125</v>
      </c>
      <c r="U35" s="22">
        <v>2086.8159999999998</v>
      </c>
      <c r="V35" s="32"/>
      <c r="X35" s="22"/>
      <c r="Y35" s="42"/>
      <c r="Z35" s="21"/>
    </row>
    <row r="36" spans="20:26" x14ac:dyDescent="0.3">
      <c r="T36" s="11" t="s">
        <v>126</v>
      </c>
      <c r="U36" s="22">
        <v>2122.2719999999999</v>
      </c>
      <c r="V36" s="32"/>
      <c r="X36" s="22"/>
      <c r="Y36" s="42"/>
      <c r="Z36" s="21"/>
    </row>
    <row r="37" spans="20:26" x14ac:dyDescent="0.3">
      <c r="T37" s="11" t="s">
        <v>127</v>
      </c>
      <c r="U37" s="22">
        <v>2145.7919999999999</v>
      </c>
      <c r="V37" s="32"/>
      <c r="X37" s="22"/>
      <c r="Y37" s="42"/>
      <c r="Z37" s="21"/>
    </row>
    <row r="38" spans="20:26" x14ac:dyDescent="0.3">
      <c r="T38" s="11" t="s">
        <v>128</v>
      </c>
      <c r="U38" s="22">
        <v>2218.6431250000001</v>
      </c>
      <c r="V38" s="32"/>
      <c r="X38" s="22"/>
      <c r="Z38" s="21"/>
    </row>
    <row r="39" spans="20:26" x14ac:dyDescent="0.3">
      <c r="T39" s="11" t="s">
        <v>129</v>
      </c>
      <c r="U39" s="22">
        <v>2226.928666667</v>
      </c>
      <c r="V39" s="32"/>
      <c r="X39" s="22"/>
      <c r="Z39" s="21"/>
    </row>
    <row r="40" spans="20:26" x14ac:dyDescent="0.3">
      <c r="T40" s="11" t="s">
        <v>130</v>
      </c>
      <c r="U40" s="22">
        <v>2261.6882083330001</v>
      </c>
      <c r="V40" s="32"/>
      <c r="X40" s="22"/>
      <c r="Z40" s="21"/>
    </row>
    <row r="41" spans="20:26" x14ac:dyDescent="0.3">
      <c r="T41" s="11" t="s">
        <v>131</v>
      </c>
      <c r="U41" s="22">
        <v>2377.9347916669999</v>
      </c>
      <c r="V41" s="32"/>
      <c r="X41" s="22"/>
      <c r="Z41" s="21"/>
    </row>
    <row r="42" spans="20:26" x14ac:dyDescent="0.3">
      <c r="T42" s="11" t="s">
        <v>132</v>
      </c>
      <c r="U42" s="22">
        <v>2381.4186666669998</v>
      </c>
      <c r="V42" s="32"/>
      <c r="X42" s="22"/>
      <c r="Z42" s="21"/>
    </row>
    <row r="43" spans="20:26" x14ac:dyDescent="0.3">
      <c r="T43" s="11" t="s">
        <v>133</v>
      </c>
      <c r="U43" s="22">
        <v>2410.504583333</v>
      </c>
      <c r="V43" s="32"/>
      <c r="X43" s="22"/>
      <c r="Z43" s="21"/>
    </row>
    <row r="44" spans="20:26" x14ac:dyDescent="0.3">
      <c r="T44" s="11" t="s">
        <v>134</v>
      </c>
      <c r="U44" s="22">
        <v>2509.5346875</v>
      </c>
      <c r="V44" s="32"/>
      <c r="X44" s="22"/>
      <c r="Z44" s="21"/>
    </row>
    <row r="45" spans="20:26" x14ac:dyDescent="0.3">
      <c r="T45" s="11" t="s">
        <v>135</v>
      </c>
      <c r="U45" s="22">
        <v>2517.5100000000002</v>
      </c>
      <c r="V45" s="32"/>
      <c r="X45" s="22"/>
      <c r="Z45" s="21"/>
    </row>
    <row r="46" spans="20:26" x14ac:dyDescent="0.3">
      <c r="T46" s="11" t="s">
        <v>136</v>
      </c>
      <c r="U46" s="22">
        <v>2570.8200000000002</v>
      </c>
      <c r="V46" s="32"/>
      <c r="X46" s="22"/>
      <c r="Z46" s="21"/>
    </row>
    <row r="47" spans="20:26" x14ac:dyDescent="0.3">
      <c r="T47" s="11" t="s">
        <v>137</v>
      </c>
      <c r="U47" s="22">
        <v>2698.9999375000002</v>
      </c>
      <c r="V47" s="32"/>
      <c r="X47" s="22"/>
      <c r="Z47" s="21"/>
    </row>
    <row r="48" spans="20:26" x14ac:dyDescent="0.3">
      <c r="T48" s="11" t="s">
        <v>138</v>
      </c>
      <c r="U48" s="22">
        <v>2705.946666667</v>
      </c>
      <c r="V48" s="32"/>
      <c r="X48" s="22"/>
      <c r="Z48" s="21"/>
    </row>
    <row r="49" spans="20:26" x14ac:dyDescent="0.3">
      <c r="T49" s="11" t="s">
        <v>139</v>
      </c>
      <c r="U49" s="22">
        <v>2742.8893333330002</v>
      </c>
      <c r="V49" s="32"/>
      <c r="X49" s="22"/>
      <c r="Z49" s="21"/>
    </row>
    <row r="50" spans="20:26" x14ac:dyDescent="0.3">
      <c r="T50" s="11" t="s">
        <v>140</v>
      </c>
      <c r="U50" s="22">
        <v>2839.4591249999999</v>
      </c>
      <c r="V50" s="32"/>
      <c r="X50" s="22"/>
      <c r="Z50" s="21"/>
    </row>
    <row r="51" spans="20:26" x14ac:dyDescent="0.3">
      <c r="T51" s="11" t="s">
        <v>141</v>
      </c>
      <c r="U51" s="22">
        <v>2846.1759999999999</v>
      </c>
      <c r="V51" s="32"/>
      <c r="X51" s="22"/>
      <c r="Z51" s="21"/>
    </row>
    <row r="52" spans="20:26" x14ac:dyDescent="0.3">
      <c r="T52" s="11" t="s">
        <v>142</v>
      </c>
      <c r="U52" s="22">
        <v>2870.0394999999999</v>
      </c>
      <c r="V52" s="32"/>
      <c r="X52" s="22"/>
      <c r="Z52" s="21"/>
    </row>
    <row r="53" spans="20:26" x14ac:dyDescent="0.3">
      <c r="T53" s="11" t="s">
        <v>143</v>
      </c>
      <c r="U53" s="22">
        <v>2958.8093958330001</v>
      </c>
      <c r="V53" s="32"/>
      <c r="X53" s="22"/>
      <c r="Z53" s="21"/>
    </row>
    <row r="54" spans="20:26" x14ac:dyDescent="0.3">
      <c r="T54" s="11" t="s">
        <v>144</v>
      </c>
      <c r="U54" s="22">
        <v>2968.0479999999998</v>
      </c>
      <c r="V54" s="32"/>
      <c r="X54" s="22"/>
      <c r="Z54" s="21"/>
    </row>
    <row r="55" spans="20:26" x14ac:dyDescent="0.3">
      <c r="T55" s="11" t="s">
        <v>145</v>
      </c>
      <c r="U55" s="22">
        <v>3022.2001458330001</v>
      </c>
      <c r="V55" s="32"/>
      <c r="X55" s="22"/>
      <c r="Z55" s="21"/>
    </row>
    <row r="56" spans="20:26" x14ac:dyDescent="0.3">
      <c r="T56" s="11" t="s">
        <v>146</v>
      </c>
      <c r="U56" s="22">
        <v>3175.209875</v>
      </c>
      <c r="V56" s="32"/>
      <c r="X56" s="22"/>
      <c r="Z56" s="21"/>
    </row>
    <row r="57" spans="20:26" x14ac:dyDescent="0.3">
      <c r="T57" s="11" t="s">
        <v>147</v>
      </c>
      <c r="U57" s="22">
        <v>3184.752</v>
      </c>
      <c r="V57" s="32"/>
      <c r="X57" s="22"/>
      <c r="Z57" s="21"/>
    </row>
    <row r="58" spans="20:26" x14ac:dyDescent="0.3">
      <c r="T58" s="11" t="s">
        <v>148</v>
      </c>
      <c r="U58" s="22">
        <v>3204.855</v>
      </c>
      <c r="V58" s="32"/>
      <c r="X58" s="22"/>
      <c r="Z58" s="21"/>
    </row>
    <row r="59" spans="20:26" x14ac:dyDescent="0.3">
      <c r="T59" s="11" t="s">
        <v>149</v>
      </c>
      <c r="U59" s="22">
        <v>3232.043604167</v>
      </c>
      <c r="V59" s="32"/>
      <c r="X59" s="22"/>
      <c r="Z59" s="21"/>
    </row>
    <row r="60" spans="20:26" x14ac:dyDescent="0.3">
      <c r="T60" s="11" t="s">
        <v>150</v>
      </c>
      <c r="U60" s="22">
        <v>3237.4826666670001</v>
      </c>
      <c r="V60" s="32"/>
      <c r="X60" s="22"/>
      <c r="Z60" s="21"/>
    </row>
    <row r="61" spans="20:26" x14ac:dyDescent="0.3">
      <c r="T61" s="11" t="s">
        <v>151</v>
      </c>
      <c r="U61" s="22">
        <v>3272.521354167</v>
      </c>
      <c r="V61" s="32"/>
      <c r="X61" s="22"/>
      <c r="Z61" s="21"/>
    </row>
    <row r="62" spans="20:26" x14ac:dyDescent="0.3">
      <c r="T62" s="11" t="s">
        <v>152</v>
      </c>
      <c r="U62" s="22">
        <v>3323.5171249999999</v>
      </c>
      <c r="V62" s="32"/>
      <c r="X62" s="22"/>
      <c r="Z62" s="21"/>
    </row>
    <row r="63" spans="20:26" x14ac:dyDescent="0.3">
      <c r="T63" s="11" t="s">
        <v>153</v>
      </c>
      <c r="U63" s="22">
        <v>3334.2306666670002</v>
      </c>
      <c r="V63" s="32"/>
      <c r="X63" s="22"/>
      <c r="Z63" s="21"/>
    </row>
    <row r="64" spans="20:26" x14ac:dyDescent="0.3">
      <c r="T64" s="11" t="s">
        <v>154</v>
      </c>
      <c r="U64" s="22">
        <v>3383.616</v>
      </c>
      <c r="V64" s="32"/>
      <c r="X64" s="22"/>
      <c r="Z64" s="21"/>
    </row>
    <row r="65" spans="20:26" x14ac:dyDescent="0.3">
      <c r="T65" s="11" t="s">
        <v>155</v>
      </c>
      <c r="U65" s="22">
        <v>3569.7229375000002</v>
      </c>
      <c r="V65" s="32"/>
      <c r="X65" s="22"/>
      <c r="Z65" s="21"/>
    </row>
    <row r="66" spans="20:26" x14ac:dyDescent="0.3">
      <c r="T66" s="11" t="s">
        <v>156</v>
      </c>
      <c r="U66" s="22">
        <v>3582.4879999999998</v>
      </c>
      <c r="V66" s="32"/>
      <c r="X66" s="22"/>
      <c r="Z66" s="21"/>
    </row>
    <row r="67" spans="20:26" x14ac:dyDescent="0.3">
      <c r="T67" s="11" t="s">
        <v>157</v>
      </c>
      <c r="U67" s="22">
        <v>3655.424</v>
      </c>
      <c r="V67" s="32"/>
      <c r="X67" s="22"/>
      <c r="Z67" s="21"/>
    </row>
    <row r="68" spans="20:26" x14ac:dyDescent="0.3">
      <c r="T68" s="11" t="s">
        <v>158</v>
      </c>
      <c r="U68" s="22">
        <v>3844.2317291670001</v>
      </c>
      <c r="V68" s="32"/>
      <c r="X68" s="22"/>
      <c r="Z68" s="21"/>
    </row>
    <row r="69" spans="20:26" x14ac:dyDescent="0.3">
      <c r="T69" s="11" t="s">
        <v>159</v>
      </c>
      <c r="U69" s="22">
        <v>3848.0746666670002</v>
      </c>
      <c r="V69" s="32"/>
      <c r="X69" s="22"/>
      <c r="Z69" s="21"/>
    </row>
    <row r="70" spans="20:26" x14ac:dyDescent="0.3">
      <c r="T70" s="11" t="s">
        <v>160</v>
      </c>
      <c r="U70" s="22">
        <v>3868.8826666670002</v>
      </c>
      <c r="V70" s="32"/>
      <c r="X70" s="22"/>
      <c r="Z70" s="21"/>
    </row>
    <row r="71" spans="20:26" x14ac:dyDescent="0.3">
      <c r="T71" s="11" t="s">
        <v>161</v>
      </c>
      <c r="U71" s="22">
        <v>3926.9760000000001</v>
      </c>
      <c r="V71" s="32"/>
      <c r="X71" s="22"/>
      <c r="Z71" s="21"/>
    </row>
    <row r="72" spans="20:26" x14ac:dyDescent="0.3">
      <c r="T72" s="11" t="s">
        <v>162</v>
      </c>
      <c r="U72" s="22">
        <v>3934.4609999999998</v>
      </c>
      <c r="V72" s="32"/>
      <c r="X72" s="22"/>
      <c r="Z72" s="21"/>
    </row>
    <row r="73" spans="20:26" x14ac:dyDescent="0.3">
      <c r="T73" s="11" t="s">
        <v>163</v>
      </c>
      <c r="U73" s="22">
        <v>3989.864</v>
      </c>
      <c r="V73" s="32"/>
      <c r="X73" s="22"/>
      <c r="Z73" s="21"/>
    </row>
    <row r="74" spans="20:26" x14ac:dyDescent="0.3">
      <c r="T74" s="11" t="s">
        <v>164</v>
      </c>
      <c r="U74" s="22">
        <v>4095.8722083329999</v>
      </c>
      <c r="V74" s="32"/>
      <c r="X74" s="22"/>
      <c r="Z74" s="21"/>
    </row>
    <row r="75" spans="20:26" x14ac:dyDescent="0.3">
      <c r="T75" s="11" t="s">
        <v>165</v>
      </c>
      <c r="U75" s="22">
        <v>4101.1366666670001</v>
      </c>
      <c r="V75" s="32"/>
      <c r="X75" s="22"/>
      <c r="Z75" s="21"/>
    </row>
    <row r="76" spans="20:26" x14ac:dyDescent="0.3">
      <c r="T76" s="11" t="s">
        <v>166</v>
      </c>
      <c r="U76" s="22">
        <v>4205.5626666669996</v>
      </c>
      <c r="V76" s="32"/>
      <c r="X76" s="22"/>
      <c r="Z76" s="21"/>
    </row>
    <row r="77" spans="20:26" x14ac:dyDescent="0.3">
      <c r="T77" s="11" t="s">
        <v>167</v>
      </c>
      <c r="U77" s="22">
        <v>4335.0814375</v>
      </c>
      <c r="V77" s="32"/>
      <c r="X77" s="2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Tabelle19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7.33203125" style="22" bestFit="1" customWidth="1"/>
    <col min="22" max="22" width="10" style="32" bestFit="1" customWidth="1"/>
    <col min="23" max="23" width="4.109375" style="9" bestFit="1" customWidth="1"/>
    <col min="24" max="24" width="10.44140625" style="22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256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256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54.411177174381784</v>
      </c>
      <c r="G2" s="13">
        <f t="shared" ref="G2:G27" si="1">Q2/R2*60</f>
        <v>54.552300754563461</v>
      </c>
      <c r="H2" s="53">
        <f t="shared" ref="H2:H27" si="2">(F2-G2)/G2*100</f>
        <v>-0.2586940939789269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30.876009070999999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300.26231292599999</v>
      </c>
      <c r="S2" s="42"/>
      <c r="T2" s="11" t="s">
        <v>92</v>
      </c>
      <c r="U2" s="22">
        <v>0.65668934199999995</v>
      </c>
      <c r="V2" s="32">
        <f>U3-U2</f>
        <v>30.876009070999999</v>
      </c>
      <c r="W2" s="22">
        <v>1</v>
      </c>
      <c r="X2" s="32">
        <f>U4-U2</f>
        <v>300.26231292599999</v>
      </c>
      <c r="Y2" s="22">
        <v>1</v>
      </c>
      <c r="Z2" s="32">
        <f>X2</f>
        <v>300.26231292599999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84.469028603042233</v>
      </c>
      <c r="G3" s="13">
        <f t="shared" si="1"/>
        <v>81.746148174979183</v>
      </c>
      <c r="H3" s="53">
        <f t="shared" si="2"/>
        <v>3.3308975271038737</v>
      </c>
      <c r="I3" s="32"/>
      <c r="J3" s="11" t="s">
        <v>32</v>
      </c>
      <c r="K3" s="61" t="s">
        <v>76</v>
      </c>
      <c r="L3" s="19">
        <v>44</v>
      </c>
      <c r="M3" s="32">
        <f t="shared" si="3"/>
        <v>31.254058956999984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74.743582766999964</v>
      </c>
      <c r="S3" s="42"/>
      <c r="T3" s="11" t="s">
        <v>93</v>
      </c>
      <c r="U3" s="22">
        <v>31.532698412999999</v>
      </c>
      <c r="V3" s="32">
        <f>U6-U5</f>
        <v>31.254058956999984</v>
      </c>
      <c r="W3" s="22">
        <v>2</v>
      </c>
      <c r="X3" s="32">
        <f>U7-U5</f>
        <v>74.743582766999964</v>
      </c>
      <c r="Y3" s="22">
        <v>2</v>
      </c>
      <c r="Z3" s="32">
        <f t="shared" ref="Z3:Z11" si="5">X3</f>
        <v>74.743582766999964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51.066884882093149</v>
      </c>
      <c r="G4" s="13">
        <f t="shared" si="1"/>
        <v>50.676569111312844</v>
      </c>
      <c r="H4" s="53">
        <f t="shared" si="2"/>
        <v>0.77020954185545298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38.185215418999974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129.64571428600004</v>
      </c>
      <c r="S4" s="42"/>
      <c r="T4" s="11" t="s">
        <v>94</v>
      </c>
      <c r="U4" s="22">
        <v>300.91900226799999</v>
      </c>
      <c r="V4" s="32">
        <f>U9-U8</f>
        <v>38.185215418999974</v>
      </c>
      <c r="W4" s="22">
        <v>3</v>
      </c>
      <c r="X4" s="32">
        <f>U10-U8</f>
        <v>129.64571428600004</v>
      </c>
      <c r="Y4" s="22">
        <v>3</v>
      </c>
      <c r="Z4" s="32">
        <f t="shared" si="5"/>
        <v>129.64571428600004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177.83996480876948</v>
      </c>
      <c r="G5" s="13">
        <f t="shared" si="1"/>
        <v>163.83882314472737</v>
      </c>
      <c r="H5" s="53">
        <f t="shared" si="2"/>
        <v>8.5456800746634816</v>
      </c>
      <c r="I5" s="32"/>
      <c r="J5" s="11" t="s">
        <v>37</v>
      </c>
      <c r="K5" s="61" t="s">
        <v>386</v>
      </c>
      <c r="L5" s="19">
        <v>88</v>
      </c>
      <c r="M5" s="32">
        <f t="shared" si="3"/>
        <v>29.689614511999935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159.66911564599991</v>
      </c>
      <c r="S5" s="42"/>
      <c r="T5" s="11" t="s">
        <v>95</v>
      </c>
      <c r="U5" s="22">
        <v>305.36126984100002</v>
      </c>
      <c r="V5" s="32">
        <f>U12-U11</f>
        <v>29.689614511999935</v>
      </c>
      <c r="W5" s="22">
        <v>4</v>
      </c>
      <c r="X5" s="32">
        <f>U13-U11</f>
        <v>159.66911564599991</v>
      </c>
      <c r="Y5" s="22">
        <v>4</v>
      </c>
      <c r="Z5" s="32">
        <f t="shared" si="5"/>
        <v>159.66911564599991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51.562923633145651</v>
      </c>
      <c r="G6" s="13">
        <f t="shared" si="1"/>
        <v>51.364661350297112</v>
      </c>
      <c r="H6" s="53">
        <f t="shared" si="2"/>
        <v>0.38598966222404996</v>
      </c>
      <c r="I6" s="32"/>
      <c r="J6" s="11" t="s">
        <v>37</v>
      </c>
      <c r="K6" s="61" t="s">
        <v>387</v>
      </c>
      <c r="L6" s="19">
        <v>69</v>
      </c>
      <c r="M6" s="32">
        <f t="shared" si="3"/>
        <v>80.290249433000099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287.35709750600006</v>
      </c>
      <c r="S6" s="42"/>
      <c r="T6" s="11" t="s">
        <v>96</v>
      </c>
      <c r="U6" s="22">
        <v>336.61532879800001</v>
      </c>
      <c r="V6" s="32">
        <f>U15-U14</f>
        <v>80.290249433000099</v>
      </c>
      <c r="W6" s="22">
        <v>5</v>
      </c>
      <c r="X6" s="32">
        <f>U16-U14</f>
        <v>287.35709750600006</v>
      </c>
      <c r="Y6" s="22">
        <v>5</v>
      </c>
      <c r="Z6" s="32">
        <f t="shared" si="5"/>
        <v>287.35709750600006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35.897261074549029</v>
      </c>
      <c r="G7" s="25">
        <f t="shared" si="1"/>
        <v>35.205937139681048</v>
      </c>
      <c r="H7" s="53">
        <f t="shared" si="2"/>
        <v>1.963657243734555</v>
      </c>
      <c r="I7" s="32"/>
      <c r="J7" s="11" t="s">
        <v>37</v>
      </c>
      <c r="K7" s="61" t="s">
        <v>388</v>
      </c>
      <c r="L7" s="19">
        <v>39</v>
      </c>
      <c r="M7" s="32">
        <f t="shared" si="3"/>
        <v>65.186031745999912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306.76643990900004</v>
      </c>
      <c r="S7" s="42"/>
      <c r="T7" s="11" t="s">
        <v>97</v>
      </c>
      <c r="U7" s="22">
        <v>380.10485260799999</v>
      </c>
      <c r="V7" s="32">
        <f>U18-U17</f>
        <v>65.186031745999912</v>
      </c>
      <c r="W7" s="22">
        <v>6</v>
      </c>
      <c r="X7" s="32">
        <f>U19-U17</f>
        <v>306.76643990900004</v>
      </c>
      <c r="Y7" s="22">
        <v>6</v>
      </c>
      <c r="Z7" s="32">
        <f t="shared" si="5"/>
        <v>306.76643990900004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47.006239074693063</v>
      </c>
      <c r="G8" s="25">
        <f t="shared" si="1"/>
        <v>45.180923056406662</v>
      </c>
      <c r="H8" s="53">
        <f t="shared" si="2"/>
        <v>4.0400148886014637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51.057052154000075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196.54312925199997</v>
      </c>
      <c r="S8" s="42"/>
      <c r="T8" s="11" t="s">
        <v>98</v>
      </c>
      <c r="U8" s="22">
        <v>385.97079365100001</v>
      </c>
      <c r="V8" s="32">
        <f>U21-U20</f>
        <v>51.057052154000075</v>
      </c>
      <c r="W8" s="22">
        <v>7</v>
      </c>
      <c r="X8" s="32">
        <f>U22-U20</f>
        <v>196.54312925199997</v>
      </c>
      <c r="Y8" s="22">
        <v>7</v>
      </c>
      <c r="Z8" s="32">
        <f t="shared" si="5"/>
        <v>196.54312925199997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124.25974077007388</v>
      </c>
      <c r="G9" s="25">
        <f t="shared" si="1"/>
        <v>114.75174226210703</v>
      </c>
      <c r="H9" s="53">
        <f t="shared" si="2"/>
        <v>8.2857116768209167</v>
      </c>
      <c r="I9" s="32"/>
      <c r="J9" s="11" t="s">
        <v>37</v>
      </c>
      <c r="K9" s="11" t="s">
        <v>40</v>
      </c>
      <c r="L9" s="19">
        <v>76</v>
      </c>
      <c r="M9" s="32">
        <f t="shared" si="3"/>
        <v>36.697324264000144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108.23365079400014</v>
      </c>
      <c r="S9" s="42"/>
      <c r="T9" s="11" t="s">
        <v>99</v>
      </c>
      <c r="U9" s="22">
        <v>424.15600906999998</v>
      </c>
      <c r="V9" s="32">
        <f>U24-U23</f>
        <v>36.697324264000144</v>
      </c>
      <c r="W9" s="22">
        <v>8</v>
      </c>
      <c r="X9" s="32">
        <f>U25-U23</f>
        <v>108.23365079400014</v>
      </c>
      <c r="Y9" s="22">
        <v>8</v>
      </c>
      <c r="Z9" s="32">
        <f t="shared" si="5"/>
        <v>108.23365079400014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47.690217390980209</v>
      </c>
      <c r="G10" s="25">
        <f t="shared" si="1"/>
        <v>42.798312010945615</v>
      </c>
      <c r="H10" s="52">
        <f t="shared" si="2"/>
        <v>11.430136260475635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49.066666667000163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180.8482539690001</v>
      </c>
      <c r="S10" s="42"/>
      <c r="T10" s="11" t="s">
        <v>100</v>
      </c>
      <c r="U10" s="22">
        <v>515.61650793700005</v>
      </c>
      <c r="V10" s="32">
        <f>U27-U26</f>
        <v>49.066666667000163</v>
      </c>
      <c r="W10" s="22">
        <v>9</v>
      </c>
      <c r="X10" s="32">
        <f>U28-U26</f>
        <v>180.8482539690001</v>
      </c>
      <c r="Y10" s="22">
        <v>9</v>
      </c>
      <c r="Z10" s="32">
        <f t="shared" si="5"/>
        <v>180.8482539690001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40.862160253696651</v>
      </c>
      <c r="G11" s="25">
        <f t="shared" si="1"/>
        <v>39.538831833390645</v>
      </c>
      <c r="H11" s="53">
        <f t="shared" si="2"/>
        <v>3.346908239176785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41.113832200000161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203.34439909299999</v>
      </c>
      <c r="S11" s="42"/>
      <c r="T11" s="11" t="s">
        <v>101</v>
      </c>
      <c r="U11" s="22">
        <v>520.92517006800006</v>
      </c>
      <c r="V11" s="32">
        <f>U30-U29</f>
        <v>41.113832200000161</v>
      </c>
      <c r="W11" s="22">
        <v>10</v>
      </c>
      <c r="X11" s="32">
        <f>U31-U29</f>
        <v>203.34439909299999</v>
      </c>
      <c r="Y11" s="22">
        <v>10</v>
      </c>
      <c r="Z11" s="32">
        <f t="shared" si="5"/>
        <v>203.34439909299999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49.38054371478669</v>
      </c>
      <c r="G12" s="25">
        <f t="shared" si="1"/>
        <v>48.868490778669006</v>
      </c>
      <c r="H12" s="53">
        <f t="shared" si="2"/>
        <v>1.0478181911465814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34.021496597999885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70.802267572999881</v>
      </c>
      <c r="S12" s="42"/>
      <c r="T12" s="11" t="s">
        <v>102</v>
      </c>
      <c r="U12" s="22">
        <v>550.61478457999999</v>
      </c>
      <c r="V12" s="32">
        <f>U33-U32</f>
        <v>34.021496597999885</v>
      </c>
      <c r="W12" s="22" t="s">
        <v>68</v>
      </c>
      <c r="X12" s="32">
        <f>U38-U32</f>
        <v>239.66031745999976</v>
      </c>
      <c r="Y12" s="22">
        <v>11</v>
      </c>
      <c r="Z12" s="32">
        <f>V12+X30</f>
        <v>70.802267572999881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67.727968803939362</v>
      </c>
      <c r="G13" s="25">
        <f t="shared" si="1"/>
        <v>67.714853371523603</v>
      </c>
      <c r="H13" s="53">
        <f t="shared" si="2"/>
        <v>1.9368619679053563E-2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21.556825397000239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43.121995465000282</v>
      </c>
      <c r="S13" s="42"/>
      <c r="T13" s="11" t="s">
        <v>103</v>
      </c>
      <c r="U13" s="22">
        <v>680.59428571399997</v>
      </c>
      <c r="V13" s="32">
        <f>U34-U33</f>
        <v>21.556825397000239</v>
      </c>
      <c r="W13" s="22" t="s">
        <v>42</v>
      </c>
      <c r="X13" s="32">
        <f>U41-U39</f>
        <v>158.24399093000011</v>
      </c>
      <c r="Y13" s="22">
        <v>12</v>
      </c>
      <c r="Z13" s="32">
        <f>V13+X31</f>
        <v>43.121995465000282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35.980533940845788</v>
      </c>
      <c r="G14" s="25">
        <f t="shared" si="1"/>
        <v>33.403306786642261</v>
      </c>
      <c r="H14" s="53">
        <f t="shared" si="2"/>
        <v>7.7154850885426143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56.6973242629997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125.7360544219996</v>
      </c>
      <c r="S14" s="42"/>
      <c r="T14" s="11" t="s">
        <v>104</v>
      </c>
      <c r="U14" s="22">
        <v>686.41523809499995</v>
      </c>
      <c r="V14" s="32">
        <f>U35-U34</f>
        <v>56.6973242629997</v>
      </c>
      <c r="W14" s="22" t="s">
        <v>43</v>
      </c>
      <c r="X14" s="32">
        <f>U44-U42</f>
        <v>131.81405895700027</v>
      </c>
      <c r="Y14" s="22">
        <v>13</v>
      </c>
      <c r="Z14" s="32">
        <f>V14+X32</f>
        <v>125.7360544219996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42.236400071176774</v>
      </c>
      <c r="G15" s="25">
        <f t="shared" si="1"/>
        <v>36.399486426931432</v>
      </c>
      <c r="H15" s="53">
        <f t="shared" si="2"/>
        <v>16.03570329477698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36.934965985999952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158.24399093000011</v>
      </c>
      <c r="S15" s="42"/>
      <c r="T15" s="11" t="s">
        <v>105</v>
      </c>
      <c r="U15" s="22">
        <v>766.70548752800005</v>
      </c>
      <c r="V15" s="32">
        <f>U40-U39</f>
        <v>36.934965985999952</v>
      </c>
      <c r="W15" s="22">
        <v>12</v>
      </c>
      <c r="X15" s="32">
        <f>U47-U45</f>
        <v>165.89133786899993</v>
      </c>
      <c r="Y15" s="22">
        <v>14</v>
      </c>
      <c r="Z15" s="32">
        <f t="shared" ref="Z15:Z27" si="7">X13</f>
        <v>158.24399093000011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90.752107080276289</v>
      </c>
      <c r="G16" s="25">
        <f t="shared" si="1"/>
        <v>84.968144434833064</v>
      </c>
      <c r="H16" s="53">
        <f t="shared" si="2"/>
        <v>6.8072130842862846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30.412517007000133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131.81405895700027</v>
      </c>
      <c r="S16" s="42"/>
      <c r="T16" s="11" t="s">
        <v>106</v>
      </c>
      <c r="U16" s="22">
        <v>973.77233560100001</v>
      </c>
      <c r="V16" s="32">
        <f>U43-U42</f>
        <v>30.412517007000133</v>
      </c>
      <c r="W16" s="22">
        <v>13</v>
      </c>
      <c r="X16" s="32">
        <f>U50-U48</f>
        <v>118.06113378700002</v>
      </c>
      <c r="Y16" s="22">
        <v>15</v>
      </c>
      <c r="Z16" s="32">
        <f t="shared" si="7"/>
        <v>131.81405895700027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47.64713168918631</v>
      </c>
      <c r="G17" s="13">
        <f t="shared" si="1"/>
        <v>47.470833023353414</v>
      </c>
      <c r="H17" s="53">
        <f t="shared" si="2"/>
        <v>0.37138313066080997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49.425850340000125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165.89133786899993</v>
      </c>
      <c r="S17" s="42"/>
      <c r="T17" s="11" t="s">
        <v>107</v>
      </c>
      <c r="U17" s="22">
        <v>979.78158730200005</v>
      </c>
      <c r="V17" s="32">
        <f>U46-U45</f>
        <v>49.425850340000125</v>
      </c>
      <c r="W17" s="22">
        <v>14</v>
      </c>
      <c r="X17" s="32">
        <f>U53-U51</f>
        <v>108.69587301599995</v>
      </c>
      <c r="Y17" s="22">
        <v>16</v>
      </c>
      <c r="Z17" s="32">
        <f t="shared" si="7"/>
        <v>165.89133786899993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45.207153323201467</v>
      </c>
      <c r="G18" s="13">
        <f t="shared" si="1"/>
        <v>43.706170138171075</v>
      </c>
      <c r="H18" s="53">
        <f t="shared" si="2"/>
        <v>3.434259236819972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33.180589568999949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118.06113378700002</v>
      </c>
      <c r="S18" s="42"/>
      <c r="T18" s="11" t="s">
        <v>108</v>
      </c>
      <c r="U18" s="22">
        <v>1044.967619048</v>
      </c>
      <c r="V18" s="32">
        <f>U49-U48</f>
        <v>33.180589568999949</v>
      </c>
      <c r="W18" s="22">
        <v>15</v>
      </c>
      <c r="X18" s="32">
        <f>U56-U54</f>
        <v>179.00843537399987</v>
      </c>
      <c r="Y18" s="22">
        <v>17</v>
      </c>
      <c r="Z18" s="32">
        <f t="shared" si="7"/>
        <v>118.06113378700002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102.86442800983383</v>
      </c>
      <c r="G19" s="25">
        <f t="shared" si="1"/>
        <v>78.107730904836473</v>
      </c>
      <c r="H19" s="52">
        <f t="shared" si="2"/>
        <v>31.695578425085717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21.290158729999803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108.69587301599995</v>
      </c>
      <c r="S19" s="42"/>
      <c r="T19" s="11" t="s">
        <v>109</v>
      </c>
      <c r="U19" s="22">
        <v>1286.5480272110001</v>
      </c>
      <c r="V19" s="32">
        <f>U52-U51</f>
        <v>21.290158729999803</v>
      </c>
      <c r="W19" s="22">
        <v>16</v>
      </c>
      <c r="X19" s="32">
        <f>U59-U57</f>
        <v>45.113469386999896</v>
      </c>
      <c r="Y19" s="22">
        <v>18</v>
      </c>
      <c r="Z19" s="32">
        <f t="shared" si="7"/>
        <v>108.69587301599995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70.849064181506691</v>
      </c>
      <c r="G20" s="25">
        <f t="shared" si="1"/>
        <v>65.695228135087561</v>
      </c>
      <c r="H20" s="53">
        <f t="shared" si="2"/>
        <v>7.8450691058130086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47.424761904999741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179.00843537399987</v>
      </c>
      <c r="S20" s="42"/>
      <c r="T20" s="11" t="s">
        <v>110</v>
      </c>
      <c r="U20" s="22">
        <v>1291.92707483</v>
      </c>
      <c r="V20" s="32">
        <f>U55-U54</f>
        <v>47.424761904999741</v>
      </c>
      <c r="W20" s="22">
        <v>17</v>
      </c>
      <c r="X20" s="32">
        <f>U62-U60</f>
        <v>68.463673469999776</v>
      </c>
      <c r="Y20" s="22">
        <v>19</v>
      </c>
      <c r="Z20" s="32">
        <f t="shared" si="7"/>
        <v>179.00843537399987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102.66675187966788</v>
      </c>
      <c r="G21" s="25">
        <f t="shared" si="1"/>
        <v>99.748480024831352</v>
      </c>
      <c r="H21" s="53">
        <f t="shared" si="2"/>
        <v>2.9256303996913631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19.870113378000042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45.113469386999896</v>
      </c>
      <c r="S21" s="42"/>
      <c r="T21" s="11" t="s">
        <v>111</v>
      </c>
      <c r="U21" s="22">
        <v>1342.9841269840001</v>
      </c>
      <c r="V21" s="32">
        <f>U58-U57</f>
        <v>19.870113378000042</v>
      </c>
      <c r="W21" s="22">
        <v>18</v>
      </c>
      <c r="X21" s="32">
        <f>U65-U63</f>
        <v>188.21804988699978</v>
      </c>
      <c r="Y21" s="22">
        <v>20</v>
      </c>
      <c r="Z21" s="32">
        <f t="shared" si="7"/>
        <v>45.113469386999896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80.634064125034328</v>
      </c>
      <c r="G22" s="13">
        <f t="shared" si="1"/>
        <v>75.660560666085701</v>
      </c>
      <c r="H22" s="53">
        <f t="shared" si="2"/>
        <v>6.5734425110835382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28.523900227000013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68.463673469999776</v>
      </c>
      <c r="S22" s="42"/>
      <c r="T22" s="11" t="s">
        <v>112</v>
      </c>
      <c r="U22" s="22">
        <v>1488.470204082</v>
      </c>
      <c r="V22" s="32">
        <f>U61-U60</f>
        <v>28.523900227000013</v>
      </c>
      <c r="W22" s="22">
        <v>19</v>
      </c>
      <c r="X22" s="32">
        <f>U68-U66</f>
        <v>228.53959183700044</v>
      </c>
      <c r="Y22" s="22">
        <v>21</v>
      </c>
      <c r="Z22" s="32">
        <f t="shared" si="7"/>
        <v>68.463673469999776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53.827247190633379</v>
      </c>
      <c r="G23" s="13">
        <f t="shared" si="1"/>
        <v>53.076737358599146</v>
      </c>
      <c r="H23" s="53">
        <f t="shared" si="2"/>
        <v>1.4140089790440746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40.685714285999893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188.21804988699978</v>
      </c>
      <c r="S23" s="42"/>
      <c r="T23" s="11" t="s">
        <v>113</v>
      </c>
      <c r="U23" s="22">
        <v>1494.1434920629999</v>
      </c>
      <c r="V23" s="32">
        <f>U64-U63</f>
        <v>40.685714285999893</v>
      </c>
      <c r="W23" s="22">
        <v>20</v>
      </c>
      <c r="X23" s="32">
        <f>U71-U69</f>
        <v>73.658775509999941</v>
      </c>
      <c r="Y23" s="22">
        <v>22</v>
      </c>
      <c r="Z23" s="32">
        <f t="shared" si="7"/>
        <v>188.21804988699978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30.642315578473596</v>
      </c>
      <c r="G24" s="13">
        <f t="shared" si="1"/>
        <v>32.554534381536719</v>
      </c>
      <c r="H24" s="53">
        <f t="shared" si="2"/>
        <v>-5.8738938811167163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66.574603174999993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228.53959183700044</v>
      </c>
      <c r="S24" s="42"/>
      <c r="T24" s="11" t="s">
        <v>114</v>
      </c>
      <c r="U24" s="22">
        <v>1530.8408163270001</v>
      </c>
      <c r="V24" s="32">
        <f>U67-U66</f>
        <v>66.574603174999993</v>
      </c>
      <c r="W24" s="22">
        <v>21</v>
      </c>
      <c r="X24" s="32">
        <f>U74-U72</f>
        <v>153.53179138299993</v>
      </c>
      <c r="Y24" s="22">
        <v>23</v>
      </c>
      <c r="Z24" s="32">
        <f t="shared" si="7"/>
        <v>228.53959183700044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106.06789445169065</v>
      </c>
      <c r="G25" s="13">
        <f t="shared" si="1"/>
        <v>104.26456246150006</v>
      </c>
      <c r="H25" s="53">
        <f t="shared" si="2"/>
        <v>1.7295732582740853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19.798639454999829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73.658775509999941</v>
      </c>
      <c r="S25" s="42"/>
      <c r="T25" s="11" t="s">
        <v>115</v>
      </c>
      <c r="U25" s="22">
        <v>1602.3771428570001</v>
      </c>
      <c r="V25" s="32">
        <f>U70-U69</f>
        <v>19.798639454999829</v>
      </c>
      <c r="W25" s="22">
        <v>22</v>
      </c>
      <c r="X25" s="32">
        <f>U77-U75</f>
        <v>237.38267573699977</v>
      </c>
      <c r="Y25" s="22">
        <v>24</v>
      </c>
      <c r="Z25" s="32">
        <f t="shared" si="7"/>
        <v>73.658775509999941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38.795651602860076</v>
      </c>
      <c r="G26" s="13">
        <f t="shared" si="1"/>
        <v>37.32122154235779</v>
      </c>
      <c r="H26" s="53">
        <f t="shared" si="2"/>
        <v>3.9506479144281994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57.996190475999811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153.53179138299993</v>
      </c>
      <c r="S26" s="42"/>
      <c r="T26" s="11" t="s">
        <v>116</v>
      </c>
      <c r="U26" s="22">
        <v>1608.0253968249999</v>
      </c>
      <c r="V26" s="32">
        <f>U73-U72</f>
        <v>57.996190475999811</v>
      </c>
      <c r="W26" s="22">
        <v>23</v>
      </c>
      <c r="X26" s="2">
        <f>SUM(X2:X25)</f>
        <v>4043.6968707519995</v>
      </c>
      <c r="Z26" s="32">
        <f t="shared" si="7"/>
        <v>153.53179138299993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48.573354045808436</v>
      </c>
      <c r="G27" s="13">
        <f t="shared" si="1"/>
        <v>46.254428491508477</v>
      </c>
      <c r="H27" s="53">
        <f t="shared" si="2"/>
        <v>5.0134130502243135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111.17206349199978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237.38267573699977</v>
      </c>
      <c r="S27" s="42"/>
      <c r="T27" s="11" t="s">
        <v>117</v>
      </c>
      <c r="U27" s="22">
        <v>1657.0920634920001</v>
      </c>
      <c r="V27" s="32">
        <f>U76-U75</f>
        <v>111.17206349199978</v>
      </c>
      <c r="W27" s="22">
        <v>24</v>
      </c>
      <c r="X27" s="32">
        <f t="shared" ref="X27:X32" si="8">U33-U32</f>
        <v>34.021496597999885</v>
      </c>
      <c r="Y27" s="43" t="str">
        <f>W12</f>
        <v>11a</v>
      </c>
      <c r="Z27" s="32">
        <f t="shared" si="7"/>
        <v>237.38267573699977</v>
      </c>
      <c r="AA27" s="21">
        <v>24</v>
      </c>
      <c r="AD27" s="49"/>
    </row>
    <row r="28" spans="1:30" x14ac:dyDescent="0.3">
      <c r="T28" s="11" t="s">
        <v>118</v>
      </c>
      <c r="U28" s="22">
        <v>1788.873650794</v>
      </c>
      <c r="X28" s="32">
        <f t="shared" si="8"/>
        <v>21.556825397000239</v>
      </c>
      <c r="Y28" s="43" t="str">
        <f>W13</f>
        <v>11b</v>
      </c>
      <c r="AD28" s="49"/>
    </row>
    <row r="29" spans="1:30" x14ac:dyDescent="0.3">
      <c r="T29" s="11" t="s">
        <v>119</v>
      </c>
      <c r="U29" s="22">
        <v>1795.1143764169999</v>
      </c>
      <c r="X29" s="32">
        <f t="shared" si="8"/>
        <v>56.6973242629997</v>
      </c>
      <c r="Y29" s="43" t="str">
        <f>W14</f>
        <v>11c</v>
      </c>
      <c r="AD29" s="49"/>
    </row>
    <row r="30" spans="1:30" x14ac:dyDescent="0.3">
      <c r="T30" s="11" t="s">
        <v>120</v>
      </c>
      <c r="U30" s="22">
        <v>1836.2282086170001</v>
      </c>
      <c r="X30" s="32">
        <f t="shared" si="8"/>
        <v>36.780770974999996</v>
      </c>
      <c r="Y30" s="21" t="s">
        <v>69</v>
      </c>
      <c r="AD30" s="49"/>
    </row>
    <row r="31" spans="1:30" x14ac:dyDescent="0.3">
      <c r="T31" s="11" t="s">
        <v>121</v>
      </c>
      <c r="U31" s="22">
        <v>1998.4587755099999</v>
      </c>
      <c r="X31" s="32">
        <f t="shared" si="8"/>
        <v>21.565170068000043</v>
      </c>
      <c r="Y31" s="21" t="s">
        <v>70</v>
      </c>
      <c r="AD31" s="49"/>
    </row>
    <row r="32" spans="1:30" x14ac:dyDescent="0.3">
      <c r="T32" s="11" t="s">
        <v>122</v>
      </c>
      <c r="U32" s="22">
        <v>2005.3029478460001</v>
      </c>
      <c r="X32" s="32">
        <f t="shared" si="8"/>
        <v>69.038730158999897</v>
      </c>
      <c r="Y32" s="21" t="s">
        <v>71</v>
      </c>
      <c r="AD32" s="49"/>
    </row>
    <row r="33" spans="20:30" x14ac:dyDescent="0.3">
      <c r="T33" s="11" t="s">
        <v>123</v>
      </c>
      <c r="U33" s="22">
        <v>2039.3244444439999</v>
      </c>
      <c r="AD33" s="49"/>
    </row>
    <row r="34" spans="20:30" x14ac:dyDescent="0.3">
      <c r="T34" s="11" t="s">
        <v>124</v>
      </c>
      <c r="U34" s="22">
        <v>2060.8812698410002</v>
      </c>
      <c r="AD34" s="49"/>
    </row>
    <row r="35" spans="20:30" x14ac:dyDescent="0.3">
      <c r="T35" s="11" t="s">
        <v>125</v>
      </c>
      <c r="U35" s="22">
        <v>2117.5785941039999</v>
      </c>
      <c r="AD35" s="49"/>
    </row>
    <row r="36" spans="20:30" x14ac:dyDescent="0.3">
      <c r="T36" s="11" t="s">
        <v>126</v>
      </c>
      <c r="U36" s="22">
        <v>2154.3593650789999</v>
      </c>
      <c r="AD36" s="49"/>
    </row>
    <row r="37" spans="20:30" x14ac:dyDescent="0.3">
      <c r="T37" s="11" t="s">
        <v>127</v>
      </c>
      <c r="U37" s="22">
        <v>2175.9245351469999</v>
      </c>
      <c r="AD37" s="49"/>
    </row>
    <row r="38" spans="20:30" x14ac:dyDescent="0.3">
      <c r="T38" s="11" t="s">
        <v>128</v>
      </c>
      <c r="U38" s="22">
        <v>2244.9632653059998</v>
      </c>
      <c r="AD38" s="49"/>
    </row>
    <row r="39" spans="20:30" x14ac:dyDescent="0.3">
      <c r="T39" s="11" t="s">
        <v>129</v>
      </c>
      <c r="U39" s="22">
        <v>2250.993197279</v>
      </c>
      <c r="AD39" s="49"/>
    </row>
    <row r="40" spans="20:30" x14ac:dyDescent="0.3">
      <c r="T40" s="11" t="s">
        <v>130</v>
      </c>
      <c r="U40" s="22">
        <v>2287.928163265</v>
      </c>
      <c r="AD40" s="49"/>
    </row>
    <row r="41" spans="20:30" x14ac:dyDescent="0.3">
      <c r="T41" s="11" t="s">
        <v>131</v>
      </c>
      <c r="U41" s="22">
        <v>2409.2371882090001</v>
      </c>
      <c r="AD41" s="49"/>
    </row>
    <row r="42" spans="20:30" x14ac:dyDescent="0.3">
      <c r="T42" s="11" t="s">
        <v>132</v>
      </c>
      <c r="U42" s="22">
        <v>2415.3453061219998</v>
      </c>
      <c r="AD42" s="49"/>
    </row>
    <row r="43" spans="20:30" x14ac:dyDescent="0.3">
      <c r="T43" s="11" t="s">
        <v>133</v>
      </c>
      <c r="U43" s="22">
        <v>2445.7578231289999</v>
      </c>
      <c r="AD43" s="49"/>
    </row>
    <row r="44" spans="20:30" x14ac:dyDescent="0.3">
      <c r="T44" s="11" t="s">
        <v>134</v>
      </c>
      <c r="U44" s="22">
        <v>2547.1593650790001</v>
      </c>
      <c r="AD44" s="49"/>
    </row>
    <row r="45" spans="20:30" x14ac:dyDescent="0.3">
      <c r="T45" s="11" t="s">
        <v>135</v>
      </c>
      <c r="U45" s="22">
        <v>2552.702403628</v>
      </c>
      <c r="AD45" s="49"/>
    </row>
    <row r="46" spans="20:30" x14ac:dyDescent="0.3">
      <c r="T46" s="11" t="s">
        <v>136</v>
      </c>
      <c r="U46" s="22">
        <v>2602.1282539680001</v>
      </c>
      <c r="AD46" s="49"/>
    </row>
    <row r="47" spans="20:30" x14ac:dyDescent="0.3">
      <c r="T47" s="11" t="s">
        <v>137</v>
      </c>
      <c r="U47" s="22">
        <v>2718.5937414969999</v>
      </c>
      <c r="AD47" s="49"/>
    </row>
    <row r="48" spans="20:30" x14ac:dyDescent="0.3">
      <c r="T48" s="11" t="s">
        <v>138</v>
      </c>
      <c r="U48" s="22">
        <v>2723.747845805</v>
      </c>
      <c r="AD48" s="49"/>
    </row>
    <row r="49" spans="20:30" x14ac:dyDescent="0.3">
      <c r="T49" s="11" t="s">
        <v>139</v>
      </c>
      <c r="U49" s="22">
        <v>2756.9284353739999</v>
      </c>
      <c r="AD49" s="49"/>
    </row>
    <row r="50" spans="20:30" x14ac:dyDescent="0.3">
      <c r="T50" s="11" t="s">
        <v>140</v>
      </c>
      <c r="U50" s="22">
        <v>2841.808979592</v>
      </c>
      <c r="AD50" s="49"/>
    </row>
    <row r="51" spans="20:30" x14ac:dyDescent="0.3">
      <c r="T51" s="11" t="s">
        <v>141</v>
      </c>
      <c r="U51" s="22">
        <v>2846.5803174600001</v>
      </c>
      <c r="AD51" s="49"/>
    </row>
    <row r="52" spans="20:30" x14ac:dyDescent="0.3">
      <c r="T52" s="11" t="s">
        <v>142</v>
      </c>
      <c r="U52" s="22">
        <v>2867.8704761899999</v>
      </c>
      <c r="AD52" s="49"/>
    </row>
    <row r="53" spans="20:30" x14ac:dyDescent="0.3">
      <c r="T53" s="11" t="s">
        <v>143</v>
      </c>
      <c r="U53" s="22">
        <v>2955.276190476</v>
      </c>
      <c r="AD53" s="49"/>
    </row>
    <row r="54" spans="20:30" x14ac:dyDescent="0.3">
      <c r="T54" s="11" t="s">
        <v>144</v>
      </c>
      <c r="U54" s="22">
        <v>2959.473197279</v>
      </c>
      <c r="AD54" s="49"/>
    </row>
    <row r="55" spans="20:30" x14ac:dyDescent="0.3">
      <c r="T55" s="11" t="s">
        <v>145</v>
      </c>
      <c r="U55" s="22">
        <v>3006.8979591839998</v>
      </c>
      <c r="AD55" s="49"/>
    </row>
    <row r="56" spans="20:30" x14ac:dyDescent="0.3">
      <c r="T56" s="11" t="s">
        <v>146</v>
      </c>
      <c r="U56" s="22">
        <v>3138.4816326529999</v>
      </c>
      <c r="AD56" s="49"/>
    </row>
    <row r="57" spans="20:30" x14ac:dyDescent="0.3">
      <c r="T57" s="11" t="s">
        <v>147</v>
      </c>
      <c r="U57" s="22">
        <v>3145.122539683</v>
      </c>
      <c r="AD57" s="49"/>
    </row>
    <row r="58" spans="20:30" x14ac:dyDescent="0.3">
      <c r="T58" s="11" t="s">
        <v>148</v>
      </c>
      <c r="U58" s="22">
        <v>3164.9926530610001</v>
      </c>
      <c r="AD58" s="49"/>
    </row>
    <row r="59" spans="20:30" x14ac:dyDescent="0.3">
      <c r="T59" s="11" t="s">
        <v>149</v>
      </c>
      <c r="U59" s="22">
        <v>3190.2360090699999</v>
      </c>
      <c r="AD59" s="49"/>
    </row>
    <row r="60" spans="20:30" x14ac:dyDescent="0.3">
      <c r="T60" s="11" t="s">
        <v>150</v>
      </c>
      <c r="U60" s="22">
        <v>3195.131428571</v>
      </c>
      <c r="AD60" s="49"/>
    </row>
    <row r="61" spans="20:30" x14ac:dyDescent="0.3">
      <c r="T61" s="11" t="s">
        <v>151</v>
      </c>
      <c r="U61" s="22">
        <v>3223.655328798</v>
      </c>
      <c r="AD61" s="49"/>
    </row>
    <row r="62" spans="20:30" x14ac:dyDescent="0.3">
      <c r="T62" s="11" t="s">
        <v>152</v>
      </c>
      <c r="U62" s="22">
        <v>3263.5951020409998</v>
      </c>
      <c r="AD62" s="49"/>
    </row>
    <row r="63" spans="20:30" x14ac:dyDescent="0.3">
      <c r="T63" s="11" t="s">
        <v>153</v>
      </c>
      <c r="U63" s="22">
        <v>3268.8587755100002</v>
      </c>
      <c r="AD63" s="49"/>
    </row>
    <row r="64" spans="20:30" x14ac:dyDescent="0.3">
      <c r="T64" s="11" t="s">
        <v>154</v>
      </c>
      <c r="U64" s="22">
        <v>3309.5444897960001</v>
      </c>
      <c r="AD64" s="49"/>
    </row>
    <row r="65" spans="20:30" x14ac:dyDescent="0.3">
      <c r="T65" s="11" t="s">
        <v>155</v>
      </c>
      <c r="U65" s="22">
        <v>3457.076825397</v>
      </c>
      <c r="AD65" s="49"/>
    </row>
    <row r="66" spans="20:30" x14ac:dyDescent="0.3">
      <c r="T66" s="11" t="s">
        <v>156</v>
      </c>
      <c r="U66" s="22">
        <v>3462.8585034009998</v>
      </c>
      <c r="AD66" s="49"/>
    </row>
    <row r="67" spans="20:30" x14ac:dyDescent="0.3">
      <c r="T67" s="11" t="s">
        <v>157</v>
      </c>
      <c r="U67" s="22">
        <v>3529.4331065759998</v>
      </c>
      <c r="AD67" s="49"/>
    </row>
    <row r="68" spans="20:30" x14ac:dyDescent="0.3">
      <c r="T68" s="11" t="s">
        <v>158</v>
      </c>
      <c r="U68" s="22">
        <v>3691.3980952380002</v>
      </c>
      <c r="AD68" s="49"/>
    </row>
    <row r="69" spans="20:30" x14ac:dyDescent="0.3">
      <c r="T69" s="11" t="s">
        <v>159</v>
      </c>
      <c r="U69" s="22">
        <v>3697.447619048</v>
      </c>
      <c r="AD69" s="49"/>
    </row>
    <row r="70" spans="20:30" x14ac:dyDescent="0.3">
      <c r="T70" s="11" t="s">
        <v>160</v>
      </c>
      <c r="U70" s="22">
        <v>3717.2462585029998</v>
      </c>
      <c r="AD70" s="49"/>
    </row>
    <row r="71" spans="20:30" x14ac:dyDescent="0.3">
      <c r="T71" s="11" t="s">
        <v>161</v>
      </c>
      <c r="U71" s="22">
        <v>3771.1063945579999</v>
      </c>
      <c r="AD71" s="49"/>
    </row>
    <row r="72" spans="20:30" x14ac:dyDescent="0.3">
      <c r="T72" s="11" t="s">
        <v>162</v>
      </c>
      <c r="U72" s="22">
        <v>3776.4310204080002</v>
      </c>
      <c r="AD72" s="49"/>
    </row>
    <row r="73" spans="20:30" x14ac:dyDescent="0.3">
      <c r="T73" s="11" t="s">
        <v>163</v>
      </c>
      <c r="U73" s="22">
        <v>3834.427210884</v>
      </c>
      <c r="AD73" s="49"/>
    </row>
    <row r="74" spans="20:30" x14ac:dyDescent="0.3">
      <c r="T74" s="11" t="s">
        <v>164</v>
      </c>
      <c r="U74" s="22">
        <v>3929.9628117910001</v>
      </c>
      <c r="AD74" s="49"/>
    </row>
    <row r="75" spans="20:30" x14ac:dyDescent="0.3">
      <c r="T75" s="11" t="s">
        <v>165</v>
      </c>
      <c r="U75" s="22">
        <v>3936.3229024940001</v>
      </c>
      <c r="AD75" s="49"/>
    </row>
    <row r="76" spans="20:30" x14ac:dyDescent="0.3">
      <c r="T76" s="11" t="s">
        <v>166</v>
      </c>
      <c r="U76" s="22">
        <v>4047.4949659859999</v>
      </c>
      <c r="AD76" s="49"/>
    </row>
    <row r="77" spans="20:30" x14ac:dyDescent="0.3">
      <c r="T77" s="11" t="s">
        <v>167</v>
      </c>
      <c r="U77" s="22">
        <v>4173.7055782309999</v>
      </c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Tabelle57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2.33203125" style="22" bestFit="1" customWidth="1"/>
    <col min="22" max="22" width="10" style="32" bestFit="1" customWidth="1"/>
    <col min="23" max="23" width="4.109375" style="9" bestFit="1" customWidth="1"/>
    <col min="24" max="24" width="10.44140625" style="22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1.5546875" style="9"/>
    <col min="29" max="29" width="12.4414062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217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217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53.514353342980584</v>
      </c>
      <c r="G2" s="13">
        <f t="shared" ref="G2:G27" si="1">Q2/R2*60</f>
        <v>52.373067860566103</v>
      </c>
      <c r="H2" s="53">
        <f t="shared" ref="H2:H27" si="2">(F2-G2)/G2*100</f>
        <v>2.1791457499739169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31.393446711999999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312.75616780000001</v>
      </c>
      <c r="S2" s="42"/>
      <c r="T2" s="11" t="s">
        <v>92</v>
      </c>
      <c r="U2" s="22">
        <v>0.36492063499999999</v>
      </c>
      <c r="V2" s="32">
        <f>U3-U2</f>
        <v>31.393446711999999</v>
      </c>
      <c r="W2" s="22">
        <v>1</v>
      </c>
      <c r="X2" s="32">
        <f>U4-U2</f>
        <v>312.75616780000001</v>
      </c>
      <c r="Y2" s="22">
        <v>1</v>
      </c>
      <c r="Z2" s="32">
        <f>X2</f>
        <v>312.75616780000001</v>
      </c>
      <c r="AA2" s="21">
        <v>1</v>
      </c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57.439354521859421</v>
      </c>
      <c r="G3" s="13">
        <f t="shared" si="1"/>
        <v>53.993619307564749</v>
      </c>
      <c r="H3" s="53">
        <f t="shared" si="2"/>
        <v>6.3817452107936559</v>
      </c>
      <c r="I3" s="32"/>
      <c r="J3" s="11" t="s">
        <v>32</v>
      </c>
      <c r="K3" s="61" t="s">
        <v>76</v>
      </c>
      <c r="L3" s="19">
        <v>44</v>
      </c>
      <c r="M3" s="32">
        <f t="shared" si="3"/>
        <v>45.961519275000001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113.16151927499999</v>
      </c>
      <c r="S3" s="42"/>
      <c r="T3" s="11" t="s">
        <v>93</v>
      </c>
      <c r="U3" s="22">
        <v>31.758367347</v>
      </c>
      <c r="V3" s="32">
        <f>U6-U5</f>
        <v>45.961519275000001</v>
      </c>
      <c r="W3" s="22">
        <v>2</v>
      </c>
      <c r="X3" s="32">
        <f>U7-U5</f>
        <v>113.16151927499999</v>
      </c>
      <c r="Y3" s="22">
        <v>2</v>
      </c>
      <c r="Z3" s="32">
        <f t="shared" ref="Z3:Z11" si="5">X3</f>
        <v>113.16151927499999</v>
      </c>
      <c r="AA3" s="21">
        <v>2</v>
      </c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52.072736520324824</v>
      </c>
      <c r="G4" s="13">
        <f t="shared" si="1"/>
        <v>52.605844621627341</v>
      </c>
      <c r="H4" s="53">
        <f t="shared" si="2"/>
        <v>-1.0134008970618167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37.447619047999979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124.89106575999995</v>
      </c>
      <c r="S4" s="42"/>
      <c r="T4" s="11" t="s">
        <v>94</v>
      </c>
      <c r="U4" s="22">
        <v>313.12108843499999</v>
      </c>
      <c r="V4" s="32">
        <f>U9-U8</f>
        <v>37.447619047999979</v>
      </c>
      <c r="W4" s="22">
        <v>3</v>
      </c>
      <c r="X4" s="32">
        <f>U10-U8</f>
        <v>124.89106575999995</v>
      </c>
      <c r="Y4" s="22">
        <v>3</v>
      </c>
      <c r="Z4" s="32">
        <f t="shared" si="5"/>
        <v>124.89106575999995</v>
      </c>
      <c r="AA4" s="21">
        <v>3</v>
      </c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147.81071940124792</v>
      </c>
      <c r="G5" s="13">
        <f t="shared" si="1"/>
        <v>130.44717146001994</v>
      </c>
      <c r="H5" s="52">
        <f t="shared" si="2"/>
        <v>13.310789146968693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35.721360544000049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200.54095238100001</v>
      </c>
      <c r="S5" s="42"/>
      <c r="T5" s="11" t="s">
        <v>95</v>
      </c>
      <c r="U5" s="22">
        <v>319.353673469</v>
      </c>
      <c r="V5" s="32">
        <f>U12-U11</f>
        <v>35.721360544000049</v>
      </c>
      <c r="W5" s="22">
        <v>4</v>
      </c>
      <c r="X5" s="32">
        <f>U13-U11</f>
        <v>200.54095238100001</v>
      </c>
      <c r="Y5" s="22">
        <v>4</v>
      </c>
      <c r="Z5" s="32">
        <f t="shared" si="5"/>
        <v>200.54095238100001</v>
      </c>
      <c r="AA5" s="21">
        <v>4</v>
      </c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52.309869807940792</v>
      </c>
      <c r="G6" s="13">
        <f t="shared" si="1"/>
        <v>53.567619453873355</v>
      </c>
      <c r="H6" s="53">
        <f t="shared" si="2"/>
        <v>-2.3479662877600918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79.143764173000022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275.53959183699988</v>
      </c>
      <c r="S6" s="42"/>
      <c r="T6" s="11" t="s">
        <v>96</v>
      </c>
      <c r="U6" s="22">
        <v>365.315192744</v>
      </c>
      <c r="V6" s="32">
        <f>U15-U14</f>
        <v>79.143764173000022</v>
      </c>
      <c r="W6" s="22">
        <v>5</v>
      </c>
      <c r="X6" s="32">
        <f>U16-U14</f>
        <v>275.53959183699988</v>
      </c>
      <c r="Y6" s="22">
        <v>5</v>
      </c>
      <c r="Z6" s="32">
        <f t="shared" si="5"/>
        <v>275.53959183699988</v>
      </c>
      <c r="AA6" s="21">
        <v>5</v>
      </c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44.301857437869216</v>
      </c>
      <c r="G7" s="25">
        <f t="shared" si="1"/>
        <v>41.494997826263443</v>
      </c>
      <c r="H7" s="53">
        <f t="shared" si="2"/>
        <v>6.7643324705254635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52.819455781999977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260.2723356009999</v>
      </c>
      <c r="S7" s="42"/>
      <c r="T7" s="11" t="s">
        <v>97</v>
      </c>
      <c r="U7" s="22">
        <v>432.51519274399999</v>
      </c>
      <c r="V7" s="32">
        <f>U18-U17</f>
        <v>52.819455781999977</v>
      </c>
      <c r="W7" s="22">
        <v>6</v>
      </c>
      <c r="X7" s="32">
        <f>U19-U17</f>
        <v>260.2723356009999</v>
      </c>
      <c r="Y7" s="22">
        <v>6</v>
      </c>
      <c r="Z7" s="32">
        <f t="shared" si="5"/>
        <v>260.2723356009999</v>
      </c>
      <c r="AA7" s="21">
        <v>6</v>
      </c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46.994384117622097</v>
      </c>
      <c r="G8" s="25">
        <f t="shared" si="1"/>
        <v>45.508593464422745</v>
      </c>
      <c r="H8" s="53">
        <f t="shared" si="2"/>
        <v>3.264857338122082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51.069931973000166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195.12798186000009</v>
      </c>
      <c r="S8" s="42"/>
      <c r="T8" s="11" t="s">
        <v>98</v>
      </c>
      <c r="U8" s="22">
        <v>439.20870748300001</v>
      </c>
      <c r="V8" s="32">
        <f>U21-U20</f>
        <v>51.069931973000166</v>
      </c>
      <c r="W8" s="22">
        <v>7</v>
      </c>
      <c r="X8" s="32">
        <f>U22-U20</f>
        <v>195.12798186000009</v>
      </c>
      <c r="Y8" s="22">
        <v>7</v>
      </c>
      <c r="Z8" s="32">
        <f t="shared" si="5"/>
        <v>195.12798186000009</v>
      </c>
      <c r="AA8" s="21">
        <v>7</v>
      </c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100.54287231367282</v>
      </c>
      <c r="G9" s="25">
        <f t="shared" si="1"/>
        <v>87.259925357964477</v>
      </c>
      <c r="H9" s="52">
        <f t="shared" si="2"/>
        <v>15.222276321252853</v>
      </c>
      <c r="I9" s="32"/>
      <c r="J9" s="11" t="s">
        <v>37</v>
      </c>
      <c r="K9" s="11" t="s">
        <v>40</v>
      </c>
      <c r="L9" s="19">
        <v>76</v>
      </c>
      <c r="M9" s="32">
        <f t="shared" si="3"/>
        <v>45.353786848000027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142.33337868500007</v>
      </c>
      <c r="S9" s="42"/>
      <c r="T9" s="11" t="s">
        <v>99</v>
      </c>
      <c r="U9" s="22">
        <v>476.65632653099999</v>
      </c>
      <c r="V9" s="32">
        <f>U24-U23</f>
        <v>45.353786848000027</v>
      </c>
      <c r="W9" s="22">
        <v>8</v>
      </c>
      <c r="X9" s="32">
        <f>U25-U23</f>
        <v>142.33337868500007</v>
      </c>
      <c r="Y9" s="22">
        <v>8</v>
      </c>
      <c r="Z9" s="32">
        <f t="shared" si="5"/>
        <v>142.33337868500007</v>
      </c>
      <c r="AA9" s="21">
        <v>8</v>
      </c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53.752698209835081</v>
      </c>
      <c r="G10" s="25">
        <f t="shared" si="1"/>
        <v>47.486115902956698</v>
      </c>
      <c r="H10" s="52">
        <f t="shared" si="2"/>
        <v>13.196662198451564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43.532698411999945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162.99501133799981</v>
      </c>
      <c r="S10" s="42"/>
      <c r="T10" s="11" t="s">
        <v>100</v>
      </c>
      <c r="U10" s="22">
        <v>564.09977324299996</v>
      </c>
      <c r="V10" s="32">
        <f>U27-U26</f>
        <v>43.532698411999945</v>
      </c>
      <c r="W10" s="22">
        <v>9</v>
      </c>
      <c r="X10" s="32">
        <f>U28-U26</f>
        <v>162.99501133799981</v>
      </c>
      <c r="Y10" s="22">
        <v>9</v>
      </c>
      <c r="Z10" s="32">
        <f t="shared" si="5"/>
        <v>162.99501133799981</v>
      </c>
      <c r="AA10" s="21">
        <v>9</v>
      </c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39.917071111015069</v>
      </c>
      <c r="G11" s="25">
        <f t="shared" si="1"/>
        <v>41.297906242197122</v>
      </c>
      <c r="H11" s="53">
        <f t="shared" si="2"/>
        <v>-3.3435959757474385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42.087256234999813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194.68299319699986</v>
      </c>
      <c r="S11" s="42"/>
      <c r="T11" s="11" t="s">
        <v>101</v>
      </c>
      <c r="U11" s="22">
        <v>570.33251700699998</v>
      </c>
      <c r="V11" s="32">
        <f>U30-U29</f>
        <v>42.087256234999813</v>
      </c>
      <c r="W11" s="22">
        <v>10</v>
      </c>
      <c r="X11" s="32">
        <f>U31-U29</f>
        <v>194.68299319699986</v>
      </c>
      <c r="Y11" s="22">
        <v>10</v>
      </c>
      <c r="Z11" s="32">
        <f t="shared" si="5"/>
        <v>194.68299319699986</v>
      </c>
      <c r="AA11" s="21">
        <v>10</v>
      </c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46.905982906784757</v>
      </c>
      <c r="G12" s="25">
        <f t="shared" si="1"/>
        <v>46.061139015019208</v>
      </c>
      <c r="H12" s="53">
        <f t="shared" si="2"/>
        <v>1.8341793317140296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35.816326529999969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75.11755101999961</v>
      </c>
      <c r="S12" s="42"/>
      <c r="T12" s="11" t="s">
        <v>102</v>
      </c>
      <c r="U12" s="22">
        <v>606.05387755100003</v>
      </c>
      <c r="V12" s="32">
        <f>U33-U32</f>
        <v>35.816326529999969</v>
      </c>
      <c r="W12" s="22" t="s">
        <v>68</v>
      </c>
      <c r="X12" s="32">
        <f>U38-U32</f>
        <v>263.79637188199968</v>
      </c>
      <c r="Y12" s="22">
        <v>11</v>
      </c>
      <c r="Z12" s="32">
        <f>V12+X30</f>
        <v>75.11755101999961</v>
      </c>
      <c r="AA12" s="21" t="s">
        <v>68</v>
      </c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61.384541376437049</v>
      </c>
      <c r="G13" s="25">
        <f t="shared" si="1"/>
        <v>59.815600757827916</v>
      </c>
      <c r="H13" s="53">
        <f t="shared" si="2"/>
        <v>2.6229622351553661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23.784489795999889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48.816689342000245</v>
      </c>
      <c r="S13" s="42"/>
      <c r="T13" s="11" t="s">
        <v>103</v>
      </c>
      <c r="U13" s="22">
        <v>770.87346938799999</v>
      </c>
      <c r="V13" s="32">
        <f>U34-U33</f>
        <v>23.784489795999889</v>
      </c>
      <c r="W13" s="22" t="s">
        <v>42</v>
      </c>
      <c r="X13" s="32">
        <f>U41-U39</f>
        <v>136.92859410499977</v>
      </c>
      <c r="Y13" s="22">
        <v>12</v>
      </c>
      <c r="Z13" s="32">
        <f>V13+X31</f>
        <v>48.816689342000245</v>
      </c>
      <c r="AA13" s="21" t="s">
        <v>42</v>
      </c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33.078502429616655</v>
      </c>
      <c r="G14" s="25">
        <f t="shared" si="1"/>
        <v>30.029572367838636</v>
      </c>
      <c r="H14" s="52">
        <f t="shared" si="2"/>
        <v>10.1530918403733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61.671473923000121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139.86213151999982</v>
      </c>
      <c r="S14" s="42"/>
      <c r="T14" s="11" t="s">
        <v>104</v>
      </c>
      <c r="U14" s="22">
        <v>776.92807256200001</v>
      </c>
      <c r="V14" s="32">
        <f>U35-U34</f>
        <v>61.671473923000121</v>
      </c>
      <c r="W14" s="22" t="s">
        <v>43</v>
      </c>
      <c r="X14" s="32">
        <f>U44-U42</f>
        <v>156.06303854900034</v>
      </c>
      <c r="Y14" s="22">
        <v>13</v>
      </c>
      <c r="Z14" s="32">
        <f>V14+X32</f>
        <v>139.86213151999982</v>
      </c>
      <c r="AA14" s="21" t="s">
        <v>43</v>
      </c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43.204883439866322</v>
      </c>
      <c r="G15" s="25">
        <f t="shared" si="1"/>
        <v>42.065720733122468</v>
      </c>
      <c r="H15" s="53">
        <f t="shared" si="2"/>
        <v>2.7080546508903125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36.107029478999721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136.92859410499977</v>
      </c>
      <c r="S15" s="42"/>
      <c r="T15" s="11" t="s">
        <v>105</v>
      </c>
      <c r="U15" s="22">
        <v>856.07183673500003</v>
      </c>
      <c r="V15" s="32">
        <f>U40-U39</f>
        <v>36.107029478999721</v>
      </c>
      <c r="W15" s="22">
        <v>12</v>
      </c>
      <c r="X15" s="32">
        <f>U47-U45</f>
        <v>168.81031746100007</v>
      </c>
      <c r="Y15" s="22">
        <v>14</v>
      </c>
      <c r="Z15" s="32">
        <f t="shared" ref="Z15:Z27" si="7">X13</f>
        <v>136.92859410499977</v>
      </c>
      <c r="AA15" s="21">
        <v>12</v>
      </c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75.630252101531127</v>
      </c>
      <c r="G16" s="25">
        <f t="shared" si="1"/>
        <v>71.76584605895296</v>
      </c>
      <c r="H16" s="53">
        <f t="shared" si="2"/>
        <v>5.3847425409068572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36.49333333300001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156.06303854900034</v>
      </c>
      <c r="S16" s="42"/>
      <c r="T16" s="11" t="s">
        <v>106</v>
      </c>
      <c r="U16" s="22">
        <v>1052.4676643989999</v>
      </c>
      <c r="V16" s="32">
        <f>U43-U42</f>
        <v>36.49333333300001</v>
      </c>
      <c r="W16" s="22">
        <v>13</v>
      </c>
      <c r="X16" s="32">
        <f>U50-U48</f>
        <v>107.90950113300005</v>
      </c>
      <c r="Y16" s="22">
        <v>15</v>
      </c>
      <c r="Z16" s="32">
        <f t="shared" si="7"/>
        <v>156.06303854900034</v>
      </c>
      <c r="AA16" s="21">
        <v>13</v>
      </c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47.765467188696967</v>
      </c>
      <c r="G17" s="13">
        <f t="shared" si="1"/>
        <v>46.649992242443041</v>
      </c>
      <c r="H17" s="53">
        <f t="shared" si="2"/>
        <v>2.3911578386910119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49.303401360999942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168.81031746100007</v>
      </c>
      <c r="S17" s="42"/>
      <c r="T17" s="11" t="s">
        <v>107</v>
      </c>
      <c r="U17" s="22">
        <v>1060.6238095240001</v>
      </c>
      <c r="V17" s="32">
        <f>U46-U45</f>
        <v>49.303401360999942</v>
      </c>
      <c r="W17" s="22">
        <v>14</v>
      </c>
      <c r="X17" s="32">
        <f>U53-U51</f>
        <v>132.13278911599991</v>
      </c>
      <c r="Y17" s="22">
        <v>16</v>
      </c>
      <c r="Z17" s="32">
        <f t="shared" si="7"/>
        <v>168.81031746100007</v>
      </c>
      <c r="AA17" s="21">
        <v>14</v>
      </c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50.452701451329858</v>
      </c>
      <c r="G18" s="13">
        <f t="shared" si="1"/>
        <v>47.817846860771084</v>
      </c>
      <c r="H18" s="53">
        <f t="shared" si="2"/>
        <v>5.5101907834339618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29.730816325999967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107.90950113300005</v>
      </c>
      <c r="S18" s="42"/>
      <c r="T18" s="11" t="s">
        <v>108</v>
      </c>
      <c r="U18" s="22">
        <v>1113.4432653060001</v>
      </c>
      <c r="V18" s="32">
        <f>U49-U48</f>
        <v>29.730816325999967</v>
      </c>
      <c r="W18" s="22">
        <v>15</v>
      </c>
      <c r="X18" s="32">
        <f>U56-U54</f>
        <v>189.0818594110001</v>
      </c>
      <c r="Y18" s="22">
        <v>17</v>
      </c>
      <c r="Z18" s="32">
        <f t="shared" si="7"/>
        <v>107.90950113300005</v>
      </c>
      <c r="AA18" s="21">
        <v>15</v>
      </c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73.301850702573944</v>
      </c>
      <c r="G19" s="25">
        <f t="shared" si="1"/>
        <v>64.253453338872646</v>
      </c>
      <c r="H19" s="52">
        <f t="shared" si="2"/>
        <v>14.082351832484488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29.876462585999889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132.13278911599991</v>
      </c>
      <c r="S19" s="42"/>
      <c r="T19" s="11" t="s">
        <v>109</v>
      </c>
      <c r="U19" s="22">
        <v>1320.896145125</v>
      </c>
      <c r="V19" s="32">
        <f>U52-U51</f>
        <v>29.876462585999889</v>
      </c>
      <c r="W19" s="22">
        <v>16</v>
      </c>
      <c r="X19" s="32">
        <f>U59-U57</f>
        <v>57.351473922999958</v>
      </c>
      <c r="Y19" s="22">
        <v>18</v>
      </c>
      <c r="Z19" s="32">
        <f t="shared" si="7"/>
        <v>132.13278911599991</v>
      </c>
      <c r="AA19" s="21">
        <v>16</v>
      </c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63.59736092509425</v>
      </c>
      <c r="G20" s="25">
        <f t="shared" si="1"/>
        <v>62.195284289212175</v>
      </c>
      <c r="H20" s="53">
        <f t="shared" si="2"/>
        <v>2.2543134128342048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52.832380952999756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189.0818594110001</v>
      </c>
      <c r="S20" s="42"/>
      <c r="T20" s="11" t="s">
        <v>110</v>
      </c>
      <c r="U20" s="22">
        <v>1326.9980952379999</v>
      </c>
      <c r="V20" s="32">
        <f>U55-U54</f>
        <v>52.832380952999756</v>
      </c>
      <c r="W20" s="22">
        <v>17</v>
      </c>
      <c r="X20" s="32">
        <f>U62-U60</f>
        <v>81.801179138000407</v>
      </c>
      <c r="Y20" s="22">
        <v>19</v>
      </c>
      <c r="Z20" s="32">
        <f t="shared" si="7"/>
        <v>189.0818594110001</v>
      </c>
      <c r="AA20" s="21">
        <v>17</v>
      </c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83.668139816307431</v>
      </c>
      <c r="G21" s="25">
        <f t="shared" si="1"/>
        <v>78.463545785095178</v>
      </c>
      <c r="H21" s="53">
        <f t="shared" si="2"/>
        <v>6.6331364191304614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24.382040815999972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57.351473922999958</v>
      </c>
      <c r="S21" s="42"/>
      <c r="T21" s="11" t="s">
        <v>111</v>
      </c>
      <c r="U21" s="22">
        <v>1378.0680272110001</v>
      </c>
      <c r="V21" s="32">
        <f>U58-U57</f>
        <v>24.382040815999972</v>
      </c>
      <c r="W21" s="22">
        <v>18</v>
      </c>
      <c r="X21" s="32">
        <f>U65-U63</f>
        <v>218.66979591800009</v>
      </c>
      <c r="Y21" s="22">
        <v>20</v>
      </c>
      <c r="Z21" s="32">
        <f t="shared" si="7"/>
        <v>57.351473922999958</v>
      </c>
      <c r="AA21" s="21">
        <v>18</v>
      </c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68.997311532237319</v>
      </c>
      <c r="G22" s="13">
        <f t="shared" si="1"/>
        <v>63.324269583708869</v>
      </c>
      <c r="H22" s="53">
        <f t="shared" si="2"/>
        <v>8.9587167539756756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33.334603174000222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81.801179138000407</v>
      </c>
      <c r="S22" s="42"/>
      <c r="T22" s="11" t="s">
        <v>112</v>
      </c>
      <c r="U22" s="22">
        <v>1522.126077098</v>
      </c>
      <c r="V22" s="32">
        <f>U61-U60</f>
        <v>33.334603174000222</v>
      </c>
      <c r="W22" s="22">
        <v>19</v>
      </c>
      <c r="X22" s="32">
        <f>U68-U66</f>
        <v>270.3247619040003</v>
      </c>
      <c r="Y22" s="22">
        <v>21</v>
      </c>
      <c r="Z22" s="32">
        <f t="shared" si="7"/>
        <v>81.801179138000407</v>
      </c>
      <c r="AA22" s="21">
        <v>19</v>
      </c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46.634308488655805</v>
      </c>
      <c r="G23" s="13">
        <f t="shared" si="1"/>
        <v>45.685321825361704</v>
      </c>
      <c r="H23" s="53">
        <f t="shared" si="2"/>
        <v>2.0772244243385862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46.961133787000108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218.66979591800009</v>
      </c>
      <c r="S23" s="42"/>
      <c r="T23" s="11" t="s">
        <v>113</v>
      </c>
      <c r="U23" s="22">
        <v>1526.571836735</v>
      </c>
      <c r="V23" s="32">
        <f>U64-U63</f>
        <v>46.961133787000108</v>
      </c>
      <c r="W23" s="22">
        <v>20</v>
      </c>
      <c r="X23" s="32">
        <f>U71-U69</f>
        <v>89.360272109000107</v>
      </c>
      <c r="Y23" s="22">
        <v>22</v>
      </c>
      <c r="Z23" s="32">
        <f t="shared" si="7"/>
        <v>218.66979591800009</v>
      </c>
      <c r="AA23" s="21">
        <v>20</v>
      </c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24.894777476209459</v>
      </c>
      <c r="G24" s="13">
        <f t="shared" si="1"/>
        <v>27.522450949728931</v>
      </c>
      <c r="H24" s="53">
        <f t="shared" si="2"/>
        <v>-9.5473818022931276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81.944897959000173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270.3247619040003</v>
      </c>
      <c r="S24" s="42"/>
      <c r="T24" s="11" t="s">
        <v>114</v>
      </c>
      <c r="U24" s="22">
        <v>1571.9256235830001</v>
      </c>
      <c r="V24" s="32">
        <f>U67-U66</f>
        <v>81.944897959000173</v>
      </c>
      <c r="W24" s="22">
        <v>21</v>
      </c>
      <c r="X24" s="32">
        <f>U74-U72</f>
        <v>155.18893424099997</v>
      </c>
      <c r="Y24" s="22">
        <v>23</v>
      </c>
      <c r="Z24" s="32">
        <f t="shared" si="7"/>
        <v>270.3247619040003</v>
      </c>
      <c r="AA24" s="21">
        <v>21</v>
      </c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87.638777958510985</v>
      </c>
      <c r="G25" s="13">
        <f t="shared" si="1"/>
        <v>85.944232473151715</v>
      </c>
      <c r="H25" s="53">
        <f t="shared" si="2"/>
        <v>1.9716802821976833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23.9619954650002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89.360272109000107</v>
      </c>
      <c r="S25" s="42"/>
      <c r="T25" s="11" t="s">
        <v>115</v>
      </c>
      <c r="U25" s="22">
        <v>1668.9052154200001</v>
      </c>
      <c r="V25" s="32">
        <f>U70-U69</f>
        <v>23.9619954650002</v>
      </c>
      <c r="W25" s="22">
        <v>22</v>
      </c>
      <c r="X25" s="32">
        <f>U77-U75</f>
        <v>233.60698412700003</v>
      </c>
      <c r="Y25" s="22">
        <v>24</v>
      </c>
      <c r="Z25" s="32">
        <f t="shared" si="7"/>
        <v>89.360272109000107</v>
      </c>
      <c r="AA25" s="21">
        <v>22</v>
      </c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37.491725181964277</v>
      </c>
      <c r="G26" s="13">
        <f t="shared" si="1"/>
        <v>36.922697021049395</v>
      </c>
      <c r="H26" s="53">
        <f t="shared" si="2"/>
        <v>1.5411337925571451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60.013242631000139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155.18893424099997</v>
      </c>
      <c r="S26" s="42"/>
      <c r="T26" s="11" t="s">
        <v>116</v>
      </c>
      <c r="U26" s="22">
        <v>1676.4317460320001</v>
      </c>
      <c r="V26" s="32">
        <f>U73-U72</f>
        <v>60.013242631000139</v>
      </c>
      <c r="W26" s="22">
        <v>23</v>
      </c>
      <c r="X26" s="2">
        <f>SUM(X2:X25)</f>
        <v>4243.3268707509997</v>
      </c>
      <c r="Z26" s="32">
        <f t="shared" si="7"/>
        <v>155.18893424099997</v>
      </c>
      <c r="AA26" s="21">
        <v>23</v>
      </c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48.860496245579036</v>
      </c>
      <c r="G27" s="13">
        <f t="shared" si="1"/>
        <v>47.002019400373499</v>
      </c>
      <c r="H27" s="53">
        <f t="shared" si="2"/>
        <v>3.9540361646477873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110.51873015900037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233.60698412700003</v>
      </c>
      <c r="S27" s="42"/>
      <c r="T27" s="11" t="s">
        <v>117</v>
      </c>
      <c r="U27" s="22">
        <v>1719.964444444</v>
      </c>
      <c r="V27" s="32">
        <f>U76-U75</f>
        <v>110.51873015900037</v>
      </c>
      <c r="W27" s="22">
        <v>24</v>
      </c>
      <c r="X27" s="32">
        <f t="shared" ref="X27:X32" si="8">U33-U32</f>
        <v>35.816326529999969</v>
      </c>
      <c r="Y27" s="43" t="str">
        <f>W12</f>
        <v>11a</v>
      </c>
      <c r="Z27" s="32">
        <f t="shared" si="7"/>
        <v>233.60698412700003</v>
      </c>
      <c r="AA27" s="21">
        <v>24</v>
      </c>
      <c r="AD27" s="49"/>
    </row>
    <row r="28" spans="1:30" x14ac:dyDescent="0.3">
      <c r="T28" s="11" t="s">
        <v>118</v>
      </c>
      <c r="U28" s="22">
        <v>1839.4267573699999</v>
      </c>
      <c r="X28" s="32">
        <f t="shared" si="8"/>
        <v>23.784489795999889</v>
      </c>
      <c r="Y28" s="43" t="str">
        <f>W13</f>
        <v>11b</v>
      </c>
      <c r="AD28" s="49"/>
    </row>
    <row r="29" spans="1:30" x14ac:dyDescent="0.3">
      <c r="T29" s="11" t="s">
        <v>119</v>
      </c>
      <c r="U29" s="22">
        <v>1847.9764172340001</v>
      </c>
      <c r="X29" s="32">
        <f t="shared" si="8"/>
        <v>61.671473923000121</v>
      </c>
      <c r="Y29" s="43" t="str">
        <f>W14</f>
        <v>11c</v>
      </c>
      <c r="AD29" s="49"/>
    </row>
    <row r="30" spans="1:30" x14ac:dyDescent="0.3">
      <c r="T30" s="11" t="s">
        <v>120</v>
      </c>
      <c r="U30" s="22">
        <v>1890.0636734689999</v>
      </c>
      <c r="X30" s="32">
        <f t="shared" si="8"/>
        <v>39.30122448999964</v>
      </c>
      <c r="Y30" s="21" t="s">
        <v>69</v>
      </c>
      <c r="AD30" s="49"/>
    </row>
    <row r="31" spans="1:30" x14ac:dyDescent="0.3">
      <c r="T31" s="11" t="s">
        <v>121</v>
      </c>
      <c r="U31" s="22">
        <v>2042.659410431</v>
      </c>
      <c r="X31" s="32">
        <f t="shared" si="8"/>
        <v>25.032199546000356</v>
      </c>
      <c r="Y31" s="21" t="s">
        <v>70</v>
      </c>
      <c r="AD31" s="49"/>
    </row>
    <row r="32" spans="1:30" x14ac:dyDescent="0.3">
      <c r="T32" s="11" t="s">
        <v>122</v>
      </c>
      <c r="U32" s="22">
        <v>2049.7934693880002</v>
      </c>
      <c r="X32" s="32">
        <f t="shared" si="8"/>
        <v>78.190657596999699</v>
      </c>
      <c r="Y32" s="21" t="s">
        <v>71</v>
      </c>
      <c r="AD32" s="49"/>
    </row>
    <row r="33" spans="20:30" x14ac:dyDescent="0.3">
      <c r="T33" s="11" t="s">
        <v>123</v>
      </c>
      <c r="U33" s="22">
        <v>2085.6097959180001</v>
      </c>
      <c r="AD33" s="49"/>
    </row>
    <row r="34" spans="20:30" x14ac:dyDescent="0.3">
      <c r="T34" s="11" t="s">
        <v>124</v>
      </c>
      <c r="U34" s="22">
        <v>2109.394285714</v>
      </c>
      <c r="AD34" s="49"/>
    </row>
    <row r="35" spans="20:30" x14ac:dyDescent="0.3">
      <c r="T35" s="11" t="s">
        <v>125</v>
      </c>
      <c r="U35" s="22">
        <v>2171.0657596370002</v>
      </c>
      <c r="AD35" s="49"/>
    </row>
    <row r="36" spans="20:30" x14ac:dyDescent="0.3">
      <c r="T36" s="11" t="s">
        <v>126</v>
      </c>
      <c r="U36" s="22">
        <v>2210.3669841269998</v>
      </c>
      <c r="AD36" s="49"/>
    </row>
    <row r="37" spans="20:30" x14ac:dyDescent="0.3">
      <c r="T37" s="11" t="s">
        <v>127</v>
      </c>
      <c r="U37" s="22">
        <v>2235.3991836730002</v>
      </c>
      <c r="AD37" s="49"/>
    </row>
    <row r="38" spans="20:30" x14ac:dyDescent="0.3">
      <c r="T38" s="11" t="s">
        <v>128</v>
      </c>
      <c r="U38" s="22">
        <v>2313.5898412699999</v>
      </c>
      <c r="AD38" s="49"/>
    </row>
    <row r="39" spans="20:30" x14ac:dyDescent="0.3">
      <c r="T39" s="11" t="s">
        <v>129</v>
      </c>
      <c r="U39" s="22">
        <v>2322.6688435370002</v>
      </c>
      <c r="AD39" s="49"/>
    </row>
    <row r="40" spans="20:30" x14ac:dyDescent="0.3">
      <c r="T40" s="11" t="s">
        <v>130</v>
      </c>
      <c r="U40" s="22">
        <v>2358.7758730159999</v>
      </c>
      <c r="AD40" s="49"/>
    </row>
    <row r="41" spans="20:30" x14ac:dyDescent="0.3">
      <c r="T41" s="11" t="s">
        <v>131</v>
      </c>
      <c r="U41" s="22">
        <v>2459.5974376419999</v>
      </c>
      <c r="AD41" s="49"/>
    </row>
    <row r="42" spans="20:30" x14ac:dyDescent="0.3">
      <c r="T42" s="11" t="s">
        <v>132</v>
      </c>
      <c r="U42" s="22">
        <v>2471.7319727889999</v>
      </c>
      <c r="AD42" s="49"/>
    </row>
    <row r="43" spans="20:30" x14ac:dyDescent="0.3">
      <c r="T43" s="11" t="s">
        <v>133</v>
      </c>
      <c r="U43" s="22">
        <v>2508.2253061219999</v>
      </c>
      <c r="AD43" s="49"/>
    </row>
    <row r="44" spans="20:30" x14ac:dyDescent="0.3">
      <c r="T44" s="11" t="s">
        <v>134</v>
      </c>
      <c r="U44" s="22">
        <v>2627.7950113380002</v>
      </c>
      <c r="AD44" s="49"/>
    </row>
    <row r="45" spans="20:30" x14ac:dyDescent="0.3">
      <c r="T45" s="11" t="s">
        <v>135</v>
      </c>
      <c r="U45" s="22">
        <v>2636.4326530610001</v>
      </c>
      <c r="AD45" s="49"/>
    </row>
    <row r="46" spans="20:30" x14ac:dyDescent="0.3">
      <c r="T46" s="11" t="s">
        <v>136</v>
      </c>
      <c r="U46" s="22">
        <v>2685.7360544220001</v>
      </c>
      <c r="AD46" s="49"/>
    </row>
    <row r="47" spans="20:30" x14ac:dyDescent="0.3">
      <c r="T47" s="11" t="s">
        <v>137</v>
      </c>
      <c r="U47" s="22">
        <v>2805.2429705220002</v>
      </c>
      <c r="AD47" s="49"/>
    </row>
    <row r="48" spans="20:30" x14ac:dyDescent="0.3">
      <c r="T48" s="11" t="s">
        <v>138</v>
      </c>
      <c r="U48" s="22">
        <v>2815.6569387760001</v>
      </c>
      <c r="AD48" s="49"/>
    </row>
    <row r="49" spans="20:30" x14ac:dyDescent="0.3">
      <c r="T49" s="11" t="s">
        <v>139</v>
      </c>
      <c r="U49" s="22">
        <v>2845.387755102</v>
      </c>
      <c r="AD49" s="49"/>
    </row>
    <row r="50" spans="20:30" x14ac:dyDescent="0.3">
      <c r="T50" s="11" t="s">
        <v>140</v>
      </c>
      <c r="U50" s="22">
        <v>2923.5664399090001</v>
      </c>
      <c r="AD50" s="49"/>
    </row>
    <row r="51" spans="20:30" x14ac:dyDescent="0.3">
      <c r="T51" s="11" t="s">
        <v>141</v>
      </c>
      <c r="U51" s="22">
        <v>2929.4704761900002</v>
      </c>
      <c r="AD51" s="49"/>
    </row>
    <row r="52" spans="20:30" x14ac:dyDescent="0.3">
      <c r="T52" s="11" t="s">
        <v>142</v>
      </c>
      <c r="U52" s="22">
        <v>2959.3469387760001</v>
      </c>
      <c r="AD52" s="49"/>
    </row>
    <row r="53" spans="20:30" x14ac:dyDescent="0.3">
      <c r="T53" s="11" t="s">
        <v>143</v>
      </c>
      <c r="U53" s="22">
        <v>3061.6032653060001</v>
      </c>
      <c r="AD53" s="49"/>
    </row>
    <row r="54" spans="20:30" x14ac:dyDescent="0.3">
      <c r="T54" s="11" t="s">
        <v>144</v>
      </c>
      <c r="U54" s="22">
        <v>3068.6725623580001</v>
      </c>
      <c r="AD54" s="49"/>
    </row>
    <row r="55" spans="20:30" x14ac:dyDescent="0.3">
      <c r="T55" s="11" t="s">
        <v>145</v>
      </c>
      <c r="U55" s="22">
        <v>3121.5049433109998</v>
      </c>
      <c r="AD55" s="49"/>
    </row>
    <row r="56" spans="20:30" x14ac:dyDescent="0.3">
      <c r="T56" s="11" t="s">
        <v>146</v>
      </c>
      <c r="U56" s="22">
        <v>3257.7544217690001</v>
      </c>
      <c r="AD56" s="49"/>
    </row>
    <row r="57" spans="20:30" x14ac:dyDescent="0.3">
      <c r="T57" s="11" t="s">
        <v>147</v>
      </c>
      <c r="U57" s="22">
        <v>3263.362176871</v>
      </c>
      <c r="AD57" s="49"/>
    </row>
    <row r="58" spans="20:30" x14ac:dyDescent="0.3">
      <c r="T58" s="11" t="s">
        <v>148</v>
      </c>
      <c r="U58" s="22">
        <v>3287.7442176869999</v>
      </c>
      <c r="AD58" s="49"/>
    </row>
    <row r="59" spans="20:30" x14ac:dyDescent="0.3">
      <c r="T59" s="11" t="s">
        <v>149</v>
      </c>
      <c r="U59" s="22">
        <v>3320.7136507939999</v>
      </c>
      <c r="AD59" s="49"/>
    </row>
    <row r="60" spans="20:30" x14ac:dyDescent="0.3">
      <c r="T60" s="11" t="s">
        <v>150</v>
      </c>
      <c r="U60" s="22">
        <v>3325.7968253969998</v>
      </c>
      <c r="AD60" s="49"/>
    </row>
    <row r="61" spans="20:30" x14ac:dyDescent="0.3">
      <c r="T61" s="11" t="s">
        <v>151</v>
      </c>
      <c r="U61" s="22">
        <v>3359.131428571</v>
      </c>
      <c r="AD61" s="49"/>
    </row>
    <row r="62" spans="20:30" x14ac:dyDescent="0.3">
      <c r="T62" s="11" t="s">
        <v>152</v>
      </c>
      <c r="U62" s="22">
        <v>3407.5980045350002</v>
      </c>
      <c r="AD62" s="49"/>
    </row>
    <row r="63" spans="20:30" x14ac:dyDescent="0.3">
      <c r="T63" s="11" t="s">
        <v>153</v>
      </c>
      <c r="U63" s="22">
        <v>3415.0934693879999</v>
      </c>
      <c r="AD63" s="49"/>
    </row>
    <row r="64" spans="20:30" x14ac:dyDescent="0.3">
      <c r="T64" s="11" t="s">
        <v>154</v>
      </c>
      <c r="U64" s="22">
        <v>3462.054603175</v>
      </c>
      <c r="AD64" s="49"/>
    </row>
    <row r="65" spans="20:30" x14ac:dyDescent="0.3">
      <c r="T65" s="11" t="s">
        <v>155</v>
      </c>
      <c r="U65" s="22">
        <v>3633.763265306</v>
      </c>
      <c r="AD65" s="49"/>
    </row>
    <row r="66" spans="20:30" x14ac:dyDescent="0.3">
      <c r="T66" s="11" t="s">
        <v>156</v>
      </c>
      <c r="U66" s="22">
        <v>3637.0885714289998</v>
      </c>
      <c r="AD66" s="49"/>
    </row>
    <row r="67" spans="20:30" x14ac:dyDescent="0.3">
      <c r="T67" s="11" t="s">
        <v>157</v>
      </c>
      <c r="U67" s="22">
        <v>3719.033469388</v>
      </c>
      <c r="AD67" s="49"/>
    </row>
    <row r="68" spans="20:30" x14ac:dyDescent="0.3">
      <c r="T68" s="11" t="s">
        <v>158</v>
      </c>
      <c r="U68" s="22">
        <v>3907.4133333330001</v>
      </c>
      <c r="AD68" s="49"/>
    </row>
    <row r="69" spans="20:30" x14ac:dyDescent="0.3">
      <c r="T69" s="11" t="s">
        <v>159</v>
      </c>
      <c r="U69" s="22">
        <v>3915.4288435369999</v>
      </c>
      <c r="AD69" s="49"/>
    </row>
    <row r="70" spans="20:30" x14ac:dyDescent="0.3">
      <c r="T70" s="11" t="s">
        <v>160</v>
      </c>
      <c r="U70" s="22">
        <v>3939.3908390020001</v>
      </c>
      <c r="AD70" s="49"/>
    </row>
    <row r="71" spans="20:30" x14ac:dyDescent="0.3">
      <c r="T71" s="11" t="s">
        <v>161</v>
      </c>
      <c r="U71" s="22">
        <v>4004.789115646</v>
      </c>
      <c r="AD71" s="49"/>
    </row>
    <row r="72" spans="20:30" x14ac:dyDescent="0.3">
      <c r="T72" s="11" t="s">
        <v>162</v>
      </c>
      <c r="U72" s="22">
        <v>4013.18185941</v>
      </c>
      <c r="AD72" s="49"/>
    </row>
    <row r="73" spans="20:30" x14ac:dyDescent="0.3">
      <c r="T73" s="11" t="s">
        <v>163</v>
      </c>
      <c r="U73" s="22">
        <v>4073.1951020410002</v>
      </c>
      <c r="AD73" s="49"/>
    </row>
    <row r="74" spans="20:30" x14ac:dyDescent="0.3">
      <c r="T74" s="11" t="s">
        <v>164</v>
      </c>
      <c r="U74" s="22">
        <v>4168.370793651</v>
      </c>
      <c r="AD74" s="49"/>
    </row>
    <row r="75" spans="20:30" x14ac:dyDescent="0.3">
      <c r="T75" s="11" t="s">
        <v>165</v>
      </c>
      <c r="U75" s="22">
        <v>4175.4444444439996</v>
      </c>
      <c r="AD75" s="49"/>
    </row>
    <row r="76" spans="20:30" x14ac:dyDescent="0.3">
      <c r="T76" s="11" t="s">
        <v>166</v>
      </c>
      <c r="U76" s="22">
        <v>4285.963174603</v>
      </c>
      <c r="AD76" s="49"/>
    </row>
    <row r="77" spans="20:30" x14ac:dyDescent="0.3">
      <c r="T77" s="11" t="s">
        <v>167</v>
      </c>
      <c r="U77" s="22">
        <v>4409.0514285709996</v>
      </c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Tabelle58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3.66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33.6640625" style="22" bestFit="1" customWidth="1"/>
    <col min="22" max="22" width="10" style="32" bestFit="1" customWidth="1"/>
    <col min="23" max="23" width="4.109375" style="9" bestFit="1" customWidth="1"/>
    <col min="24" max="24" width="10.44140625" style="22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218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218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61.69557918180147</v>
      </c>
      <c r="G2" s="13">
        <f t="shared" ref="G2:G27" si="1">Q2/R2*60</f>
        <v>59.508031744788006</v>
      </c>
      <c r="H2" s="52">
        <f t="shared" ref="H2:H27" si="2">(F2-G2)/G2*100</f>
        <v>3.6760540936645243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27.230476190999997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275.25696145100005</v>
      </c>
      <c r="S2" s="42"/>
      <c r="T2" s="11" t="s">
        <v>92</v>
      </c>
      <c r="U2" s="21">
        <v>1.1250793649999999</v>
      </c>
      <c r="V2" s="32">
        <f>U3-U2</f>
        <v>27.230476190999997</v>
      </c>
      <c r="W2" s="22">
        <v>1</v>
      </c>
      <c r="X2" s="32">
        <f>U4-U2</f>
        <v>275.25696145100005</v>
      </c>
      <c r="Y2" s="22">
        <v>1</v>
      </c>
      <c r="Z2" s="32">
        <f>X2</f>
        <v>275.25696145100005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63.459324635709137</v>
      </c>
      <c r="G3" s="13">
        <f t="shared" si="1"/>
        <v>60.427595618025272</v>
      </c>
      <c r="H3" s="53">
        <f t="shared" si="2"/>
        <v>5.0171266731312985</v>
      </c>
      <c r="I3" s="32"/>
      <c r="J3" s="11" t="s">
        <v>32</v>
      </c>
      <c r="K3" s="61" t="s">
        <v>76</v>
      </c>
      <c r="L3" s="19">
        <v>44</v>
      </c>
      <c r="M3" s="32">
        <f t="shared" si="3"/>
        <v>41.601451247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101.11274376400002</v>
      </c>
      <c r="S3" s="42"/>
      <c r="T3" s="11" t="s">
        <v>93</v>
      </c>
      <c r="U3" s="21">
        <v>28.355555555999999</v>
      </c>
      <c r="V3" s="32">
        <f>U6-U5</f>
        <v>41.601451247</v>
      </c>
      <c r="W3" s="22">
        <v>2</v>
      </c>
      <c r="X3" s="32">
        <f>U7-U5</f>
        <v>101.11274376400002</v>
      </c>
      <c r="Y3" s="22">
        <v>2</v>
      </c>
      <c r="Z3" s="32">
        <f t="shared" ref="Z3:Z11" si="5">X3</f>
        <v>101.11274376400002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54.770536324242407</v>
      </c>
      <c r="G4" s="13">
        <f t="shared" si="1"/>
        <v>52.844251746375654</v>
      </c>
      <c r="H4" s="53">
        <f t="shared" si="2"/>
        <v>3.6452111898790727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35.603083900000001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124.32761904799997</v>
      </c>
      <c r="S4" s="42"/>
      <c r="T4" s="11" t="s">
        <v>94</v>
      </c>
      <c r="U4" s="21">
        <v>276.38204081600003</v>
      </c>
      <c r="V4" s="32">
        <f>U9-U8</f>
        <v>35.603083900000001</v>
      </c>
      <c r="W4" s="22">
        <v>3</v>
      </c>
      <c r="X4" s="32">
        <f>U10-U8</f>
        <v>124.32761904799997</v>
      </c>
      <c r="Y4" s="22">
        <v>3</v>
      </c>
      <c r="Z4" s="32">
        <f t="shared" si="5"/>
        <v>124.32761904799997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169.73853407993425</v>
      </c>
      <c r="G5" s="13">
        <f t="shared" si="1"/>
        <v>165.74764709019578</v>
      </c>
      <c r="H5" s="53">
        <f t="shared" si="2"/>
        <v>2.4078091362387353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31.106666666000024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157.83029478399999</v>
      </c>
      <c r="S5" s="42"/>
      <c r="T5" s="11" t="s">
        <v>95</v>
      </c>
      <c r="U5" s="21">
        <v>283.14267573699999</v>
      </c>
      <c r="V5" s="32">
        <f>U12-U11</f>
        <v>31.106666666000024</v>
      </c>
      <c r="W5" s="22">
        <v>4</v>
      </c>
      <c r="X5" s="32">
        <f>U13-U11</f>
        <v>157.83029478399999</v>
      </c>
      <c r="Y5" s="22">
        <v>4</v>
      </c>
      <c r="Z5" s="32">
        <f t="shared" si="5"/>
        <v>157.83029478399999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64.524360177738487</v>
      </c>
      <c r="G6" s="13">
        <f t="shared" si="1"/>
        <v>60.673229791008623</v>
      </c>
      <c r="H6" s="53">
        <f t="shared" si="2"/>
        <v>6.3473304453961612</v>
      </c>
      <c r="I6" s="32"/>
      <c r="J6" s="11" t="s">
        <v>37</v>
      </c>
      <c r="K6" s="61" t="s">
        <v>387</v>
      </c>
      <c r="L6" s="19">
        <v>69</v>
      </c>
      <c r="M6" s="32">
        <f t="shared" si="3"/>
        <v>64.161814058999994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243.270385487</v>
      </c>
      <c r="S6" s="42"/>
      <c r="T6" s="11" t="s">
        <v>96</v>
      </c>
      <c r="U6" s="21">
        <v>324.74412698399999</v>
      </c>
      <c r="V6" s="32">
        <f>U15-U14</f>
        <v>64.161814058999994</v>
      </c>
      <c r="W6" s="22">
        <v>5</v>
      </c>
      <c r="X6" s="32">
        <f>U16-U14</f>
        <v>243.270385487</v>
      </c>
      <c r="Y6" s="22">
        <v>5</v>
      </c>
      <c r="Z6" s="32">
        <f t="shared" si="5"/>
        <v>243.270385487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56.519634047108362</v>
      </c>
      <c r="G7" s="25">
        <f t="shared" si="1"/>
        <v>55.25423351266376</v>
      </c>
      <c r="H7" s="53">
        <f t="shared" si="2"/>
        <v>2.2901422280241817</v>
      </c>
      <c r="I7" s="32"/>
      <c r="J7" s="11" t="s">
        <v>37</v>
      </c>
      <c r="K7" s="61" t="s">
        <v>388</v>
      </c>
      <c r="L7" s="19">
        <v>39</v>
      </c>
      <c r="M7" s="32">
        <f t="shared" si="3"/>
        <v>41.40154194999991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195.46013605500002</v>
      </c>
      <c r="S7" s="42"/>
      <c r="T7" s="11" t="s">
        <v>97</v>
      </c>
      <c r="U7" s="21">
        <v>384.25541950100001</v>
      </c>
      <c r="V7" s="32">
        <f>U18-U17</f>
        <v>41.40154194999991</v>
      </c>
      <c r="W7" s="22">
        <v>6</v>
      </c>
      <c r="X7" s="32">
        <f>U19-U17</f>
        <v>195.46013605500002</v>
      </c>
      <c r="Y7" s="22">
        <v>6</v>
      </c>
      <c r="Z7" s="32">
        <f t="shared" si="5"/>
        <v>195.46013605500002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53.633323198214313</v>
      </c>
      <c r="G8" s="25">
        <f t="shared" si="1"/>
        <v>52.980770375347056</v>
      </c>
      <c r="H8" s="53">
        <f t="shared" si="2"/>
        <v>1.2316786227232779</v>
      </c>
      <c r="I8" s="32"/>
      <c r="J8" s="11" t="s">
        <v>37</v>
      </c>
      <c r="K8" s="61" t="s">
        <v>389</v>
      </c>
      <c r="L8" s="19">
        <v>40</v>
      </c>
      <c r="M8" s="32">
        <f t="shared" si="3"/>
        <v>44.748299320000115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167.60798186000011</v>
      </c>
      <c r="S8" s="42"/>
      <c r="T8" s="11" t="s">
        <v>98</v>
      </c>
      <c r="U8" s="21">
        <v>392.08126984099999</v>
      </c>
      <c r="V8" s="32">
        <f>U21-U20</f>
        <v>44.748299320000115</v>
      </c>
      <c r="W8" s="22">
        <v>7</v>
      </c>
      <c r="X8" s="32">
        <f>U22-U20</f>
        <v>167.60798186000011</v>
      </c>
      <c r="Y8" s="22">
        <v>7</v>
      </c>
      <c r="Z8" s="32">
        <f t="shared" si="5"/>
        <v>167.60798186000011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95.916389388553284</v>
      </c>
      <c r="G9" s="25">
        <f t="shared" si="1"/>
        <v>89.952347042786599</v>
      </c>
      <c r="H9" s="53">
        <f t="shared" si="2"/>
        <v>6.6302242707795473</v>
      </c>
      <c r="I9" s="32"/>
      <c r="J9" s="11" t="s">
        <v>37</v>
      </c>
      <c r="K9" s="11" t="s">
        <v>40</v>
      </c>
      <c r="L9" s="19">
        <v>76</v>
      </c>
      <c r="M9" s="32">
        <f t="shared" si="3"/>
        <v>47.541405896000015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138.07310657599987</v>
      </c>
      <c r="S9" s="42"/>
      <c r="T9" s="11" t="s">
        <v>99</v>
      </c>
      <c r="U9" s="21">
        <v>427.684353741</v>
      </c>
      <c r="V9" s="32">
        <f>U24-U23</f>
        <v>47.541405896000015</v>
      </c>
      <c r="W9" s="22">
        <v>8</v>
      </c>
      <c r="X9" s="32">
        <f>U25-U23</f>
        <v>138.07310657599987</v>
      </c>
      <c r="Y9" s="22">
        <v>8</v>
      </c>
      <c r="Z9" s="32">
        <f t="shared" si="5"/>
        <v>138.07310657599987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54.721139283613546</v>
      </c>
      <c r="G10" s="25">
        <f t="shared" si="1"/>
        <v>48.848923169746278</v>
      </c>
      <c r="H10" s="52">
        <f t="shared" si="2"/>
        <v>12.021178222213342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42.762267573999907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158.44770974999983</v>
      </c>
      <c r="S10" s="42"/>
      <c r="T10" s="11" t="s">
        <v>100</v>
      </c>
      <c r="U10" s="21">
        <v>516.40888888899997</v>
      </c>
      <c r="V10" s="32">
        <f>U27-U26</f>
        <v>42.762267573999907</v>
      </c>
      <c r="W10" s="22">
        <v>9</v>
      </c>
      <c r="X10" s="32">
        <f>U28-U26</f>
        <v>158.44770974999983</v>
      </c>
      <c r="Y10" s="22">
        <v>9</v>
      </c>
      <c r="Z10" s="32">
        <f t="shared" si="5"/>
        <v>158.44770974999983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55.745500512104819</v>
      </c>
      <c r="G11" s="25">
        <f t="shared" si="1"/>
        <v>56.48154048105323</v>
      </c>
      <c r="H11" s="53">
        <f t="shared" si="2"/>
        <v>-1.3031513706594393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30.136961450999934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142.34739229000002</v>
      </c>
      <c r="S11" s="42"/>
      <c r="T11" s="11" t="s">
        <v>101</v>
      </c>
      <c r="U11" s="21">
        <v>523.03682539700003</v>
      </c>
      <c r="V11" s="32">
        <f>U30-U29</f>
        <v>30.136961450999934</v>
      </c>
      <c r="W11" s="22">
        <v>10</v>
      </c>
      <c r="X11" s="32">
        <f>U31-U29</f>
        <v>142.34739229000002</v>
      </c>
      <c r="Y11" s="22">
        <v>10</v>
      </c>
      <c r="Z11" s="32">
        <f t="shared" si="5"/>
        <v>142.34739229000002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57.144531979116557</v>
      </c>
      <c r="G12" s="25">
        <f t="shared" si="1"/>
        <v>55.943988635786489</v>
      </c>
      <c r="H12" s="53">
        <f t="shared" si="2"/>
        <v>2.1459738080993733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29.399138321999999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61.847573696000154</v>
      </c>
      <c r="S12" s="42"/>
      <c r="T12" s="11" t="s">
        <v>102</v>
      </c>
      <c r="U12" s="21">
        <v>554.14349206300005</v>
      </c>
      <c r="V12" s="32">
        <f>U33-U32</f>
        <v>29.399138321999999</v>
      </c>
      <c r="W12" s="22" t="s">
        <v>68</v>
      </c>
      <c r="X12" s="32">
        <f>U38-U32</f>
        <v>215.54698412699986</v>
      </c>
      <c r="Y12" s="22">
        <v>11</v>
      </c>
      <c r="Z12" s="32">
        <f>V12+X30</f>
        <v>61.847573696000154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62.381797522506673</v>
      </c>
      <c r="G13" s="25">
        <f t="shared" si="1"/>
        <v>60.474273286886493</v>
      </c>
      <c r="H13" s="53">
        <f t="shared" si="2"/>
        <v>3.1542739283050061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23.404263037999954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48.284988661999932</v>
      </c>
      <c r="S13" s="42"/>
      <c r="T13" s="11" t="s">
        <v>103</v>
      </c>
      <c r="U13" s="21">
        <v>680.86712018100002</v>
      </c>
      <c r="V13" s="32">
        <f>U34-U33</f>
        <v>23.404263037999954</v>
      </c>
      <c r="W13" s="22" t="s">
        <v>42</v>
      </c>
      <c r="X13" s="32">
        <f>U41-U39</f>
        <v>114.1363265309999</v>
      </c>
      <c r="Y13" s="22">
        <v>12</v>
      </c>
      <c r="Z13" s="32">
        <f>V13+X31</f>
        <v>48.284988661999932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42.575303257299012</v>
      </c>
      <c r="G14" s="25">
        <f t="shared" si="1"/>
        <v>39.842745703274673</v>
      </c>
      <c r="H14" s="53">
        <f t="shared" si="2"/>
        <v>6.8583565359044778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47.915102040999955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105.41442176899977</v>
      </c>
      <c r="S14" s="42"/>
      <c r="T14" s="11" t="s">
        <v>104</v>
      </c>
      <c r="U14" s="21">
        <v>687.99492063499997</v>
      </c>
      <c r="V14" s="32">
        <f>U35-U34</f>
        <v>47.915102040999955</v>
      </c>
      <c r="W14" s="22" t="s">
        <v>43</v>
      </c>
      <c r="X14" s="32">
        <f>U44-U42</f>
        <v>130.39292517000013</v>
      </c>
      <c r="Y14" s="22">
        <v>13</v>
      </c>
      <c r="Z14" s="32">
        <f>V14+X32</f>
        <v>105.41442176899977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52.463967054801657</v>
      </c>
      <c r="G15" s="25">
        <f t="shared" si="1"/>
        <v>50.465966227111409</v>
      </c>
      <c r="H15" s="53">
        <f t="shared" si="2"/>
        <v>3.9591054666399685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29.734693877999916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114.1363265309999</v>
      </c>
      <c r="S15" s="42"/>
      <c r="T15" s="11" t="s">
        <v>105</v>
      </c>
      <c r="U15" s="21">
        <v>752.15673469399997</v>
      </c>
      <c r="V15" s="32">
        <f>U40-U39</f>
        <v>29.734693877999916</v>
      </c>
      <c r="W15" s="22">
        <v>12</v>
      </c>
      <c r="X15" s="32">
        <f>U47-U45</f>
        <v>149.95464852600026</v>
      </c>
      <c r="Y15" s="22">
        <v>14</v>
      </c>
      <c r="Z15" s="32">
        <f t="shared" ref="Z15:Z27" si="7">X13</f>
        <v>114.1363265309999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90.253596319789011</v>
      </c>
      <c r="G16" s="25">
        <f t="shared" si="1"/>
        <v>85.894200052633039</v>
      </c>
      <c r="H16" s="53">
        <f t="shared" si="2"/>
        <v>5.075309234482285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30.580498867000188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130.39292517000013</v>
      </c>
      <c r="S16" s="42"/>
      <c r="T16" s="11" t="s">
        <v>106</v>
      </c>
      <c r="U16" s="21">
        <v>931.26530612199997</v>
      </c>
      <c r="V16" s="32">
        <f>U43-U42</f>
        <v>30.580498867000188</v>
      </c>
      <c r="W16" s="22">
        <v>13</v>
      </c>
      <c r="X16" s="32">
        <f>U50-U48</f>
        <v>75.283446711999659</v>
      </c>
      <c r="Y16" s="22">
        <v>15</v>
      </c>
      <c r="Z16" s="32">
        <f t="shared" si="7"/>
        <v>130.39292517000013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52.413941723185872</v>
      </c>
      <c r="G17" s="13">
        <f t="shared" si="1"/>
        <v>52.515877816449105</v>
      </c>
      <c r="H17" s="53">
        <f t="shared" si="2"/>
        <v>-0.19410528301462618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44.930793650999931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149.95464852600026</v>
      </c>
      <c r="S17" s="42"/>
      <c r="T17" s="11" t="s">
        <v>107</v>
      </c>
      <c r="U17" s="21">
        <v>937.69687074800004</v>
      </c>
      <c r="V17" s="32">
        <f>U46-U45</f>
        <v>44.930793650999931</v>
      </c>
      <c r="W17" s="22">
        <v>14</v>
      </c>
      <c r="X17" s="32">
        <f>U53-U51</f>
        <v>119.96299319800028</v>
      </c>
      <c r="Y17" s="22">
        <v>16</v>
      </c>
      <c r="Z17" s="32">
        <f t="shared" si="7"/>
        <v>149.95464852600026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71.942211318330806</v>
      </c>
      <c r="G18" s="13">
        <f t="shared" si="1"/>
        <v>68.540963855438505</v>
      </c>
      <c r="H18" s="53">
        <f t="shared" si="2"/>
        <v>4.962357211763111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20.850068026999907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75.283446711999659</v>
      </c>
      <c r="S18" s="42"/>
      <c r="T18" s="11" t="s">
        <v>108</v>
      </c>
      <c r="U18" s="21">
        <v>979.09841269799995</v>
      </c>
      <c r="V18" s="32">
        <f>U49-U48</f>
        <v>20.850068026999907</v>
      </c>
      <c r="W18" s="22">
        <v>15</v>
      </c>
      <c r="X18" s="32">
        <f>U56-U54</f>
        <v>168.63560090700003</v>
      </c>
      <c r="Y18" s="22">
        <v>17</v>
      </c>
      <c r="Z18" s="32">
        <f t="shared" si="7"/>
        <v>75.283446711999659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78.858024689735771</v>
      </c>
      <c r="G19" s="25">
        <f t="shared" si="1"/>
        <v>70.771725293542644</v>
      </c>
      <c r="H19" s="52">
        <f t="shared" si="2"/>
        <v>11.425889877141284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27.771428571999877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119.96299319800028</v>
      </c>
      <c r="S19" s="42"/>
      <c r="T19" s="11" t="s">
        <v>109</v>
      </c>
      <c r="U19" s="21">
        <v>1133.1570068030001</v>
      </c>
      <c r="V19" s="32">
        <f>U52-U51</f>
        <v>27.771428571999877</v>
      </c>
      <c r="W19" s="22">
        <v>16</v>
      </c>
      <c r="X19" s="32">
        <f>U59-U57</f>
        <v>48.816734693999933</v>
      </c>
      <c r="Y19" s="22">
        <v>18</v>
      </c>
      <c r="Z19" s="32">
        <f t="shared" si="7"/>
        <v>119.96299319800028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74.703632637062753</v>
      </c>
      <c r="G20" s="25">
        <f t="shared" si="1"/>
        <v>69.736164467937357</v>
      </c>
      <c r="H20" s="53">
        <f t="shared" si="2"/>
        <v>7.1232311197861939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44.977732425999875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168.63560090700003</v>
      </c>
      <c r="S20" s="42"/>
      <c r="T20" s="11" t="s">
        <v>110</v>
      </c>
      <c r="U20" s="21">
        <v>1140.4881632649999</v>
      </c>
      <c r="V20" s="32">
        <f>U55-U54</f>
        <v>44.977732425999875</v>
      </c>
      <c r="W20" s="22">
        <v>17</v>
      </c>
      <c r="X20" s="32">
        <f>U62-U60</f>
        <v>65.966802721000022</v>
      </c>
      <c r="Y20" s="22">
        <v>19</v>
      </c>
      <c r="Z20" s="32">
        <f t="shared" si="7"/>
        <v>168.63560090700003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94.265326864407726</v>
      </c>
      <c r="G21" s="25">
        <f t="shared" si="1"/>
        <v>92.181503498903524</v>
      </c>
      <c r="H21" s="53">
        <f t="shared" si="2"/>
        <v>2.2605656085105927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21.641043084000103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48.816734693999933</v>
      </c>
      <c r="S21" s="42"/>
      <c r="T21" s="11" t="s">
        <v>111</v>
      </c>
      <c r="U21" s="21">
        <v>1185.236462585</v>
      </c>
      <c r="V21" s="32">
        <f>U58-U57</f>
        <v>21.641043084000103</v>
      </c>
      <c r="W21" s="22">
        <v>18</v>
      </c>
      <c r="X21" s="32">
        <f>U65-U63</f>
        <v>189.27419501099985</v>
      </c>
      <c r="Y21" s="22">
        <v>20</v>
      </c>
      <c r="Z21" s="32">
        <f t="shared" si="7"/>
        <v>48.816734693999933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80.764529984662062</v>
      </c>
      <c r="G22" s="13">
        <f t="shared" si="1"/>
        <v>78.52434416002076</v>
      </c>
      <c r="H22" s="53">
        <f t="shared" si="2"/>
        <v>2.8528551859995681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28.477823128999717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65.966802721000022</v>
      </c>
      <c r="S22" s="42"/>
      <c r="T22" s="11" t="s">
        <v>112</v>
      </c>
      <c r="U22" s="21">
        <v>1308.096145125</v>
      </c>
      <c r="V22" s="32">
        <f>U61-U60</f>
        <v>28.477823128999717</v>
      </c>
      <c r="W22" s="22">
        <v>19</v>
      </c>
      <c r="X22" s="32">
        <f>U68-U66</f>
        <v>228.0743764179997</v>
      </c>
      <c r="Y22" s="22">
        <v>21</v>
      </c>
      <c r="Z22" s="32">
        <f t="shared" si="7"/>
        <v>65.966802721000022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55.345878069953436</v>
      </c>
      <c r="G23" s="13">
        <f t="shared" si="1"/>
        <v>52.780570533766749</v>
      </c>
      <c r="H23" s="53">
        <f t="shared" si="2"/>
        <v>4.8603255141880535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39.569342403999599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189.27419501099985</v>
      </c>
      <c r="S23" s="42"/>
      <c r="T23" s="11" t="s">
        <v>113</v>
      </c>
      <c r="U23" s="21">
        <v>1314.313287982</v>
      </c>
      <c r="V23" s="32">
        <f>U64-U63</f>
        <v>39.569342403999599</v>
      </c>
      <c r="W23" s="22">
        <v>20</v>
      </c>
      <c r="X23" s="32">
        <f>U71-U69</f>
        <v>82.664988663000258</v>
      </c>
      <c r="Y23" s="22">
        <v>22</v>
      </c>
      <c r="Z23" s="32">
        <f t="shared" si="7"/>
        <v>189.27419501099985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32.583185563699459</v>
      </c>
      <c r="G24" s="13">
        <f t="shared" si="1"/>
        <v>32.620937594341854</v>
      </c>
      <c r="H24" s="53">
        <f t="shared" si="2"/>
        <v>-0.11572944687200766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62.608979591999741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228.0743764179997</v>
      </c>
      <c r="S24" s="42"/>
      <c r="T24" s="11" t="s">
        <v>114</v>
      </c>
      <c r="U24" s="21">
        <v>1361.854693878</v>
      </c>
      <c r="V24" s="32">
        <f>U67-U66</f>
        <v>62.608979591999741</v>
      </c>
      <c r="W24" s="22">
        <v>21</v>
      </c>
      <c r="X24" s="32">
        <f>U74-U72</f>
        <v>140.04390022699999</v>
      </c>
      <c r="Y24" s="22">
        <v>23</v>
      </c>
      <c r="Z24" s="32">
        <f t="shared" si="7"/>
        <v>228.0743764179997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93.324680401694906</v>
      </c>
      <c r="G25" s="13">
        <f t="shared" si="1"/>
        <v>92.905111634491334</v>
      </c>
      <c r="H25" s="53">
        <f t="shared" si="2"/>
        <v>0.45160999198219076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22.502086168000005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82.664988663000258</v>
      </c>
      <c r="S25" s="42"/>
      <c r="T25" s="11" t="s">
        <v>115</v>
      </c>
      <c r="U25" s="21">
        <v>1452.3863945579999</v>
      </c>
      <c r="V25" s="32">
        <f>U70-U69</f>
        <v>22.502086168000005</v>
      </c>
      <c r="W25" s="22">
        <v>22</v>
      </c>
      <c r="X25" s="32">
        <f>U77-U75</f>
        <v>193.96698412700016</v>
      </c>
      <c r="Y25" s="22">
        <v>24</v>
      </c>
      <c r="Z25" s="32">
        <f t="shared" si="7"/>
        <v>82.664988663000258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43.003617981649157</v>
      </c>
      <c r="G26" s="13">
        <f t="shared" si="1"/>
        <v>40.915698511053584</v>
      </c>
      <c r="H26" s="53">
        <f t="shared" si="2"/>
        <v>5.1029789214804939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52.321179138000389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140.04390022699999</v>
      </c>
      <c r="S26" s="42"/>
      <c r="T26" s="11" t="s">
        <v>116</v>
      </c>
      <c r="U26" s="21">
        <v>1458.9846712020001</v>
      </c>
      <c r="V26" s="32">
        <f>U73-U72</f>
        <v>52.321179138000389</v>
      </c>
      <c r="W26" s="22">
        <v>23</v>
      </c>
      <c r="X26" s="2">
        <f>SUM(X2:X25)</f>
        <v>3626.4552380969999</v>
      </c>
      <c r="Z26" s="32">
        <f t="shared" si="7"/>
        <v>140.04390022699999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58.451197888596354</v>
      </c>
      <c r="G27" s="13">
        <f t="shared" si="1"/>
        <v>56.607571898993022</v>
      </c>
      <c r="H27" s="53">
        <f t="shared" si="2"/>
        <v>3.2568540351686202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92.384761904999777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193.96698412700016</v>
      </c>
      <c r="S27" s="42"/>
      <c r="T27" s="11" t="s">
        <v>117</v>
      </c>
      <c r="U27" s="21">
        <v>1501.746938776</v>
      </c>
      <c r="V27" s="32">
        <f>U76-U75</f>
        <v>92.384761904999777</v>
      </c>
      <c r="W27" s="22">
        <v>24</v>
      </c>
      <c r="X27" s="32">
        <f t="shared" ref="X27:X32" si="8">U33-U32</f>
        <v>29.399138321999999</v>
      </c>
      <c r="Y27" s="43" t="str">
        <f>W12</f>
        <v>11a</v>
      </c>
      <c r="Z27" s="32">
        <f t="shared" si="7"/>
        <v>193.96698412700016</v>
      </c>
      <c r="AA27" s="21">
        <v>24</v>
      </c>
      <c r="AC27" s="49"/>
      <c r="AD27" s="49"/>
    </row>
    <row r="28" spans="1:30" x14ac:dyDescent="0.3">
      <c r="T28" s="11" t="s">
        <v>118</v>
      </c>
      <c r="U28" s="21">
        <v>1617.4323809519999</v>
      </c>
      <c r="X28" s="32">
        <f t="shared" si="8"/>
        <v>23.404263037999954</v>
      </c>
      <c r="Y28" s="43" t="str">
        <f>W13</f>
        <v>11b</v>
      </c>
      <c r="AC28" s="49"/>
      <c r="AD28" s="49"/>
    </row>
    <row r="29" spans="1:30" x14ac:dyDescent="0.3">
      <c r="T29" s="11" t="s">
        <v>119</v>
      </c>
      <c r="U29" s="21">
        <v>1621.916371882</v>
      </c>
      <c r="X29" s="32">
        <f t="shared" si="8"/>
        <v>47.915102040999955</v>
      </c>
      <c r="Y29" s="43" t="str">
        <f>W14</f>
        <v>11c</v>
      </c>
      <c r="AC29" s="49"/>
      <c r="AD29" s="49"/>
    </row>
    <row r="30" spans="1:30" x14ac:dyDescent="0.3">
      <c r="T30" s="11" t="s">
        <v>120</v>
      </c>
      <c r="U30" s="21">
        <v>1652.053333333</v>
      </c>
      <c r="X30" s="32">
        <f t="shared" si="8"/>
        <v>32.448435374000155</v>
      </c>
      <c r="Y30" s="21" t="s">
        <v>69</v>
      </c>
      <c r="AC30" s="49"/>
      <c r="AD30" s="49"/>
    </row>
    <row r="31" spans="1:30" x14ac:dyDescent="0.3">
      <c r="T31" s="11" t="s">
        <v>121</v>
      </c>
      <c r="U31" s="21">
        <v>1764.263764172</v>
      </c>
      <c r="X31" s="32">
        <f t="shared" si="8"/>
        <v>24.880725623999979</v>
      </c>
      <c r="Y31" s="21" t="s">
        <v>70</v>
      </c>
      <c r="AC31" s="49"/>
      <c r="AD31" s="49"/>
    </row>
    <row r="32" spans="1:30" x14ac:dyDescent="0.3">
      <c r="T32" s="11" t="s">
        <v>122</v>
      </c>
      <c r="U32" s="21">
        <v>1770.571836735</v>
      </c>
      <c r="X32" s="32">
        <f t="shared" si="8"/>
        <v>57.499319727999818</v>
      </c>
      <c r="Y32" s="21" t="s">
        <v>71</v>
      </c>
      <c r="AC32" s="49"/>
      <c r="AD32" s="49"/>
    </row>
    <row r="33" spans="20:30" x14ac:dyDescent="0.3">
      <c r="T33" s="11" t="s">
        <v>123</v>
      </c>
      <c r="U33" s="21">
        <v>1799.970975057</v>
      </c>
      <c r="AC33" s="49"/>
      <c r="AD33" s="49"/>
    </row>
    <row r="34" spans="20:30" x14ac:dyDescent="0.3">
      <c r="T34" s="11" t="s">
        <v>124</v>
      </c>
      <c r="U34" s="21">
        <v>1823.375238095</v>
      </c>
      <c r="AC34" s="49"/>
      <c r="AD34" s="49"/>
    </row>
    <row r="35" spans="20:30" x14ac:dyDescent="0.3">
      <c r="T35" s="11" t="s">
        <v>125</v>
      </c>
      <c r="U35" s="21">
        <v>1871.2903401359999</v>
      </c>
      <c r="AC35" s="49"/>
      <c r="AD35" s="49"/>
    </row>
    <row r="36" spans="20:30" x14ac:dyDescent="0.3">
      <c r="T36" s="11" t="s">
        <v>126</v>
      </c>
      <c r="U36" s="21">
        <v>1903.7387755100001</v>
      </c>
      <c r="AC36" s="49"/>
      <c r="AD36" s="49"/>
    </row>
    <row r="37" spans="20:30" x14ac:dyDescent="0.3">
      <c r="T37" s="11" t="s">
        <v>127</v>
      </c>
      <c r="U37" s="21">
        <v>1928.6195011340001</v>
      </c>
      <c r="AC37" s="49"/>
      <c r="AD37" s="49"/>
    </row>
    <row r="38" spans="20:30" x14ac:dyDescent="0.3">
      <c r="T38" s="11" t="s">
        <v>128</v>
      </c>
      <c r="U38" s="21">
        <v>1986.1188208619999</v>
      </c>
      <c r="AC38" s="49"/>
      <c r="AD38" s="49"/>
    </row>
    <row r="39" spans="20:30" x14ac:dyDescent="0.3">
      <c r="T39" s="11" t="s">
        <v>129</v>
      </c>
      <c r="U39" s="21">
        <v>1991.489795918</v>
      </c>
      <c r="AC39" s="49"/>
      <c r="AD39" s="49"/>
    </row>
    <row r="40" spans="20:30" x14ac:dyDescent="0.3">
      <c r="T40" s="11" t="s">
        <v>130</v>
      </c>
      <c r="U40" s="21">
        <v>2021.2244897959999</v>
      </c>
      <c r="AC40" s="49"/>
      <c r="AD40" s="49"/>
    </row>
    <row r="41" spans="20:30" x14ac:dyDescent="0.3">
      <c r="T41" s="11" t="s">
        <v>131</v>
      </c>
      <c r="U41" s="21">
        <v>2105.6261224489999</v>
      </c>
      <c r="AC41" s="49"/>
      <c r="AD41" s="49"/>
    </row>
    <row r="42" spans="20:30" x14ac:dyDescent="0.3">
      <c r="T42" s="11" t="s">
        <v>132</v>
      </c>
      <c r="U42" s="21">
        <v>2111.2498866209999</v>
      </c>
      <c r="AC42" s="49"/>
      <c r="AD42" s="49"/>
    </row>
    <row r="43" spans="20:30" x14ac:dyDescent="0.3">
      <c r="T43" s="11" t="s">
        <v>133</v>
      </c>
      <c r="U43" s="22">
        <v>2141.830385488</v>
      </c>
      <c r="AC43" s="49"/>
      <c r="AD43" s="49"/>
    </row>
    <row r="44" spans="20:30" x14ac:dyDescent="0.3">
      <c r="T44" s="11" t="s">
        <v>134</v>
      </c>
      <c r="U44" s="21">
        <v>2241.642811791</v>
      </c>
      <c r="AC44" s="49"/>
      <c r="AD44" s="49"/>
    </row>
    <row r="45" spans="20:30" x14ac:dyDescent="0.3">
      <c r="T45" s="11" t="s">
        <v>135</v>
      </c>
      <c r="U45" s="21">
        <v>2248.5041269839999</v>
      </c>
      <c r="AC45" s="49"/>
      <c r="AD45" s="49"/>
    </row>
    <row r="46" spans="20:30" x14ac:dyDescent="0.3">
      <c r="T46" s="11" t="s">
        <v>136</v>
      </c>
      <c r="U46" s="21">
        <v>2293.4349206349998</v>
      </c>
      <c r="AC46" s="49"/>
      <c r="AD46" s="49"/>
    </row>
    <row r="47" spans="20:30" x14ac:dyDescent="0.3">
      <c r="T47" s="11" t="s">
        <v>137</v>
      </c>
      <c r="U47" s="21">
        <v>2398.4587755100001</v>
      </c>
      <c r="AC47" s="49"/>
      <c r="AD47" s="49"/>
    </row>
    <row r="48" spans="20:30" x14ac:dyDescent="0.3">
      <c r="T48" s="11" t="s">
        <v>138</v>
      </c>
      <c r="U48" s="21">
        <v>2403.2870748300002</v>
      </c>
      <c r="AC48" s="49"/>
      <c r="AD48" s="49"/>
    </row>
    <row r="49" spans="20:30" x14ac:dyDescent="0.3">
      <c r="T49" s="11" t="s">
        <v>139</v>
      </c>
      <c r="U49" s="21">
        <v>2424.1371428570001</v>
      </c>
      <c r="AC49" s="49"/>
      <c r="AD49" s="49"/>
    </row>
    <row r="50" spans="20:30" x14ac:dyDescent="0.3">
      <c r="T50" s="11" t="s">
        <v>140</v>
      </c>
      <c r="U50" s="21">
        <v>2478.5705215419998</v>
      </c>
      <c r="AC50" s="49"/>
      <c r="AD50" s="49"/>
    </row>
    <row r="51" spans="20:30" x14ac:dyDescent="0.3">
      <c r="T51" s="11" t="s">
        <v>141</v>
      </c>
      <c r="U51" s="21">
        <v>2483.2203174599999</v>
      </c>
      <c r="AC51" s="49"/>
      <c r="AD51" s="49"/>
    </row>
    <row r="52" spans="20:30" x14ac:dyDescent="0.3">
      <c r="T52" s="11" t="s">
        <v>142</v>
      </c>
      <c r="U52" s="21">
        <v>2510.9917460319998</v>
      </c>
      <c r="AC52" s="49"/>
      <c r="AD52" s="49"/>
    </row>
    <row r="53" spans="20:30" x14ac:dyDescent="0.3">
      <c r="T53" s="11" t="s">
        <v>143</v>
      </c>
      <c r="U53" s="21">
        <v>2603.1833106580002</v>
      </c>
      <c r="AC53" s="49"/>
      <c r="AD53" s="49"/>
    </row>
    <row r="54" spans="20:30" x14ac:dyDescent="0.3">
      <c r="T54" s="11" t="s">
        <v>144</v>
      </c>
      <c r="U54" s="21">
        <v>2608.7612244900001</v>
      </c>
      <c r="AC54" s="49"/>
      <c r="AD54" s="49"/>
    </row>
    <row r="55" spans="20:30" x14ac:dyDescent="0.3">
      <c r="T55" s="11" t="s">
        <v>145</v>
      </c>
      <c r="U55" s="21">
        <v>2653.738956916</v>
      </c>
      <c r="AC55" s="49"/>
      <c r="AD55" s="49"/>
    </row>
    <row r="56" spans="20:30" x14ac:dyDescent="0.3">
      <c r="T56" s="11" t="s">
        <v>146</v>
      </c>
      <c r="U56" s="21">
        <v>2777.3968253970002</v>
      </c>
      <c r="AC56" s="49"/>
      <c r="AD56" s="49"/>
    </row>
    <row r="57" spans="20:30" x14ac:dyDescent="0.3">
      <c r="T57" s="11" t="s">
        <v>147</v>
      </c>
      <c r="U57" s="21">
        <v>2783.218820862</v>
      </c>
      <c r="AC57" s="49"/>
      <c r="AD57" s="49"/>
    </row>
    <row r="58" spans="20:30" x14ac:dyDescent="0.3">
      <c r="T58" s="11" t="s">
        <v>148</v>
      </c>
      <c r="U58" s="21">
        <v>2804.8598639460001</v>
      </c>
      <c r="AC58" s="49"/>
      <c r="AD58" s="49"/>
    </row>
    <row r="59" spans="20:30" x14ac:dyDescent="0.3">
      <c r="T59" s="11" t="s">
        <v>149</v>
      </c>
      <c r="U59" s="21">
        <v>2832.035555556</v>
      </c>
      <c r="AC59" s="49"/>
      <c r="AD59" s="49"/>
    </row>
    <row r="60" spans="20:30" x14ac:dyDescent="0.3">
      <c r="T60" s="11" t="s">
        <v>150</v>
      </c>
      <c r="U60" s="21">
        <v>2836.6552380950002</v>
      </c>
      <c r="AC60" s="49"/>
      <c r="AD60" s="49"/>
    </row>
    <row r="61" spans="20:30" x14ac:dyDescent="0.3">
      <c r="T61" s="11" t="s">
        <v>151</v>
      </c>
      <c r="U61" s="21">
        <v>2865.1330612239999</v>
      </c>
      <c r="AC61" s="49"/>
      <c r="AD61" s="49"/>
    </row>
    <row r="62" spans="20:30" x14ac:dyDescent="0.3">
      <c r="T62" s="11" t="s">
        <v>152</v>
      </c>
      <c r="U62" s="21">
        <v>2902.6220408160002</v>
      </c>
      <c r="AC62" s="49"/>
      <c r="AD62" s="49"/>
    </row>
    <row r="63" spans="20:30" x14ac:dyDescent="0.3">
      <c r="T63" s="11" t="s">
        <v>153</v>
      </c>
      <c r="U63" s="21">
        <v>2908.0471655330002</v>
      </c>
      <c r="AC63" s="49"/>
      <c r="AD63" s="49"/>
    </row>
    <row r="64" spans="20:30" x14ac:dyDescent="0.3">
      <c r="T64" s="11" t="s">
        <v>154</v>
      </c>
      <c r="U64" s="21">
        <v>2947.6165079369998</v>
      </c>
      <c r="AC64" s="49"/>
      <c r="AD64" s="49"/>
    </row>
    <row r="65" spans="20:30" x14ac:dyDescent="0.3">
      <c r="T65" s="11" t="s">
        <v>155</v>
      </c>
      <c r="U65" s="21">
        <v>3097.3213605440001</v>
      </c>
      <c r="AC65" s="49"/>
      <c r="AD65" s="49"/>
    </row>
    <row r="66" spans="20:30" x14ac:dyDescent="0.3">
      <c r="T66" s="11" t="s">
        <v>156</v>
      </c>
      <c r="U66" s="21">
        <v>3102.5959183670002</v>
      </c>
      <c r="AC66" s="49"/>
      <c r="AD66" s="49"/>
    </row>
    <row r="67" spans="20:30" x14ac:dyDescent="0.3">
      <c r="T67" s="11" t="s">
        <v>157</v>
      </c>
      <c r="U67" s="21">
        <v>3165.2048979589999</v>
      </c>
      <c r="AC67" s="49"/>
      <c r="AD67" s="49"/>
    </row>
    <row r="68" spans="20:30" x14ac:dyDescent="0.3">
      <c r="T68" s="11" t="s">
        <v>158</v>
      </c>
      <c r="U68" s="21">
        <v>3330.6702947849999</v>
      </c>
      <c r="AC68" s="49"/>
      <c r="AD68" s="49"/>
    </row>
    <row r="69" spans="20:30" x14ac:dyDescent="0.3">
      <c r="T69" s="11" t="s">
        <v>159</v>
      </c>
      <c r="U69" s="21">
        <v>3336.2991836729998</v>
      </c>
      <c r="AC69" s="49"/>
      <c r="AD69" s="49"/>
    </row>
    <row r="70" spans="20:30" x14ac:dyDescent="0.3">
      <c r="T70" s="11" t="s">
        <v>160</v>
      </c>
      <c r="U70" s="21">
        <v>3358.8012698409998</v>
      </c>
      <c r="AC70" s="49"/>
      <c r="AD70" s="49"/>
    </row>
    <row r="71" spans="20:30" x14ac:dyDescent="0.3">
      <c r="T71" s="11" t="s">
        <v>161</v>
      </c>
      <c r="U71" s="21">
        <v>3418.964172336</v>
      </c>
      <c r="AC71" s="49"/>
      <c r="AD71" s="49"/>
    </row>
    <row r="72" spans="20:30" x14ac:dyDescent="0.3">
      <c r="T72" s="11" t="s">
        <v>162</v>
      </c>
      <c r="U72" s="21">
        <v>3424.9650793649998</v>
      </c>
      <c r="AC72" s="49"/>
      <c r="AD72" s="49"/>
    </row>
    <row r="73" spans="20:30" x14ac:dyDescent="0.3">
      <c r="T73" s="11" t="s">
        <v>163</v>
      </c>
      <c r="U73" s="21">
        <v>3477.2862585030002</v>
      </c>
      <c r="AC73" s="49"/>
      <c r="AD73" s="49"/>
    </row>
    <row r="74" spans="20:30" x14ac:dyDescent="0.3">
      <c r="T74" s="11" t="s">
        <v>164</v>
      </c>
      <c r="U74" s="21">
        <v>3565.0089795919998</v>
      </c>
      <c r="AC74" s="49"/>
      <c r="AD74" s="49"/>
    </row>
    <row r="75" spans="20:30" x14ac:dyDescent="0.3">
      <c r="T75" s="11" t="s">
        <v>165</v>
      </c>
      <c r="U75" s="21">
        <v>3571.7117460320001</v>
      </c>
      <c r="AC75" s="49"/>
      <c r="AD75" s="49"/>
    </row>
    <row r="76" spans="20:30" x14ac:dyDescent="0.3">
      <c r="T76" s="11" t="s">
        <v>166</v>
      </c>
      <c r="U76" s="21">
        <v>3664.0965079369998</v>
      </c>
      <c r="AC76" s="49"/>
      <c r="AD76" s="49"/>
    </row>
    <row r="77" spans="20:30" x14ac:dyDescent="0.3">
      <c r="T77" s="11" t="s">
        <v>167</v>
      </c>
      <c r="U77" s="21">
        <v>3765.6787301590002</v>
      </c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Tabelle59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2.77734375" style="22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219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219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51.547725896356759</v>
      </c>
      <c r="G2" s="13">
        <f t="shared" ref="G2:G27" si="1">Q2/R2*60</f>
        <v>49.218890850770691</v>
      </c>
      <c r="H2" s="52">
        <f t="shared" ref="H2:H27" si="2">(F2-G2)/G2*100</f>
        <v>4.7315878219340286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32.591156462999997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332.79904761900002</v>
      </c>
      <c r="S2" s="42"/>
      <c r="T2" s="11" t="s">
        <v>92</v>
      </c>
      <c r="U2" s="22">
        <v>1.115510204</v>
      </c>
      <c r="V2" s="32">
        <f>U3-U2</f>
        <v>32.591156462999997</v>
      </c>
      <c r="W2" s="22">
        <v>1</v>
      </c>
      <c r="X2" s="32">
        <f>U4-U2</f>
        <v>332.79904761900002</v>
      </c>
      <c r="Y2" s="22">
        <v>1</v>
      </c>
      <c r="Z2" s="32">
        <f>X2</f>
        <v>332.79904761900002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69.526291526010738</v>
      </c>
      <c r="G3" s="13">
        <f t="shared" si="1"/>
        <v>62.893594014566396</v>
      </c>
      <c r="H3" s="52">
        <f t="shared" si="2"/>
        <v>10.545903148591227</v>
      </c>
      <c r="I3" s="32"/>
      <c r="J3" s="11" t="s">
        <v>32</v>
      </c>
      <c r="K3" s="61" t="s">
        <v>76</v>
      </c>
      <c r="L3" s="19">
        <v>44</v>
      </c>
      <c r="M3" s="32">
        <f t="shared" si="3"/>
        <v>37.971247165000023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97.148208617000023</v>
      </c>
      <c r="S3" s="42"/>
      <c r="T3" s="11" t="s">
        <v>93</v>
      </c>
      <c r="U3" s="22">
        <v>33.706666667</v>
      </c>
      <c r="V3" s="32">
        <f>U6-U5</f>
        <v>37.971247165000023</v>
      </c>
      <c r="W3" s="22">
        <v>2</v>
      </c>
      <c r="X3" s="32">
        <f>U7-U5</f>
        <v>97.148208617000023</v>
      </c>
      <c r="Y3" s="22">
        <v>2</v>
      </c>
      <c r="Z3" s="32">
        <f t="shared" ref="Z3:Z11" si="5">X3</f>
        <v>97.148208617000023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41.215664396394644</v>
      </c>
      <c r="G4" s="13">
        <f t="shared" si="1"/>
        <v>38.802912270727013</v>
      </c>
      <c r="H4" s="53">
        <f t="shared" si="2"/>
        <v>6.2179666021815967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47.312108844000022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169.31718820899999</v>
      </c>
      <c r="S4" s="42"/>
      <c r="T4" s="11" t="s">
        <v>94</v>
      </c>
      <c r="U4" s="22">
        <v>333.914557823</v>
      </c>
      <c r="V4" s="32">
        <f>U9-U8</f>
        <v>47.312108844000022</v>
      </c>
      <c r="W4" s="22">
        <v>3</v>
      </c>
      <c r="X4" s="32">
        <f>U10-U8</f>
        <v>169.31718820899999</v>
      </c>
      <c r="Y4" s="22">
        <v>3</v>
      </c>
      <c r="Z4" s="32">
        <f t="shared" si="5"/>
        <v>169.31718820899999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177.0696452048918</v>
      </c>
      <c r="G5" s="13">
        <f t="shared" si="1"/>
        <v>161.34868420986291</v>
      </c>
      <c r="H5" s="53">
        <f t="shared" si="2"/>
        <v>9.7434702191813098</v>
      </c>
      <c r="I5" s="32"/>
      <c r="J5" s="11" t="s">
        <v>37</v>
      </c>
      <c r="K5" s="61" t="s">
        <v>386</v>
      </c>
      <c r="L5" s="19">
        <v>88</v>
      </c>
      <c r="M5" s="32">
        <f t="shared" si="3"/>
        <v>29.818775509999909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162.13333333399999</v>
      </c>
      <c r="S5" s="42"/>
      <c r="T5" s="11" t="s">
        <v>95</v>
      </c>
      <c r="U5" s="22">
        <v>337.390022676</v>
      </c>
      <c r="V5" s="32">
        <f>U12-U11</f>
        <v>29.818775509999909</v>
      </c>
      <c r="W5" s="22">
        <v>4</v>
      </c>
      <c r="X5" s="32">
        <f>U13-U11</f>
        <v>162.13333333399999</v>
      </c>
      <c r="Y5" s="22">
        <v>4</v>
      </c>
      <c r="Z5" s="32">
        <f t="shared" si="5"/>
        <v>162.13333333399999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48.091552382847567</v>
      </c>
      <c r="G6" s="13">
        <f t="shared" si="1"/>
        <v>47.161373864275205</v>
      </c>
      <c r="H6" s="53">
        <f t="shared" si="2"/>
        <v>1.9723312583074959</v>
      </c>
      <c r="I6" s="32"/>
      <c r="J6" s="11" t="s">
        <v>37</v>
      </c>
      <c r="K6" s="61" t="s">
        <v>387</v>
      </c>
      <c r="L6" s="19">
        <v>69</v>
      </c>
      <c r="M6" s="32">
        <f t="shared" si="3"/>
        <v>86.08580498799995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312.96798185900002</v>
      </c>
      <c r="S6" s="42"/>
      <c r="T6" s="11" t="s">
        <v>96</v>
      </c>
      <c r="U6" s="22">
        <v>375.36126984100002</v>
      </c>
      <c r="V6" s="32">
        <f>U15-U14</f>
        <v>86.08580498799995</v>
      </c>
      <c r="W6" s="22">
        <v>5</v>
      </c>
      <c r="X6" s="32">
        <f>U16-U14</f>
        <v>312.96798185900002</v>
      </c>
      <c r="Y6" s="22">
        <v>5</v>
      </c>
      <c r="Z6" s="32">
        <f t="shared" si="5"/>
        <v>312.96798185900002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35.333489467120863</v>
      </c>
      <c r="G7" s="25">
        <f t="shared" si="1"/>
        <v>35.624320936671694</v>
      </c>
      <c r="H7" s="53">
        <f t="shared" si="2"/>
        <v>-0.81638459879090319</v>
      </c>
      <c r="I7" s="32"/>
      <c r="J7" s="11" t="s">
        <v>37</v>
      </c>
      <c r="K7" s="61" t="s">
        <v>388</v>
      </c>
      <c r="L7" s="19">
        <v>39</v>
      </c>
      <c r="M7" s="32">
        <f t="shared" si="3"/>
        <v>66.226122449000059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303.16367346900006</v>
      </c>
      <c r="S7" s="42"/>
      <c r="T7" s="11" t="s">
        <v>97</v>
      </c>
      <c r="U7" s="22">
        <v>434.53823129300002</v>
      </c>
      <c r="V7" s="32">
        <f>U18-U17</f>
        <v>66.226122449000059</v>
      </c>
      <c r="W7" s="22">
        <v>6</v>
      </c>
      <c r="X7" s="32">
        <f>U19-U17</f>
        <v>303.16367346900006</v>
      </c>
      <c r="Y7" s="22">
        <v>6</v>
      </c>
      <c r="Z7" s="32">
        <f t="shared" si="5"/>
        <v>303.16367346900006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31.74753629621198</v>
      </c>
      <c r="G8" s="25">
        <f t="shared" si="1"/>
        <v>31.138495888640584</v>
      </c>
      <c r="H8" s="53">
        <f t="shared" si="2"/>
        <v>1.9559082421626386</v>
      </c>
      <c r="I8" s="32"/>
      <c r="J8" s="11" t="s">
        <v>37</v>
      </c>
      <c r="K8" s="61" t="s">
        <v>389</v>
      </c>
      <c r="L8" s="19">
        <v>40</v>
      </c>
      <c r="M8" s="32">
        <f t="shared" si="3"/>
        <v>75.596417234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285.177551021</v>
      </c>
      <c r="S8" s="42"/>
      <c r="T8" s="11" t="s">
        <v>98</v>
      </c>
      <c r="U8" s="22">
        <v>438.023945578</v>
      </c>
      <c r="V8" s="32">
        <f>U21-U20</f>
        <v>75.596417234</v>
      </c>
      <c r="W8" s="22">
        <v>7</v>
      </c>
      <c r="X8" s="32">
        <f>U22-U20</f>
        <v>285.177551021</v>
      </c>
      <c r="Y8" s="22">
        <v>7</v>
      </c>
      <c r="Z8" s="32">
        <f t="shared" si="5"/>
        <v>285.177551021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119.89525799130759</v>
      </c>
      <c r="G9" s="25">
        <f t="shared" si="1"/>
        <v>102.76271827519113</v>
      </c>
      <c r="H9" s="52">
        <f t="shared" si="2"/>
        <v>16.671940956482633</v>
      </c>
      <c r="I9" s="32"/>
      <c r="J9" s="11" t="s">
        <v>37</v>
      </c>
      <c r="K9" s="11" t="s">
        <v>40</v>
      </c>
      <c r="L9" s="19">
        <v>76</v>
      </c>
      <c r="M9" s="32">
        <f t="shared" si="3"/>
        <v>38.033197278999978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120.86095238100006</v>
      </c>
      <c r="S9" s="42"/>
      <c r="T9" s="11" t="s">
        <v>99</v>
      </c>
      <c r="U9" s="22">
        <v>485.33605442200002</v>
      </c>
      <c r="V9" s="32">
        <f>U24-U23</f>
        <v>38.033197278999978</v>
      </c>
      <c r="W9" s="22">
        <v>8</v>
      </c>
      <c r="X9" s="32">
        <f>U25-U23</f>
        <v>120.86095238100006</v>
      </c>
      <c r="Y9" s="22">
        <v>8</v>
      </c>
      <c r="Z9" s="32">
        <f t="shared" si="5"/>
        <v>120.86095238100006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42.174327419096571</v>
      </c>
      <c r="G10" s="25">
        <f t="shared" si="1"/>
        <v>41.855609221137151</v>
      </c>
      <c r="H10" s="53">
        <f t="shared" si="2"/>
        <v>0.7614706938693101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55.483990929999891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184.92145124700005</v>
      </c>
      <c r="S10" s="42"/>
      <c r="T10" s="11" t="s">
        <v>100</v>
      </c>
      <c r="U10" s="22">
        <v>607.34113378699999</v>
      </c>
      <c r="V10" s="32">
        <f>U27-U26</f>
        <v>55.483990929999891</v>
      </c>
      <c r="W10" s="22">
        <v>9</v>
      </c>
      <c r="X10" s="32">
        <f>U28-U26</f>
        <v>184.92145124700005</v>
      </c>
      <c r="Y10" s="22">
        <v>9</v>
      </c>
      <c r="Z10" s="32">
        <f t="shared" si="5"/>
        <v>184.92145124700005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38.211120463783928</v>
      </c>
      <c r="G11" s="25">
        <f t="shared" si="1"/>
        <v>40.078727767956565</v>
      </c>
      <c r="H11" s="53">
        <f t="shared" si="2"/>
        <v>-4.659846777037199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43.966258503000063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200.60517006800001</v>
      </c>
      <c r="S11" s="42"/>
      <c r="T11" s="11" t="s">
        <v>101</v>
      </c>
      <c r="U11" s="22">
        <v>611.50911564600005</v>
      </c>
      <c r="V11" s="32">
        <f>U30-U29</f>
        <v>43.966258503000063</v>
      </c>
      <c r="W11" s="22">
        <v>10</v>
      </c>
      <c r="X11" s="32">
        <f>U31-U29</f>
        <v>200.60517006800001</v>
      </c>
      <c r="Y11" s="22">
        <v>10</v>
      </c>
      <c r="Z11" s="32">
        <f t="shared" si="5"/>
        <v>200.60517006800001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51.555832667664951</v>
      </c>
      <c r="G12" s="25">
        <f t="shared" si="1"/>
        <v>42.854061015625234</v>
      </c>
      <c r="H12" s="52">
        <f t="shared" si="2"/>
        <v>20.305594022622316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32.586031746000117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80.739138322000144</v>
      </c>
      <c r="S12" s="42"/>
      <c r="T12" s="11" t="s">
        <v>102</v>
      </c>
      <c r="U12" s="22">
        <v>641.32789115599996</v>
      </c>
      <c r="V12" s="32">
        <f>U33-U32</f>
        <v>32.586031746000117</v>
      </c>
      <c r="W12" s="22" t="s">
        <v>68</v>
      </c>
      <c r="X12" s="32">
        <f>U38-U32</f>
        <v>286.93741496600023</v>
      </c>
      <c r="Y12" s="22">
        <v>11</v>
      </c>
      <c r="Z12" s="32">
        <f>V12+X30</f>
        <v>80.739138322000144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68.404926130272912</v>
      </c>
      <c r="G13" s="25">
        <f t="shared" si="1"/>
        <v>66.776316193518539</v>
      </c>
      <c r="H13" s="53">
        <f t="shared" si="2"/>
        <v>2.4389035358504088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21.343492064000202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43.728072562999841</v>
      </c>
      <c r="S13" s="42"/>
      <c r="T13" s="11" t="s">
        <v>103</v>
      </c>
      <c r="U13" s="22">
        <v>773.64244898000004</v>
      </c>
      <c r="V13" s="32">
        <f>U34-U33</f>
        <v>21.343492064000202</v>
      </c>
      <c r="W13" s="22" t="s">
        <v>42</v>
      </c>
      <c r="X13" s="32">
        <f>U41-U39</f>
        <v>153.25097505699978</v>
      </c>
      <c r="Y13" s="22">
        <v>12</v>
      </c>
      <c r="Z13" s="32">
        <f>V13+X31</f>
        <v>43.728072562999841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29.037730587403676</v>
      </c>
      <c r="G14" s="25">
        <f t="shared" si="1"/>
        <v>25.850893853165047</v>
      </c>
      <c r="H14" s="52">
        <f t="shared" si="2"/>
        <v>12.32776225201377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70.253424036000069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162.47020408100025</v>
      </c>
      <c r="S14" s="42"/>
      <c r="T14" s="11" t="s">
        <v>104</v>
      </c>
      <c r="U14" s="22">
        <v>779.24063492100004</v>
      </c>
      <c r="V14" s="32">
        <f>U35-U34</f>
        <v>70.253424036000069</v>
      </c>
      <c r="W14" s="22" t="s">
        <v>43</v>
      </c>
      <c r="X14" s="32">
        <f>U44-U42</f>
        <v>155.11002267599997</v>
      </c>
      <c r="Y14" s="22">
        <v>13</v>
      </c>
      <c r="Z14" s="32">
        <f>V14+X32</f>
        <v>162.47020408100025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42.943391326970968</v>
      </c>
      <c r="G15" s="25">
        <f t="shared" si="1"/>
        <v>37.58540523385016</v>
      </c>
      <c r="H15" s="52">
        <f t="shared" si="2"/>
        <v>14.25549640820501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36.326893423999991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153.25097505699978</v>
      </c>
      <c r="S15" s="42"/>
      <c r="T15" s="11" t="s">
        <v>105</v>
      </c>
      <c r="U15" s="22">
        <v>865.32643990899999</v>
      </c>
      <c r="V15" s="32">
        <f>U40-U39</f>
        <v>36.326893423999991</v>
      </c>
      <c r="W15" s="22">
        <v>12</v>
      </c>
      <c r="X15" s="32">
        <f>U47-U45</f>
        <v>216.63582766399986</v>
      </c>
      <c r="Y15" s="22">
        <v>14</v>
      </c>
      <c r="Z15" s="32">
        <f t="shared" ref="Z15:Z27" si="7">X13</f>
        <v>153.25097505699978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81.603591425291455</v>
      </c>
      <c r="G16" s="25">
        <f t="shared" si="1"/>
        <v>72.206784621487671</v>
      </c>
      <c r="H16" s="52">
        <f t="shared" si="2"/>
        <v>13.013744972944597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33.822040817000016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155.11002267599997</v>
      </c>
      <c r="S16" s="42"/>
      <c r="T16" s="11" t="s">
        <v>106</v>
      </c>
      <c r="U16" s="22">
        <v>1092.2086167800001</v>
      </c>
      <c r="V16" s="32">
        <f>U43-U42</f>
        <v>33.822040817000016</v>
      </c>
      <c r="W16" s="22">
        <v>13</v>
      </c>
      <c r="X16" s="32">
        <f>U50-U48</f>
        <v>159.00807256200005</v>
      </c>
      <c r="Y16" s="22">
        <v>15</v>
      </c>
      <c r="Z16" s="32">
        <f t="shared" si="7"/>
        <v>155.11002267599997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33.505146324197824</v>
      </c>
      <c r="G17" s="13">
        <f t="shared" si="1"/>
        <v>36.351327870909934</v>
      </c>
      <c r="H17" s="53">
        <f t="shared" si="2"/>
        <v>-7.829649461002937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70.287709750999966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216.63582766399986</v>
      </c>
      <c r="S17" s="42"/>
      <c r="T17" s="11" t="s">
        <v>107</v>
      </c>
      <c r="U17" s="22">
        <v>1098.484081633</v>
      </c>
      <c r="V17" s="32">
        <f>U46-U45</f>
        <v>70.287709750999966</v>
      </c>
      <c r="W17" s="22">
        <v>14</v>
      </c>
      <c r="X17" s="32">
        <f>U53-U51</f>
        <v>171.28149659899964</v>
      </c>
      <c r="Y17" s="22">
        <v>16</v>
      </c>
      <c r="Z17" s="32">
        <f t="shared" si="7"/>
        <v>216.63582766399986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37.570882027231285</v>
      </c>
      <c r="G18" s="13">
        <f t="shared" si="1"/>
        <v>32.451182615197254</v>
      </c>
      <c r="H18" s="52">
        <f t="shared" si="2"/>
        <v>15.776618907060779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39.92453514700037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159.00807256200005</v>
      </c>
      <c r="S18" s="42"/>
      <c r="T18" s="11" t="s">
        <v>108</v>
      </c>
      <c r="U18" s="22">
        <v>1164.710204082</v>
      </c>
      <c r="V18" s="32">
        <f>U49-U48</f>
        <v>39.92453514700037</v>
      </c>
      <c r="W18" s="22">
        <v>15</v>
      </c>
      <c r="X18" s="32">
        <f>U56-U54</f>
        <v>230.06839002300012</v>
      </c>
      <c r="Y18" s="22">
        <v>17</v>
      </c>
      <c r="Z18" s="32">
        <f t="shared" si="7"/>
        <v>159.00807256200005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58.77573823383414</v>
      </c>
      <c r="G19" s="25">
        <f t="shared" si="1"/>
        <v>49.56745572977195</v>
      </c>
      <c r="H19" s="52">
        <f t="shared" si="2"/>
        <v>18.577274884277291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37.260272108999743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171.28149659899964</v>
      </c>
      <c r="S19" s="42"/>
      <c r="T19" s="11" t="s">
        <v>109</v>
      </c>
      <c r="U19" s="22">
        <v>1401.647755102</v>
      </c>
      <c r="V19" s="32">
        <f>U52-U51</f>
        <v>37.260272108999743</v>
      </c>
      <c r="W19" s="22">
        <v>16</v>
      </c>
      <c r="X19" s="32">
        <f>U59-U57</f>
        <v>49.370340135999868</v>
      </c>
      <c r="Y19" s="22">
        <v>18</v>
      </c>
      <c r="Z19" s="32">
        <f t="shared" si="7"/>
        <v>171.28149659899964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60.130897191267159</v>
      </c>
      <c r="G20" s="25">
        <f t="shared" si="1"/>
        <v>51.115235773260039</v>
      </c>
      <c r="H20" s="52">
        <f t="shared" si="2"/>
        <v>17.637914178855244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55.878095237999787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230.06839002300012</v>
      </c>
      <c r="S20" s="42"/>
      <c r="T20" s="11" t="s">
        <v>110</v>
      </c>
      <c r="U20" s="22">
        <v>1404.8404081629999</v>
      </c>
      <c r="V20" s="32">
        <f>U55-U54</f>
        <v>55.878095237999787</v>
      </c>
      <c r="W20" s="22">
        <v>17</v>
      </c>
      <c r="X20" s="32">
        <f>U62-U60</f>
        <v>87.505986394000047</v>
      </c>
      <c r="Y20" s="22">
        <v>19</v>
      </c>
      <c r="Z20" s="32">
        <f t="shared" si="7"/>
        <v>230.06839002300012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93.159752136151596</v>
      </c>
      <c r="G21" s="25">
        <f t="shared" si="1"/>
        <v>91.147842765593779</v>
      </c>
      <c r="H21" s="53">
        <f t="shared" si="2"/>
        <v>2.2073033321609956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21.897868480999932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49.370340135999868</v>
      </c>
      <c r="S21" s="42"/>
      <c r="T21" s="11" t="s">
        <v>111</v>
      </c>
      <c r="U21" s="22">
        <v>1480.4368253969999</v>
      </c>
      <c r="V21" s="32">
        <f>U58-U57</f>
        <v>21.897868480999932</v>
      </c>
      <c r="W21" s="22">
        <v>18</v>
      </c>
      <c r="X21" s="32">
        <f>U65-U63</f>
        <v>290.41777777800007</v>
      </c>
      <c r="Y21" s="22">
        <v>20</v>
      </c>
      <c r="Z21" s="32">
        <f t="shared" si="7"/>
        <v>49.370340135999868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63.502045240421467</v>
      </c>
      <c r="G22" s="13">
        <f t="shared" si="1"/>
        <v>59.195949139717065</v>
      </c>
      <c r="H22" s="53">
        <f t="shared" si="2"/>
        <v>7.2743087378174325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36.219274376000158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87.505986394000047</v>
      </c>
      <c r="S22" s="42"/>
      <c r="T22" s="11" t="s">
        <v>112</v>
      </c>
      <c r="U22" s="22">
        <v>1690.0179591839999</v>
      </c>
      <c r="V22" s="32">
        <f>U61-U60</f>
        <v>36.219274376000158</v>
      </c>
      <c r="W22" s="22">
        <v>19</v>
      </c>
      <c r="X22" s="32">
        <f>U68-U66</f>
        <v>313.70278911600008</v>
      </c>
      <c r="Y22" s="22">
        <v>21</v>
      </c>
      <c r="Z22" s="32">
        <f t="shared" si="7"/>
        <v>87.505986394000047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39.661660928441052</v>
      </c>
      <c r="G23" s="13">
        <f t="shared" si="1"/>
        <v>34.39872061701579</v>
      </c>
      <c r="H23" s="52">
        <f t="shared" si="2"/>
        <v>15.299814112336133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55.217052154000157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290.41777777800007</v>
      </c>
      <c r="S23" s="42"/>
      <c r="T23" s="11" t="s">
        <v>113</v>
      </c>
      <c r="U23" s="22">
        <v>1693.430204082</v>
      </c>
      <c r="V23" s="32">
        <f>U64-U63</f>
        <v>55.217052154000157</v>
      </c>
      <c r="W23" s="22">
        <v>20</v>
      </c>
      <c r="X23" s="32">
        <f>U71-U69</f>
        <v>82.434603174000586</v>
      </c>
      <c r="Y23" s="22">
        <v>22</v>
      </c>
      <c r="Z23" s="32">
        <f t="shared" si="7"/>
        <v>290.41777777800007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23.99946219689858</v>
      </c>
      <c r="G24" s="13">
        <f t="shared" si="1"/>
        <v>23.716716134292508</v>
      </c>
      <c r="H24" s="53">
        <f t="shared" si="2"/>
        <v>1.1921804899340349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85.001904762000322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313.70278911600008</v>
      </c>
      <c r="S24" s="42"/>
      <c r="T24" s="11" t="s">
        <v>114</v>
      </c>
      <c r="U24" s="22">
        <v>1731.463401361</v>
      </c>
      <c r="V24" s="32">
        <f>U67-U66</f>
        <v>85.001904762000322</v>
      </c>
      <c r="W24" s="22">
        <v>21</v>
      </c>
      <c r="X24" s="32">
        <f>U74-U72</f>
        <v>182.54326530599974</v>
      </c>
      <c r="Y24" s="22">
        <v>23</v>
      </c>
      <c r="Z24" s="32">
        <f t="shared" si="7"/>
        <v>313.70278911600008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94.781054844834387</v>
      </c>
      <c r="G25" s="13">
        <f t="shared" si="1"/>
        <v>93.164759752518947</v>
      </c>
      <c r="H25" s="53">
        <f t="shared" si="2"/>
        <v>1.7348781842071344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22.156326530000115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82.434603174000586</v>
      </c>
      <c r="S25" s="42"/>
      <c r="T25" s="11" t="s">
        <v>115</v>
      </c>
      <c r="U25" s="22">
        <v>1814.2911564630001</v>
      </c>
      <c r="V25" s="32">
        <f>U70-U69</f>
        <v>22.156326530000115</v>
      </c>
      <c r="W25" s="22">
        <v>22</v>
      </c>
      <c r="X25" s="32">
        <f>U77-U75</f>
        <v>280.36752834500021</v>
      </c>
      <c r="Y25" s="22">
        <v>24</v>
      </c>
      <c r="Z25" s="32">
        <f t="shared" si="7"/>
        <v>82.434603174000586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32.487815227519555</v>
      </c>
      <c r="G26" s="13">
        <f t="shared" si="1"/>
        <v>31.389785815405094</v>
      </c>
      <c r="H26" s="53">
        <f t="shared" si="2"/>
        <v>3.498046844192173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69.256734693999533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182.54326530599974</v>
      </c>
      <c r="S26" s="42"/>
      <c r="T26" s="11" t="s">
        <v>116</v>
      </c>
      <c r="U26" s="22">
        <v>1819.866213152</v>
      </c>
      <c r="V26" s="32">
        <f>U73-U72</f>
        <v>69.256734693999533</v>
      </c>
      <c r="W26" s="22">
        <v>23</v>
      </c>
      <c r="X26" s="2">
        <f>SUM(X2:X25)</f>
        <v>4827.7290476200005</v>
      </c>
      <c r="Z26" s="32">
        <f t="shared" si="7"/>
        <v>182.54326530599974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45.098582843157715</v>
      </c>
      <c r="G27" s="13">
        <f t="shared" si="1"/>
        <v>39.162880469127643</v>
      </c>
      <c r="H27" s="52">
        <f t="shared" si="2"/>
        <v>15.156449941697279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119.73768707500039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280.36752834500021</v>
      </c>
      <c r="S27" s="42"/>
      <c r="T27" s="11" t="s">
        <v>117</v>
      </c>
      <c r="U27" s="22">
        <v>1875.3502040819999</v>
      </c>
      <c r="V27" s="32">
        <f>U76-U75</f>
        <v>119.73768707500039</v>
      </c>
      <c r="W27" s="22">
        <v>24</v>
      </c>
      <c r="X27" s="32">
        <f t="shared" ref="X27:X32" si="8">U33-U32</f>
        <v>32.586031746000117</v>
      </c>
      <c r="Y27" s="43" t="str">
        <f>W12</f>
        <v>11a</v>
      </c>
      <c r="Z27" s="32">
        <f t="shared" si="7"/>
        <v>280.36752834500021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2004.7876643990001</v>
      </c>
      <c r="X28" s="32">
        <f t="shared" si="8"/>
        <v>21.343492064000202</v>
      </c>
      <c r="Y28" s="43" t="str">
        <f>W13</f>
        <v>11b</v>
      </c>
      <c r="AC28" s="49"/>
      <c r="AD28" s="49"/>
    </row>
    <row r="29" spans="1:30" x14ac:dyDescent="0.3">
      <c r="T29" s="11" t="s">
        <v>119</v>
      </c>
      <c r="U29" s="22">
        <v>2009.9461224490001</v>
      </c>
      <c r="X29" s="32">
        <f t="shared" si="8"/>
        <v>70.253424036000069</v>
      </c>
      <c r="Y29" s="43" t="str">
        <f>W14</f>
        <v>11c</v>
      </c>
      <c r="AC29" s="49"/>
      <c r="AD29" s="49"/>
    </row>
    <row r="30" spans="1:30" x14ac:dyDescent="0.3">
      <c r="T30" s="11" t="s">
        <v>120</v>
      </c>
      <c r="U30" s="22">
        <v>2053.9123809520001</v>
      </c>
      <c r="X30" s="32">
        <f t="shared" si="8"/>
        <v>48.153106576000027</v>
      </c>
      <c r="Y30" s="21" t="s">
        <v>69</v>
      </c>
      <c r="AC30" s="49"/>
      <c r="AD30" s="49"/>
    </row>
    <row r="31" spans="1:30" x14ac:dyDescent="0.3">
      <c r="T31" s="11" t="s">
        <v>121</v>
      </c>
      <c r="U31" s="22">
        <v>2210.5512925170001</v>
      </c>
      <c r="X31" s="32">
        <f t="shared" si="8"/>
        <v>22.38458049899964</v>
      </c>
      <c r="Y31" s="21" t="s">
        <v>70</v>
      </c>
      <c r="AC31" s="49"/>
      <c r="AD31" s="49"/>
    </row>
    <row r="32" spans="1:30" x14ac:dyDescent="0.3">
      <c r="T32" s="11" t="s">
        <v>122</v>
      </c>
      <c r="U32" s="22">
        <v>2214.5773242629998</v>
      </c>
      <c r="X32" s="32">
        <f t="shared" si="8"/>
        <v>92.216780045000178</v>
      </c>
      <c r="Y32" s="21" t="s">
        <v>71</v>
      </c>
      <c r="AC32" s="49"/>
      <c r="AD32" s="49"/>
    </row>
    <row r="33" spans="20:30" x14ac:dyDescent="0.3">
      <c r="T33" s="11" t="s">
        <v>123</v>
      </c>
      <c r="U33" s="22">
        <v>2247.1633560089999</v>
      </c>
      <c r="AC33" s="49"/>
      <c r="AD33" s="49"/>
    </row>
    <row r="34" spans="20:30" x14ac:dyDescent="0.3">
      <c r="T34" s="11" t="s">
        <v>124</v>
      </c>
      <c r="U34" s="22">
        <v>2268.5068480730001</v>
      </c>
      <c r="AC34" s="49"/>
      <c r="AD34" s="49"/>
    </row>
    <row r="35" spans="20:30" x14ac:dyDescent="0.3">
      <c r="T35" s="11" t="s">
        <v>125</v>
      </c>
      <c r="U35" s="22">
        <v>2338.7602721090002</v>
      </c>
      <c r="AC35" s="49"/>
      <c r="AD35" s="49"/>
    </row>
    <row r="36" spans="20:30" x14ac:dyDescent="0.3">
      <c r="T36" s="11" t="s">
        <v>126</v>
      </c>
      <c r="U36" s="22">
        <v>2386.9133786850002</v>
      </c>
      <c r="AC36" s="49"/>
      <c r="AD36" s="49"/>
    </row>
    <row r="37" spans="20:30" x14ac:dyDescent="0.3">
      <c r="T37" s="11" t="s">
        <v>127</v>
      </c>
      <c r="U37" s="22">
        <v>2409.2979591839999</v>
      </c>
      <c r="AC37" s="49"/>
      <c r="AD37" s="49"/>
    </row>
    <row r="38" spans="20:30" x14ac:dyDescent="0.3">
      <c r="T38" s="11" t="s">
        <v>128</v>
      </c>
      <c r="U38" s="22">
        <v>2501.514739229</v>
      </c>
      <c r="AC38" s="49"/>
      <c r="AD38" s="49"/>
    </row>
    <row r="39" spans="20:30" x14ac:dyDescent="0.3">
      <c r="T39" s="11" t="s">
        <v>129</v>
      </c>
      <c r="U39" s="22">
        <v>2503.3498412700001</v>
      </c>
      <c r="AC39" s="49"/>
      <c r="AD39" s="49"/>
    </row>
    <row r="40" spans="20:30" x14ac:dyDescent="0.3">
      <c r="T40" s="11" t="s">
        <v>130</v>
      </c>
      <c r="U40" s="22">
        <v>2539.6767346940001</v>
      </c>
      <c r="AC40" s="49"/>
      <c r="AD40" s="49"/>
    </row>
    <row r="41" spans="20:30" x14ac:dyDescent="0.3">
      <c r="T41" s="11" t="s">
        <v>131</v>
      </c>
      <c r="U41" s="22">
        <v>2656.6008163269998</v>
      </c>
      <c r="AC41" s="49"/>
      <c r="AD41" s="49"/>
    </row>
    <row r="42" spans="20:30" x14ac:dyDescent="0.3">
      <c r="T42" s="11" t="s">
        <v>132</v>
      </c>
      <c r="U42" s="22">
        <v>2658.9453061220001</v>
      </c>
      <c r="AC42" s="49"/>
      <c r="AD42" s="49"/>
    </row>
    <row r="43" spans="20:30" x14ac:dyDescent="0.3">
      <c r="T43" s="11" t="s">
        <v>133</v>
      </c>
      <c r="U43" s="22">
        <v>2692.7673469390002</v>
      </c>
      <c r="AC43" s="49"/>
      <c r="AD43" s="49"/>
    </row>
    <row r="44" spans="20:30" x14ac:dyDescent="0.3">
      <c r="T44" s="11" t="s">
        <v>134</v>
      </c>
      <c r="U44" s="22">
        <v>2814.0553287980001</v>
      </c>
      <c r="AC44" s="49"/>
      <c r="AD44" s="49"/>
    </row>
    <row r="45" spans="20:30" x14ac:dyDescent="0.3">
      <c r="T45" s="11" t="s">
        <v>135</v>
      </c>
      <c r="U45" s="22">
        <v>2820.1859410430002</v>
      </c>
      <c r="AC45" s="49"/>
      <c r="AD45" s="49"/>
    </row>
    <row r="46" spans="20:30" x14ac:dyDescent="0.3">
      <c r="T46" s="11" t="s">
        <v>136</v>
      </c>
      <c r="U46" s="22">
        <v>2890.4736507940002</v>
      </c>
      <c r="AC46" s="49"/>
      <c r="AD46" s="49"/>
    </row>
    <row r="47" spans="20:30" x14ac:dyDescent="0.3">
      <c r="T47" s="11" t="s">
        <v>137</v>
      </c>
      <c r="U47" s="22">
        <v>3036.821768707</v>
      </c>
      <c r="AC47" s="49"/>
      <c r="AD47" s="49"/>
    </row>
    <row r="48" spans="20:30" x14ac:dyDescent="0.3">
      <c r="T48" s="11" t="s">
        <v>138</v>
      </c>
      <c r="U48" s="22">
        <v>3040.7307029479998</v>
      </c>
      <c r="AC48" s="49"/>
      <c r="AD48" s="49"/>
    </row>
    <row r="49" spans="20:30" x14ac:dyDescent="0.3">
      <c r="T49" s="11" t="s">
        <v>139</v>
      </c>
      <c r="U49" s="22">
        <v>3080.6552380950002</v>
      </c>
      <c r="AC49" s="49"/>
      <c r="AD49" s="49"/>
    </row>
    <row r="50" spans="20:30" x14ac:dyDescent="0.3">
      <c r="T50" s="11" t="s">
        <v>140</v>
      </c>
      <c r="U50" s="22">
        <v>3199.7387755099999</v>
      </c>
      <c r="AC50" s="49"/>
      <c r="AD50" s="49"/>
    </row>
    <row r="51" spans="20:30" x14ac:dyDescent="0.3">
      <c r="T51" s="11" t="s">
        <v>141</v>
      </c>
      <c r="U51" s="22">
        <v>3203.1816326530002</v>
      </c>
      <c r="AC51" s="49"/>
      <c r="AD51" s="49"/>
    </row>
    <row r="52" spans="20:30" x14ac:dyDescent="0.3">
      <c r="T52" s="11" t="s">
        <v>142</v>
      </c>
      <c r="U52" s="22">
        <v>3240.4419047619999</v>
      </c>
      <c r="AC52" s="49"/>
      <c r="AD52" s="49"/>
    </row>
    <row r="53" spans="20:30" x14ac:dyDescent="0.3">
      <c r="T53" s="11" t="s">
        <v>143</v>
      </c>
      <c r="U53" s="22">
        <v>3374.4631292519998</v>
      </c>
      <c r="AC53" s="49"/>
      <c r="AD53" s="49"/>
    </row>
    <row r="54" spans="20:30" x14ac:dyDescent="0.3">
      <c r="T54" s="11" t="s">
        <v>144</v>
      </c>
      <c r="U54" s="22">
        <v>3377.0935147390001</v>
      </c>
      <c r="AC54" s="49"/>
      <c r="AD54" s="49"/>
    </row>
    <row r="55" spans="20:30" x14ac:dyDescent="0.3">
      <c r="T55" s="11" t="s">
        <v>145</v>
      </c>
      <c r="U55" s="22">
        <v>3432.9716099769998</v>
      </c>
      <c r="AC55" s="49"/>
      <c r="AD55" s="49"/>
    </row>
    <row r="56" spans="20:30" x14ac:dyDescent="0.3">
      <c r="T56" s="11" t="s">
        <v>146</v>
      </c>
      <c r="U56" s="22">
        <v>3607.1619047620002</v>
      </c>
      <c r="AC56" s="49"/>
      <c r="AD56" s="49"/>
    </row>
    <row r="57" spans="20:30" x14ac:dyDescent="0.3">
      <c r="T57" s="11" t="s">
        <v>147</v>
      </c>
      <c r="U57" s="22">
        <v>3611.499319728</v>
      </c>
      <c r="AC57" s="49"/>
      <c r="AD57" s="49"/>
    </row>
    <row r="58" spans="20:30" x14ac:dyDescent="0.3">
      <c r="T58" s="11" t="s">
        <v>148</v>
      </c>
      <c r="U58" s="22">
        <v>3633.397188209</v>
      </c>
      <c r="AC58" s="49"/>
      <c r="AD58" s="49"/>
    </row>
    <row r="59" spans="20:30" x14ac:dyDescent="0.3">
      <c r="T59" s="11" t="s">
        <v>149</v>
      </c>
      <c r="U59" s="22">
        <v>3660.8696598639999</v>
      </c>
      <c r="AC59" s="49"/>
      <c r="AD59" s="49"/>
    </row>
    <row r="60" spans="20:30" x14ac:dyDescent="0.3">
      <c r="T60" s="11" t="s">
        <v>150</v>
      </c>
      <c r="U60" s="22">
        <v>3665.6746031749999</v>
      </c>
      <c r="AC60" s="49"/>
      <c r="AD60" s="49"/>
    </row>
    <row r="61" spans="20:30" x14ac:dyDescent="0.3">
      <c r="T61" s="11" t="s">
        <v>151</v>
      </c>
      <c r="U61" s="22">
        <v>3701.8938775510001</v>
      </c>
      <c r="AC61" s="49"/>
      <c r="AD61" s="49"/>
    </row>
    <row r="62" spans="20:30" x14ac:dyDescent="0.3">
      <c r="T62" s="11" t="s">
        <v>152</v>
      </c>
      <c r="U62" s="22">
        <v>3753.1805895689999</v>
      </c>
      <c r="AC62" s="49"/>
      <c r="AD62" s="49"/>
    </row>
    <row r="63" spans="20:30" x14ac:dyDescent="0.3">
      <c r="T63" s="11" t="s">
        <v>153</v>
      </c>
      <c r="U63" s="22">
        <v>3757.104761905</v>
      </c>
      <c r="AC63" s="49"/>
      <c r="AD63" s="49"/>
    </row>
    <row r="64" spans="20:30" x14ac:dyDescent="0.3">
      <c r="T64" s="11" t="s">
        <v>154</v>
      </c>
      <c r="U64" s="22">
        <v>3812.3218140590002</v>
      </c>
      <c r="AC64" s="49"/>
      <c r="AD64" s="49"/>
    </row>
    <row r="65" spans="20:30" x14ac:dyDescent="0.3">
      <c r="T65" s="11" t="s">
        <v>155</v>
      </c>
      <c r="U65" s="22">
        <v>4047.5225396830001</v>
      </c>
      <c r="AC65" s="49"/>
      <c r="AD65" s="49"/>
    </row>
    <row r="66" spans="20:30" x14ac:dyDescent="0.3">
      <c r="T66" s="11" t="s">
        <v>156</v>
      </c>
      <c r="U66" s="22">
        <v>4050.7390476189998</v>
      </c>
      <c r="AC66" s="49"/>
      <c r="AD66" s="49"/>
    </row>
    <row r="67" spans="20:30" x14ac:dyDescent="0.3">
      <c r="T67" s="11" t="s">
        <v>157</v>
      </c>
      <c r="U67" s="22">
        <v>4135.7409523810002</v>
      </c>
      <c r="AC67" s="49"/>
      <c r="AD67" s="49"/>
    </row>
    <row r="68" spans="20:30" x14ac:dyDescent="0.3">
      <c r="T68" s="11" t="s">
        <v>158</v>
      </c>
      <c r="U68" s="22">
        <v>4364.4418367349999</v>
      </c>
      <c r="AC68" s="49"/>
      <c r="AD68" s="49"/>
    </row>
    <row r="69" spans="20:30" x14ac:dyDescent="0.3">
      <c r="T69" s="11" t="s">
        <v>159</v>
      </c>
      <c r="U69" s="22">
        <v>4366.8918367349997</v>
      </c>
      <c r="AC69" s="49"/>
      <c r="AD69" s="49"/>
    </row>
    <row r="70" spans="20:30" x14ac:dyDescent="0.3">
      <c r="T70" s="11" t="s">
        <v>160</v>
      </c>
      <c r="U70" s="22">
        <v>4389.0481632649999</v>
      </c>
      <c r="AC70" s="49"/>
      <c r="AD70" s="49"/>
    </row>
    <row r="71" spans="20:30" x14ac:dyDescent="0.3">
      <c r="T71" s="11" t="s">
        <v>161</v>
      </c>
      <c r="U71" s="22">
        <v>4449.3264399090003</v>
      </c>
      <c r="AC71" s="49"/>
      <c r="AD71" s="49"/>
    </row>
    <row r="72" spans="20:30" x14ac:dyDescent="0.3">
      <c r="T72" s="11" t="s">
        <v>162</v>
      </c>
      <c r="U72" s="22">
        <v>4454.8706122450003</v>
      </c>
      <c r="AC72" s="49"/>
      <c r="AD72" s="49"/>
    </row>
    <row r="73" spans="20:30" x14ac:dyDescent="0.3">
      <c r="T73" s="11" t="s">
        <v>163</v>
      </c>
      <c r="U73" s="22">
        <v>4524.1273469389998</v>
      </c>
      <c r="AC73" s="49"/>
      <c r="AD73" s="49"/>
    </row>
    <row r="74" spans="20:30" x14ac:dyDescent="0.3">
      <c r="T74" s="11" t="s">
        <v>164</v>
      </c>
      <c r="U74" s="22">
        <v>4637.413877551</v>
      </c>
      <c r="AC74" s="49"/>
      <c r="AD74" s="49"/>
    </row>
    <row r="75" spans="20:30" x14ac:dyDescent="0.3">
      <c r="T75" s="11" t="s">
        <v>165</v>
      </c>
      <c r="U75" s="22">
        <v>4643.5167346939998</v>
      </c>
      <c r="AC75" s="49"/>
      <c r="AD75" s="49"/>
    </row>
    <row r="76" spans="20:30" x14ac:dyDescent="0.3">
      <c r="T76" s="11" t="s">
        <v>166</v>
      </c>
      <c r="U76" s="22">
        <v>4763.2544217690001</v>
      </c>
      <c r="AC76" s="49"/>
      <c r="AD76" s="49"/>
    </row>
    <row r="77" spans="20:30" x14ac:dyDescent="0.3">
      <c r="T77" s="11" t="s">
        <v>167</v>
      </c>
      <c r="U77" s="22">
        <v>4923.884263039</v>
      </c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Tabelle20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7.5546875" style="22" bestFit="1" customWidth="1"/>
    <col min="22" max="22" width="10" style="32" bestFit="1" customWidth="1"/>
    <col min="23" max="23" width="4.109375" style="9" bestFit="1" customWidth="1"/>
    <col min="24" max="24" width="10.664062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3.33203125" style="9" bestFit="1" customWidth="1"/>
    <col min="29" max="29" width="4.88671875" style="9" bestFit="1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247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247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42.419384390306575</v>
      </c>
      <c r="G2" s="13">
        <f t="shared" ref="G2:G27" si="1">Q2/R2*60</f>
        <v>40.235648451046316</v>
      </c>
      <c r="H2" s="52">
        <f t="shared" ref="H2:H27" si="2">(F2-G2)/G2*100</f>
        <v>5.427366087854046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39.604535147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407.10167800400001</v>
      </c>
      <c r="S2" s="42"/>
      <c r="T2" s="11" t="s">
        <v>92</v>
      </c>
      <c r="U2" s="22">
        <v>1.096417234</v>
      </c>
      <c r="V2" s="32">
        <f>U3-U2</f>
        <v>39.604535147</v>
      </c>
      <c r="W2" s="22">
        <v>1</v>
      </c>
      <c r="X2" s="32">
        <f>U4-U2</f>
        <v>407.10167800400001</v>
      </c>
      <c r="Y2" s="22">
        <v>1</v>
      </c>
      <c r="Z2" s="32">
        <f>X2</f>
        <v>407.10167800400001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72.250934600103491</v>
      </c>
      <c r="G3" s="13">
        <f t="shared" si="1"/>
        <v>60.565921112665684</v>
      </c>
      <c r="H3" s="52">
        <f t="shared" si="2"/>
        <v>19.293050072995936</v>
      </c>
      <c r="I3" s="32"/>
      <c r="J3" s="11" t="s">
        <v>32</v>
      </c>
      <c r="K3" s="61" t="s">
        <v>76</v>
      </c>
      <c r="L3" s="19">
        <v>44</v>
      </c>
      <c r="M3" s="32">
        <f t="shared" si="3"/>
        <v>36.539319728000009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100.88181405899996</v>
      </c>
      <c r="S3" s="42"/>
      <c r="T3" s="11" t="s">
        <v>93</v>
      </c>
      <c r="U3" s="22">
        <v>40.700952381</v>
      </c>
      <c r="V3" s="32">
        <f>U6-U5</f>
        <v>36.539319728000009</v>
      </c>
      <c r="W3" s="22">
        <v>2</v>
      </c>
      <c r="X3" s="32">
        <f>U7-U5</f>
        <v>100.88181405899996</v>
      </c>
      <c r="Y3" s="22">
        <v>2</v>
      </c>
      <c r="Z3" s="32">
        <f t="shared" ref="Z3:Z11" si="5">X3</f>
        <v>100.88181405899996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40.972632501911313</v>
      </c>
      <c r="G4" s="13">
        <f t="shared" si="1"/>
        <v>41.603104513273273</v>
      </c>
      <c r="H4" s="53">
        <f t="shared" si="2"/>
        <v>-1.5154446254384943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47.59274376399992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157.92090702999997</v>
      </c>
      <c r="S4" s="42"/>
      <c r="T4" s="11" t="s">
        <v>94</v>
      </c>
      <c r="U4" s="22">
        <v>408.19809523800001</v>
      </c>
      <c r="V4" s="32">
        <f>U9-U8</f>
        <v>47.59274376399992</v>
      </c>
      <c r="W4" s="22">
        <v>3</v>
      </c>
      <c r="X4" s="32">
        <f>U10-U8</f>
        <v>157.92090702999997</v>
      </c>
      <c r="Y4" s="22">
        <v>3</v>
      </c>
      <c r="Z4" s="32">
        <f t="shared" si="5"/>
        <v>157.92090702999997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191.39114653336594</v>
      </c>
      <c r="G5" s="13">
        <f t="shared" si="1"/>
        <v>187.59659064341287</v>
      </c>
      <c r="H5" s="53">
        <f t="shared" si="2"/>
        <v>2.0227211363162976</v>
      </c>
      <c r="I5" s="32"/>
      <c r="J5" s="11" t="s">
        <v>37</v>
      </c>
      <c r="K5" s="61" t="s">
        <v>386</v>
      </c>
      <c r="L5" s="19">
        <v>88</v>
      </c>
      <c r="M5" s="32">
        <f t="shared" si="3"/>
        <v>27.587482992999981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139.44816326499995</v>
      </c>
      <c r="S5" s="42"/>
      <c r="T5" s="11" t="s">
        <v>95</v>
      </c>
      <c r="U5" s="22">
        <v>414.107755102</v>
      </c>
      <c r="V5" s="32">
        <f>U12-U11</f>
        <v>27.587482992999981</v>
      </c>
      <c r="W5" s="22">
        <v>4</v>
      </c>
      <c r="X5" s="32">
        <f>U13-U11</f>
        <v>139.44816326499995</v>
      </c>
      <c r="Y5" s="22">
        <v>4</v>
      </c>
      <c r="Z5" s="32">
        <f t="shared" si="5"/>
        <v>139.44816326499995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48.91199516487432</v>
      </c>
      <c r="G6" s="13">
        <f t="shared" si="1"/>
        <v>46.618992177992766</v>
      </c>
      <c r="H6" s="53">
        <f t="shared" si="2"/>
        <v>4.9186026547437933</v>
      </c>
      <c r="I6" s="32"/>
      <c r="J6" s="11" t="s">
        <v>37</v>
      </c>
      <c r="K6" s="61" t="s">
        <v>387</v>
      </c>
      <c r="L6" s="19">
        <v>69</v>
      </c>
      <c r="M6" s="32">
        <f t="shared" si="3"/>
        <v>84.641814059000012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316.60916099700012</v>
      </c>
      <c r="S6" s="42"/>
      <c r="T6" s="11" t="s">
        <v>96</v>
      </c>
      <c r="U6" s="22">
        <v>450.64707483000001</v>
      </c>
      <c r="V6" s="32">
        <f>U15-U14</f>
        <v>84.641814059000012</v>
      </c>
      <c r="W6" s="22">
        <v>5</v>
      </c>
      <c r="X6" s="32">
        <f>U16-U14</f>
        <v>316.60916099700012</v>
      </c>
      <c r="Y6" s="22">
        <v>5</v>
      </c>
      <c r="Z6" s="32">
        <f t="shared" si="5"/>
        <v>316.60916099700012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39.455211143560796</v>
      </c>
      <c r="G7" s="25">
        <f t="shared" si="1"/>
        <v>37.466630250019769</v>
      </c>
      <c r="H7" s="53">
        <f t="shared" si="2"/>
        <v>5.3076054085221012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59.307755101999874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288.25650793599993</v>
      </c>
      <c r="S7" s="42"/>
      <c r="T7" s="11" t="s">
        <v>97</v>
      </c>
      <c r="U7" s="22">
        <v>514.98956916099996</v>
      </c>
      <c r="V7" s="32">
        <f>U18-U17</f>
        <v>59.307755101999874</v>
      </c>
      <c r="W7" s="22">
        <v>6</v>
      </c>
      <c r="X7" s="32">
        <f>U19-U17</f>
        <v>288.25650793599993</v>
      </c>
      <c r="Y7" s="22">
        <v>6</v>
      </c>
      <c r="Z7" s="32">
        <f t="shared" si="5"/>
        <v>288.25650793599993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38.375857148376546</v>
      </c>
      <c r="G8" s="25">
        <f t="shared" si="1"/>
        <v>37.153782397921752</v>
      </c>
      <c r="H8" s="53">
        <f t="shared" si="2"/>
        <v>3.2892337511325707</v>
      </c>
      <c r="I8" s="32"/>
      <c r="J8" s="11" t="s">
        <v>37</v>
      </c>
      <c r="K8" s="61" t="s">
        <v>389</v>
      </c>
      <c r="L8" s="19">
        <v>40</v>
      </c>
      <c r="M8" s="32">
        <f t="shared" si="3"/>
        <v>62.53931972700002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239.00662131500007</v>
      </c>
      <c r="S8" s="42"/>
      <c r="T8" s="11" t="s">
        <v>98</v>
      </c>
      <c r="U8" s="22">
        <v>520.74031746000003</v>
      </c>
      <c r="V8" s="32">
        <f>U21-U20</f>
        <v>62.53931972700002</v>
      </c>
      <c r="W8" s="22">
        <v>7</v>
      </c>
      <c r="X8" s="32">
        <f>U22-U20</f>
        <v>239.00662131500007</v>
      </c>
      <c r="Y8" s="22">
        <v>7</v>
      </c>
      <c r="Z8" s="32">
        <f t="shared" si="5"/>
        <v>239.00662131500007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122.4140953713338</v>
      </c>
      <c r="G9" s="25">
        <f t="shared" si="1"/>
        <v>108.33520576693039</v>
      </c>
      <c r="H9" s="52">
        <f t="shared" si="2"/>
        <v>12.995673479120335</v>
      </c>
      <c r="I9" s="32"/>
      <c r="J9" s="11" t="s">
        <v>37</v>
      </c>
      <c r="K9" s="11" t="s">
        <v>40</v>
      </c>
      <c r="L9" s="19">
        <v>76</v>
      </c>
      <c r="M9" s="32">
        <f t="shared" si="3"/>
        <v>37.250612244999957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114.64417233600011</v>
      </c>
      <c r="S9" s="42"/>
      <c r="T9" s="11" t="s">
        <v>99</v>
      </c>
      <c r="U9" s="22">
        <v>568.33306122399995</v>
      </c>
      <c r="V9" s="32">
        <f>U24-U23</f>
        <v>37.250612244999957</v>
      </c>
      <c r="W9" s="22">
        <v>8</v>
      </c>
      <c r="X9" s="32">
        <f>U25-U23</f>
        <v>114.64417233600011</v>
      </c>
      <c r="Y9" s="22">
        <v>8</v>
      </c>
      <c r="Z9" s="32">
        <f t="shared" si="5"/>
        <v>114.64417233600011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57.844754038946299</v>
      </c>
      <c r="G10" s="25">
        <f t="shared" si="1"/>
        <v>47.296209391748491</v>
      </c>
      <c r="H10" s="52">
        <f t="shared" si="2"/>
        <v>22.303150258460576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40.453106575999982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163.64947845799998</v>
      </c>
      <c r="S10" s="42"/>
      <c r="T10" s="11" t="s">
        <v>100</v>
      </c>
      <c r="U10" s="22">
        <v>678.66122449</v>
      </c>
      <c r="V10" s="32">
        <f>U27-U26</f>
        <v>40.453106575999982</v>
      </c>
      <c r="W10" s="22">
        <v>9</v>
      </c>
      <c r="X10" s="32">
        <f>U28-U26</f>
        <v>163.64947845799998</v>
      </c>
      <c r="Y10" s="22">
        <v>9</v>
      </c>
      <c r="Z10" s="32">
        <f t="shared" si="5"/>
        <v>163.64947845799998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36.833166952071693</v>
      </c>
      <c r="G11" s="25">
        <f t="shared" si="1"/>
        <v>36.769787389693903</v>
      </c>
      <c r="H11" s="53">
        <f t="shared" si="2"/>
        <v>0.17236858539887678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45.611065759999974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218.65777777800008</v>
      </c>
      <c r="S11" s="42"/>
      <c r="T11" s="11" t="s">
        <v>101</v>
      </c>
      <c r="U11" s="22">
        <v>685.40734693900004</v>
      </c>
      <c r="V11" s="32">
        <f>U30-U29</f>
        <v>45.611065759999974</v>
      </c>
      <c r="W11" s="22">
        <v>10</v>
      </c>
      <c r="X11" s="32">
        <f>U31-U29</f>
        <v>218.65777777800008</v>
      </c>
      <c r="Y11" s="22">
        <v>10</v>
      </c>
      <c r="Z11" s="32">
        <f t="shared" si="5"/>
        <v>218.65777777800008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54.121180953559779</v>
      </c>
      <c r="G12" s="25">
        <f t="shared" si="1"/>
        <v>49.608427520781532</v>
      </c>
      <c r="H12" s="53">
        <f t="shared" si="2"/>
        <v>9.0967475856552884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31.041451247000168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69.746213152000564</v>
      </c>
      <c r="S12" s="42"/>
      <c r="T12" s="11" t="s">
        <v>102</v>
      </c>
      <c r="U12" s="22">
        <v>712.99482993200002</v>
      </c>
      <c r="V12" s="32">
        <f>U33-U32</f>
        <v>31.041451247000168</v>
      </c>
      <c r="W12" s="22" t="s">
        <v>68</v>
      </c>
      <c r="X12" s="32">
        <f>U38-U32</f>
        <v>272.10231292500021</v>
      </c>
      <c r="Y12" s="22">
        <v>11</v>
      </c>
      <c r="Z12" s="32">
        <f>V12+X30</f>
        <v>69.746213152000564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72.27106184316564</v>
      </c>
      <c r="G13" s="25">
        <f t="shared" si="1"/>
        <v>69.584811626507587</v>
      </c>
      <c r="H13" s="53">
        <f t="shared" si="2"/>
        <v>3.8603973394026609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20.201723356000002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41.96317460299997</v>
      </c>
      <c r="S13" s="42"/>
      <c r="T13" s="11" t="s">
        <v>103</v>
      </c>
      <c r="U13" s="22">
        <v>824.85551020399998</v>
      </c>
      <c r="V13" s="32">
        <f>U34-U33</f>
        <v>20.201723356000002</v>
      </c>
      <c r="W13" s="22" t="s">
        <v>42</v>
      </c>
      <c r="X13" s="32">
        <f>U41-U39</f>
        <v>171.52943310599994</v>
      </c>
      <c r="Y13" s="22">
        <v>12</v>
      </c>
      <c r="Z13" s="32">
        <f>V13+X31</f>
        <v>41.96317460299997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27.198914510542526</v>
      </c>
      <c r="G14" s="25">
        <f t="shared" si="1"/>
        <v>26.185693636726437</v>
      </c>
      <c r="H14" s="53">
        <f t="shared" si="2"/>
        <v>3.8693680903491798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75.002993196999796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160.39292516999967</v>
      </c>
      <c r="S14" s="42"/>
      <c r="T14" s="11" t="s">
        <v>104</v>
      </c>
      <c r="U14" s="22">
        <v>831.08063492099996</v>
      </c>
      <c r="V14" s="32">
        <f>U35-U34</f>
        <v>75.002993196999796</v>
      </c>
      <c r="W14" s="22" t="s">
        <v>43</v>
      </c>
      <c r="X14" s="32">
        <f>U44-U42</f>
        <v>126.43265306100011</v>
      </c>
      <c r="Y14" s="22">
        <v>13</v>
      </c>
      <c r="Z14" s="32">
        <f>V14+X32</f>
        <v>160.39292516999967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36.107472162454648</v>
      </c>
      <c r="G15" s="25">
        <f t="shared" si="1"/>
        <v>33.580242735603839</v>
      </c>
      <c r="H15" s="53">
        <f t="shared" si="2"/>
        <v>7.5259415089673691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43.204353740999977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171.52943310599994</v>
      </c>
      <c r="S15" s="42"/>
      <c r="T15" s="11" t="s">
        <v>105</v>
      </c>
      <c r="U15" s="22">
        <v>915.72244897999997</v>
      </c>
      <c r="V15" s="32">
        <f>U40-U39</f>
        <v>43.204353740999977</v>
      </c>
      <c r="W15" s="22">
        <v>12</v>
      </c>
      <c r="X15" s="32">
        <f>U47-U45</f>
        <v>193.94176870799993</v>
      </c>
      <c r="Y15" s="22">
        <v>14</v>
      </c>
      <c r="Z15" s="32">
        <f t="shared" ref="Z15:Z27" si="7">X13</f>
        <v>171.52943310599994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92.809823587001461</v>
      </c>
      <c r="G16" s="25">
        <f t="shared" si="1"/>
        <v>88.584679106562163</v>
      </c>
      <c r="H16" s="53">
        <f t="shared" si="2"/>
        <v>4.7696108661822851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29.738231292000364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126.43265306100011</v>
      </c>
      <c r="S16" s="42"/>
      <c r="T16" s="11" t="s">
        <v>106</v>
      </c>
      <c r="U16" s="22">
        <v>1147.6897959180001</v>
      </c>
      <c r="V16" s="32">
        <f>U43-U42</f>
        <v>29.738231292000364</v>
      </c>
      <c r="W16" s="22">
        <v>13</v>
      </c>
      <c r="X16" s="32">
        <f>U50-U48</f>
        <v>138.99020408099977</v>
      </c>
      <c r="Y16" s="22">
        <v>15</v>
      </c>
      <c r="Z16" s="32">
        <f t="shared" si="7"/>
        <v>126.43265306100011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45.912805214100182</v>
      </c>
      <c r="G17" s="13">
        <f t="shared" si="1"/>
        <v>40.604971546158552</v>
      </c>
      <c r="H17" s="52">
        <f t="shared" si="2"/>
        <v>13.071881264361529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51.292879819000063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193.94176870799993</v>
      </c>
      <c r="S17" s="42"/>
      <c r="T17" s="11" t="s">
        <v>107</v>
      </c>
      <c r="U17" s="22">
        <v>1154.3412244900001</v>
      </c>
      <c r="V17" s="32">
        <f>U46-U45</f>
        <v>51.292879819000063</v>
      </c>
      <c r="W17" s="22">
        <v>14</v>
      </c>
      <c r="X17" s="32">
        <f>U53-U51</f>
        <v>158.76136054400013</v>
      </c>
      <c r="Y17" s="22">
        <v>16</v>
      </c>
      <c r="Z17" s="32">
        <f t="shared" si="7"/>
        <v>193.94176870799993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39.008045741314575</v>
      </c>
      <c r="G18" s="13">
        <f t="shared" si="1"/>
        <v>37.124918508594241</v>
      </c>
      <c r="H18" s="53">
        <f t="shared" si="2"/>
        <v>5.0724077206644873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38.453605442000026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138.99020408099977</v>
      </c>
      <c r="S18" s="42"/>
      <c r="T18" s="11" t="s">
        <v>108</v>
      </c>
      <c r="U18" s="22">
        <v>1213.6489795919999</v>
      </c>
      <c r="V18" s="32">
        <f>U49-U48</f>
        <v>38.453605442000026</v>
      </c>
      <c r="W18" s="22">
        <v>15</v>
      </c>
      <c r="X18" s="32">
        <f>U56-U54</f>
        <v>198.46857142900035</v>
      </c>
      <c r="Y18" s="22">
        <v>17</v>
      </c>
      <c r="Z18" s="32">
        <f t="shared" si="7"/>
        <v>138.99020408099977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61.562340642744786</v>
      </c>
      <c r="G19" s="25">
        <f t="shared" si="1"/>
        <v>53.47641246528012</v>
      </c>
      <c r="H19" s="52">
        <f t="shared" si="2"/>
        <v>15.12055092086535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35.573696145000213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158.76136054400013</v>
      </c>
      <c r="S19" s="42"/>
      <c r="T19" s="11" t="s">
        <v>109</v>
      </c>
      <c r="U19" s="22">
        <v>1442.597732426</v>
      </c>
      <c r="V19" s="32">
        <f>U52-U51</f>
        <v>35.573696145000213</v>
      </c>
      <c r="W19" s="22">
        <v>16</v>
      </c>
      <c r="X19" s="32">
        <f>U59-U57</f>
        <v>43.543945577999693</v>
      </c>
      <c r="Y19" s="22">
        <v>18</v>
      </c>
      <c r="Z19" s="32">
        <f t="shared" si="7"/>
        <v>158.76136054400013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63.366837952887536</v>
      </c>
      <c r="G20" s="25">
        <f t="shared" si="1"/>
        <v>59.25371415396615</v>
      </c>
      <c r="H20" s="53">
        <f t="shared" si="2"/>
        <v>6.941545956484271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53.024580499000422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198.46857142900035</v>
      </c>
      <c r="S20" s="42"/>
      <c r="T20" s="11" t="s">
        <v>110</v>
      </c>
      <c r="U20" s="22">
        <v>1446.6721088439999</v>
      </c>
      <c r="V20" s="32">
        <f>U55-U54</f>
        <v>53.024580499000422</v>
      </c>
      <c r="W20" s="22">
        <v>17</v>
      </c>
      <c r="X20" s="32">
        <f>U62-U60</f>
        <v>103.51746031700031</v>
      </c>
      <c r="Y20" s="22">
        <v>19</v>
      </c>
      <c r="Z20" s="32">
        <f t="shared" si="7"/>
        <v>198.46857142900035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108.20888341397077</v>
      </c>
      <c r="G21" s="25">
        <f t="shared" si="1"/>
        <v>103.34387341953682</v>
      </c>
      <c r="H21" s="53">
        <f t="shared" si="2"/>
        <v>4.707594009645697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18.852426303999891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43.543945577999693</v>
      </c>
      <c r="S21" s="42"/>
      <c r="T21" s="11" t="s">
        <v>111</v>
      </c>
      <c r="U21" s="22">
        <v>1509.2114285709999</v>
      </c>
      <c r="V21" s="32">
        <f>U58-U57</f>
        <v>18.852426303999891</v>
      </c>
      <c r="W21" s="22">
        <v>18</v>
      </c>
      <c r="X21" s="32">
        <f>U65-U63</f>
        <v>305.05505668899968</v>
      </c>
      <c r="Y21" s="22">
        <v>20</v>
      </c>
      <c r="Z21" s="32">
        <f t="shared" si="7"/>
        <v>43.543945577999693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52.5722275552504</v>
      </c>
      <c r="G22" s="13">
        <f t="shared" si="1"/>
        <v>50.03986674457957</v>
      </c>
      <c r="H22" s="53">
        <f t="shared" si="2"/>
        <v>5.0606865593724661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43.749297052000202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103.51746031700031</v>
      </c>
      <c r="S22" s="42"/>
      <c r="T22" s="11" t="s">
        <v>112</v>
      </c>
      <c r="U22" s="22">
        <v>1685.678730159</v>
      </c>
      <c r="V22" s="32">
        <f>U61-U60</f>
        <v>43.749297052000202</v>
      </c>
      <c r="W22" s="22">
        <v>19</v>
      </c>
      <c r="X22" s="32">
        <f>U68-U66</f>
        <v>297.34312925200038</v>
      </c>
      <c r="Y22" s="22">
        <v>21</v>
      </c>
      <c r="Z22" s="32">
        <f t="shared" si="7"/>
        <v>103.51746031700031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32.611118014857539</v>
      </c>
      <c r="G23" s="13">
        <f t="shared" si="1"/>
        <v>32.748186863149421</v>
      </c>
      <c r="H23" s="53">
        <f t="shared" si="2"/>
        <v>-0.41855400686662697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67.155011336999905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305.05505668899968</v>
      </c>
      <c r="S23" s="42"/>
      <c r="T23" s="11" t="s">
        <v>113</v>
      </c>
      <c r="U23" s="22">
        <v>1690.335782313</v>
      </c>
      <c r="V23" s="32">
        <f>U64-U63</f>
        <v>67.155011336999905</v>
      </c>
      <c r="W23" s="22">
        <v>20</v>
      </c>
      <c r="X23" s="32">
        <f>U71-U69</f>
        <v>77.018231291999655</v>
      </c>
      <c r="Y23" s="22">
        <v>22</v>
      </c>
      <c r="Z23" s="32">
        <f t="shared" si="7"/>
        <v>305.05505668899968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25.524113341677523</v>
      </c>
      <c r="G24" s="13">
        <f t="shared" si="1"/>
        <v>25.021597165255322</v>
      </c>
      <c r="H24" s="53">
        <f t="shared" si="2"/>
        <v>2.0083297365205324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79.924421769000219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297.34312925200038</v>
      </c>
      <c r="S24" s="42"/>
      <c r="T24" s="11" t="s">
        <v>114</v>
      </c>
      <c r="U24" s="22">
        <v>1727.5863945579999</v>
      </c>
      <c r="V24" s="32">
        <f>U67-U66</f>
        <v>79.924421769000219</v>
      </c>
      <c r="W24" s="22">
        <v>21</v>
      </c>
      <c r="X24" s="32">
        <f>U74-U72</f>
        <v>207.7024943309998</v>
      </c>
      <c r="Y24" s="22">
        <v>23</v>
      </c>
      <c r="Z24" s="32">
        <f t="shared" si="7"/>
        <v>297.34312925200038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102.61541325271449</v>
      </c>
      <c r="G25" s="13">
        <f t="shared" si="1"/>
        <v>99.716649826490723</v>
      </c>
      <c r="H25" s="53">
        <f t="shared" si="2"/>
        <v>2.9070004169491073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20.464761905000159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77.018231291999655</v>
      </c>
      <c r="S25" s="42"/>
      <c r="T25" s="11" t="s">
        <v>115</v>
      </c>
      <c r="U25" s="22">
        <v>1804.9799546490001</v>
      </c>
      <c r="V25" s="32">
        <f>U70-U69</f>
        <v>20.464761905000159</v>
      </c>
      <c r="W25" s="22">
        <v>22</v>
      </c>
      <c r="X25" s="32">
        <f>U77-U75</f>
        <v>247.52181405900046</v>
      </c>
      <c r="Y25" s="22">
        <v>24</v>
      </c>
      <c r="Z25" s="32">
        <f t="shared" si="7"/>
        <v>77.018231291999655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31.144224202173667</v>
      </c>
      <c r="G26" s="13">
        <f t="shared" si="1"/>
        <v>27.587506921647943</v>
      </c>
      <c r="H26" s="52">
        <f t="shared" si="2"/>
        <v>12.892492571464532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72.244535147000533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207.7024943309998</v>
      </c>
      <c r="S26" s="42"/>
      <c r="T26" s="11" t="s">
        <v>116</v>
      </c>
      <c r="U26" s="22">
        <v>1811.9768253970001</v>
      </c>
      <c r="V26" s="32">
        <f>U73-U72</f>
        <v>72.244535147000533</v>
      </c>
      <c r="W26" s="22">
        <v>23</v>
      </c>
      <c r="X26" s="2">
        <f>SUM(X2:X25)</f>
        <v>4688.1047165500004</v>
      </c>
      <c r="Z26" s="32">
        <f t="shared" si="7"/>
        <v>207.7024943309998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46.751319261117295</v>
      </c>
      <c r="G27" s="13">
        <f t="shared" si="1"/>
        <v>44.359726603259119</v>
      </c>
      <c r="H27" s="53">
        <f t="shared" si="2"/>
        <v>5.3913602291734257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115.50476190500012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247.52181405900046</v>
      </c>
      <c r="S27" s="42"/>
      <c r="T27" s="11" t="s">
        <v>117</v>
      </c>
      <c r="U27" s="22">
        <v>1852.4299319730001</v>
      </c>
      <c r="V27" s="32">
        <f>U76-U75</f>
        <v>115.50476190500012</v>
      </c>
      <c r="W27" s="22">
        <v>24</v>
      </c>
      <c r="X27" s="32">
        <f t="shared" ref="X27:X32" si="8">U33-U32</f>
        <v>31.041451247000168</v>
      </c>
      <c r="Y27" s="43" t="str">
        <f>W12</f>
        <v>11a</v>
      </c>
      <c r="Z27" s="32">
        <f t="shared" si="7"/>
        <v>247.52181405900046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1975.6263038550001</v>
      </c>
      <c r="X28" s="32">
        <f t="shared" si="8"/>
        <v>20.201723356000002</v>
      </c>
      <c r="Y28" s="43" t="str">
        <f>W13</f>
        <v>11b</v>
      </c>
      <c r="AC28" s="49"/>
      <c r="AD28" s="49"/>
    </row>
    <row r="29" spans="1:30" x14ac:dyDescent="0.3">
      <c r="T29" s="11" t="s">
        <v>119</v>
      </c>
      <c r="U29" s="22">
        <v>1982.1179138320001</v>
      </c>
      <c r="X29" s="32">
        <f t="shared" si="8"/>
        <v>75.002993196999796</v>
      </c>
      <c r="Y29" s="43" t="str">
        <f>W14</f>
        <v>11c</v>
      </c>
      <c r="AC29" s="49"/>
      <c r="AD29" s="49"/>
    </row>
    <row r="30" spans="1:30" x14ac:dyDescent="0.3">
      <c r="T30" s="11" t="s">
        <v>120</v>
      </c>
      <c r="U30" s="22">
        <v>2027.7289795920001</v>
      </c>
      <c r="X30" s="32">
        <f t="shared" si="8"/>
        <v>38.704761905000396</v>
      </c>
      <c r="Y30" s="21" t="s">
        <v>69</v>
      </c>
      <c r="AC30" s="49"/>
      <c r="AD30" s="49"/>
    </row>
    <row r="31" spans="1:30" x14ac:dyDescent="0.3">
      <c r="T31" s="11" t="s">
        <v>121</v>
      </c>
      <c r="U31" s="22">
        <v>2200.7756916100002</v>
      </c>
      <c r="X31" s="32">
        <f t="shared" si="8"/>
        <v>21.761451246999968</v>
      </c>
      <c r="Y31" s="21" t="s">
        <v>70</v>
      </c>
      <c r="AC31" s="49"/>
      <c r="AD31" s="49"/>
    </row>
    <row r="32" spans="1:30" x14ac:dyDescent="0.3">
      <c r="T32" s="11" t="s">
        <v>122</v>
      </c>
      <c r="U32" s="22">
        <v>2207.8817233559998</v>
      </c>
      <c r="X32" s="32">
        <f t="shared" si="8"/>
        <v>85.389931972999875</v>
      </c>
      <c r="Y32" s="21" t="s">
        <v>71</v>
      </c>
      <c r="AC32" s="49"/>
      <c r="AD32" s="49"/>
    </row>
    <row r="33" spans="20:30" x14ac:dyDescent="0.3">
      <c r="T33" s="11" t="s">
        <v>123</v>
      </c>
      <c r="U33" s="22">
        <v>2238.923174603</v>
      </c>
      <c r="AC33" s="49"/>
      <c r="AD33" s="49"/>
    </row>
    <row r="34" spans="20:30" x14ac:dyDescent="0.3">
      <c r="T34" s="11" t="s">
        <v>124</v>
      </c>
      <c r="U34" s="22">
        <v>2259.124897959</v>
      </c>
      <c r="AC34" s="49"/>
      <c r="AD34" s="49"/>
    </row>
    <row r="35" spans="20:30" x14ac:dyDescent="0.3">
      <c r="T35" s="11" t="s">
        <v>125</v>
      </c>
      <c r="U35" s="22">
        <v>2334.1278911559998</v>
      </c>
      <c r="AC35" s="49"/>
      <c r="AD35" s="49"/>
    </row>
    <row r="36" spans="20:30" x14ac:dyDescent="0.3">
      <c r="T36" s="11" t="s">
        <v>126</v>
      </c>
      <c r="U36" s="22">
        <v>2372.8326530610002</v>
      </c>
      <c r="AC36" s="49"/>
      <c r="AD36" s="49"/>
    </row>
    <row r="37" spans="20:30" x14ac:dyDescent="0.3">
      <c r="T37" s="11" t="s">
        <v>127</v>
      </c>
      <c r="U37" s="22">
        <v>2394.5941043080002</v>
      </c>
      <c r="AC37" s="49"/>
      <c r="AD37" s="49"/>
    </row>
    <row r="38" spans="20:30" x14ac:dyDescent="0.3">
      <c r="T38" s="11" t="s">
        <v>128</v>
      </c>
      <c r="U38" s="22">
        <v>2479.984036281</v>
      </c>
      <c r="AC38" s="49"/>
      <c r="AD38" s="49"/>
    </row>
    <row r="39" spans="20:30" x14ac:dyDescent="0.3">
      <c r="T39" s="11" t="s">
        <v>129</v>
      </c>
      <c r="U39" s="22">
        <v>2488.2351020410001</v>
      </c>
      <c r="AC39" s="49"/>
      <c r="AD39" s="49"/>
    </row>
    <row r="40" spans="20:30" x14ac:dyDescent="0.3">
      <c r="T40" s="11" t="s">
        <v>130</v>
      </c>
      <c r="U40" s="22">
        <v>2531.4394557820001</v>
      </c>
      <c r="AC40" s="49"/>
      <c r="AD40" s="49"/>
    </row>
    <row r="41" spans="20:30" x14ac:dyDescent="0.3">
      <c r="T41" s="11" t="s">
        <v>131</v>
      </c>
      <c r="U41" s="22">
        <v>2659.7645351470001</v>
      </c>
      <c r="AC41" s="49"/>
      <c r="AD41" s="49"/>
    </row>
    <row r="42" spans="20:30" x14ac:dyDescent="0.3">
      <c r="T42" s="11" t="s">
        <v>132</v>
      </c>
      <c r="U42" s="22">
        <v>2667.5548299319998</v>
      </c>
      <c r="AC42" s="49"/>
      <c r="AD42" s="49"/>
    </row>
    <row r="43" spans="20:30" x14ac:dyDescent="0.3">
      <c r="T43" s="11" t="s">
        <v>133</v>
      </c>
      <c r="U43" s="22">
        <v>2697.2930612240002</v>
      </c>
      <c r="AC43" s="49"/>
      <c r="AD43" s="49"/>
    </row>
    <row r="44" spans="20:30" x14ac:dyDescent="0.3">
      <c r="T44" s="11" t="s">
        <v>134</v>
      </c>
      <c r="U44" s="22">
        <v>2793.987482993</v>
      </c>
      <c r="AC44" s="49"/>
      <c r="AD44" s="49"/>
    </row>
    <row r="45" spans="20:30" x14ac:dyDescent="0.3">
      <c r="T45" s="11" t="s">
        <v>135</v>
      </c>
      <c r="U45" s="22">
        <v>2800.5471201810001</v>
      </c>
      <c r="AC45" s="49"/>
      <c r="AD45" s="49"/>
    </row>
    <row r="46" spans="20:30" x14ac:dyDescent="0.3">
      <c r="T46" s="11" t="s">
        <v>136</v>
      </c>
      <c r="U46" s="22">
        <v>2851.84</v>
      </c>
      <c r="AC46" s="49"/>
      <c r="AD46" s="49"/>
    </row>
    <row r="47" spans="20:30" x14ac:dyDescent="0.3">
      <c r="T47" s="11" t="s">
        <v>137</v>
      </c>
      <c r="U47" s="22">
        <v>2994.488888889</v>
      </c>
      <c r="AC47" s="49"/>
      <c r="AD47" s="49"/>
    </row>
    <row r="48" spans="20:30" x14ac:dyDescent="0.3">
      <c r="T48" s="11" t="s">
        <v>138</v>
      </c>
      <c r="U48" s="22">
        <v>3000.4579591840002</v>
      </c>
      <c r="AC48" s="49"/>
      <c r="AD48" s="49"/>
    </row>
    <row r="49" spans="20:30" x14ac:dyDescent="0.3">
      <c r="T49" s="11" t="s">
        <v>139</v>
      </c>
      <c r="U49" s="22">
        <v>3038.9115646260002</v>
      </c>
      <c r="AC49" s="49"/>
      <c r="AD49" s="49"/>
    </row>
    <row r="50" spans="20:30" x14ac:dyDescent="0.3">
      <c r="T50" s="11" t="s">
        <v>140</v>
      </c>
      <c r="U50" s="22">
        <v>3139.4481632649999</v>
      </c>
      <c r="AC50" s="49"/>
      <c r="AD50" s="49"/>
    </row>
    <row r="51" spans="20:30" x14ac:dyDescent="0.3">
      <c r="T51" s="11" t="s">
        <v>141</v>
      </c>
      <c r="U51" s="22">
        <v>3145.9374149659998</v>
      </c>
      <c r="AC51" s="49"/>
      <c r="AD51" s="49"/>
    </row>
    <row r="52" spans="20:30" x14ac:dyDescent="0.3">
      <c r="T52" s="11" t="s">
        <v>142</v>
      </c>
      <c r="U52" s="22">
        <v>3181.511111111</v>
      </c>
      <c r="AC52" s="49"/>
      <c r="AD52" s="49"/>
    </row>
    <row r="53" spans="20:30" x14ac:dyDescent="0.3">
      <c r="T53" s="11" t="s">
        <v>143</v>
      </c>
      <c r="U53" s="22">
        <v>3304.6987755099999</v>
      </c>
      <c r="AC53" s="49"/>
      <c r="AD53" s="49"/>
    </row>
    <row r="54" spans="20:30" x14ac:dyDescent="0.3">
      <c r="T54" s="11" t="s">
        <v>144</v>
      </c>
      <c r="U54" s="22">
        <v>3310.2465306119998</v>
      </c>
      <c r="AC54" s="49"/>
      <c r="AD54" s="49"/>
    </row>
    <row r="55" spans="20:30" x14ac:dyDescent="0.3">
      <c r="T55" s="11" t="s">
        <v>145</v>
      </c>
      <c r="U55" s="22">
        <v>3363.2711111110002</v>
      </c>
      <c r="AC55" s="49"/>
      <c r="AD55" s="49"/>
    </row>
    <row r="56" spans="20:30" x14ac:dyDescent="0.3">
      <c r="T56" s="11" t="s">
        <v>146</v>
      </c>
      <c r="U56" s="22">
        <v>3508.7151020410001</v>
      </c>
      <c r="AC56" s="49"/>
      <c r="AD56" s="49"/>
    </row>
    <row r="57" spans="20:30" x14ac:dyDescent="0.3">
      <c r="T57" s="11" t="s">
        <v>147</v>
      </c>
      <c r="U57" s="22">
        <v>3515.4365532880001</v>
      </c>
      <c r="AC57" s="49"/>
      <c r="AD57" s="49"/>
    </row>
    <row r="58" spans="20:30" x14ac:dyDescent="0.3">
      <c r="T58" s="11" t="s">
        <v>148</v>
      </c>
      <c r="U58" s="22">
        <v>3534.288979592</v>
      </c>
      <c r="AC58" s="49"/>
      <c r="AD58" s="49"/>
    </row>
    <row r="59" spans="20:30" x14ac:dyDescent="0.3">
      <c r="T59" s="11" t="s">
        <v>149</v>
      </c>
      <c r="U59" s="22">
        <v>3558.9804988659998</v>
      </c>
      <c r="AC59" s="49"/>
      <c r="AD59" s="49"/>
    </row>
    <row r="60" spans="20:30" x14ac:dyDescent="0.3">
      <c r="T60" s="11" t="s">
        <v>150</v>
      </c>
      <c r="U60" s="22">
        <v>3566.1641723359999</v>
      </c>
      <c r="AC60" s="49"/>
      <c r="AD60" s="49"/>
    </row>
    <row r="61" spans="20:30" x14ac:dyDescent="0.3">
      <c r="T61" s="11" t="s">
        <v>151</v>
      </c>
      <c r="U61" s="22">
        <v>3609.9134693880001</v>
      </c>
      <c r="AC61" s="49"/>
      <c r="AD61" s="49"/>
    </row>
    <row r="62" spans="20:30" x14ac:dyDescent="0.3">
      <c r="T62" s="11" t="s">
        <v>152</v>
      </c>
      <c r="U62" s="22">
        <v>3669.6816326530002</v>
      </c>
      <c r="AC62" s="49"/>
      <c r="AD62" s="49"/>
    </row>
    <row r="63" spans="20:30" x14ac:dyDescent="0.3">
      <c r="T63" s="11" t="s">
        <v>153</v>
      </c>
      <c r="U63" s="22">
        <v>3675.9016780050001</v>
      </c>
      <c r="AC63" s="49"/>
      <c r="AD63" s="49"/>
    </row>
    <row r="64" spans="20:30" x14ac:dyDescent="0.3">
      <c r="T64" s="11" t="s">
        <v>154</v>
      </c>
      <c r="U64" s="22">
        <v>3743.056689342</v>
      </c>
      <c r="AC64" s="49"/>
      <c r="AD64" s="49"/>
    </row>
    <row r="65" spans="20:30" x14ac:dyDescent="0.3">
      <c r="T65" s="11" t="s">
        <v>155</v>
      </c>
      <c r="U65" s="22">
        <v>3980.9567346939998</v>
      </c>
      <c r="AC65" s="49"/>
      <c r="AD65" s="49"/>
    </row>
    <row r="66" spans="20:30" x14ac:dyDescent="0.3">
      <c r="T66" s="11" t="s">
        <v>156</v>
      </c>
      <c r="U66" s="22">
        <v>3986.947482993</v>
      </c>
      <c r="AC66" s="49"/>
      <c r="AD66" s="49"/>
    </row>
    <row r="67" spans="20:30" x14ac:dyDescent="0.3">
      <c r="T67" s="11" t="s">
        <v>157</v>
      </c>
      <c r="U67" s="22">
        <v>4066.8719047620002</v>
      </c>
      <c r="AC67" s="49"/>
      <c r="AD67" s="49"/>
    </row>
    <row r="68" spans="20:30" x14ac:dyDescent="0.3">
      <c r="T68" s="11" t="s">
        <v>158</v>
      </c>
      <c r="U68" s="22">
        <v>4284.2906122450004</v>
      </c>
      <c r="AC68" s="49"/>
      <c r="AD68" s="49"/>
    </row>
    <row r="69" spans="20:30" x14ac:dyDescent="0.3">
      <c r="T69" s="11" t="s">
        <v>159</v>
      </c>
      <c r="U69" s="22">
        <v>4291.2558730159999</v>
      </c>
      <c r="AC69" s="49"/>
      <c r="AD69" s="49"/>
    </row>
    <row r="70" spans="20:30" x14ac:dyDescent="0.3">
      <c r="T70" s="11" t="s">
        <v>160</v>
      </c>
      <c r="U70" s="22">
        <v>4311.7206349210001</v>
      </c>
      <c r="AC70" s="49"/>
      <c r="AD70" s="49"/>
    </row>
    <row r="71" spans="20:30" x14ac:dyDescent="0.3">
      <c r="T71" s="11" t="s">
        <v>161</v>
      </c>
      <c r="U71" s="22">
        <v>4368.2741043079996</v>
      </c>
      <c r="AC71" s="49"/>
      <c r="AD71" s="49"/>
    </row>
    <row r="72" spans="20:30" x14ac:dyDescent="0.3">
      <c r="T72" s="11" t="s">
        <v>162</v>
      </c>
      <c r="U72" s="22">
        <v>4373.6526077099998</v>
      </c>
      <c r="AC72" s="49"/>
      <c r="AD72" s="49"/>
    </row>
    <row r="73" spans="20:30" x14ac:dyDescent="0.3">
      <c r="T73" s="11" t="s">
        <v>163</v>
      </c>
      <c r="U73" s="22">
        <v>4445.8971428570003</v>
      </c>
      <c r="AC73" s="49"/>
      <c r="AD73" s="49"/>
    </row>
    <row r="74" spans="20:30" x14ac:dyDescent="0.3">
      <c r="T74" s="11" t="s">
        <v>164</v>
      </c>
      <c r="U74" s="22">
        <v>4581.3551020409996</v>
      </c>
      <c r="AC74" s="49"/>
      <c r="AD74" s="49"/>
    </row>
    <row r="75" spans="20:30" x14ac:dyDescent="0.3">
      <c r="T75" s="11" t="s">
        <v>165</v>
      </c>
      <c r="U75" s="22">
        <v>4588.7492063489999</v>
      </c>
      <c r="AC75" s="49"/>
      <c r="AD75" s="49"/>
    </row>
    <row r="76" spans="20:30" x14ac:dyDescent="0.3">
      <c r="T76" s="11" t="s">
        <v>166</v>
      </c>
      <c r="U76" s="22">
        <v>4704.253968254</v>
      </c>
      <c r="AC76" s="49"/>
      <c r="AD76" s="49"/>
    </row>
    <row r="77" spans="20:30" x14ac:dyDescent="0.3">
      <c r="T77" s="11" t="s">
        <v>167</v>
      </c>
      <c r="U77" s="22">
        <v>4836.2710204080004</v>
      </c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Tabelle74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5546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291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291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38.728536420265613</v>
      </c>
      <c r="G2" s="13">
        <f t="shared" ref="G2:G27" si="1">Q2/R2*60</f>
        <v>35.923367778796177</v>
      </c>
      <c r="H2" s="41">
        <f t="shared" ref="H2:H27" si="2">(F2-G2)/G2*100</f>
        <v>7.8087574047698034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43.378866213000002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455.97061224500004</v>
      </c>
      <c r="T2" s="11" t="s">
        <v>92</v>
      </c>
      <c r="U2" s="22">
        <v>13.44399093</v>
      </c>
      <c r="V2" s="32">
        <f>U3-U2</f>
        <v>43.378866213000002</v>
      </c>
      <c r="W2" s="22">
        <v>1</v>
      </c>
      <c r="X2" s="32">
        <f>U4-U2</f>
        <v>455.97061224500004</v>
      </c>
      <c r="Y2" s="22">
        <v>1</v>
      </c>
      <c r="Z2" s="32">
        <f>X2</f>
        <v>455.97061224500004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67.887931033817665</v>
      </c>
      <c r="G3" s="13">
        <f t="shared" si="1"/>
        <v>55.612900485268135</v>
      </c>
      <c r="H3" s="41">
        <f t="shared" si="2"/>
        <v>22.072271795644227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38.887619048000033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109.86666666700006</v>
      </c>
      <c r="T3" s="11" t="s">
        <v>93</v>
      </c>
      <c r="U3" s="22">
        <v>56.822857143</v>
      </c>
      <c r="V3" s="32">
        <f>U6-U5</f>
        <v>38.887619048000033</v>
      </c>
      <c r="W3" s="22">
        <v>2</v>
      </c>
      <c r="X3" s="32">
        <f>U7-U5</f>
        <v>109.86666666700006</v>
      </c>
      <c r="Y3" s="22">
        <v>2</v>
      </c>
      <c r="Z3" s="32">
        <f t="shared" ref="Z3:Z11" si="5">X3</f>
        <v>109.86666666700006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34.18523112134892</v>
      </c>
      <c r="G4" s="13">
        <f t="shared" si="1"/>
        <v>37.140740945746913</v>
      </c>
      <c r="H4" s="37">
        <f t="shared" si="2"/>
        <v>-7.957595215225334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57.042176871000038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176.894693878</v>
      </c>
      <c r="T4" s="11" t="s">
        <v>94</v>
      </c>
      <c r="U4" s="22">
        <v>469.41460317500002</v>
      </c>
      <c r="V4" s="32">
        <f>U9-U8</f>
        <v>57.042176871000038</v>
      </c>
      <c r="W4" s="22">
        <v>3</v>
      </c>
      <c r="X4" s="32">
        <f>U10-U8</f>
        <v>176.894693878</v>
      </c>
      <c r="Y4" s="22">
        <v>3</v>
      </c>
      <c r="Z4" s="32">
        <f t="shared" si="5"/>
        <v>176.894693878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181.5629912451723</v>
      </c>
      <c r="G5" s="13">
        <f t="shared" si="1"/>
        <v>171.13064157848692</v>
      </c>
      <c r="H5" s="37">
        <f t="shared" si="2"/>
        <v>6.0961319203029563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29.08081632599999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152.86566893400004</v>
      </c>
      <c r="T5" s="11" t="s">
        <v>95</v>
      </c>
      <c r="U5" s="22">
        <v>471.75619047599997</v>
      </c>
      <c r="V5" s="32">
        <f>U12-U11</f>
        <v>29.08081632599999</v>
      </c>
      <c r="W5" s="22">
        <v>4</v>
      </c>
      <c r="X5" s="32">
        <f>U13-U11</f>
        <v>152.86566893400004</v>
      </c>
      <c r="Y5" s="22">
        <v>4</v>
      </c>
      <c r="Z5" s="32">
        <f t="shared" si="5"/>
        <v>152.86566893400004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44.054030576827707</v>
      </c>
      <c r="G6" s="13">
        <f t="shared" si="1"/>
        <v>43.443891281020328</v>
      </c>
      <c r="H6" s="18">
        <f t="shared" si="2"/>
        <v>1.4044305834867401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93.975510203999988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339.74857142799999</v>
      </c>
      <c r="T6" s="11" t="s">
        <v>96</v>
      </c>
      <c r="U6" s="22">
        <v>510.64380952400001</v>
      </c>
      <c r="V6" s="32">
        <f>U15-U14</f>
        <v>93.975510203999988</v>
      </c>
      <c r="W6" s="22">
        <v>5</v>
      </c>
      <c r="X6" s="32">
        <f>U16-U14</f>
        <v>339.74857142799999</v>
      </c>
      <c r="Y6" s="22">
        <v>5</v>
      </c>
      <c r="Z6" s="32">
        <f t="shared" si="5"/>
        <v>339.74857142799999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38.279432363496269</v>
      </c>
      <c r="G7" s="25">
        <f t="shared" si="1"/>
        <v>37.91072338259157</v>
      </c>
      <c r="H7" s="18">
        <f t="shared" si="2"/>
        <v>0.97257173698249455</v>
      </c>
      <c r="I7" s="13"/>
      <c r="J7" s="11" t="s">
        <v>37</v>
      </c>
      <c r="K7" s="61" t="s">
        <v>388</v>
      </c>
      <c r="L7" s="19">
        <v>39</v>
      </c>
      <c r="M7" s="32">
        <f t="shared" si="3"/>
        <v>61.129433106000079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284.87981859399997</v>
      </c>
      <c r="T7" s="11" t="s">
        <v>97</v>
      </c>
      <c r="U7" s="22">
        <v>581.62285714300003</v>
      </c>
      <c r="V7" s="32">
        <f>U18-U17</f>
        <v>61.129433106000079</v>
      </c>
      <c r="W7" s="22">
        <v>6</v>
      </c>
      <c r="X7" s="32">
        <f>U19-U17</f>
        <v>284.87981859399997</v>
      </c>
      <c r="Y7" s="22">
        <v>6</v>
      </c>
      <c r="Z7" s="32">
        <f t="shared" si="5"/>
        <v>284.87981859399997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36.807255730794218</v>
      </c>
      <c r="G8" s="25">
        <f t="shared" si="1"/>
        <v>36.944820132573639</v>
      </c>
      <c r="H8" s="37">
        <f t="shared" si="2"/>
        <v>-0.37235098529586091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65.204535148000105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240.35845805000008</v>
      </c>
      <c r="T8" s="11" t="s">
        <v>98</v>
      </c>
      <c r="U8" s="22">
        <v>585.036190476</v>
      </c>
      <c r="V8" s="32">
        <f>U21-U20</f>
        <v>65.204535148000105</v>
      </c>
      <c r="W8" s="22">
        <v>7</v>
      </c>
      <c r="X8" s="32">
        <f>U22-U20</f>
        <v>240.35845805000008</v>
      </c>
      <c r="Y8" s="22">
        <v>7</v>
      </c>
      <c r="Z8" s="32">
        <f t="shared" si="5"/>
        <v>240.35845805000008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115.03610752674558</v>
      </c>
      <c r="G9" s="25">
        <f t="shared" si="1"/>
        <v>102.19761766211896</v>
      </c>
      <c r="H9" s="41">
        <f t="shared" si="2"/>
        <v>12.562415991997627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39.639727890999893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121.5292516999998</v>
      </c>
      <c r="T9" s="11" t="s">
        <v>99</v>
      </c>
      <c r="U9" s="22">
        <v>642.07836734700004</v>
      </c>
      <c r="V9" s="32">
        <f>U24-U23</f>
        <v>39.639727890999893</v>
      </c>
      <c r="W9" s="22">
        <v>8</v>
      </c>
      <c r="X9" s="32">
        <f>U25-U23</f>
        <v>121.5292516999998</v>
      </c>
      <c r="Y9" s="22">
        <v>8</v>
      </c>
      <c r="Z9" s="32">
        <f t="shared" si="5"/>
        <v>121.5292516999998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49.600290696773229</v>
      </c>
      <c r="G10" s="25">
        <f t="shared" si="1"/>
        <v>41.543416030336111</v>
      </c>
      <c r="H10" s="41">
        <f t="shared" si="2"/>
        <v>19.39386655289438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47.177142858000025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186.31111111200016</v>
      </c>
      <c r="T10" s="11" t="s">
        <v>100</v>
      </c>
      <c r="U10" s="22">
        <v>761.930884354</v>
      </c>
      <c r="V10" s="32">
        <f>U27-U26</f>
        <v>47.177142858000025</v>
      </c>
      <c r="W10" s="22">
        <v>9</v>
      </c>
      <c r="X10" s="32">
        <f>U28-U26</f>
        <v>186.31111111200016</v>
      </c>
      <c r="Y10" s="22">
        <v>9</v>
      </c>
      <c r="Z10" s="32">
        <f t="shared" si="5"/>
        <v>186.31111111200016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33.309115497450279</v>
      </c>
      <c r="G11" s="25">
        <f t="shared" si="1"/>
        <v>33.402383868527565</v>
      </c>
      <c r="H11" s="18">
        <f t="shared" si="2"/>
        <v>-0.27922669065894368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50.436643990999983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240.70138322000003</v>
      </c>
      <c r="T11" s="11" t="s">
        <v>101</v>
      </c>
      <c r="U11" s="22">
        <v>765.96244897999998</v>
      </c>
      <c r="V11" s="32">
        <f>U30-U29</f>
        <v>50.436643990999983</v>
      </c>
      <c r="W11" s="22">
        <v>10</v>
      </c>
      <c r="X11" s="32">
        <f>U31-U29</f>
        <v>240.70138322000003</v>
      </c>
      <c r="Y11" s="22">
        <v>10</v>
      </c>
      <c r="Z11" s="32">
        <f t="shared" si="5"/>
        <v>240.70138322000003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52.784870731429052</v>
      </c>
      <c r="G12" s="25">
        <f t="shared" si="1"/>
        <v>47.471874607385004</v>
      </c>
      <c r="H12" s="41">
        <f t="shared" si="2"/>
        <v>11.191881862650369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31.827301586999965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72.885260770000059</v>
      </c>
      <c r="T12" s="11" t="s">
        <v>102</v>
      </c>
      <c r="U12" s="22">
        <v>795.04326530599997</v>
      </c>
      <c r="V12" s="32">
        <f>U33-U32</f>
        <v>31.827301586999965</v>
      </c>
      <c r="W12" s="22" t="s">
        <v>68</v>
      </c>
      <c r="X12" s="32">
        <f>U38-U32</f>
        <v>281.45850340100014</v>
      </c>
      <c r="Y12" s="22">
        <v>11</v>
      </c>
      <c r="Z12" s="32">
        <f>V12+X30</f>
        <v>72.885260770000059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72.933846753092183</v>
      </c>
      <c r="G13" s="25">
        <f t="shared" si="1"/>
        <v>64.406085878848273</v>
      </c>
      <c r="H13" s="41">
        <f t="shared" si="2"/>
        <v>13.240613457375972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20.018140589000268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45.337324263000482</v>
      </c>
      <c r="T13" s="11" t="s">
        <v>103</v>
      </c>
      <c r="U13" s="22">
        <v>918.82811791400002</v>
      </c>
      <c r="V13" s="32">
        <f>U34-U33</f>
        <v>20.018140589000268</v>
      </c>
      <c r="W13" s="22" t="s">
        <v>42</v>
      </c>
      <c r="X13" s="32">
        <f>U41-U39</f>
        <v>189.36018140599981</v>
      </c>
      <c r="Y13" s="22">
        <v>12</v>
      </c>
      <c r="Z13" s="32">
        <f>V13+X31</f>
        <v>45.337324263000482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27.349735148294055</v>
      </c>
      <c r="G14" s="25">
        <f t="shared" si="1"/>
        <v>25.729631333537178</v>
      </c>
      <c r="H14" s="18">
        <f t="shared" si="2"/>
        <v>6.2966460488890093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74.589387755999724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163.2359183679996</v>
      </c>
      <c r="T14" s="11" t="s">
        <v>104</v>
      </c>
      <c r="U14" s="22">
        <v>921.72190476200001</v>
      </c>
      <c r="V14" s="32">
        <f>U35-U34</f>
        <v>74.589387755999724</v>
      </c>
      <c r="W14" s="22" t="s">
        <v>43</v>
      </c>
      <c r="X14" s="32">
        <f>U44-U42</f>
        <v>133.52344671200035</v>
      </c>
      <c r="Y14" s="22">
        <v>13</v>
      </c>
      <c r="Z14" s="32">
        <f>V14+X32</f>
        <v>163.2359183679996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33.230159281796688</v>
      </c>
      <c r="G15" s="25">
        <f t="shared" si="1"/>
        <v>30.418221810055236</v>
      </c>
      <c r="H15" s="37">
        <f t="shared" si="2"/>
        <v>9.244253294293225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46.945306123000137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189.36018140599981</v>
      </c>
      <c r="T15" s="11" t="s">
        <v>105</v>
      </c>
      <c r="U15" s="22">
        <v>1015.697414966</v>
      </c>
      <c r="V15" s="32">
        <f>U40-U39</f>
        <v>46.945306123000137</v>
      </c>
      <c r="W15" s="22">
        <v>12</v>
      </c>
      <c r="X15" s="32">
        <f>U47-U45</f>
        <v>198.15909297100006</v>
      </c>
      <c r="Y15" s="22">
        <v>14</v>
      </c>
      <c r="Z15" s="32">
        <f t="shared" ref="Z15:Z27" si="7">X13</f>
        <v>189.36018140599981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91.170302013470391</v>
      </c>
      <c r="G16" s="25">
        <f t="shared" si="1"/>
        <v>83.880369147132015</v>
      </c>
      <c r="H16" s="37">
        <f t="shared" si="2"/>
        <v>8.6908688414941579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30.273015873000077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133.52344671200035</v>
      </c>
      <c r="T16" s="11" t="s">
        <v>106</v>
      </c>
      <c r="U16" s="22">
        <v>1261.47047619</v>
      </c>
      <c r="V16" s="32">
        <f>U43-U42</f>
        <v>30.273015873000077</v>
      </c>
      <c r="W16" s="22">
        <v>13</v>
      </c>
      <c r="X16" s="32">
        <f>U50-U48</f>
        <v>153.75963718899993</v>
      </c>
      <c r="Y16" s="22">
        <v>15</v>
      </c>
      <c r="Z16" s="32">
        <f t="shared" si="7"/>
        <v>133.52344671200035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44.165864337822633</v>
      </c>
      <c r="G17" s="13">
        <f t="shared" si="1"/>
        <v>39.740795549323998</v>
      </c>
      <c r="H17" s="41">
        <f t="shared" si="2"/>
        <v>11.134826888421227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53.321723355999893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198.15909297100006</v>
      </c>
      <c r="T17" s="11" t="s">
        <v>107</v>
      </c>
      <c r="U17" s="22">
        <v>1264.268480726</v>
      </c>
      <c r="V17" s="32">
        <f>U46-U45</f>
        <v>53.321723355999893</v>
      </c>
      <c r="W17" s="22">
        <v>14</v>
      </c>
      <c r="X17" s="32">
        <f>U53-U51</f>
        <v>179.64086167799996</v>
      </c>
      <c r="Y17" s="22">
        <v>16</v>
      </c>
      <c r="Z17" s="32">
        <f t="shared" si="7"/>
        <v>198.15909297100006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36.445477785181936</v>
      </c>
      <c r="G18" s="13">
        <f t="shared" si="1"/>
        <v>33.558872109312901</v>
      </c>
      <c r="H18" s="18">
        <f t="shared" si="2"/>
        <v>8.6016170819637736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41.15736961499988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153.75963718899993</v>
      </c>
      <c r="T18" s="11" t="s">
        <v>108</v>
      </c>
      <c r="U18" s="22">
        <v>1325.3979138320001</v>
      </c>
      <c r="V18" s="32">
        <f>U49-U48</f>
        <v>41.15736961499988</v>
      </c>
      <c r="W18" s="22">
        <v>15</v>
      </c>
      <c r="X18" s="32">
        <f>U56-U54</f>
        <v>199.08353741500014</v>
      </c>
      <c r="Y18" s="22">
        <v>17</v>
      </c>
      <c r="Z18" s="32">
        <f t="shared" si="7"/>
        <v>153.75963718899993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53.183674457866289</v>
      </c>
      <c r="G19" s="25">
        <f t="shared" si="1"/>
        <v>47.260895548463857</v>
      </c>
      <c r="H19" s="41">
        <f t="shared" si="2"/>
        <v>12.532091998402562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41.17804988700027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179.64086167799996</v>
      </c>
      <c r="T19" s="11" t="s">
        <v>109</v>
      </c>
      <c r="U19" s="22">
        <v>1549.14829932</v>
      </c>
      <c r="V19" s="32">
        <f>U52-U51</f>
        <v>41.17804988700027</v>
      </c>
      <c r="W19" s="22">
        <v>16</v>
      </c>
      <c r="X19" s="32">
        <f>U59-U57</f>
        <v>43.836009069999818</v>
      </c>
      <c r="Y19" s="22">
        <v>18</v>
      </c>
      <c r="Z19" s="32">
        <f t="shared" si="7"/>
        <v>179.64086167799996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62.871690427402584</v>
      </c>
      <c r="G20" s="25">
        <f t="shared" si="1"/>
        <v>59.070680342019735</v>
      </c>
      <c r="H20" s="37">
        <f t="shared" si="2"/>
        <v>6.4346814077220174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53.442176870999901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199.08353741500014</v>
      </c>
      <c r="T20" s="11" t="s">
        <v>110</v>
      </c>
      <c r="U20" s="22">
        <v>1552.431020408</v>
      </c>
      <c r="V20" s="32">
        <f>U55-U54</f>
        <v>53.442176870999901</v>
      </c>
      <c r="W20" s="22">
        <v>17</v>
      </c>
      <c r="X20" s="32">
        <f>U62-U60</f>
        <v>94.496507936999933</v>
      </c>
      <c r="Y20" s="22">
        <v>19</v>
      </c>
      <c r="Z20" s="32">
        <f t="shared" si="7"/>
        <v>199.08353741500014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106.86794389794348</v>
      </c>
      <c r="G21" s="25">
        <f t="shared" si="1"/>
        <v>102.65533052550805</v>
      </c>
      <c r="H21" s="37">
        <f t="shared" si="2"/>
        <v>4.1036479556107093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19.088979591000225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43.836009069999818</v>
      </c>
      <c r="T21" s="11" t="s">
        <v>111</v>
      </c>
      <c r="U21" s="22">
        <v>1617.6355555560001</v>
      </c>
      <c r="V21" s="32">
        <f>U58-U57</f>
        <v>19.088979591000225</v>
      </c>
      <c r="W21" s="22">
        <v>18</v>
      </c>
      <c r="X21" s="32">
        <f>U65-U63</f>
        <v>316.76081632700016</v>
      </c>
      <c r="Y21" s="22">
        <v>20</v>
      </c>
      <c r="Z21" s="32">
        <f t="shared" si="7"/>
        <v>43.836009069999818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58.891443981700895</v>
      </c>
      <c r="G22" s="13">
        <f t="shared" si="1"/>
        <v>54.816882793737385</v>
      </c>
      <c r="H22" s="37">
        <f t="shared" si="2"/>
        <v>7.4330406624818393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39.054875283999991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94.496507936999933</v>
      </c>
      <c r="T22" s="11" t="s">
        <v>112</v>
      </c>
      <c r="U22" s="22">
        <v>1792.7894784580001</v>
      </c>
      <c r="V22" s="32">
        <f>U61-U60</f>
        <v>39.054875283999991</v>
      </c>
      <c r="W22" s="22">
        <v>19</v>
      </c>
      <c r="X22" s="32">
        <f>U68-U66</f>
        <v>270.67188208600055</v>
      </c>
      <c r="Y22" s="22">
        <v>21</v>
      </c>
      <c r="Z22" s="32">
        <f t="shared" si="7"/>
        <v>94.496507936999933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32.705284677327178</v>
      </c>
      <c r="G23" s="13">
        <f t="shared" si="1"/>
        <v>31.537991711977003</v>
      </c>
      <c r="H23" s="37">
        <f t="shared" si="2"/>
        <v>3.7012279539247848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66.961655328999768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316.76081632700016</v>
      </c>
      <c r="T23" s="11" t="s">
        <v>113</v>
      </c>
      <c r="U23" s="22">
        <v>1795.3012244900001</v>
      </c>
      <c r="V23" s="32">
        <f>U64-U63</f>
        <v>66.961655328999768</v>
      </c>
      <c r="W23" s="22">
        <v>20</v>
      </c>
      <c r="X23" s="32">
        <f>U71-U69</f>
        <v>76.933151927999461</v>
      </c>
      <c r="Y23" s="22">
        <v>22</v>
      </c>
      <c r="Z23" s="32">
        <f t="shared" si="7"/>
        <v>316.76081632700016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27.480059820724698</v>
      </c>
      <c r="G24" s="13">
        <f t="shared" si="1"/>
        <v>27.487155084827354</v>
      </c>
      <c r="H24" s="37">
        <f t="shared" si="2"/>
        <v>-2.5813017319396347E-2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74.235646258000088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270.67188208600055</v>
      </c>
      <c r="T24" s="11" t="s">
        <v>114</v>
      </c>
      <c r="U24" s="22">
        <v>1834.940952381</v>
      </c>
      <c r="V24" s="32">
        <f>U67-U66</f>
        <v>74.235646258000088</v>
      </c>
      <c r="W24" s="22">
        <v>21</v>
      </c>
      <c r="X24" s="32">
        <f>U74-U72</f>
        <v>204.33850340100071</v>
      </c>
      <c r="Y24" s="22">
        <v>23</v>
      </c>
      <c r="Z24" s="32">
        <f t="shared" si="7"/>
        <v>270.67188208600055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103.34645669291487</v>
      </c>
      <c r="G25" s="13">
        <f t="shared" si="1"/>
        <v>99.826925162088671</v>
      </c>
      <c r="H25" s="37">
        <f t="shared" si="2"/>
        <v>3.5256335153181841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20.319999999999709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76.933151927999461</v>
      </c>
      <c r="T25" s="11" t="s">
        <v>115</v>
      </c>
      <c r="U25" s="22">
        <v>1916.8304761899999</v>
      </c>
      <c r="V25" s="32">
        <f>U70-U69</f>
        <v>20.319999999999709</v>
      </c>
      <c r="W25" s="22">
        <v>22</v>
      </c>
      <c r="X25" s="32">
        <f>U77-U75</f>
        <v>245.27528344700022</v>
      </c>
      <c r="Y25" s="22">
        <v>24</v>
      </c>
      <c r="Z25" s="32">
        <f t="shared" si="7"/>
        <v>76.933151927999461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31.746554831160015</v>
      </c>
      <c r="G26" s="13">
        <f t="shared" si="1"/>
        <v>28.041675477847992</v>
      </c>
      <c r="H26" s="41">
        <f t="shared" si="2"/>
        <v>13.212047034203634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70.87383219900039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204.33850340100071</v>
      </c>
      <c r="T26" s="11" t="s">
        <v>116</v>
      </c>
      <c r="U26" s="22">
        <v>1920.7314285709999</v>
      </c>
      <c r="V26" s="32">
        <f>U73-U72</f>
        <v>70.87383219900039</v>
      </c>
      <c r="W26" s="22">
        <v>23</v>
      </c>
      <c r="X26" s="2">
        <f>SUM(X2:X25)</f>
        <v>4896.4236507960013</v>
      </c>
      <c r="Z26" s="32">
        <f t="shared" si="7"/>
        <v>204.33850340100071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49.007744433539905</v>
      </c>
      <c r="G27" s="13">
        <f t="shared" si="1"/>
        <v>44.766027158103718</v>
      </c>
      <c r="H27" s="18">
        <f t="shared" si="2"/>
        <v>9.4753042535031717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110.18666666700028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245.27528344700022</v>
      </c>
      <c r="T27" s="11" t="s">
        <v>117</v>
      </c>
      <c r="U27" s="22">
        <v>1967.9085714289999</v>
      </c>
      <c r="V27" s="32">
        <f>U76-U75</f>
        <v>110.18666666700028</v>
      </c>
      <c r="W27" s="22">
        <v>24</v>
      </c>
      <c r="X27" s="32">
        <f t="shared" ref="X27:X32" si="8">U33-U32</f>
        <v>31.827301586999965</v>
      </c>
      <c r="Y27" s="43" t="str">
        <f>W12</f>
        <v>11a</v>
      </c>
      <c r="Z27" s="32">
        <f t="shared" si="7"/>
        <v>245.27528344700022</v>
      </c>
      <c r="AA27" s="21">
        <v>24</v>
      </c>
      <c r="AC27" s="49"/>
    </row>
    <row r="28" spans="1:29" x14ac:dyDescent="0.3">
      <c r="T28" s="11" t="s">
        <v>118</v>
      </c>
      <c r="U28" s="22">
        <v>2107.0425396830001</v>
      </c>
      <c r="X28" s="32">
        <f t="shared" si="8"/>
        <v>20.018140589000268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2108.98430839</v>
      </c>
      <c r="X29" s="32">
        <f t="shared" si="8"/>
        <v>74.589387755999724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2159.420952381</v>
      </c>
      <c r="X30" s="32">
        <f t="shared" si="8"/>
        <v>41.057959183000094</v>
      </c>
      <c r="Y30" s="21" t="s">
        <v>69</v>
      </c>
      <c r="AC30" s="49"/>
    </row>
    <row r="31" spans="1:29" x14ac:dyDescent="0.3">
      <c r="T31" s="11" t="s">
        <v>121</v>
      </c>
      <c r="U31" s="22">
        <v>2349.68569161</v>
      </c>
      <c r="X31" s="32">
        <f t="shared" si="8"/>
        <v>25.319183674000215</v>
      </c>
      <c r="Y31" s="21" t="s">
        <v>70</v>
      </c>
      <c r="AC31" s="49"/>
    </row>
    <row r="32" spans="1:29" x14ac:dyDescent="0.3">
      <c r="T32" s="11" t="s">
        <v>122</v>
      </c>
      <c r="U32" s="22">
        <v>2354.0876190479999</v>
      </c>
      <c r="X32" s="32">
        <f t="shared" si="8"/>
        <v>88.646530611999879</v>
      </c>
      <c r="Y32" s="21" t="s">
        <v>71</v>
      </c>
      <c r="AC32" s="49"/>
    </row>
    <row r="33" spans="20:29" x14ac:dyDescent="0.3">
      <c r="T33" s="11" t="s">
        <v>123</v>
      </c>
      <c r="U33" s="22">
        <v>2385.9149206349998</v>
      </c>
      <c r="AC33" s="49"/>
    </row>
    <row r="34" spans="20:29" x14ac:dyDescent="0.3">
      <c r="T34" s="11" t="s">
        <v>124</v>
      </c>
      <c r="U34" s="22">
        <v>2405.9330612240001</v>
      </c>
      <c r="AC34" s="49"/>
    </row>
    <row r="35" spans="20:29" x14ac:dyDescent="0.3">
      <c r="T35" s="11" t="s">
        <v>125</v>
      </c>
      <c r="U35" s="22">
        <v>2480.5224489799998</v>
      </c>
      <c r="AC35" s="49"/>
    </row>
    <row r="36" spans="20:29" x14ac:dyDescent="0.3">
      <c r="T36" s="11" t="s">
        <v>126</v>
      </c>
      <c r="U36" s="22">
        <v>2521.5804081629999</v>
      </c>
      <c r="AC36" s="49"/>
    </row>
    <row r="37" spans="20:29" x14ac:dyDescent="0.3">
      <c r="T37" s="11" t="s">
        <v>127</v>
      </c>
      <c r="U37" s="22">
        <v>2546.8995918370001</v>
      </c>
      <c r="AC37" s="49"/>
    </row>
    <row r="38" spans="20:29" x14ac:dyDescent="0.3">
      <c r="T38" s="11" t="s">
        <v>128</v>
      </c>
      <c r="U38" s="22">
        <v>2635.546122449</v>
      </c>
      <c r="AC38" s="49"/>
    </row>
    <row r="39" spans="20:29" x14ac:dyDescent="0.3">
      <c r="T39" s="11" t="s">
        <v>129</v>
      </c>
      <c r="U39" s="22">
        <v>2638.249795918</v>
      </c>
      <c r="AC39" s="49"/>
    </row>
    <row r="40" spans="20:29" x14ac:dyDescent="0.3">
      <c r="T40" s="11" t="s">
        <v>130</v>
      </c>
      <c r="U40" s="22">
        <v>2685.1951020410002</v>
      </c>
      <c r="AC40" s="49"/>
    </row>
    <row r="41" spans="20:29" x14ac:dyDescent="0.3">
      <c r="T41" s="11" t="s">
        <v>131</v>
      </c>
      <c r="U41" s="22">
        <v>2827.6099773239998</v>
      </c>
      <c r="AC41" s="49"/>
    </row>
    <row r="42" spans="20:29" x14ac:dyDescent="0.3">
      <c r="T42" s="11" t="s">
        <v>132</v>
      </c>
      <c r="U42" s="22">
        <v>2832.6167800449998</v>
      </c>
      <c r="AC42" s="49"/>
    </row>
    <row r="43" spans="20:29" x14ac:dyDescent="0.3">
      <c r="T43" s="11" t="s">
        <v>133</v>
      </c>
      <c r="U43" s="22">
        <v>2862.8897959179999</v>
      </c>
      <c r="AC43" s="49"/>
    </row>
    <row r="44" spans="20:29" x14ac:dyDescent="0.3">
      <c r="T44" s="11" t="s">
        <v>134</v>
      </c>
      <c r="U44" s="22">
        <v>2966.1402267570002</v>
      </c>
      <c r="AC44" s="49"/>
    </row>
    <row r="45" spans="20:29" x14ac:dyDescent="0.3">
      <c r="T45" s="11" t="s">
        <v>135</v>
      </c>
      <c r="U45" s="22">
        <v>2970.0760090700001</v>
      </c>
      <c r="AC45" s="49"/>
    </row>
    <row r="46" spans="20:29" x14ac:dyDescent="0.3">
      <c r="T46" s="11" t="s">
        <v>136</v>
      </c>
      <c r="U46" s="22">
        <v>3023.3977324259999</v>
      </c>
      <c r="AC46" s="49"/>
    </row>
    <row r="47" spans="20:29" x14ac:dyDescent="0.3">
      <c r="T47" s="11" t="s">
        <v>137</v>
      </c>
      <c r="U47" s="22">
        <v>3168.2351020410001</v>
      </c>
      <c r="AC47" s="49"/>
    </row>
    <row r="48" spans="20:29" x14ac:dyDescent="0.3">
      <c r="T48" s="11" t="s">
        <v>138</v>
      </c>
      <c r="U48" s="22">
        <v>3170.554195011</v>
      </c>
      <c r="AC48" s="49"/>
    </row>
    <row r="49" spans="20:29" x14ac:dyDescent="0.3">
      <c r="T49" s="11" t="s">
        <v>139</v>
      </c>
      <c r="U49" s="22">
        <v>3211.7115646259999</v>
      </c>
      <c r="AC49" s="49"/>
    </row>
    <row r="50" spans="20:29" x14ac:dyDescent="0.3">
      <c r="T50" s="11" t="s">
        <v>140</v>
      </c>
      <c r="U50" s="22">
        <v>3324.3138322</v>
      </c>
      <c r="AC50" s="49"/>
    </row>
    <row r="51" spans="20:29" x14ac:dyDescent="0.3">
      <c r="T51" s="11" t="s">
        <v>141</v>
      </c>
      <c r="U51" s="22">
        <v>3329.1461224489999</v>
      </c>
      <c r="AC51" s="49"/>
    </row>
    <row r="52" spans="20:29" x14ac:dyDescent="0.3">
      <c r="T52" s="11" t="s">
        <v>142</v>
      </c>
      <c r="U52" s="22">
        <v>3370.3241723360002</v>
      </c>
      <c r="AC52" s="49"/>
    </row>
    <row r="53" spans="20:29" x14ac:dyDescent="0.3">
      <c r="T53" s="11" t="s">
        <v>143</v>
      </c>
      <c r="U53" s="22">
        <v>3508.7869841269999</v>
      </c>
      <c r="AC53" s="49"/>
    </row>
    <row r="54" spans="20:29" x14ac:dyDescent="0.3">
      <c r="T54" s="11" t="s">
        <v>144</v>
      </c>
      <c r="U54" s="22">
        <v>3511.5145578229999</v>
      </c>
      <c r="AC54" s="49"/>
    </row>
    <row r="55" spans="20:29" x14ac:dyDescent="0.3">
      <c r="T55" s="11" t="s">
        <v>145</v>
      </c>
      <c r="U55" s="22">
        <v>3564.9567346939998</v>
      </c>
      <c r="AC55" s="49"/>
    </row>
    <row r="56" spans="20:29" x14ac:dyDescent="0.3">
      <c r="T56" s="11" t="s">
        <v>146</v>
      </c>
      <c r="U56" s="22">
        <v>3710.598095238</v>
      </c>
      <c r="AC56" s="49"/>
    </row>
    <row r="57" spans="20:29" x14ac:dyDescent="0.3">
      <c r="T57" s="11" t="s">
        <v>147</v>
      </c>
      <c r="U57" s="22">
        <v>3712.440816327</v>
      </c>
      <c r="AC57" s="49"/>
    </row>
    <row r="58" spans="20:29" x14ac:dyDescent="0.3">
      <c r="T58" s="11" t="s">
        <v>148</v>
      </c>
      <c r="U58" s="22">
        <v>3731.5297959180002</v>
      </c>
      <c r="AC58" s="49"/>
    </row>
    <row r="59" spans="20:29" x14ac:dyDescent="0.3">
      <c r="T59" s="11" t="s">
        <v>149</v>
      </c>
      <c r="U59" s="22">
        <v>3756.2768253969998</v>
      </c>
      <c r="AC59" s="49"/>
    </row>
    <row r="60" spans="20:29" x14ac:dyDescent="0.3">
      <c r="T60" s="11" t="s">
        <v>150</v>
      </c>
      <c r="U60" s="22">
        <v>3758.0292063490001</v>
      </c>
      <c r="AC60" s="49"/>
    </row>
    <row r="61" spans="20:29" x14ac:dyDescent="0.3">
      <c r="T61" s="11" t="s">
        <v>151</v>
      </c>
      <c r="U61" s="22">
        <v>3797.0840816330001</v>
      </c>
      <c r="AC61" s="49"/>
    </row>
    <row r="62" spans="20:29" x14ac:dyDescent="0.3">
      <c r="T62" s="11" t="s">
        <v>152</v>
      </c>
      <c r="U62" s="22">
        <v>3852.525714286</v>
      </c>
      <c r="AC62" s="49"/>
    </row>
    <row r="63" spans="20:29" x14ac:dyDescent="0.3">
      <c r="T63" s="11" t="s">
        <v>153</v>
      </c>
      <c r="U63" s="22">
        <v>3855.2555102040001</v>
      </c>
      <c r="AC63" s="49"/>
    </row>
    <row r="64" spans="20:29" x14ac:dyDescent="0.3">
      <c r="T64" s="11" t="s">
        <v>154</v>
      </c>
      <c r="U64" s="22">
        <v>3922.2171655329998</v>
      </c>
      <c r="AC64" s="49"/>
    </row>
    <row r="65" spans="20:29" x14ac:dyDescent="0.3">
      <c r="T65" s="11" t="s">
        <v>155</v>
      </c>
      <c r="U65" s="22">
        <v>4172.0163265310002</v>
      </c>
      <c r="AC65" s="49"/>
    </row>
    <row r="66" spans="20:29" x14ac:dyDescent="0.3">
      <c r="T66" s="11" t="s">
        <v>156</v>
      </c>
      <c r="U66" s="22">
        <v>4172.8783673469998</v>
      </c>
      <c r="AC66" s="49"/>
    </row>
    <row r="67" spans="20:29" x14ac:dyDescent="0.3">
      <c r="T67" s="11" t="s">
        <v>157</v>
      </c>
      <c r="U67" s="22">
        <v>4247.1140136049999</v>
      </c>
      <c r="AC67" s="49"/>
    </row>
    <row r="68" spans="20:29" x14ac:dyDescent="0.3">
      <c r="T68" s="11" t="s">
        <v>158</v>
      </c>
      <c r="U68" s="22">
        <v>4443.5502494330003</v>
      </c>
      <c r="AC68" s="49"/>
    </row>
    <row r="69" spans="20:29" x14ac:dyDescent="0.3">
      <c r="T69" s="11" t="s">
        <v>159</v>
      </c>
      <c r="U69" s="22">
        <v>4445.1297959180001</v>
      </c>
      <c r="AC69" s="49"/>
    </row>
    <row r="70" spans="20:29" x14ac:dyDescent="0.3">
      <c r="T70" s="11" t="s">
        <v>160</v>
      </c>
      <c r="U70" s="22">
        <v>4465.4497959179998</v>
      </c>
      <c r="AC70" s="49"/>
    </row>
    <row r="71" spans="20:29" x14ac:dyDescent="0.3">
      <c r="T71" s="11" t="s">
        <v>161</v>
      </c>
      <c r="U71" s="22">
        <v>4522.0629478459996</v>
      </c>
      <c r="AC71" s="49"/>
    </row>
    <row r="72" spans="20:29" x14ac:dyDescent="0.3">
      <c r="T72" s="11" t="s">
        <v>162</v>
      </c>
      <c r="U72" s="22">
        <v>4528.1465759639996</v>
      </c>
      <c r="AC72" s="49"/>
    </row>
    <row r="73" spans="20:29" x14ac:dyDescent="0.3">
      <c r="T73" s="11" t="s">
        <v>163</v>
      </c>
      <c r="U73" s="22">
        <v>4599.020408163</v>
      </c>
      <c r="AC73" s="49"/>
    </row>
    <row r="74" spans="20:29" x14ac:dyDescent="0.3">
      <c r="T74" s="11" t="s">
        <v>164</v>
      </c>
      <c r="U74" s="22">
        <v>4732.4850793650003</v>
      </c>
      <c r="AC74" s="49"/>
    </row>
    <row r="75" spans="20:29" x14ac:dyDescent="0.3">
      <c r="T75" s="11" t="s">
        <v>165</v>
      </c>
      <c r="U75" s="22">
        <v>4733.846349206</v>
      </c>
      <c r="AC75" s="49"/>
    </row>
    <row r="76" spans="20:29" x14ac:dyDescent="0.3">
      <c r="T76" s="11" t="s">
        <v>166</v>
      </c>
      <c r="U76" s="22">
        <v>4844.0330158730003</v>
      </c>
      <c r="AC76" s="49"/>
    </row>
    <row r="77" spans="20:29" x14ac:dyDescent="0.3">
      <c r="T77" s="11" t="s">
        <v>167</v>
      </c>
      <c r="U77" s="22">
        <v>4979.1216326530002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Tabelle21"/>
  <dimension ref="A1:AG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7.441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2" style="9" bestFit="1" customWidth="1"/>
    <col min="20" max="20" width="5.5546875" style="9" bestFit="1" customWidth="1"/>
    <col min="21" max="21" width="37.44140625" style="21" bestFit="1" customWidth="1"/>
    <col min="22" max="22" width="10" style="9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4.6640625" style="22" bestFit="1" customWidth="1"/>
    <col min="29" max="29" width="5.5546875" style="22" bestFit="1" customWidth="1"/>
    <col min="30" max="16384" width="11.5546875" style="9"/>
  </cols>
  <sheetData>
    <row r="1" spans="1:33" x14ac:dyDescent="0.3">
      <c r="A1" s="16"/>
      <c r="B1" s="31" t="s">
        <v>257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257</v>
      </c>
      <c r="V1" s="32" t="s">
        <v>168</v>
      </c>
      <c r="X1" s="22" t="s">
        <v>169</v>
      </c>
      <c r="Z1" s="21" t="s">
        <v>170</v>
      </c>
    </row>
    <row r="2" spans="1:33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52.303860523038608</v>
      </c>
      <c r="G2" s="13">
        <f t="shared" ref="G2:G27" si="1">Q2/R2*60</f>
        <v>50.445116042296746</v>
      </c>
      <c r="H2" s="41">
        <f t="shared" ref="H2:H27" si="2">(F2-G2)/G2*100</f>
        <v>3.6846866982788966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32.119999999999997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324.70933333300002</v>
      </c>
      <c r="T2" s="49" t="s">
        <v>92</v>
      </c>
      <c r="U2" s="21">
        <v>4.0666666669999998</v>
      </c>
      <c r="V2" s="32">
        <f>U3-U2</f>
        <v>32.119999999999997</v>
      </c>
      <c r="W2" s="22">
        <v>1</v>
      </c>
      <c r="X2" s="32">
        <f>U4-U2</f>
        <v>324.70933333300002</v>
      </c>
      <c r="Y2" s="22">
        <v>1</v>
      </c>
      <c r="Z2" s="32">
        <f>X2</f>
        <v>324.70933333300002</v>
      </c>
      <c r="AA2" s="21">
        <v>1</v>
      </c>
      <c r="AC2" s="11"/>
      <c r="AG2" s="74"/>
    </row>
    <row r="3" spans="1:33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69.563995361789296</v>
      </c>
      <c r="G3" s="13">
        <f t="shared" si="1"/>
        <v>61.451542824958764</v>
      </c>
      <c r="H3" s="41">
        <f t="shared" si="2"/>
        <v>13.201381387507865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37.950666667000007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99.427999999999997</v>
      </c>
      <c r="T3" s="49" t="s">
        <v>93</v>
      </c>
      <c r="U3" s="21">
        <v>36.186666666999997</v>
      </c>
      <c r="V3" s="32">
        <f>U6-U5</f>
        <v>37.950666667000007</v>
      </c>
      <c r="W3" s="22">
        <v>2</v>
      </c>
      <c r="X3" s="32">
        <f>U7-U5</f>
        <v>99.427999999999997</v>
      </c>
      <c r="Y3" s="22">
        <v>2</v>
      </c>
      <c r="Z3" s="32">
        <f t="shared" ref="Z3:Z11" si="5">X3</f>
        <v>99.427999999999997</v>
      </c>
      <c r="AA3" s="21">
        <v>2</v>
      </c>
      <c r="AC3" s="11"/>
      <c r="AG3" s="74"/>
    </row>
    <row r="4" spans="1:33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45.573525287463823</v>
      </c>
      <c r="G4" s="13">
        <f t="shared" si="1"/>
        <v>44.639621684200968</v>
      </c>
      <c r="H4" s="37">
        <f t="shared" si="2"/>
        <v>2.0920956944251756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42.787999999999954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147.17866666700002</v>
      </c>
      <c r="T4" s="49" t="s">
        <v>94</v>
      </c>
      <c r="U4" s="21">
        <v>328.77600000000001</v>
      </c>
      <c r="V4" s="32">
        <f>U9-U8</f>
        <v>42.787999999999954</v>
      </c>
      <c r="W4" s="22">
        <v>3</v>
      </c>
      <c r="X4" s="32">
        <f>U10-U8</f>
        <v>147.17866666700002</v>
      </c>
      <c r="Y4" s="22">
        <v>3</v>
      </c>
      <c r="Z4" s="32">
        <f t="shared" si="5"/>
        <v>147.17866666700002</v>
      </c>
      <c r="AA4" s="21">
        <v>3</v>
      </c>
      <c r="AC4" s="11"/>
      <c r="AG4" s="74"/>
    </row>
    <row r="5" spans="1:33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172.35376044943359</v>
      </c>
      <c r="G5" s="13">
        <f t="shared" si="1"/>
        <v>153.06510533037556</v>
      </c>
      <c r="H5" s="41">
        <f t="shared" si="2"/>
        <v>12.601601833040538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30.63466666599993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170.90766666599995</v>
      </c>
      <c r="T5" s="49" t="s">
        <v>95</v>
      </c>
      <c r="U5" s="21">
        <v>329.82</v>
      </c>
      <c r="V5" s="32">
        <f>U12-U11</f>
        <v>30.63466666599993</v>
      </c>
      <c r="W5" s="22">
        <v>4</v>
      </c>
      <c r="X5" s="32">
        <f>U13-U11</f>
        <v>170.90766666599995</v>
      </c>
      <c r="Y5" s="22">
        <v>4</v>
      </c>
      <c r="Z5" s="32">
        <f t="shared" si="5"/>
        <v>170.90766666599995</v>
      </c>
      <c r="AA5" s="21">
        <v>4</v>
      </c>
      <c r="AC5" s="11"/>
      <c r="AG5" s="74"/>
    </row>
    <row r="6" spans="1:33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53.367020728060211</v>
      </c>
      <c r="G6" s="13">
        <f t="shared" si="1"/>
        <v>50.184508536296299</v>
      </c>
      <c r="H6" s="37">
        <f t="shared" si="2"/>
        <v>6.3416227130373066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77.576000000000022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294.11466666699994</v>
      </c>
      <c r="T6" s="49" t="s">
        <v>96</v>
      </c>
      <c r="U6" s="21">
        <v>367.770666667</v>
      </c>
      <c r="V6" s="32">
        <f>U15-U14</f>
        <v>77.576000000000022</v>
      </c>
      <c r="W6" s="22">
        <v>5</v>
      </c>
      <c r="X6" s="32">
        <f>U16-U14</f>
        <v>294.11466666699994</v>
      </c>
      <c r="Y6" s="22">
        <v>5</v>
      </c>
      <c r="Z6" s="32">
        <f t="shared" si="5"/>
        <v>294.11466666699994</v>
      </c>
      <c r="AA6" s="21">
        <v>5</v>
      </c>
      <c r="AC6" s="11"/>
      <c r="AG6" s="74"/>
    </row>
    <row r="7" spans="1:33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45.067022751495443</v>
      </c>
      <c r="G7" s="25">
        <f t="shared" si="1"/>
        <v>43.21567288409026</v>
      </c>
      <c r="H7" s="37">
        <f t="shared" si="2"/>
        <v>4.2839778808274742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51.92266666699993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249.90933333299995</v>
      </c>
      <c r="T7" s="49" t="s">
        <v>97</v>
      </c>
      <c r="U7" s="21">
        <v>429.24799999999999</v>
      </c>
      <c r="V7" s="32">
        <f>U18-U17</f>
        <v>51.92266666699993</v>
      </c>
      <c r="W7" s="22">
        <v>6</v>
      </c>
      <c r="X7" s="32">
        <f>U19-U17</f>
        <v>249.90933333299995</v>
      </c>
      <c r="Y7" s="22">
        <v>6</v>
      </c>
      <c r="Z7" s="32">
        <f t="shared" si="5"/>
        <v>249.90933333299995</v>
      </c>
      <c r="AA7" s="21">
        <v>6</v>
      </c>
      <c r="AC7" s="11"/>
      <c r="AG7" s="74"/>
    </row>
    <row r="8" spans="1:33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42.930738408700634</v>
      </c>
      <c r="G8" s="25">
        <f t="shared" si="1"/>
        <v>42.40201696080679</v>
      </c>
      <c r="H8" s="37">
        <f t="shared" si="2"/>
        <v>1.2469252308977514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55.903999999999996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209.42399999999998</v>
      </c>
      <c r="T8" s="49" t="s">
        <v>98</v>
      </c>
      <c r="U8" s="21">
        <v>432.62400000000002</v>
      </c>
      <c r="V8" s="32">
        <f>U21-U20</f>
        <v>55.903999999999996</v>
      </c>
      <c r="W8" s="22">
        <v>7</v>
      </c>
      <c r="X8" s="32">
        <f>U22-U20</f>
        <v>209.42399999999998</v>
      </c>
      <c r="Y8" s="22">
        <v>7</v>
      </c>
      <c r="Z8" s="32">
        <f t="shared" si="5"/>
        <v>209.42399999999998</v>
      </c>
      <c r="AA8" s="21">
        <v>7</v>
      </c>
      <c r="AC8" s="11"/>
      <c r="AG8" s="74"/>
    </row>
    <row r="9" spans="1:33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112.89364230540687</v>
      </c>
      <c r="G9" s="25">
        <f t="shared" si="1"/>
        <v>88.340730624786559</v>
      </c>
      <c r="H9" s="41">
        <f t="shared" si="2"/>
        <v>27.793421570062588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40.392000000000053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140.5920000000001</v>
      </c>
      <c r="T9" s="49" t="s">
        <v>99</v>
      </c>
      <c r="U9" s="21">
        <v>475.41199999999998</v>
      </c>
      <c r="V9" s="32">
        <f>U24-U23</f>
        <v>40.392000000000053</v>
      </c>
      <c r="W9" s="22">
        <v>8</v>
      </c>
      <c r="X9" s="32">
        <f>U25-U23</f>
        <v>140.5920000000001</v>
      </c>
      <c r="Y9" s="22">
        <v>8</v>
      </c>
      <c r="Z9" s="32">
        <f t="shared" si="5"/>
        <v>140.5920000000001</v>
      </c>
      <c r="AA9" s="21">
        <v>8</v>
      </c>
      <c r="AC9" s="11"/>
      <c r="AG9" s="74"/>
    </row>
    <row r="10" spans="1:33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64.290424207490787</v>
      </c>
      <c r="G10" s="25">
        <f t="shared" si="1"/>
        <v>51.572494669509624</v>
      </c>
      <c r="H10" s="41">
        <f t="shared" si="2"/>
        <v>24.660295414214627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36.397333332999779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150.07999999999993</v>
      </c>
      <c r="T10" s="49" t="s">
        <v>100</v>
      </c>
      <c r="U10" s="21">
        <v>579.80266666700004</v>
      </c>
      <c r="V10" s="32">
        <f>U27-U26</f>
        <v>36.397333332999779</v>
      </c>
      <c r="W10" s="22">
        <v>9</v>
      </c>
      <c r="X10" s="32">
        <f>U28-U26</f>
        <v>150.07999999999993</v>
      </c>
      <c r="Y10" s="22">
        <v>9</v>
      </c>
      <c r="Z10" s="32">
        <f t="shared" si="5"/>
        <v>150.07999999999993</v>
      </c>
      <c r="AA10" s="21">
        <v>9</v>
      </c>
      <c r="AC10" s="11"/>
      <c r="AG10" s="74"/>
    </row>
    <row r="11" spans="1:33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42.471432905248456</v>
      </c>
      <c r="G11" s="25">
        <f t="shared" si="1"/>
        <v>43.624327978339103</v>
      </c>
      <c r="H11" s="37">
        <f t="shared" si="2"/>
        <v>-2.6427801332850267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39.555999999999813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184.3008333329999</v>
      </c>
      <c r="T11" s="49" t="s">
        <v>101</v>
      </c>
      <c r="U11" s="21">
        <v>579.80266666700004</v>
      </c>
      <c r="V11" s="32">
        <f>U30-U29</f>
        <v>39.555999999999813</v>
      </c>
      <c r="W11" s="22">
        <v>10</v>
      </c>
      <c r="X11" s="32">
        <f>U31-U29</f>
        <v>184.3008333329999</v>
      </c>
      <c r="Y11" s="22">
        <v>10</v>
      </c>
      <c r="Z11" s="32">
        <f t="shared" si="5"/>
        <v>184.3008333329999</v>
      </c>
      <c r="AA11" s="21">
        <v>10</v>
      </c>
      <c r="AC11" s="11"/>
      <c r="AG11" s="74"/>
    </row>
    <row r="12" spans="1:33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53.179422517336945</v>
      </c>
      <c r="G12" s="25">
        <f t="shared" si="1"/>
        <v>51.317672115413558</v>
      </c>
      <c r="H12" s="37">
        <f t="shared" si="2"/>
        <v>3.6278933263697284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31.591166666999925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67.42316666700026</v>
      </c>
      <c r="T12" s="49" t="s">
        <v>102</v>
      </c>
      <c r="U12" s="21">
        <v>610.43733333299997</v>
      </c>
      <c r="V12" s="32">
        <f>U33-U32</f>
        <v>31.591166666999925</v>
      </c>
      <c r="W12" s="22" t="s">
        <v>68</v>
      </c>
      <c r="X12" s="32">
        <f>U38-U32</f>
        <v>241.15916666700014</v>
      </c>
      <c r="Y12" s="22">
        <v>11</v>
      </c>
      <c r="Z12" s="32">
        <f>V12+X30</f>
        <v>67.42316666700026</v>
      </c>
      <c r="AA12" s="21" t="s">
        <v>68</v>
      </c>
      <c r="AC12" s="11"/>
      <c r="AG12" s="74"/>
    </row>
    <row r="13" spans="1:33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74.611610690923143</v>
      </c>
      <c r="G13" s="25">
        <f t="shared" si="1"/>
        <v>72.320180305131402</v>
      </c>
      <c r="H13" s="37">
        <f t="shared" si="2"/>
        <v>3.1684522578950975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19.568000000000211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40.376000000000204</v>
      </c>
      <c r="T13" s="49" t="s">
        <v>103</v>
      </c>
      <c r="U13" s="21">
        <v>750.71033333299999</v>
      </c>
      <c r="V13" s="32">
        <f>U34-U33</f>
        <v>19.568000000000211</v>
      </c>
      <c r="W13" s="22" t="s">
        <v>42</v>
      </c>
      <c r="X13" s="32">
        <f>U41-U39</f>
        <v>146.8613333330004</v>
      </c>
      <c r="Y13" s="22">
        <v>12</v>
      </c>
      <c r="Z13" s="32">
        <f>V13+X31</f>
        <v>40.376000000000204</v>
      </c>
      <c r="AA13" s="21" t="s">
        <v>42</v>
      </c>
      <c r="AC13" s="11"/>
      <c r="AG13" s="74"/>
    </row>
    <row r="14" spans="1:33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34.52477660438683</v>
      </c>
      <c r="G14" s="25">
        <f t="shared" si="1"/>
        <v>31.493701259748125</v>
      </c>
      <c r="H14" s="37">
        <f t="shared" si="2"/>
        <v>9.6243859038337298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59.087999999999738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133.35999999999967</v>
      </c>
      <c r="T14" s="49" t="s">
        <v>104</v>
      </c>
      <c r="U14" s="21">
        <v>750.71199999999999</v>
      </c>
      <c r="V14" s="32">
        <f>U35-U34</f>
        <v>59.087999999999738</v>
      </c>
      <c r="W14" s="22" t="s">
        <v>43</v>
      </c>
      <c r="X14" s="32">
        <f>U44-U42</f>
        <v>133.60266666699999</v>
      </c>
      <c r="Y14" s="22">
        <v>13</v>
      </c>
      <c r="Z14" s="32">
        <f>V14+X32</f>
        <v>133.35999999999967</v>
      </c>
      <c r="AA14" s="21" t="s">
        <v>43</v>
      </c>
      <c r="AC14" s="11"/>
      <c r="AG14" s="74"/>
    </row>
    <row r="15" spans="1:33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45.138888888888367</v>
      </c>
      <c r="G15" s="25">
        <f t="shared" si="1"/>
        <v>39.220670746189541</v>
      </c>
      <c r="H15" s="41">
        <f t="shared" si="2"/>
        <v>15.089538322783035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34.5600000000004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146.8613333330004</v>
      </c>
      <c r="T15" s="49" t="s">
        <v>105</v>
      </c>
      <c r="U15" s="21">
        <v>828.28800000000001</v>
      </c>
      <c r="V15" s="32">
        <f>U40-U39</f>
        <v>34.5600000000004</v>
      </c>
      <c r="W15" s="22">
        <v>12</v>
      </c>
      <c r="X15" s="32">
        <f>U47-U45</f>
        <v>181.99466666700027</v>
      </c>
      <c r="Y15" s="22">
        <v>14</v>
      </c>
      <c r="Z15" s="32">
        <f t="shared" ref="Z15:Z27" si="7">X13</f>
        <v>146.8613333330004</v>
      </c>
      <c r="AA15" s="21">
        <v>12</v>
      </c>
      <c r="AC15" s="11"/>
      <c r="AG15" s="74"/>
    </row>
    <row r="16" spans="1:33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94.434306568266706</v>
      </c>
      <c r="G16" s="25">
        <f t="shared" si="1"/>
        <v>83.830632122902159</v>
      </c>
      <c r="H16" s="41">
        <f t="shared" si="2"/>
        <v>12.64892578862908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29.22666666699979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133.60266666699999</v>
      </c>
      <c r="T16" s="49" t="s">
        <v>106</v>
      </c>
      <c r="U16" s="21">
        <v>1044.8266666669999</v>
      </c>
      <c r="V16" s="32">
        <f>U43-U42</f>
        <v>29.22666666699979</v>
      </c>
      <c r="W16" s="22">
        <v>13</v>
      </c>
      <c r="X16" s="32">
        <f>U50-U48</f>
        <v>135.890666667</v>
      </c>
      <c r="Y16" s="22">
        <v>15</v>
      </c>
      <c r="Z16" s="32">
        <f t="shared" si="7"/>
        <v>133.60266666699999</v>
      </c>
      <c r="AA16" s="21">
        <v>13</v>
      </c>
      <c r="AC16" s="11"/>
      <c r="AG16" s="74"/>
    </row>
    <row r="17" spans="1:33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44.801390016517757</v>
      </c>
      <c r="G17" s="13">
        <f t="shared" si="1"/>
        <v>43.270498769115385</v>
      </c>
      <c r="H17" s="37">
        <f t="shared" si="2"/>
        <v>3.5379560923736264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52.565333333000126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181.99466666700027</v>
      </c>
      <c r="T17" s="49" t="s">
        <v>107</v>
      </c>
      <c r="U17" s="21">
        <v>1073.424</v>
      </c>
      <c r="V17" s="32">
        <f>U46-U45</f>
        <v>52.565333333000126</v>
      </c>
      <c r="W17" s="22">
        <v>14</v>
      </c>
      <c r="X17" s="32">
        <f>U53-U51</f>
        <v>123.47333333300003</v>
      </c>
      <c r="Y17" s="22">
        <v>16</v>
      </c>
      <c r="Z17" s="32">
        <f t="shared" si="7"/>
        <v>181.99466666700027</v>
      </c>
      <c r="AA17" s="21">
        <v>14</v>
      </c>
      <c r="AC17" s="11"/>
      <c r="AG17" s="74"/>
    </row>
    <row r="18" spans="1:33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41.026202067720703</v>
      </c>
      <c r="G18" s="13">
        <f t="shared" si="1"/>
        <v>37.971702741326425</v>
      </c>
      <c r="H18" s="37">
        <f t="shared" si="2"/>
        <v>8.0441463139073832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36.561999999999898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135.890666667</v>
      </c>
      <c r="T18" s="49" t="s">
        <v>108</v>
      </c>
      <c r="U18" s="21">
        <v>1125.3466666669999</v>
      </c>
      <c r="V18" s="32">
        <f>U49-U48</f>
        <v>36.561999999999898</v>
      </c>
      <c r="W18" s="22">
        <v>15</v>
      </c>
      <c r="X18" s="32">
        <f>U56-U54</f>
        <v>206.09333333299992</v>
      </c>
      <c r="Y18" s="22">
        <v>17</v>
      </c>
      <c r="Z18" s="32">
        <f t="shared" si="7"/>
        <v>135.890666667</v>
      </c>
      <c r="AA18" s="21">
        <v>15</v>
      </c>
      <c r="AC18" s="11"/>
      <c r="AG18" s="74"/>
    </row>
    <row r="19" spans="1:33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88.995448634589735</v>
      </c>
      <c r="G19" s="25">
        <f t="shared" si="1"/>
        <v>68.759689001859385</v>
      </c>
      <c r="H19" s="41">
        <f t="shared" si="2"/>
        <v>29.429684640055804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24.608000000000175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123.47333333300003</v>
      </c>
      <c r="T19" s="49" t="s">
        <v>109</v>
      </c>
      <c r="U19" s="21">
        <v>1323.3333333329999</v>
      </c>
      <c r="V19" s="32">
        <f>U52-U51</f>
        <v>24.608000000000175</v>
      </c>
      <c r="W19" s="22">
        <v>16</v>
      </c>
      <c r="X19" s="32">
        <f>U59-U57</f>
        <v>45.628000000000156</v>
      </c>
      <c r="Y19" s="22">
        <v>18</v>
      </c>
      <c r="Z19" s="32">
        <f t="shared" si="7"/>
        <v>123.47333333300003</v>
      </c>
      <c r="AA19" s="21">
        <v>16</v>
      </c>
      <c r="AC19" s="11"/>
      <c r="AG19" s="74"/>
    </row>
    <row r="20" spans="1:33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61.562515269233323</v>
      </c>
      <c r="G20" s="25">
        <f t="shared" si="1"/>
        <v>57.061525522509342</v>
      </c>
      <c r="H20" s="37">
        <f t="shared" si="2"/>
        <v>7.8879590153061248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54.578666665999663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206.09333333299992</v>
      </c>
      <c r="T20" s="49" t="s">
        <v>110</v>
      </c>
      <c r="U20" s="21">
        <v>1324.1759999999999</v>
      </c>
      <c r="V20" s="32">
        <f>U55-U54</f>
        <v>54.578666665999663</v>
      </c>
      <c r="W20" s="22">
        <v>17</v>
      </c>
      <c r="X20" s="32">
        <f>U62-U60</f>
        <v>90.928666667000016</v>
      </c>
      <c r="Y20" s="22">
        <v>19</v>
      </c>
      <c r="Z20" s="32">
        <f t="shared" si="7"/>
        <v>206.09333333299992</v>
      </c>
      <c r="AA20" s="21">
        <v>17</v>
      </c>
      <c r="AC20" s="11"/>
      <c r="AG20" s="74"/>
    </row>
    <row r="21" spans="1:33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103.50426194194617</v>
      </c>
      <c r="G21" s="25">
        <f t="shared" si="1"/>
        <v>98.623652143420372</v>
      </c>
      <c r="H21" s="37">
        <f t="shared" si="2"/>
        <v>4.9487214197141283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19.709333333000359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45.628000000000156</v>
      </c>
      <c r="T21" s="49" t="s">
        <v>111</v>
      </c>
      <c r="U21" s="21">
        <v>1380.08</v>
      </c>
      <c r="V21" s="32">
        <f>U58-U57</f>
        <v>19.709333333000359</v>
      </c>
      <c r="W21" s="22">
        <v>18</v>
      </c>
      <c r="X21" s="32">
        <f>U65-U63</f>
        <v>249.94533333300024</v>
      </c>
      <c r="Y21" s="22">
        <v>20</v>
      </c>
      <c r="Z21" s="32">
        <f t="shared" si="7"/>
        <v>45.628000000000156</v>
      </c>
      <c r="AA21" s="21">
        <v>18</v>
      </c>
      <c r="AC21" s="11"/>
      <c r="AG21" s="74"/>
    </row>
    <row r="22" spans="1:33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62.831175217177915</v>
      </c>
      <c r="G22" s="13">
        <f t="shared" si="1"/>
        <v>56.967776938490353</v>
      </c>
      <c r="H22" s="41">
        <f t="shared" si="2"/>
        <v>10.292482160605338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36.605999999999767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90.928666667000016</v>
      </c>
      <c r="T22" s="49" t="s">
        <v>112</v>
      </c>
      <c r="U22" s="21">
        <v>1533.6</v>
      </c>
      <c r="V22" s="32">
        <f>U61-U60</f>
        <v>36.605999999999767</v>
      </c>
      <c r="W22" s="22">
        <v>19</v>
      </c>
      <c r="X22" s="32">
        <f>U68-U66</f>
        <v>283.41333333300008</v>
      </c>
      <c r="Y22" s="22">
        <v>21</v>
      </c>
      <c r="Z22" s="32">
        <f t="shared" si="7"/>
        <v>90.928666667000016</v>
      </c>
      <c r="AA22" s="21">
        <v>19</v>
      </c>
      <c r="AC22" s="11"/>
      <c r="AG22" s="74"/>
    </row>
    <row r="23" spans="1:33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43.652164669277781</v>
      </c>
      <c r="G23" s="13">
        <f t="shared" si="1"/>
        <v>39.968739831162999</v>
      </c>
      <c r="H23" s="37">
        <f t="shared" si="2"/>
        <v>9.2157642539504661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50.16933333299994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249.94533333300024</v>
      </c>
      <c r="T23" s="49" t="s">
        <v>113</v>
      </c>
      <c r="U23" s="21">
        <v>1544.08</v>
      </c>
      <c r="V23" s="32">
        <f>U64-U63</f>
        <v>50.16933333299994</v>
      </c>
      <c r="W23" s="22">
        <v>20</v>
      </c>
      <c r="X23" s="32">
        <f>U71-U69</f>
        <v>78.958666667000216</v>
      </c>
      <c r="Y23" s="22">
        <v>22</v>
      </c>
      <c r="Z23" s="32">
        <f t="shared" si="7"/>
        <v>249.94533333300024</v>
      </c>
      <c r="AA23" s="21">
        <v>20</v>
      </c>
      <c r="AC23" s="11"/>
      <c r="AG23" s="74"/>
    </row>
    <row r="24" spans="1:33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24.92831074055762</v>
      </c>
      <c r="G24" s="13">
        <f t="shared" si="1"/>
        <v>26.251411366233349</v>
      </c>
      <c r="H24" s="37">
        <f t="shared" si="2"/>
        <v>-5.0401123475502176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81.834666665999976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283.41333333300008</v>
      </c>
      <c r="T24" s="49" t="s">
        <v>114</v>
      </c>
      <c r="U24" s="21">
        <v>1584.472</v>
      </c>
      <c r="V24" s="32">
        <f>U67-U66</f>
        <v>81.834666665999976</v>
      </c>
      <c r="W24" s="22">
        <v>21</v>
      </c>
      <c r="X24" s="32">
        <f>U74-U72</f>
        <v>175.67599999999948</v>
      </c>
      <c r="Y24" s="22">
        <v>23</v>
      </c>
      <c r="Z24" s="32">
        <f t="shared" si="7"/>
        <v>283.41333333300008</v>
      </c>
      <c r="AA24" s="21">
        <v>21</v>
      </c>
      <c r="AC24" s="11"/>
      <c r="AG24" s="74"/>
    </row>
    <row r="25" spans="1:33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99.287650505904395</v>
      </c>
      <c r="G25" s="13">
        <f t="shared" si="1"/>
        <v>97.266080142786393</v>
      </c>
      <c r="H25" s="37">
        <f t="shared" si="2"/>
        <v>2.0783919328817828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21.150666667000223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78.958666667000216</v>
      </c>
      <c r="T25" s="49" t="s">
        <v>115</v>
      </c>
      <c r="U25" s="21">
        <v>1684.672</v>
      </c>
      <c r="V25" s="32">
        <f>U70-U69</f>
        <v>21.150666667000223</v>
      </c>
      <c r="W25" s="22">
        <v>22</v>
      </c>
      <c r="X25" s="32">
        <f>U77-U75</f>
        <v>257.20533333300045</v>
      </c>
      <c r="Y25" s="22">
        <v>24</v>
      </c>
      <c r="Z25" s="32">
        <f t="shared" si="7"/>
        <v>78.958666667000216</v>
      </c>
      <c r="AA25" s="21">
        <v>22</v>
      </c>
      <c r="AC25" s="11"/>
      <c r="AG25" s="74"/>
    </row>
    <row r="26" spans="1:33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36.365987296148646</v>
      </c>
      <c r="G26" s="13">
        <f t="shared" si="1"/>
        <v>32.616828707393253</v>
      </c>
      <c r="H26" s="41">
        <f t="shared" si="2"/>
        <v>11.494552773322107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61.87099999999964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175.67599999999948</v>
      </c>
      <c r="T26" s="49" t="s">
        <v>116</v>
      </c>
      <c r="U26" s="21">
        <v>1693.6266666670001</v>
      </c>
      <c r="V26" s="32">
        <f>U73-U72</f>
        <v>61.87099999999964</v>
      </c>
      <c r="W26" s="22">
        <v>23</v>
      </c>
      <c r="X26" s="2">
        <f>SUM(X2:X25)</f>
        <v>4321.4749999990017</v>
      </c>
      <c r="Z26" s="32">
        <f t="shared" si="7"/>
        <v>175.67599999999948</v>
      </c>
      <c r="AA26" s="21">
        <v>23</v>
      </c>
      <c r="AC26" s="11"/>
      <c r="AG26" s="74"/>
    </row>
    <row r="27" spans="1:33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47.106169163350259</v>
      </c>
      <c r="G27" s="13">
        <f t="shared" si="1"/>
        <v>42.689628001548222</v>
      </c>
      <c r="H27" s="41">
        <f t="shared" si="2"/>
        <v>10.345700744082057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114.6346666670006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257.20533333300045</v>
      </c>
      <c r="T27" s="49" t="s">
        <v>117</v>
      </c>
      <c r="U27" s="21">
        <v>1730.0239999999999</v>
      </c>
      <c r="V27" s="32">
        <f>U76-U75</f>
        <v>114.6346666670006</v>
      </c>
      <c r="W27" s="22">
        <v>24</v>
      </c>
      <c r="X27" s="32">
        <f t="shared" ref="X27:X32" si="8">U33-U32</f>
        <v>31.591166666999925</v>
      </c>
      <c r="Y27" s="22" t="s">
        <v>68</v>
      </c>
      <c r="Z27" s="32">
        <f t="shared" si="7"/>
        <v>257.20533333300045</v>
      </c>
      <c r="AA27" s="21">
        <v>24</v>
      </c>
      <c r="AC27" s="11"/>
      <c r="AG27" s="74"/>
    </row>
    <row r="28" spans="1:33" x14ac:dyDescent="0.3">
      <c r="T28" s="49" t="s">
        <v>118</v>
      </c>
      <c r="U28" s="21">
        <v>1843.706666667</v>
      </c>
      <c r="V28" s="32"/>
      <c r="X28" s="32">
        <f t="shared" si="8"/>
        <v>19.568000000000211</v>
      </c>
      <c r="Y28" s="22" t="s">
        <v>42</v>
      </c>
      <c r="Z28" s="21"/>
      <c r="AC28" s="11"/>
      <c r="AG28" s="74"/>
    </row>
    <row r="29" spans="1:33" x14ac:dyDescent="0.3">
      <c r="T29" s="49" t="s">
        <v>119</v>
      </c>
      <c r="U29" s="21">
        <v>1847.9</v>
      </c>
      <c r="V29" s="32"/>
      <c r="X29" s="32">
        <f t="shared" si="8"/>
        <v>59.087999999999738</v>
      </c>
      <c r="Y29" s="22" t="s">
        <v>43</v>
      </c>
      <c r="Z29" s="21"/>
      <c r="AC29" s="11"/>
      <c r="AG29" s="74"/>
    </row>
    <row r="30" spans="1:33" x14ac:dyDescent="0.3">
      <c r="T30" s="49" t="s">
        <v>120</v>
      </c>
      <c r="U30" s="21">
        <v>1887.4559999999999</v>
      </c>
      <c r="V30" s="32"/>
      <c r="X30" s="32">
        <f t="shared" si="8"/>
        <v>35.832000000000335</v>
      </c>
      <c r="Y30" s="22" t="s">
        <v>69</v>
      </c>
      <c r="Z30" s="21"/>
      <c r="AC30" s="11"/>
      <c r="AG30" s="74"/>
    </row>
    <row r="31" spans="1:33" x14ac:dyDescent="0.3">
      <c r="T31" s="49" t="s">
        <v>121</v>
      </c>
      <c r="U31" s="21">
        <v>2032.200833333</v>
      </c>
      <c r="V31" s="32"/>
      <c r="X31" s="32">
        <f t="shared" si="8"/>
        <v>20.807999999999993</v>
      </c>
      <c r="Y31" s="22" t="s">
        <v>70</v>
      </c>
      <c r="Z31" s="21"/>
      <c r="AC31" s="11"/>
      <c r="AG31" s="74"/>
    </row>
    <row r="32" spans="1:33" x14ac:dyDescent="0.3">
      <c r="T32" s="49" t="s">
        <v>122</v>
      </c>
      <c r="U32" s="21">
        <v>2032.200833333</v>
      </c>
      <c r="V32" s="32"/>
      <c r="X32" s="32">
        <f t="shared" si="8"/>
        <v>74.271999999999935</v>
      </c>
      <c r="Y32" s="22" t="s">
        <v>71</v>
      </c>
      <c r="Z32" s="21"/>
      <c r="AC32" s="11"/>
      <c r="AG32" s="74"/>
    </row>
    <row r="33" spans="20:33" x14ac:dyDescent="0.3">
      <c r="T33" s="49" t="s">
        <v>123</v>
      </c>
      <c r="U33" s="21">
        <v>2063.7919999999999</v>
      </c>
      <c r="V33" s="32"/>
      <c r="X33" s="22"/>
      <c r="Z33" s="21"/>
      <c r="AC33" s="11"/>
      <c r="AG33" s="74"/>
    </row>
    <row r="34" spans="20:33" x14ac:dyDescent="0.3">
      <c r="T34" s="49" t="s">
        <v>124</v>
      </c>
      <c r="U34" s="21">
        <v>2083.36</v>
      </c>
      <c r="V34" s="32"/>
      <c r="X34" s="22"/>
      <c r="Z34" s="21"/>
      <c r="AC34" s="11"/>
      <c r="AG34" s="74"/>
    </row>
    <row r="35" spans="20:33" x14ac:dyDescent="0.3">
      <c r="T35" s="49" t="s">
        <v>125</v>
      </c>
      <c r="U35" s="21">
        <v>2142.4479999999999</v>
      </c>
      <c r="V35" s="32"/>
      <c r="X35" s="22"/>
      <c r="Y35" s="42"/>
      <c r="Z35" s="21"/>
      <c r="AC35" s="11"/>
      <c r="AG35" s="74"/>
    </row>
    <row r="36" spans="20:33" x14ac:dyDescent="0.3">
      <c r="T36" s="49" t="s">
        <v>126</v>
      </c>
      <c r="U36" s="21">
        <v>2178.2800000000002</v>
      </c>
      <c r="V36" s="32"/>
      <c r="X36" s="22"/>
      <c r="Y36" s="42"/>
      <c r="Z36" s="21"/>
      <c r="AC36" s="11"/>
      <c r="AG36" s="74"/>
    </row>
    <row r="37" spans="20:33" x14ac:dyDescent="0.3">
      <c r="T37" s="49" t="s">
        <v>127</v>
      </c>
      <c r="U37" s="21">
        <v>2199.0880000000002</v>
      </c>
      <c r="V37" s="32"/>
      <c r="X37" s="22"/>
      <c r="Y37" s="42"/>
      <c r="Z37" s="21"/>
      <c r="AC37" s="11"/>
      <c r="AG37" s="74"/>
    </row>
    <row r="38" spans="20:33" x14ac:dyDescent="0.3">
      <c r="T38" s="49" t="s">
        <v>128</v>
      </c>
      <c r="U38" s="21">
        <v>2273.36</v>
      </c>
      <c r="V38" s="32"/>
      <c r="X38" s="22"/>
      <c r="Z38" s="21"/>
      <c r="AC38" s="11"/>
      <c r="AG38" s="74"/>
    </row>
    <row r="39" spans="20:33" x14ac:dyDescent="0.3">
      <c r="T39" s="49" t="s">
        <v>129</v>
      </c>
      <c r="U39" s="21">
        <v>2276.1999999999998</v>
      </c>
      <c r="V39" s="32"/>
      <c r="X39" s="22"/>
      <c r="Z39" s="21"/>
      <c r="AC39" s="11"/>
      <c r="AG39" s="74"/>
    </row>
    <row r="40" spans="20:33" x14ac:dyDescent="0.3">
      <c r="T40" s="49" t="s">
        <v>130</v>
      </c>
      <c r="U40" s="21">
        <v>2310.7600000000002</v>
      </c>
      <c r="V40" s="32"/>
      <c r="X40" s="22"/>
      <c r="Z40" s="21"/>
      <c r="AC40" s="11"/>
      <c r="AG40" s="74"/>
    </row>
    <row r="41" spans="20:33" x14ac:dyDescent="0.3">
      <c r="T41" s="49" t="s">
        <v>131</v>
      </c>
      <c r="U41" s="21">
        <v>2423.0613333330002</v>
      </c>
      <c r="V41" s="32"/>
      <c r="X41" s="22"/>
      <c r="Z41" s="21"/>
      <c r="AC41" s="11"/>
      <c r="AG41" s="74"/>
    </row>
    <row r="42" spans="20:33" x14ac:dyDescent="0.3">
      <c r="T42" s="49" t="s">
        <v>132</v>
      </c>
      <c r="U42" s="21">
        <v>2423.8373333330001</v>
      </c>
      <c r="V42" s="32"/>
      <c r="X42" s="22"/>
      <c r="Z42" s="21"/>
      <c r="AC42" s="11"/>
      <c r="AG42" s="74"/>
    </row>
    <row r="43" spans="20:33" x14ac:dyDescent="0.3">
      <c r="T43" s="49" t="s">
        <v>133</v>
      </c>
      <c r="U43" s="21">
        <v>2453.0639999999999</v>
      </c>
      <c r="V43" s="32"/>
      <c r="X43" s="22"/>
      <c r="Z43" s="21"/>
      <c r="AC43" s="11"/>
      <c r="AG43" s="74"/>
    </row>
    <row r="44" spans="20:33" x14ac:dyDescent="0.3">
      <c r="T44" s="49" t="s">
        <v>134</v>
      </c>
      <c r="U44" s="21">
        <v>2557.44</v>
      </c>
      <c r="V44" s="32"/>
      <c r="X44" s="22"/>
      <c r="Z44" s="21"/>
      <c r="AC44" s="11"/>
      <c r="AG44" s="74"/>
    </row>
    <row r="45" spans="20:33" x14ac:dyDescent="0.3">
      <c r="T45" s="49" t="s">
        <v>135</v>
      </c>
      <c r="U45" s="21">
        <v>2563.8719999999998</v>
      </c>
      <c r="V45" s="32"/>
      <c r="X45" s="22"/>
      <c r="Z45" s="21"/>
      <c r="AC45" s="11"/>
      <c r="AG45" s="74"/>
    </row>
    <row r="46" spans="20:33" x14ac:dyDescent="0.3">
      <c r="T46" s="49" t="s">
        <v>136</v>
      </c>
      <c r="U46" s="21">
        <v>2616.437333333</v>
      </c>
      <c r="V46" s="32"/>
      <c r="X46" s="22"/>
      <c r="Z46" s="21"/>
      <c r="AC46" s="11"/>
      <c r="AG46" s="74"/>
    </row>
    <row r="47" spans="20:33" x14ac:dyDescent="0.3">
      <c r="T47" s="49" t="s">
        <v>137</v>
      </c>
      <c r="U47" s="21">
        <v>2745.8666666670001</v>
      </c>
      <c r="V47" s="32"/>
      <c r="X47" s="22"/>
      <c r="Z47" s="21"/>
      <c r="AC47" s="11"/>
      <c r="AG47" s="74"/>
    </row>
    <row r="48" spans="20:33" x14ac:dyDescent="0.3">
      <c r="T48" s="49" t="s">
        <v>138</v>
      </c>
      <c r="U48" s="21">
        <v>2746.136</v>
      </c>
      <c r="V48" s="32"/>
      <c r="X48" s="22"/>
      <c r="Z48" s="21"/>
      <c r="AC48" s="11"/>
      <c r="AG48" s="74"/>
    </row>
    <row r="49" spans="20:33" x14ac:dyDescent="0.3">
      <c r="T49" s="49" t="s">
        <v>139</v>
      </c>
      <c r="U49" s="21">
        <v>2782.6979999999999</v>
      </c>
      <c r="V49" s="32"/>
      <c r="X49" s="22"/>
      <c r="Z49" s="21"/>
      <c r="AC49" s="11"/>
      <c r="AG49" s="74"/>
    </row>
    <row r="50" spans="20:33" x14ac:dyDescent="0.3">
      <c r="T50" s="49" t="s">
        <v>140</v>
      </c>
      <c r="U50" s="21">
        <v>2882.026666667</v>
      </c>
      <c r="V50" s="32"/>
      <c r="X50" s="22"/>
      <c r="Z50" s="21"/>
      <c r="AC50" s="11"/>
      <c r="AG50" s="74"/>
    </row>
    <row r="51" spans="20:33" x14ac:dyDescent="0.3">
      <c r="T51" s="49" t="s">
        <v>141</v>
      </c>
      <c r="U51" s="21">
        <v>2883.1</v>
      </c>
      <c r="V51" s="32"/>
      <c r="X51" s="22"/>
      <c r="Z51" s="21"/>
      <c r="AC51" s="11"/>
      <c r="AG51" s="74"/>
    </row>
    <row r="52" spans="20:33" x14ac:dyDescent="0.3">
      <c r="T52" s="49" t="s">
        <v>142</v>
      </c>
      <c r="U52" s="21">
        <v>2907.7080000000001</v>
      </c>
      <c r="V52" s="32"/>
      <c r="X52" s="22"/>
      <c r="Z52" s="21"/>
      <c r="AC52" s="11"/>
      <c r="AG52" s="74"/>
    </row>
    <row r="53" spans="20:33" x14ac:dyDescent="0.3">
      <c r="T53" s="49" t="s">
        <v>143</v>
      </c>
      <c r="U53" s="21">
        <v>3006.5733333329999</v>
      </c>
      <c r="V53" s="32"/>
      <c r="X53" s="22"/>
      <c r="Z53" s="21"/>
      <c r="AC53" s="11"/>
      <c r="AG53" s="74"/>
    </row>
    <row r="54" spans="20:33" x14ac:dyDescent="0.3">
      <c r="T54" s="49" t="s">
        <v>144</v>
      </c>
      <c r="U54" s="21">
        <v>3007.8266666670002</v>
      </c>
      <c r="V54" s="32"/>
      <c r="X54" s="22"/>
      <c r="Z54" s="21"/>
      <c r="AC54" s="11"/>
      <c r="AG54" s="74"/>
    </row>
    <row r="55" spans="20:33" x14ac:dyDescent="0.3">
      <c r="T55" s="49" t="s">
        <v>145</v>
      </c>
      <c r="U55" s="21">
        <v>3062.4053333329998</v>
      </c>
      <c r="V55" s="32"/>
      <c r="X55" s="22"/>
      <c r="Z55" s="21"/>
      <c r="AC55" s="11"/>
      <c r="AG55" s="74"/>
    </row>
    <row r="56" spans="20:33" x14ac:dyDescent="0.3">
      <c r="T56" s="49" t="s">
        <v>146</v>
      </c>
      <c r="U56" s="21">
        <v>3213.92</v>
      </c>
      <c r="V56" s="32"/>
      <c r="X56" s="22"/>
      <c r="Z56" s="21"/>
      <c r="AC56" s="11"/>
      <c r="AG56" s="74"/>
    </row>
    <row r="57" spans="20:33" x14ac:dyDescent="0.3">
      <c r="T57" s="49" t="s">
        <v>147</v>
      </c>
      <c r="U57" s="21">
        <v>3227.2266666669998</v>
      </c>
      <c r="V57" s="32"/>
      <c r="X57" s="22"/>
      <c r="Z57" s="21"/>
      <c r="AC57" s="11"/>
      <c r="AG57" s="74"/>
    </row>
    <row r="58" spans="20:33" x14ac:dyDescent="0.3">
      <c r="T58" s="49" t="s">
        <v>148</v>
      </c>
      <c r="U58" s="21">
        <v>3246.9360000000001</v>
      </c>
      <c r="V58" s="32"/>
      <c r="X58" s="22"/>
      <c r="Z58" s="21"/>
      <c r="AC58" s="11"/>
      <c r="AG58" s="74"/>
    </row>
    <row r="59" spans="20:33" x14ac:dyDescent="0.3">
      <c r="T59" s="49" t="s">
        <v>149</v>
      </c>
      <c r="U59" s="21">
        <v>3272.8546666669999</v>
      </c>
      <c r="V59" s="32"/>
      <c r="X59" s="22"/>
      <c r="Z59" s="21"/>
      <c r="AC59" s="11"/>
      <c r="AG59" s="74"/>
    </row>
    <row r="60" spans="20:33" x14ac:dyDescent="0.3">
      <c r="T60" s="49" t="s">
        <v>150</v>
      </c>
      <c r="U60" s="21">
        <v>3273.018</v>
      </c>
      <c r="V60" s="32"/>
      <c r="X60" s="22"/>
      <c r="Z60" s="21"/>
      <c r="AC60" s="11"/>
      <c r="AG60" s="74"/>
    </row>
    <row r="61" spans="20:33" x14ac:dyDescent="0.3">
      <c r="T61" s="49" t="s">
        <v>151</v>
      </c>
      <c r="U61" s="21">
        <v>3309.6239999999998</v>
      </c>
      <c r="V61" s="32"/>
      <c r="X61" s="22"/>
      <c r="Z61" s="21"/>
      <c r="AC61" s="11"/>
      <c r="AG61" s="74"/>
    </row>
    <row r="62" spans="20:33" x14ac:dyDescent="0.3">
      <c r="T62" s="49" t="s">
        <v>152</v>
      </c>
      <c r="U62" s="21">
        <v>3363.946666667</v>
      </c>
      <c r="V62" s="32"/>
      <c r="X62" s="22"/>
      <c r="Z62" s="21"/>
      <c r="AC62" s="11"/>
      <c r="AG62" s="74"/>
    </row>
    <row r="63" spans="20:33" x14ac:dyDescent="0.3">
      <c r="T63" s="49" t="s">
        <v>153</v>
      </c>
      <c r="U63" s="21">
        <v>3365.0306666669999</v>
      </c>
      <c r="V63" s="32"/>
      <c r="X63" s="22"/>
      <c r="Z63" s="21"/>
      <c r="AC63" s="11"/>
      <c r="AG63" s="74"/>
    </row>
    <row r="64" spans="20:33" x14ac:dyDescent="0.3">
      <c r="T64" s="49" t="s">
        <v>154</v>
      </c>
      <c r="U64" s="21">
        <v>3415.2</v>
      </c>
      <c r="V64" s="32"/>
      <c r="X64" s="22"/>
      <c r="Z64" s="21"/>
      <c r="AC64" s="11"/>
      <c r="AG64" s="74"/>
    </row>
    <row r="65" spans="20:33" x14ac:dyDescent="0.3">
      <c r="T65" s="49" t="s">
        <v>155</v>
      </c>
      <c r="U65" s="21">
        <v>3614.9760000000001</v>
      </c>
      <c r="V65" s="32"/>
      <c r="X65" s="22"/>
      <c r="Z65" s="21"/>
      <c r="AC65" s="11"/>
      <c r="AG65" s="74"/>
    </row>
    <row r="66" spans="20:33" x14ac:dyDescent="0.3">
      <c r="T66" s="49" t="s">
        <v>156</v>
      </c>
      <c r="U66" s="21">
        <v>3634.1866666669998</v>
      </c>
      <c r="V66" s="32"/>
      <c r="X66" s="22"/>
      <c r="Z66" s="21"/>
      <c r="AC66" s="11"/>
      <c r="AG66" s="74"/>
    </row>
    <row r="67" spans="20:33" x14ac:dyDescent="0.3">
      <c r="T67" s="49" t="s">
        <v>157</v>
      </c>
      <c r="U67" s="21">
        <v>3716.0213333329998</v>
      </c>
      <c r="V67" s="32"/>
      <c r="X67" s="22"/>
      <c r="Z67" s="21"/>
      <c r="AC67" s="11"/>
      <c r="AG67" s="74"/>
    </row>
    <row r="68" spans="20:33" x14ac:dyDescent="0.3">
      <c r="T68" s="49" t="s">
        <v>158</v>
      </c>
      <c r="U68" s="21">
        <v>3917.6</v>
      </c>
      <c r="V68" s="32"/>
      <c r="X68" s="22"/>
      <c r="Z68" s="21"/>
      <c r="AC68" s="11"/>
      <c r="AG68" s="74"/>
    </row>
    <row r="69" spans="20:33" x14ac:dyDescent="0.3">
      <c r="T69" s="49" t="s">
        <v>159</v>
      </c>
      <c r="U69" s="21">
        <v>3919.7293333329999</v>
      </c>
      <c r="V69" s="32"/>
      <c r="X69" s="22"/>
      <c r="Z69" s="21"/>
      <c r="AC69" s="11"/>
      <c r="AG69" s="74"/>
    </row>
    <row r="70" spans="20:33" x14ac:dyDescent="0.3">
      <c r="T70" s="49" t="s">
        <v>160</v>
      </c>
      <c r="U70" s="21">
        <v>3940.88</v>
      </c>
      <c r="V70" s="32"/>
      <c r="X70" s="22"/>
      <c r="Z70" s="21"/>
      <c r="AC70" s="11"/>
      <c r="AG70" s="74"/>
    </row>
    <row r="71" spans="20:33" x14ac:dyDescent="0.3">
      <c r="T71" s="49" t="s">
        <v>161</v>
      </c>
      <c r="U71" s="21">
        <v>3998.6880000000001</v>
      </c>
      <c r="V71" s="32"/>
      <c r="X71" s="22"/>
      <c r="Z71" s="21"/>
      <c r="AC71" s="11"/>
      <c r="AG71" s="74"/>
    </row>
    <row r="72" spans="20:33" x14ac:dyDescent="0.3">
      <c r="T72" s="49" t="s">
        <v>162</v>
      </c>
      <c r="U72" s="21">
        <v>3999.3760000000002</v>
      </c>
      <c r="V72" s="32"/>
      <c r="X72" s="22"/>
      <c r="Z72" s="21"/>
      <c r="AC72" s="11"/>
      <c r="AG72" s="74"/>
    </row>
    <row r="73" spans="20:33" x14ac:dyDescent="0.3">
      <c r="T73" s="49" t="s">
        <v>163</v>
      </c>
      <c r="U73" s="21">
        <v>4061.2469999999998</v>
      </c>
      <c r="V73" s="32"/>
      <c r="X73" s="22"/>
      <c r="Z73" s="21"/>
      <c r="AC73" s="11"/>
      <c r="AG73" s="74"/>
    </row>
    <row r="74" spans="20:33" x14ac:dyDescent="0.3">
      <c r="T74" s="49" t="s">
        <v>164</v>
      </c>
      <c r="U74" s="21">
        <v>4175.0519999999997</v>
      </c>
      <c r="V74" s="32"/>
      <c r="X74" s="22"/>
      <c r="Z74" s="21"/>
      <c r="AC74" s="11"/>
      <c r="AG74" s="74"/>
    </row>
    <row r="75" spans="20:33" x14ac:dyDescent="0.3">
      <c r="T75" s="49" t="s">
        <v>165</v>
      </c>
      <c r="U75" s="21">
        <v>4176.0959999999995</v>
      </c>
      <c r="V75" s="32"/>
      <c r="X75" s="22"/>
      <c r="Z75" s="21"/>
      <c r="AC75" s="11"/>
      <c r="AG75" s="74"/>
    </row>
    <row r="76" spans="20:33" x14ac:dyDescent="0.3">
      <c r="T76" s="49" t="s">
        <v>166</v>
      </c>
      <c r="U76" s="21">
        <v>4290.7306666670002</v>
      </c>
      <c r="V76" s="32"/>
      <c r="X76" s="22"/>
      <c r="Z76" s="21"/>
      <c r="AC76" s="11"/>
      <c r="AG76" s="74"/>
    </row>
    <row r="77" spans="20:33" x14ac:dyDescent="0.3">
      <c r="T77" s="49" t="s">
        <v>167</v>
      </c>
      <c r="U77" s="21">
        <v>4433.301333333</v>
      </c>
      <c r="V77" s="32"/>
      <c r="X77" s="22"/>
      <c r="Z77" s="21"/>
      <c r="AC77" s="11"/>
      <c r="AG77" s="74"/>
    </row>
    <row r="78" spans="20:33" x14ac:dyDescent="0.3">
      <c r="U78" s="75"/>
      <c r="AG78" s="74"/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Tabelle22"/>
  <dimension ref="A1:AG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4.886718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2" style="9" bestFit="1" customWidth="1"/>
    <col min="20" max="20" width="5.5546875" style="9" bestFit="1" customWidth="1"/>
    <col min="21" max="21" width="34.88671875" style="21" bestFit="1" customWidth="1"/>
    <col min="22" max="22" width="10" style="9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5.5546875" style="22" bestFit="1" customWidth="1"/>
    <col min="29" max="29" width="14.6640625" style="22" bestFit="1" customWidth="1"/>
    <col min="30" max="16384" width="11.5546875" style="9"/>
  </cols>
  <sheetData>
    <row r="1" spans="1:33" x14ac:dyDescent="0.3">
      <c r="A1" s="16"/>
      <c r="B1" s="31" t="s">
        <v>295</v>
      </c>
      <c r="C1" s="16"/>
      <c r="D1" s="31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295</v>
      </c>
      <c r="V1" s="32" t="s">
        <v>168</v>
      </c>
      <c r="X1" s="22" t="s">
        <v>169</v>
      </c>
      <c r="Z1" s="21" t="s">
        <v>170</v>
      </c>
    </row>
    <row r="2" spans="1:33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56.136798972014816</v>
      </c>
      <c r="G2" s="13">
        <f t="shared" ref="G2:G27" si="1">Q2/R2*60</f>
        <v>56.314269356289145</v>
      </c>
      <c r="H2" s="37">
        <f t="shared" ref="H2:H27" si="2">(F2-G2)/G2*100</f>
        <v>-0.31514283378429286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29.926893423999999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290.86766439899998</v>
      </c>
      <c r="T2" s="49" t="s">
        <v>92</v>
      </c>
      <c r="U2" s="21">
        <f t="shared" ref="U2:U16" si="5">AC2</f>
        <v>1.2045351470000001</v>
      </c>
      <c r="V2" s="32">
        <f>U3-U2</f>
        <v>29.926893423999999</v>
      </c>
      <c r="W2" s="22">
        <v>1</v>
      </c>
      <c r="X2" s="32">
        <f>U4-U2</f>
        <v>290.86766439899998</v>
      </c>
      <c r="Y2" s="22">
        <v>1</v>
      </c>
      <c r="Z2" s="32">
        <f>X2</f>
        <v>290.86766439899998</v>
      </c>
      <c r="AA2" s="21">
        <v>1</v>
      </c>
      <c r="AB2" s="11" t="s">
        <v>92</v>
      </c>
      <c r="AC2" s="50">
        <v>1.2045351470000001</v>
      </c>
      <c r="AD2" s="49" t="s">
        <v>92</v>
      </c>
      <c r="AG2" s="74"/>
    </row>
    <row r="3" spans="1:33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98.962300079223326</v>
      </c>
      <c r="G3" s="13">
        <f t="shared" si="1"/>
        <v>88.657653118691499</v>
      </c>
      <c r="H3" s="41">
        <f t="shared" si="2"/>
        <v>11.622963836789539</v>
      </c>
      <c r="I3" s="13"/>
      <c r="J3" s="11" t="s">
        <v>32</v>
      </c>
      <c r="K3" s="61" t="s">
        <v>76</v>
      </c>
      <c r="L3" s="19">
        <v>44</v>
      </c>
      <c r="M3" s="32">
        <f t="shared" si="3"/>
        <v>26.676825396000027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68.916825396000036</v>
      </c>
      <c r="T3" s="49" t="s">
        <v>93</v>
      </c>
      <c r="U3" s="21">
        <f t="shared" si="5"/>
        <v>31.131428571000001</v>
      </c>
      <c r="V3" s="32">
        <f>U6-U5</f>
        <v>26.676825396000027</v>
      </c>
      <c r="W3" s="22">
        <v>2</v>
      </c>
      <c r="X3" s="32">
        <f>U7-U5</f>
        <v>68.916825396000036</v>
      </c>
      <c r="Y3" s="22">
        <v>2</v>
      </c>
      <c r="Z3" s="32">
        <f t="shared" ref="Z3:Z11" si="6">X3</f>
        <v>68.916825396000036</v>
      </c>
      <c r="AA3" s="21">
        <v>2</v>
      </c>
      <c r="AB3" s="11" t="s">
        <v>93</v>
      </c>
      <c r="AC3" s="50">
        <v>31.131428571000001</v>
      </c>
      <c r="AD3" s="49" t="s">
        <v>93</v>
      </c>
      <c r="AG3" s="74"/>
    </row>
    <row r="4" spans="1:33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53.932402464606291</v>
      </c>
      <c r="G4" s="13">
        <f t="shared" si="1"/>
        <v>54.29397981554645</v>
      </c>
      <c r="H4" s="37">
        <f t="shared" si="2"/>
        <v>-0.66596214196960701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36.15637188200003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121.00789115700002</v>
      </c>
      <c r="T4" s="49" t="s">
        <v>94</v>
      </c>
      <c r="U4" s="21">
        <f t="shared" si="5"/>
        <v>292.07219954599998</v>
      </c>
      <c r="V4" s="32">
        <f>U9-U8</f>
        <v>36.15637188200003</v>
      </c>
      <c r="W4" s="22">
        <v>3</v>
      </c>
      <c r="X4" s="32">
        <f>U10-U8</f>
        <v>121.00789115700002</v>
      </c>
      <c r="Y4" s="22">
        <v>3</v>
      </c>
      <c r="Z4" s="32">
        <f t="shared" si="6"/>
        <v>121.00789115700002</v>
      </c>
      <c r="AA4" s="21">
        <v>3</v>
      </c>
      <c r="AB4" s="11" t="s">
        <v>94</v>
      </c>
      <c r="AC4" s="50">
        <v>292.07219954599998</v>
      </c>
      <c r="AD4" s="49" t="s">
        <v>94</v>
      </c>
      <c r="AG4" s="74"/>
    </row>
    <row r="5" spans="1:33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180.61209292777372</v>
      </c>
      <c r="G5" s="13">
        <f t="shared" si="1"/>
        <v>170.2545902753713</v>
      </c>
      <c r="H5" s="37">
        <f t="shared" si="2"/>
        <v>6.0835379743066538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29.23392290299995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153.65224489799999</v>
      </c>
      <c r="T5" s="49" t="s">
        <v>95</v>
      </c>
      <c r="U5" s="21">
        <f t="shared" si="5"/>
        <v>295.33460317499998</v>
      </c>
      <c r="V5" s="32">
        <f>U12-U11</f>
        <v>29.23392290299995</v>
      </c>
      <c r="W5" s="22">
        <v>4</v>
      </c>
      <c r="X5" s="32">
        <f>U13-U11</f>
        <v>153.65224489799999</v>
      </c>
      <c r="Y5" s="22">
        <v>4</v>
      </c>
      <c r="Z5" s="32">
        <f t="shared" si="6"/>
        <v>153.65224489799999</v>
      </c>
      <c r="AA5" s="21">
        <v>4</v>
      </c>
      <c r="AB5" s="11" t="s">
        <v>95</v>
      </c>
      <c r="AC5" s="50">
        <v>295.33460317499998</v>
      </c>
      <c r="AD5" s="49" t="s">
        <v>95</v>
      </c>
      <c r="AG5" s="74"/>
    </row>
    <row r="6" spans="1:33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72.558722911907012</v>
      </c>
      <c r="G6" s="13">
        <f t="shared" si="1"/>
        <v>67.856225481266435</v>
      </c>
      <c r="H6" s="37">
        <f t="shared" si="2"/>
        <v>6.9300899030094589</v>
      </c>
      <c r="I6" s="13"/>
      <c r="J6" s="11" t="s">
        <v>37</v>
      </c>
      <c r="K6" s="61" t="s">
        <v>387</v>
      </c>
      <c r="L6" s="19">
        <v>69</v>
      </c>
      <c r="M6" s="32">
        <f t="shared" si="3"/>
        <v>57.057233559999986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217.51873015800004</v>
      </c>
      <c r="T6" s="49" t="s">
        <v>96</v>
      </c>
      <c r="U6" s="21">
        <f t="shared" si="5"/>
        <v>322.01142857100001</v>
      </c>
      <c r="V6" s="32">
        <f>U15-U14</f>
        <v>57.057233559999986</v>
      </c>
      <c r="W6" s="22">
        <v>5</v>
      </c>
      <c r="X6" s="32">
        <f>U16-U14</f>
        <v>217.51873015800004</v>
      </c>
      <c r="Y6" s="22">
        <v>5</v>
      </c>
      <c r="Z6" s="32">
        <f t="shared" si="6"/>
        <v>217.51873015800004</v>
      </c>
      <c r="AA6" s="21">
        <v>5</v>
      </c>
      <c r="AB6" s="11" t="s">
        <v>96</v>
      </c>
      <c r="AC6" s="50">
        <v>322.01142857100001</v>
      </c>
      <c r="AD6" s="49" t="s">
        <v>96</v>
      </c>
      <c r="AG6" s="74"/>
    </row>
    <row r="7" spans="1:33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58.924362301785415</v>
      </c>
      <c r="G7" s="25">
        <f t="shared" si="1"/>
        <v>55.192866784472081</v>
      </c>
      <c r="H7" s="37">
        <f t="shared" si="2"/>
        <v>6.7608293149272507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39.711927436999986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195.67746031699994</v>
      </c>
      <c r="T7" s="49" t="s">
        <v>97</v>
      </c>
      <c r="U7" s="21">
        <f t="shared" si="5"/>
        <v>364.25142857100002</v>
      </c>
      <c r="V7" s="32">
        <f>U18-U17</f>
        <v>39.711927436999986</v>
      </c>
      <c r="W7" s="22">
        <v>6</v>
      </c>
      <c r="X7" s="32">
        <f>U19-U17</f>
        <v>195.67746031699994</v>
      </c>
      <c r="Y7" s="22">
        <v>6</v>
      </c>
      <c r="Z7" s="32">
        <f t="shared" si="6"/>
        <v>195.67746031699994</v>
      </c>
      <c r="AA7" s="21">
        <v>6</v>
      </c>
      <c r="AB7" s="11" t="s">
        <v>97</v>
      </c>
      <c r="AC7" s="50">
        <v>364.25142857100002</v>
      </c>
      <c r="AD7" s="49" t="s">
        <v>97</v>
      </c>
      <c r="AG7" s="74"/>
    </row>
    <row r="8" spans="1:33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55.550890157766432</v>
      </c>
      <c r="G8" s="25">
        <f t="shared" si="1"/>
        <v>55.599852796937867</v>
      </c>
      <c r="H8" s="37">
        <f t="shared" si="2"/>
        <v>-8.8062533816873484E-2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43.20362811799987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159.71265306099986</v>
      </c>
      <c r="T8" s="49" t="s">
        <v>98</v>
      </c>
      <c r="U8" s="21">
        <f t="shared" si="5"/>
        <v>369.42367346899999</v>
      </c>
      <c r="V8" s="32">
        <f>U21-U20</f>
        <v>43.20362811799987</v>
      </c>
      <c r="W8" s="22">
        <v>7</v>
      </c>
      <c r="X8" s="32">
        <f>U22-U20</f>
        <v>159.71265306099986</v>
      </c>
      <c r="Y8" s="22">
        <v>7</v>
      </c>
      <c r="Z8" s="32">
        <f t="shared" si="6"/>
        <v>159.71265306099986</v>
      </c>
      <c r="AA8" s="21">
        <v>7</v>
      </c>
      <c r="AB8" s="11" t="s">
        <v>98</v>
      </c>
      <c r="AC8" s="50">
        <v>369.42367346899999</v>
      </c>
      <c r="AD8" s="49" t="s">
        <v>98</v>
      </c>
      <c r="AG8" s="74"/>
    </row>
    <row r="9" spans="1:33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112.36422153728195</v>
      </c>
      <c r="G9" s="25">
        <f t="shared" si="1"/>
        <v>107.73107061927185</v>
      </c>
      <c r="H9" s="37">
        <f t="shared" si="2"/>
        <v>4.3006635795757937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40.582312924999997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115.28707482999994</v>
      </c>
      <c r="T9" s="49" t="s">
        <v>99</v>
      </c>
      <c r="U9" s="21">
        <f t="shared" si="5"/>
        <v>405.58004535100002</v>
      </c>
      <c r="V9" s="32">
        <f>U24-U23</f>
        <v>40.582312924999997</v>
      </c>
      <c r="W9" s="22">
        <v>8</v>
      </c>
      <c r="X9" s="32">
        <f>U25-U23</f>
        <v>115.28707482999994</v>
      </c>
      <c r="Y9" s="22">
        <v>8</v>
      </c>
      <c r="Z9" s="32">
        <f t="shared" si="6"/>
        <v>115.28707482999994</v>
      </c>
      <c r="AA9" s="21">
        <v>8</v>
      </c>
      <c r="AB9" s="11" t="s">
        <v>99</v>
      </c>
      <c r="AC9" s="50">
        <v>405.58004535100002</v>
      </c>
      <c r="AD9" s="49" t="s">
        <v>99</v>
      </c>
      <c r="AG9" s="74"/>
    </row>
    <row r="10" spans="1:33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62.503634143925687</v>
      </c>
      <c r="G10" s="25">
        <f t="shared" si="1"/>
        <v>57.629111469065371</v>
      </c>
      <c r="H10" s="37">
        <f t="shared" si="2"/>
        <v>8.4584380196055999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37.437823128999753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134.30712018099985</v>
      </c>
      <c r="T10" s="49" t="s">
        <v>100</v>
      </c>
      <c r="U10" s="21">
        <f t="shared" si="5"/>
        <v>490.43156462600001</v>
      </c>
      <c r="V10" s="32">
        <f>U27-U26</f>
        <v>37.437823128999753</v>
      </c>
      <c r="W10" s="22">
        <v>9</v>
      </c>
      <c r="X10" s="32">
        <f>U28-U26</f>
        <v>134.30712018099985</v>
      </c>
      <c r="Y10" s="22">
        <v>9</v>
      </c>
      <c r="Z10" s="32">
        <f t="shared" si="6"/>
        <v>134.30712018099985</v>
      </c>
      <c r="AA10" s="21">
        <v>9</v>
      </c>
      <c r="AB10" s="11" t="s">
        <v>100</v>
      </c>
      <c r="AC10" s="50">
        <v>490.43156462600001</v>
      </c>
      <c r="AD10" s="49" t="s">
        <v>100</v>
      </c>
      <c r="AG10" s="74"/>
    </row>
    <row r="11" spans="1:33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57.065217391304245</v>
      </c>
      <c r="G11" s="25">
        <f t="shared" si="1"/>
        <v>54.723152373323273</v>
      </c>
      <c r="H11" s="37">
        <f t="shared" si="2"/>
        <v>4.2798430214753003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29.440000000000055</v>
      </c>
      <c r="N11" s="11"/>
      <c r="O11" s="11" t="s">
        <v>37</v>
      </c>
      <c r="P11" s="19">
        <v>67</v>
      </c>
      <c r="Q11" s="32">
        <f t="shared" ref="Q11:Q16" si="7">P11*2</f>
        <v>134</v>
      </c>
      <c r="R11" s="32">
        <f t="shared" si="4"/>
        <v>146.92136054499997</v>
      </c>
      <c r="T11" s="49" t="s">
        <v>101</v>
      </c>
      <c r="U11" s="21">
        <f t="shared" si="5"/>
        <v>493.45306122400001</v>
      </c>
      <c r="V11" s="32">
        <f>U30-U29</f>
        <v>29.440000000000055</v>
      </c>
      <c r="W11" s="22">
        <v>10</v>
      </c>
      <c r="X11" s="32">
        <f>U31-U29</f>
        <v>146.92136054499997</v>
      </c>
      <c r="Y11" s="22">
        <v>10</v>
      </c>
      <c r="Z11" s="32">
        <f t="shared" si="6"/>
        <v>146.92136054499997</v>
      </c>
      <c r="AA11" s="21">
        <v>10</v>
      </c>
      <c r="AB11" s="11" t="s">
        <v>101</v>
      </c>
      <c r="AC11" s="50">
        <v>493.45306122400001</v>
      </c>
      <c r="AD11" s="49" t="s">
        <v>101</v>
      </c>
      <c r="AG11" s="74"/>
    </row>
    <row r="12" spans="1:33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65.677124701329987</v>
      </c>
      <c r="G12" s="25">
        <f t="shared" si="1"/>
        <v>63.704057993137788</v>
      </c>
      <c r="H12" s="37">
        <f t="shared" si="2"/>
        <v>3.0972386537836232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25.579682539999794</v>
      </c>
      <c r="N12" s="21"/>
      <c r="O12" s="11" t="s">
        <v>32</v>
      </c>
      <c r="P12" s="19">
        <v>28.833333</v>
      </c>
      <c r="Q12" s="32">
        <f t="shared" si="7"/>
        <v>57.666665999999999</v>
      </c>
      <c r="R12" s="32">
        <f t="shared" si="4"/>
        <v>54.313650793999841</v>
      </c>
      <c r="T12" s="49" t="s">
        <v>102</v>
      </c>
      <c r="U12" s="21">
        <f t="shared" si="5"/>
        <v>522.68698412699996</v>
      </c>
      <c r="V12" s="32">
        <f>U33-U32</f>
        <v>25.579682539999794</v>
      </c>
      <c r="W12" s="22" t="s">
        <v>68</v>
      </c>
      <c r="X12" s="32">
        <f>U38-U32</f>
        <v>214.97034013599978</v>
      </c>
      <c r="Y12" s="22">
        <v>11</v>
      </c>
      <c r="Z12" s="32">
        <f>V12+X30</f>
        <v>54.313650793999841</v>
      </c>
      <c r="AA12" s="21" t="s">
        <v>68</v>
      </c>
      <c r="AB12" s="11" t="s">
        <v>102</v>
      </c>
      <c r="AC12" s="50">
        <v>522.68698412699996</v>
      </c>
      <c r="AD12" s="49" t="s">
        <v>102</v>
      </c>
      <c r="AG12" s="74"/>
    </row>
    <row r="13" spans="1:33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80.57274135937611</v>
      </c>
      <c r="G13" s="25">
        <f t="shared" si="1"/>
        <v>77.195504397808122</v>
      </c>
      <c r="H13" s="37">
        <f t="shared" si="2"/>
        <v>4.3749140418387888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18.120272109000325</v>
      </c>
      <c r="N13" s="21"/>
      <c r="O13" s="11" t="s">
        <v>32</v>
      </c>
      <c r="P13" s="19">
        <v>24.33333</v>
      </c>
      <c r="Q13" s="32">
        <f t="shared" si="7"/>
        <v>48.66666</v>
      </c>
      <c r="R13" s="32">
        <f t="shared" si="4"/>
        <v>37.826031746000353</v>
      </c>
      <c r="T13" s="49" t="s">
        <v>103</v>
      </c>
      <c r="U13" s="21">
        <f t="shared" si="5"/>
        <v>647.105306122</v>
      </c>
      <c r="V13" s="32">
        <f>U34-U33</f>
        <v>18.120272109000325</v>
      </c>
      <c r="W13" s="22" t="s">
        <v>42</v>
      </c>
      <c r="X13" s="32">
        <f>U41-U39</f>
        <v>117.99365079300014</v>
      </c>
      <c r="Y13" s="22">
        <v>12</v>
      </c>
      <c r="Z13" s="32">
        <f>V13+X31</f>
        <v>37.826031746000353</v>
      </c>
      <c r="AA13" s="21" t="s">
        <v>42</v>
      </c>
      <c r="AB13" s="11" t="s">
        <v>103</v>
      </c>
      <c r="AC13" s="50">
        <v>647.105306122</v>
      </c>
      <c r="AD13" s="49" t="s">
        <v>103</v>
      </c>
      <c r="AG13" s="74"/>
    </row>
    <row r="14" spans="1:33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35.290407210592136</v>
      </c>
      <c r="G14" s="25">
        <f t="shared" si="1"/>
        <v>34.193417850241879</v>
      </c>
      <c r="H14" s="37">
        <f t="shared" si="2"/>
        <v>3.2081886787532619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57.806077096999616</v>
      </c>
      <c r="N14" s="21"/>
      <c r="O14" s="11" t="s">
        <v>37</v>
      </c>
      <c r="P14" s="19">
        <v>35</v>
      </c>
      <c r="Q14" s="32">
        <f t="shared" si="7"/>
        <v>70</v>
      </c>
      <c r="R14" s="32">
        <f t="shared" si="4"/>
        <v>122.83065759599958</v>
      </c>
      <c r="T14" s="49" t="s">
        <v>104</v>
      </c>
      <c r="U14" s="21">
        <f t="shared" si="5"/>
        <v>650.60571428599997</v>
      </c>
      <c r="V14" s="32">
        <f>U35-U34</f>
        <v>57.806077096999616</v>
      </c>
      <c r="W14" s="22" t="s">
        <v>43</v>
      </c>
      <c r="X14" s="32">
        <f>U44-U42</f>
        <v>97.330793651000022</v>
      </c>
      <c r="Y14" s="22">
        <v>13</v>
      </c>
      <c r="Z14" s="32">
        <f>V14+X32</f>
        <v>122.83065759599958</v>
      </c>
      <c r="AA14" s="21" t="s">
        <v>43</v>
      </c>
      <c r="AB14" s="11" t="s">
        <v>104</v>
      </c>
      <c r="AC14" s="50">
        <v>650.60571428599997</v>
      </c>
      <c r="AD14" s="49" t="s">
        <v>104</v>
      </c>
      <c r="AG14" s="74"/>
    </row>
    <row r="15" spans="1:33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52.882250208699084</v>
      </c>
      <c r="G15" s="25">
        <f t="shared" si="1"/>
        <v>48.816185966691918</v>
      </c>
      <c r="H15" s="37">
        <f t="shared" si="2"/>
        <v>8.3293361853003169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29.499501134000184</v>
      </c>
      <c r="N15" s="58"/>
      <c r="O15" s="11" t="s">
        <v>37</v>
      </c>
      <c r="P15" s="19">
        <v>48</v>
      </c>
      <c r="Q15" s="32">
        <f t="shared" si="7"/>
        <v>96</v>
      </c>
      <c r="R15" s="32">
        <f t="shared" si="4"/>
        <v>117.99365079300014</v>
      </c>
      <c r="T15" s="49" t="s">
        <v>105</v>
      </c>
      <c r="U15" s="21">
        <f t="shared" si="5"/>
        <v>707.66294784599995</v>
      </c>
      <c r="V15" s="32">
        <f>U40-U39</f>
        <v>29.499501134000184</v>
      </c>
      <c r="W15" s="22">
        <v>12</v>
      </c>
      <c r="X15" s="32">
        <f>U47-U45</f>
        <v>135.59292516999994</v>
      </c>
      <c r="Y15" s="22">
        <v>14</v>
      </c>
      <c r="Z15" s="32">
        <f>X13</f>
        <v>117.99365079300014</v>
      </c>
      <c r="AA15" s="21">
        <v>12</v>
      </c>
      <c r="AB15" s="11" t="s">
        <v>105</v>
      </c>
      <c r="AC15" s="50">
        <v>707.66294784599995</v>
      </c>
      <c r="AD15" s="49" t="s">
        <v>105</v>
      </c>
      <c r="AG15" s="74"/>
    </row>
    <row r="16" spans="1:33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119.52252266493726</v>
      </c>
      <c r="G16" s="25">
        <f t="shared" si="1"/>
        <v>115.07145457130386</v>
      </c>
      <c r="H16" s="37">
        <f t="shared" si="2"/>
        <v>3.8680905792107612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23.091882086000055</v>
      </c>
      <c r="N16" s="58"/>
      <c r="O16" s="11" t="s">
        <v>32</v>
      </c>
      <c r="P16" s="19">
        <v>93.333299999999994</v>
      </c>
      <c r="Q16" s="32">
        <f t="shared" si="7"/>
        <v>186.66659999999999</v>
      </c>
      <c r="R16" s="32">
        <f t="shared" si="4"/>
        <v>97.330793651000022</v>
      </c>
      <c r="T16" s="49" t="s">
        <v>106</v>
      </c>
      <c r="U16" s="21">
        <f t="shared" si="5"/>
        <v>868.12444444400001</v>
      </c>
      <c r="V16" s="32">
        <f>U43-U42</f>
        <v>23.091882086000055</v>
      </c>
      <c r="W16" s="22">
        <v>13</v>
      </c>
      <c r="X16" s="32">
        <f>U50-U48</f>
        <v>132.90521541899989</v>
      </c>
      <c r="Y16" s="22">
        <v>15</v>
      </c>
      <c r="Z16" s="32">
        <f t="shared" ref="Z16:Z27" si="8">X14</f>
        <v>97.330793651000022</v>
      </c>
      <c r="AA16" s="21">
        <v>13</v>
      </c>
      <c r="AB16" s="11" t="s">
        <v>106</v>
      </c>
      <c r="AC16" s="50">
        <v>868.12444444400001</v>
      </c>
      <c r="AD16" s="49" t="s">
        <v>106</v>
      </c>
      <c r="AG16" s="74"/>
    </row>
    <row r="17" spans="1:33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60.021533788813258</v>
      </c>
      <c r="G17" s="13">
        <f t="shared" si="1"/>
        <v>58.078251428875809</v>
      </c>
      <c r="H17" s="37">
        <f t="shared" si="2"/>
        <v>3.3459725665419606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39.23591836699984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135.59292516999994</v>
      </c>
      <c r="T17" s="49" t="s">
        <v>107</v>
      </c>
      <c r="U17" s="21">
        <f t="shared" ref="U17:U25" si="9">AC20</f>
        <v>974.33251700699998</v>
      </c>
      <c r="V17" s="32">
        <f>U46-U45</f>
        <v>39.23591836699984</v>
      </c>
      <c r="W17" s="22">
        <v>14</v>
      </c>
      <c r="X17" s="32">
        <f>U53-U51</f>
        <v>97.502040815999862</v>
      </c>
      <c r="Y17" s="22">
        <v>16</v>
      </c>
      <c r="Z17" s="32">
        <f t="shared" si="8"/>
        <v>135.59292516999994</v>
      </c>
      <c r="AA17" s="21">
        <v>14</v>
      </c>
      <c r="AB17" s="11" t="s">
        <v>132</v>
      </c>
      <c r="AC17" s="50">
        <v>872.26485260799996</v>
      </c>
      <c r="AD17" s="49" t="s">
        <v>132</v>
      </c>
      <c r="AG17" s="74"/>
    </row>
    <row r="18" spans="1:33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39.170566945758893</v>
      </c>
      <c r="G18" s="13">
        <f t="shared" si="1"/>
        <v>38.824661498290126</v>
      </c>
      <c r="H18" s="37">
        <f t="shared" si="2"/>
        <v>0.89094259710158752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38.294058956999834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132.90521541899989</v>
      </c>
      <c r="T18" s="49" t="s">
        <v>108</v>
      </c>
      <c r="U18" s="21">
        <f t="shared" si="9"/>
        <v>1014.044444444</v>
      </c>
      <c r="V18" s="32">
        <f>U49-U48</f>
        <v>38.294058956999834</v>
      </c>
      <c r="W18" s="22">
        <v>15</v>
      </c>
      <c r="X18" s="32">
        <f>U56-U54</f>
        <v>159.48480725600007</v>
      </c>
      <c r="Y18" s="22">
        <v>17</v>
      </c>
      <c r="Z18" s="32">
        <f t="shared" si="8"/>
        <v>132.90521541899989</v>
      </c>
      <c r="AA18" s="21">
        <v>15</v>
      </c>
      <c r="AB18" s="11" t="s">
        <v>133</v>
      </c>
      <c r="AC18" s="50">
        <v>895.35673469400001</v>
      </c>
      <c r="AD18" s="49" t="s">
        <v>133</v>
      </c>
      <c r="AG18" s="74"/>
    </row>
    <row r="19" spans="1:33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96.566639473479199</v>
      </c>
      <c r="G19" s="25">
        <f t="shared" si="1"/>
        <v>87.074977394799433</v>
      </c>
      <c r="H19" s="41">
        <f t="shared" si="2"/>
        <v>10.900562208181128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22.678639454999939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97.502040815999862</v>
      </c>
      <c r="T19" s="49" t="s">
        <v>109</v>
      </c>
      <c r="U19" s="21">
        <f t="shared" si="9"/>
        <v>1170.0099773239999</v>
      </c>
      <c r="V19" s="32">
        <f>U52-U51</f>
        <v>22.678639454999939</v>
      </c>
      <c r="W19" s="22">
        <v>16</v>
      </c>
      <c r="X19" s="32">
        <f>U59-U57</f>
        <v>40.922267573999989</v>
      </c>
      <c r="Y19" s="22">
        <v>18</v>
      </c>
      <c r="Z19" s="32">
        <f t="shared" si="8"/>
        <v>97.502040815999862</v>
      </c>
      <c r="AA19" s="21">
        <v>16</v>
      </c>
      <c r="AB19" s="11" t="s">
        <v>134</v>
      </c>
      <c r="AC19" s="50">
        <v>969.59564625899998</v>
      </c>
      <c r="AD19" s="49" t="s">
        <v>134</v>
      </c>
      <c r="AG19" s="74"/>
    </row>
    <row r="20" spans="1:33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74.204352424259866</v>
      </c>
      <c r="G20" s="25">
        <f t="shared" si="1"/>
        <v>73.737431184421297</v>
      </c>
      <c r="H20" s="37">
        <f t="shared" si="2"/>
        <v>0.63322146206961616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45.280362812000021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159.48480725600007</v>
      </c>
      <c r="T20" s="49" t="s">
        <v>110</v>
      </c>
      <c r="U20" s="21">
        <f t="shared" si="9"/>
        <v>1173.9167346940001</v>
      </c>
      <c r="V20" s="32">
        <f>U55-U54</f>
        <v>45.280362812000021</v>
      </c>
      <c r="W20" s="22">
        <v>17</v>
      </c>
      <c r="X20" s="32">
        <f>U62-U60</f>
        <v>65.578956916000152</v>
      </c>
      <c r="Y20" s="22">
        <v>19</v>
      </c>
      <c r="Z20" s="32">
        <f t="shared" si="8"/>
        <v>159.48480725600007</v>
      </c>
      <c r="AA20" s="21">
        <v>17</v>
      </c>
      <c r="AB20" s="11" t="s">
        <v>107</v>
      </c>
      <c r="AC20" s="50">
        <v>974.33251700699998</v>
      </c>
      <c r="AD20" s="49" t="s">
        <v>107</v>
      </c>
      <c r="AG20" s="74"/>
    </row>
    <row r="21" spans="1:33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112.00752991483971</v>
      </c>
      <c r="G21" s="25">
        <f t="shared" si="1"/>
        <v>109.96458082051838</v>
      </c>
      <c r="H21" s="37">
        <f t="shared" si="2"/>
        <v>1.8578246550639641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18.213061225000047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40.922267573999989</v>
      </c>
      <c r="T21" s="49" t="s">
        <v>111</v>
      </c>
      <c r="U21" s="21">
        <f t="shared" si="9"/>
        <v>1217.1203628119999</v>
      </c>
      <c r="V21" s="32">
        <f>U58-U57</f>
        <v>18.213061225000047</v>
      </c>
      <c r="W21" s="22">
        <v>18</v>
      </c>
      <c r="X21" s="32">
        <f>U65-U63</f>
        <v>190.56326530600018</v>
      </c>
      <c r="Y21" s="22">
        <v>20</v>
      </c>
      <c r="Z21" s="32">
        <f t="shared" si="8"/>
        <v>40.922267573999989</v>
      </c>
      <c r="AA21" s="21">
        <v>18</v>
      </c>
      <c r="AB21" s="11" t="s">
        <v>108</v>
      </c>
      <c r="AC21" s="50">
        <v>1014.044444444</v>
      </c>
      <c r="AD21" s="49" t="s">
        <v>108</v>
      </c>
      <c r="AG21" s="74"/>
    </row>
    <row r="22" spans="1:33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81.132505984642833</v>
      </c>
      <c r="G22" s="13">
        <f t="shared" si="1"/>
        <v>78.988813540219127</v>
      </c>
      <c r="H22" s="37">
        <f t="shared" si="2"/>
        <v>2.7139190327655598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28.34866213100031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65.578956916000152</v>
      </c>
      <c r="T22" s="49" t="s">
        <v>112</v>
      </c>
      <c r="U22" s="21">
        <f t="shared" si="9"/>
        <v>1333.6293877549999</v>
      </c>
      <c r="V22" s="32">
        <f>U61-U60</f>
        <v>28.34866213100031</v>
      </c>
      <c r="W22" s="22">
        <v>19</v>
      </c>
      <c r="X22" s="32">
        <f>U68-U66</f>
        <v>181.95736961400007</v>
      </c>
      <c r="Y22" s="22">
        <v>21</v>
      </c>
      <c r="Z22" s="32">
        <f t="shared" si="8"/>
        <v>65.578956916000152</v>
      </c>
      <c r="AA22" s="21">
        <v>19</v>
      </c>
      <c r="AB22" s="11" t="s">
        <v>109</v>
      </c>
      <c r="AC22" s="50">
        <v>1170.0099773239999</v>
      </c>
      <c r="AD22" s="49" t="s">
        <v>109</v>
      </c>
      <c r="AG22" s="74"/>
    </row>
    <row r="23" spans="1:33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54.55700921995772</v>
      </c>
      <c r="G23" s="13">
        <f t="shared" si="1"/>
        <v>52.423534955482573</v>
      </c>
      <c r="H23" s="37">
        <f t="shared" si="2"/>
        <v>4.0696879107577688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40.141496598000231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190.56326530600018</v>
      </c>
      <c r="T23" s="49" t="s">
        <v>113</v>
      </c>
      <c r="U23" s="21">
        <f t="shared" si="9"/>
        <v>1338.386575964</v>
      </c>
      <c r="V23" s="32">
        <f>U64-U63</f>
        <v>40.141496598000231</v>
      </c>
      <c r="W23" s="22">
        <v>20</v>
      </c>
      <c r="X23" s="32">
        <f>U71-U69</f>
        <v>68.945850340000106</v>
      </c>
      <c r="Y23" s="22">
        <v>22</v>
      </c>
      <c r="Z23" s="32">
        <f t="shared" si="8"/>
        <v>190.56326530600018</v>
      </c>
      <c r="AA23" s="21">
        <v>20</v>
      </c>
      <c r="AB23" s="11" t="s">
        <v>110</v>
      </c>
      <c r="AC23" s="50">
        <v>1173.9167346940001</v>
      </c>
      <c r="AD23" s="49" t="s">
        <v>110</v>
      </c>
      <c r="AG23" s="74"/>
    </row>
    <row r="24" spans="1:33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39.345243093453568</v>
      </c>
      <c r="G24" s="13">
        <f t="shared" si="1"/>
        <v>40.888698357109881</v>
      </c>
      <c r="H24" s="37">
        <f t="shared" si="2"/>
        <v>-3.7747723103734621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51.848707482999998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181.95736961400007</v>
      </c>
      <c r="T24" s="49" t="s">
        <v>114</v>
      </c>
      <c r="U24" s="21">
        <f t="shared" si="9"/>
        <v>1378.968888889</v>
      </c>
      <c r="V24" s="32">
        <f>U67-U66</f>
        <v>51.848707482999998</v>
      </c>
      <c r="W24" s="22">
        <v>21</v>
      </c>
      <c r="X24" s="32">
        <f>U74-U72</f>
        <v>147.458321996</v>
      </c>
      <c r="Y24" s="22">
        <v>23</v>
      </c>
      <c r="Z24" s="32">
        <f t="shared" si="8"/>
        <v>181.95736961400007</v>
      </c>
      <c r="AA24" s="21">
        <v>21</v>
      </c>
      <c r="AB24" s="11" t="s">
        <v>111</v>
      </c>
      <c r="AC24" s="50">
        <v>1217.1203628119999</v>
      </c>
      <c r="AD24" s="49" t="s">
        <v>111</v>
      </c>
      <c r="AG24" s="74"/>
    </row>
    <row r="25" spans="1:33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>L25/M25*60</f>
        <v>112.08607668491726</v>
      </c>
      <c r="G25" s="13">
        <f t="shared" si="1"/>
        <v>111.39176559759272</v>
      </c>
      <c r="H25" s="37">
        <f t="shared" si="2"/>
        <v>0.62330557703229417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18.735600906999935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68.945850340000106</v>
      </c>
      <c r="T25" s="49" t="s">
        <v>115</v>
      </c>
      <c r="U25" s="21">
        <f t="shared" si="9"/>
        <v>1453.673650794</v>
      </c>
      <c r="V25" s="32">
        <f>U70-U69</f>
        <v>18.735600906999935</v>
      </c>
      <c r="W25" s="22">
        <v>22</v>
      </c>
      <c r="X25" s="32">
        <f>U77-U75</f>
        <v>180.90666666700008</v>
      </c>
      <c r="Y25" s="22">
        <v>24</v>
      </c>
      <c r="Z25" s="32">
        <f t="shared" si="8"/>
        <v>68.945850340000106</v>
      </c>
      <c r="AA25" s="21">
        <v>22</v>
      </c>
      <c r="AB25" s="11" t="s">
        <v>112</v>
      </c>
      <c r="AC25" s="50">
        <v>1333.6293877549999</v>
      </c>
      <c r="AD25" s="49" t="s">
        <v>112</v>
      </c>
      <c r="AG25" s="74"/>
    </row>
    <row r="26" spans="1:33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39.583093979495203</v>
      </c>
      <c r="G26" s="13">
        <f t="shared" si="1"/>
        <v>38.858396884208638</v>
      </c>
      <c r="H26" s="37">
        <f t="shared" si="2"/>
        <v>1.8649691016488363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56.842448979999972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147.458321996</v>
      </c>
      <c r="T26" s="49" t="s">
        <v>116</v>
      </c>
      <c r="U26" s="21">
        <f t="shared" ref="U26:U31" si="10">AC53</f>
        <v>2501.0561451250001</v>
      </c>
      <c r="V26" s="32">
        <f>U73-U72</f>
        <v>56.842448979999972</v>
      </c>
      <c r="W26" s="22">
        <v>23</v>
      </c>
      <c r="X26" s="2">
        <f>SUM(X2:X25)</f>
        <v>3435.9814965960004</v>
      </c>
      <c r="Z26" s="32">
        <f t="shared" si="8"/>
        <v>147.458321996</v>
      </c>
      <c r="AA26" s="21">
        <v>23</v>
      </c>
      <c r="AB26" s="11" t="s">
        <v>113</v>
      </c>
      <c r="AC26" s="50">
        <v>1338.386575964</v>
      </c>
      <c r="AD26" s="49" t="s">
        <v>113</v>
      </c>
      <c r="AG26" s="74"/>
    </row>
    <row r="27" spans="1:33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64.092212691329095</v>
      </c>
      <c r="G27" s="13">
        <f t="shared" si="1"/>
        <v>60.694280660265498</v>
      </c>
      <c r="H27" s="37">
        <f t="shared" si="2"/>
        <v>5.5984385910814636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84.253605442000207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180.90666666700008</v>
      </c>
      <c r="T27" s="49" t="s">
        <v>117</v>
      </c>
      <c r="U27" s="21">
        <f t="shared" si="10"/>
        <v>2538.4939682539998</v>
      </c>
      <c r="V27" s="32">
        <f>U76-U75</f>
        <v>84.253605442000207</v>
      </c>
      <c r="W27" s="22">
        <v>24</v>
      </c>
      <c r="X27" s="32">
        <f t="shared" ref="X27:X32" si="11">U33-U32</f>
        <v>25.579682539999794</v>
      </c>
      <c r="Y27" s="22" t="s">
        <v>68</v>
      </c>
      <c r="Z27" s="32">
        <f t="shared" si="8"/>
        <v>180.90666666700008</v>
      </c>
      <c r="AA27" s="21">
        <v>24</v>
      </c>
      <c r="AB27" s="11" t="s">
        <v>114</v>
      </c>
      <c r="AC27" s="50">
        <v>1378.968888889</v>
      </c>
      <c r="AD27" s="49" t="s">
        <v>114</v>
      </c>
      <c r="AG27" s="74"/>
    </row>
    <row r="28" spans="1:33" x14ac:dyDescent="0.3">
      <c r="T28" s="49" t="s">
        <v>118</v>
      </c>
      <c r="U28" s="21">
        <f t="shared" si="10"/>
        <v>2635.3632653059999</v>
      </c>
      <c r="V28" s="32"/>
      <c r="X28" s="32">
        <f t="shared" si="11"/>
        <v>18.120272109000325</v>
      </c>
      <c r="Y28" s="22" t="s">
        <v>42</v>
      </c>
      <c r="Z28" s="21"/>
      <c r="AB28" s="11" t="s">
        <v>115</v>
      </c>
      <c r="AC28" s="50">
        <v>1453.673650794</v>
      </c>
      <c r="AD28" s="49" t="s">
        <v>115</v>
      </c>
      <c r="AG28" s="74"/>
    </row>
    <row r="29" spans="1:33" x14ac:dyDescent="0.3">
      <c r="T29" s="49" t="s">
        <v>119</v>
      </c>
      <c r="U29" s="21">
        <f t="shared" si="10"/>
        <v>2638.9681632649999</v>
      </c>
      <c r="V29" s="32"/>
      <c r="X29" s="32">
        <f t="shared" si="11"/>
        <v>57.806077096999616</v>
      </c>
      <c r="Y29" s="22" t="s">
        <v>43</v>
      </c>
      <c r="Z29" s="21"/>
      <c r="AB29" s="11" t="s">
        <v>135</v>
      </c>
      <c r="AC29" s="50">
        <v>1457.0579591840001</v>
      </c>
      <c r="AD29" s="49" t="s">
        <v>135</v>
      </c>
      <c r="AG29" s="74"/>
    </row>
    <row r="30" spans="1:33" x14ac:dyDescent="0.3">
      <c r="T30" s="49" t="s">
        <v>120</v>
      </c>
      <c r="U30" s="21">
        <f t="shared" si="10"/>
        <v>2668.408163265</v>
      </c>
      <c r="V30" s="32"/>
      <c r="X30" s="32">
        <f t="shared" si="11"/>
        <v>28.733968254000047</v>
      </c>
      <c r="Y30" s="22" t="s">
        <v>69</v>
      </c>
      <c r="Z30" s="21"/>
      <c r="AB30" s="11" t="s">
        <v>136</v>
      </c>
      <c r="AC30" s="50">
        <v>1496.2938775509999</v>
      </c>
      <c r="AD30" s="49" t="s">
        <v>136</v>
      </c>
      <c r="AG30" s="74"/>
    </row>
    <row r="31" spans="1:33" x14ac:dyDescent="0.3">
      <c r="T31" s="49" t="s">
        <v>121</v>
      </c>
      <c r="U31" s="21">
        <f t="shared" si="10"/>
        <v>2785.8895238099999</v>
      </c>
      <c r="V31" s="32"/>
      <c r="X31" s="32">
        <f t="shared" si="11"/>
        <v>19.705759637000028</v>
      </c>
      <c r="Y31" s="22" t="s">
        <v>70</v>
      </c>
      <c r="Z31" s="21"/>
      <c r="AB31" s="11" t="s">
        <v>137</v>
      </c>
      <c r="AC31" s="50">
        <v>1592.650884354</v>
      </c>
      <c r="AD31" s="49" t="s">
        <v>137</v>
      </c>
      <c r="AG31" s="74"/>
    </row>
    <row r="32" spans="1:33" x14ac:dyDescent="0.3">
      <c r="T32" s="49" t="s">
        <v>122</v>
      </c>
      <c r="U32" s="21">
        <f t="shared" ref="U32:U41" si="12">AC62</f>
        <v>2939.53015873</v>
      </c>
      <c r="V32" s="32"/>
      <c r="X32" s="32">
        <f t="shared" si="11"/>
        <v>65.024580498999967</v>
      </c>
      <c r="Y32" s="22" t="s">
        <v>71</v>
      </c>
      <c r="Z32" s="21"/>
      <c r="AB32" s="11" t="s">
        <v>138</v>
      </c>
      <c r="AC32" s="50">
        <v>1596.6839002270001</v>
      </c>
      <c r="AD32" s="49" t="s">
        <v>138</v>
      </c>
      <c r="AG32" s="74"/>
    </row>
    <row r="33" spans="20:33" x14ac:dyDescent="0.3">
      <c r="T33" s="49" t="s">
        <v>123</v>
      </c>
      <c r="U33" s="21">
        <f t="shared" si="12"/>
        <v>2965.1098412699998</v>
      </c>
      <c r="V33" s="32"/>
      <c r="X33" s="22"/>
      <c r="Z33" s="21"/>
      <c r="AB33" s="11" t="s">
        <v>139</v>
      </c>
      <c r="AC33" s="50">
        <v>1634.9779591839999</v>
      </c>
      <c r="AD33" s="49" t="s">
        <v>139</v>
      </c>
      <c r="AG33" s="74"/>
    </row>
    <row r="34" spans="20:33" x14ac:dyDescent="0.3">
      <c r="T34" s="49" t="s">
        <v>124</v>
      </c>
      <c r="U34" s="21">
        <f t="shared" si="12"/>
        <v>2983.2301133790002</v>
      </c>
      <c r="V34" s="32"/>
      <c r="X34" s="22"/>
      <c r="Z34" s="21"/>
      <c r="AB34" s="11" t="s">
        <v>140</v>
      </c>
      <c r="AC34" s="50">
        <v>1729.589115646</v>
      </c>
      <c r="AD34" s="49" t="s">
        <v>140</v>
      </c>
      <c r="AG34" s="74"/>
    </row>
    <row r="35" spans="20:33" x14ac:dyDescent="0.3">
      <c r="T35" s="49" t="s">
        <v>125</v>
      </c>
      <c r="U35" s="21">
        <f t="shared" si="12"/>
        <v>3041.0361904759998</v>
      </c>
      <c r="V35" s="32"/>
      <c r="X35" s="22"/>
      <c r="Y35" s="42"/>
      <c r="Z35" s="21"/>
      <c r="AB35" s="11" t="s">
        <v>141</v>
      </c>
      <c r="AC35" s="50">
        <v>1734.1866666670001</v>
      </c>
      <c r="AD35" s="49" t="s">
        <v>141</v>
      </c>
      <c r="AG35" s="74"/>
    </row>
    <row r="36" spans="20:33" x14ac:dyDescent="0.3">
      <c r="T36" s="49" t="s">
        <v>126</v>
      </c>
      <c r="U36" s="21">
        <f t="shared" si="12"/>
        <v>3069.7701587299998</v>
      </c>
      <c r="V36" s="32"/>
      <c r="X36" s="22"/>
      <c r="Y36" s="42"/>
      <c r="Z36" s="21"/>
      <c r="AB36" s="11" t="s">
        <v>142</v>
      </c>
      <c r="AC36" s="50">
        <v>1756.865306122</v>
      </c>
      <c r="AD36" s="49" t="s">
        <v>142</v>
      </c>
      <c r="AG36" s="74"/>
    </row>
    <row r="37" spans="20:33" x14ac:dyDescent="0.3">
      <c r="T37" s="49" t="s">
        <v>127</v>
      </c>
      <c r="U37" s="21">
        <f t="shared" si="12"/>
        <v>3089.4759183669998</v>
      </c>
      <c r="V37" s="32"/>
      <c r="X37" s="22"/>
      <c r="Y37" s="42"/>
      <c r="Z37" s="21"/>
      <c r="AB37" s="11" t="s">
        <v>143</v>
      </c>
      <c r="AC37" s="50">
        <v>1831.6887074829999</v>
      </c>
      <c r="AD37" s="49" t="s">
        <v>143</v>
      </c>
      <c r="AG37" s="74"/>
    </row>
    <row r="38" spans="20:33" x14ac:dyDescent="0.3">
      <c r="T38" s="49" t="s">
        <v>128</v>
      </c>
      <c r="U38" s="21">
        <f t="shared" si="12"/>
        <v>3154.5004988659998</v>
      </c>
      <c r="V38" s="32"/>
      <c r="X38" s="22"/>
      <c r="Z38" s="21"/>
      <c r="AB38" s="11" t="s">
        <v>144</v>
      </c>
      <c r="AC38" s="50">
        <v>1841.7269841269999</v>
      </c>
      <c r="AD38" s="49" t="s">
        <v>144</v>
      </c>
      <c r="AG38" s="74"/>
    </row>
    <row r="39" spans="20:33" x14ac:dyDescent="0.3">
      <c r="T39" s="49" t="s">
        <v>129</v>
      </c>
      <c r="U39" s="21">
        <f t="shared" si="12"/>
        <v>3156.977777778</v>
      </c>
      <c r="V39" s="32"/>
      <c r="X39" s="22"/>
      <c r="Z39" s="21"/>
      <c r="AB39" s="11" t="s">
        <v>145</v>
      </c>
      <c r="AC39" s="50">
        <v>1887.0073469389999</v>
      </c>
      <c r="AD39" s="49" t="s">
        <v>145</v>
      </c>
      <c r="AG39" s="74"/>
    </row>
    <row r="40" spans="20:33" x14ac:dyDescent="0.3">
      <c r="T40" s="49" t="s">
        <v>130</v>
      </c>
      <c r="U40" s="21">
        <f t="shared" si="12"/>
        <v>3186.4772789120002</v>
      </c>
      <c r="V40" s="32"/>
      <c r="X40" s="22"/>
      <c r="Z40" s="21"/>
      <c r="AB40" s="11" t="s">
        <v>146</v>
      </c>
      <c r="AC40" s="50">
        <v>2001.211791383</v>
      </c>
      <c r="AD40" s="49" t="s">
        <v>146</v>
      </c>
      <c r="AG40" s="74"/>
    </row>
    <row r="41" spans="20:33" x14ac:dyDescent="0.3">
      <c r="T41" s="49" t="s">
        <v>131</v>
      </c>
      <c r="U41" s="21">
        <f t="shared" si="12"/>
        <v>3274.9714285710002</v>
      </c>
      <c r="V41" s="32"/>
      <c r="X41" s="22"/>
      <c r="Z41" s="21"/>
      <c r="AB41" s="11" t="s">
        <v>147</v>
      </c>
      <c r="AC41" s="50">
        <v>2005.289795918</v>
      </c>
      <c r="AD41" s="49" t="s">
        <v>147</v>
      </c>
      <c r="AG41" s="74"/>
    </row>
    <row r="42" spans="20:33" x14ac:dyDescent="0.3">
      <c r="T42" s="49" t="s">
        <v>132</v>
      </c>
      <c r="U42" s="21">
        <f>AC17</f>
        <v>872.26485260799996</v>
      </c>
      <c r="V42" s="32"/>
      <c r="X42" s="22"/>
      <c r="Z42" s="21"/>
      <c r="AB42" s="11" t="s">
        <v>148</v>
      </c>
      <c r="AC42" s="50">
        <v>2023.502857143</v>
      </c>
      <c r="AD42" s="49" t="s">
        <v>148</v>
      </c>
      <c r="AG42" s="74"/>
    </row>
    <row r="43" spans="20:33" x14ac:dyDescent="0.3">
      <c r="T43" s="49" t="s">
        <v>133</v>
      </c>
      <c r="U43" s="21">
        <f>AC18</f>
        <v>895.35673469400001</v>
      </c>
      <c r="V43" s="32"/>
      <c r="X43" s="22"/>
      <c r="Z43" s="21"/>
      <c r="AB43" s="11" t="s">
        <v>149</v>
      </c>
      <c r="AC43" s="50">
        <v>2046.212063492</v>
      </c>
      <c r="AD43" s="49" t="s">
        <v>149</v>
      </c>
      <c r="AG43" s="74"/>
    </row>
    <row r="44" spans="20:33" x14ac:dyDescent="0.3">
      <c r="T44" s="49" t="s">
        <v>134</v>
      </c>
      <c r="U44" s="21">
        <f>AC19</f>
        <v>969.59564625899998</v>
      </c>
      <c r="V44" s="32"/>
      <c r="X44" s="22"/>
      <c r="Z44" s="21"/>
      <c r="AB44" s="11" t="s">
        <v>150</v>
      </c>
      <c r="AC44" s="50">
        <v>2050.6441723359999</v>
      </c>
      <c r="AD44" s="49" t="s">
        <v>150</v>
      </c>
      <c r="AG44" s="74"/>
    </row>
    <row r="45" spans="20:33" x14ac:dyDescent="0.3">
      <c r="T45" s="49" t="s">
        <v>135</v>
      </c>
      <c r="U45" s="21">
        <f t="shared" ref="U45:U68" si="13">AC29</f>
        <v>1457.0579591840001</v>
      </c>
      <c r="V45" s="32"/>
      <c r="X45" s="22"/>
      <c r="Z45" s="21"/>
      <c r="AB45" s="11" t="s">
        <v>151</v>
      </c>
      <c r="AC45" s="50">
        <v>2078.9928344670002</v>
      </c>
      <c r="AD45" s="49" t="s">
        <v>151</v>
      </c>
      <c r="AG45" s="74"/>
    </row>
    <row r="46" spans="20:33" x14ac:dyDescent="0.3">
      <c r="T46" s="49" t="s">
        <v>136</v>
      </c>
      <c r="U46" s="21">
        <f t="shared" si="13"/>
        <v>1496.2938775509999</v>
      </c>
      <c r="V46" s="32"/>
      <c r="X46" s="22"/>
      <c r="Z46" s="21"/>
      <c r="AB46" s="11" t="s">
        <v>152</v>
      </c>
      <c r="AC46" s="50">
        <v>2116.223129252</v>
      </c>
      <c r="AD46" s="49" t="s">
        <v>152</v>
      </c>
      <c r="AG46" s="74"/>
    </row>
    <row r="47" spans="20:33" x14ac:dyDescent="0.3">
      <c r="T47" s="49" t="s">
        <v>137</v>
      </c>
      <c r="U47" s="21">
        <f t="shared" si="13"/>
        <v>1592.650884354</v>
      </c>
      <c r="V47" s="32"/>
      <c r="X47" s="22"/>
      <c r="Z47" s="21"/>
      <c r="AB47" s="11" t="s">
        <v>153</v>
      </c>
      <c r="AC47" s="50">
        <v>2120.692970522</v>
      </c>
      <c r="AD47" s="49" t="s">
        <v>153</v>
      </c>
      <c r="AG47" s="74"/>
    </row>
    <row r="48" spans="20:33" x14ac:dyDescent="0.3">
      <c r="T48" s="49" t="s">
        <v>138</v>
      </c>
      <c r="U48" s="21">
        <f t="shared" si="13"/>
        <v>1596.6839002270001</v>
      </c>
      <c r="V48" s="32"/>
      <c r="X48" s="22"/>
      <c r="Z48" s="21"/>
      <c r="AB48" s="11" t="s">
        <v>154</v>
      </c>
      <c r="AC48" s="50">
        <v>2160.8344671200002</v>
      </c>
      <c r="AD48" s="49" t="s">
        <v>154</v>
      </c>
      <c r="AG48" s="74"/>
    </row>
    <row r="49" spans="20:33" x14ac:dyDescent="0.3">
      <c r="T49" s="49" t="s">
        <v>139</v>
      </c>
      <c r="U49" s="21">
        <f t="shared" si="13"/>
        <v>1634.9779591839999</v>
      </c>
      <c r="V49" s="32"/>
      <c r="X49" s="22"/>
      <c r="Z49" s="21"/>
      <c r="AB49" s="11" t="s">
        <v>155</v>
      </c>
      <c r="AC49" s="50">
        <v>2311.2562358280002</v>
      </c>
      <c r="AD49" s="49" t="s">
        <v>155</v>
      </c>
      <c r="AG49" s="74"/>
    </row>
    <row r="50" spans="20:33" x14ac:dyDescent="0.3">
      <c r="T50" s="49" t="s">
        <v>140</v>
      </c>
      <c r="U50" s="21">
        <f t="shared" si="13"/>
        <v>1729.589115646</v>
      </c>
      <c r="V50" s="32"/>
      <c r="X50" s="22"/>
      <c r="Z50" s="21"/>
      <c r="AB50" s="11" t="s">
        <v>156</v>
      </c>
      <c r="AC50" s="50">
        <v>2314.6927891159999</v>
      </c>
      <c r="AD50" s="49" t="s">
        <v>156</v>
      </c>
      <c r="AG50" s="74"/>
    </row>
    <row r="51" spans="20:33" x14ac:dyDescent="0.3">
      <c r="T51" s="49" t="s">
        <v>141</v>
      </c>
      <c r="U51" s="21">
        <f t="shared" si="13"/>
        <v>1734.1866666670001</v>
      </c>
      <c r="V51" s="32"/>
      <c r="X51" s="22"/>
      <c r="Z51" s="21"/>
      <c r="AB51" s="11" t="s">
        <v>157</v>
      </c>
      <c r="AC51" s="50">
        <v>2366.5414965989999</v>
      </c>
      <c r="AD51" s="49" t="s">
        <v>157</v>
      </c>
      <c r="AG51" s="74"/>
    </row>
    <row r="52" spans="20:33" x14ac:dyDescent="0.3">
      <c r="T52" s="49" t="s">
        <v>142</v>
      </c>
      <c r="U52" s="21">
        <f t="shared" si="13"/>
        <v>1756.865306122</v>
      </c>
      <c r="V52" s="32"/>
      <c r="X52" s="22"/>
      <c r="Z52" s="21"/>
      <c r="AB52" s="11" t="s">
        <v>158</v>
      </c>
      <c r="AC52" s="50">
        <v>2496.6501587299999</v>
      </c>
      <c r="AD52" s="49" t="s">
        <v>158</v>
      </c>
      <c r="AG52" s="74"/>
    </row>
    <row r="53" spans="20:33" x14ac:dyDescent="0.3">
      <c r="T53" s="49" t="s">
        <v>143</v>
      </c>
      <c r="U53" s="21">
        <f t="shared" si="13"/>
        <v>1831.6887074829999</v>
      </c>
      <c r="V53" s="32"/>
      <c r="X53" s="22"/>
      <c r="Z53" s="21"/>
      <c r="AB53" s="11" t="s">
        <v>116</v>
      </c>
      <c r="AC53" s="50">
        <v>2501.0561451250001</v>
      </c>
      <c r="AD53" s="49" t="s">
        <v>116</v>
      </c>
      <c r="AG53" s="74"/>
    </row>
    <row r="54" spans="20:33" x14ac:dyDescent="0.3">
      <c r="T54" s="49" t="s">
        <v>144</v>
      </c>
      <c r="U54" s="21">
        <f t="shared" si="13"/>
        <v>1841.7269841269999</v>
      </c>
      <c r="V54" s="32"/>
      <c r="X54" s="22"/>
      <c r="Z54" s="21"/>
      <c r="AB54" s="11" t="s">
        <v>117</v>
      </c>
      <c r="AC54" s="50">
        <v>2538.4939682539998</v>
      </c>
      <c r="AD54" s="49" t="s">
        <v>117</v>
      </c>
      <c r="AG54" s="74"/>
    </row>
    <row r="55" spans="20:33" x14ac:dyDescent="0.3">
      <c r="T55" s="49" t="s">
        <v>145</v>
      </c>
      <c r="U55" s="21">
        <f t="shared" si="13"/>
        <v>1887.0073469389999</v>
      </c>
      <c r="V55" s="32"/>
      <c r="X55" s="22"/>
      <c r="Z55" s="21"/>
      <c r="AB55" s="11" t="s">
        <v>118</v>
      </c>
      <c r="AC55" s="50">
        <v>2635.3632653059999</v>
      </c>
      <c r="AD55" s="49" t="s">
        <v>118</v>
      </c>
      <c r="AG55" s="74"/>
    </row>
    <row r="56" spans="20:33" x14ac:dyDescent="0.3">
      <c r="T56" s="49" t="s">
        <v>146</v>
      </c>
      <c r="U56" s="21">
        <f t="shared" si="13"/>
        <v>2001.211791383</v>
      </c>
      <c r="V56" s="32"/>
      <c r="X56" s="22"/>
      <c r="Z56" s="21"/>
      <c r="AB56" s="11" t="s">
        <v>119</v>
      </c>
      <c r="AC56" s="50">
        <v>2638.9681632649999</v>
      </c>
      <c r="AD56" s="49" t="s">
        <v>119</v>
      </c>
      <c r="AG56" s="74"/>
    </row>
    <row r="57" spans="20:33" x14ac:dyDescent="0.3">
      <c r="T57" s="49" t="s">
        <v>147</v>
      </c>
      <c r="U57" s="21">
        <f t="shared" si="13"/>
        <v>2005.289795918</v>
      </c>
      <c r="V57" s="32"/>
      <c r="X57" s="22"/>
      <c r="Z57" s="21"/>
      <c r="AB57" s="11" t="s">
        <v>120</v>
      </c>
      <c r="AC57" s="50">
        <v>2668.408163265</v>
      </c>
      <c r="AD57" s="49" t="s">
        <v>120</v>
      </c>
      <c r="AG57" s="74"/>
    </row>
    <row r="58" spans="20:33" x14ac:dyDescent="0.3">
      <c r="T58" s="49" t="s">
        <v>148</v>
      </c>
      <c r="U58" s="21">
        <f t="shared" si="13"/>
        <v>2023.502857143</v>
      </c>
      <c r="V58" s="32"/>
      <c r="X58" s="22"/>
      <c r="Z58" s="21"/>
      <c r="AB58" s="11" t="s">
        <v>121</v>
      </c>
      <c r="AC58" s="50">
        <v>2785.8895238099999</v>
      </c>
      <c r="AD58" s="49" t="s">
        <v>121</v>
      </c>
      <c r="AG58" s="74"/>
    </row>
    <row r="59" spans="20:33" x14ac:dyDescent="0.3">
      <c r="T59" s="49" t="s">
        <v>149</v>
      </c>
      <c r="U59" s="21">
        <f t="shared" si="13"/>
        <v>2046.212063492</v>
      </c>
      <c r="V59" s="32"/>
      <c r="X59" s="22"/>
      <c r="Z59" s="21"/>
      <c r="AB59" s="11" t="s">
        <v>162</v>
      </c>
      <c r="AC59" s="50">
        <v>2788.6323809519999</v>
      </c>
      <c r="AD59" s="49" t="s">
        <v>162</v>
      </c>
      <c r="AG59" s="74"/>
    </row>
    <row r="60" spans="20:33" x14ac:dyDescent="0.3">
      <c r="T60" s="49" t="s">
        <v>150</v>
      </c>
      <c r="U60" s="21">
        <f t="shared" si="13"/>
        <v>2050.6441723359999</v>
      </c>
      <c r="V60" s="32"/>
      <c r="X60" s="22"/>
      <c r="Z60" s="21"/>
      <c r="AB60" s="11" t="s">
        <v>163</v>
      </c>
      <c r="AC60" s="50">
        <v>2845.4748299319999</v>
      </c>
      <c r="AD60" s="49" t="s">
        <v>163</v>
      </c>
      <c r="AG60" s="74"/>
    </row>
    <row r="61" spans="20:33" x14ac:dyDescent="0.3">
      <c r="T61" s="49" t="s">
        <v>151</v>
      </c>
      <c r="U61" s="21">
        <f t="shared" si="13"/>
        <v>2078.9928344670002</v>
      </c>
      <c r="V61" s="32"/>
      <c r="X61" s="22"/>
      <c r="Z61" s="21"/>
      <c r="AB61" s="11" t="s">
        <v>164</v>
      </c>
      <c r="AC61" s="50">
        <v>2936.0907029479999</v>
      </c>
      <c r="AD61" s="49" t="s">
        <v>164</v>
      </c>
      <c r="AG61" s="74"/>
    </row>
    <row r="62" spans="20:33" x14ac:dyDescent="0.3">
      <c r="T62" s="49" t="s">
        <v>152</v>
      </c>
      <c r="U62" s="21">
        <f t="shared" si="13"/>
        <v>2116.223129252</v>
      </c>
      <c r="V62" s="32"/>
      <c r="X62" s="22"/>
      <c r="Z62" s="21"/>
      <c r="AB62" s="11" t="s">
        <v>122</v>
      </c>
      <c r="AC62" s="50">
        <v>2939.53015873</v>
      </c>
      <c r="AD62" s="49" t="s">
        <v>122</v>
      </c>
      <c r="AG62" s="74"/>
    </row>
    <row r="63" spans="20:33" x14ac:dyDescent="0.3">
      <c r="T63" s="49" t="s">
        <v>153</v>
      </c>
      <c r="U63" s="21">
        <f t="shared" si="13"/>
        <v>2120.692970522</v>
      </c>
      <c r="V63" s="32"/>
      <c r="X63" s="22"/>
      <c r="Z63" s="21"/>
      <c r="AB63" s="11" t="s">
        <v>123</v>
      </c>
      <c r="AC63" s="50">
        <v>2965.1098412699998</v>
      </c>
      <c r="AD63" s="49" t="s">
        <v>123</v>
      </c>
      <c r="AG63" s="74"/>
    </row>
    <row r="64" spans="20:33" x14ac:dyDescent="0.3">
      <c r="T64" s="49" t="s">
        <v>154</v>
      </c>
      <c r="U64" s="21">
        <f t="shared" si="13"/>
        <v>2160.8344671200002</v>
      </c>
      <c r="V64" s="32"/>
      <c r="X64" s="22"/>
      <c r="Z64" s="21"/>
      <c r="AB64" s="11" t="s">
        <v>124</v>
      </c>
      <c r="AC64" s="50">
        <v>2983.2301133790002</v>
      </c>
      <c r="AD64" s="49" t="s">
        <v>124</v>
      </c>
      <c r="AG64" s="74"/>
    </row>
    <row r="65" spans="20:33" x14ac:dyDescent="0.3">
      <c r="T65" s="49" t="s">
        <v>155</v>
      </c>
      <c r="U65" s="21">
        <f t="shared" si="13"/>
        <v>2311.2562358280002</v>
      </c>
      <c r="V65" s="32"/>
      <c r="X65" s="22"/>
      <c r="Z65" s="21"/>
      <c r="AB65" s="11" t="s">
        <v>125</v>
      </c>
      <c r="AC65" s="50">
        <v>3041.0361904759998</v>
      </c>
      <c r="AD65" s="49" t="s">
        <v>125</v>
      </c>
      <c r="AG65" s="74"/>
    </row>
    <row r="66" spans="20:33" x14ac:dyDescent="0.3">
      <c r="T66" s="49" t="s">
        <v>156</v>
      </c>
      <c r="U66" s="21">
        <f t="shared" si="13"/>
        <v>2314.6927891159999</v>
      </c>
      <c r="V66" s="32"/>
      <c r="X66" s="22"/>
      <c r="Z66" s="21"/>
      <c r="AB66" s="11" t="s">
        <v>126</v>
      </c>
      <c r="AC66" s="50">
        <v>3069.7701587299998</v>
      </c>
      <c r="AD66" s="49" t="s">
        <v>126</v>
      </c>
      <c r="AG66" s="74"/>
    </row>
    <row r="67" spans="20:33" x14ac:dyDescent="0.3">
      <c r="T67" s="49" t="s">
        <v>157</v>
      </c>
      <c r="U67" s="21">
        <f t="shared" si="13"/>
        <v>2366.5414965989999</v>
      </c>
      <c r="V67" s="32"/>
      <c r="X67" s="22"/>
      <c r="Z67" s="21"/>
      <c r="AB67" s="11" t="s">
        <v>127</v>
      </c>
      <c r="AC67" s="50">
        <v>3089.4759183669998</v>
      </c>
      <c r="AD67" s="49" t="s">
        <v>127</v>
      </c>
      <c r="AG67" s="74"/>
    </row>
    <row r="68" spans="20:33" x14ac:dyDescent="0.3">
      <c r="T68" s="49" t="s">
        <v>158</v>
      </c>
      <c r="U68" s="21">
        <f t="shared" si="13"/>
        <v>2496.6501587299999</v>
      </c>
      <c r="V68" s="32"/>
      <c r="X68" s="22"/>
      <c r="Z68" s="21"/>
      <c r="AB68" s="11" t="s">
        <v>128</v>
      </c>
      <c r="AC68" s="50">
        <v>3154.5004988659998</v>
      </c>
      <c r="AD68" s="49" t="s">
        <v>128</v>
      </c>
      <c r="AG68" s="74"/>
    </row>
    <row r="69" spans="20:33" x14ac:dyDescent="0.3">
      <c r="T69" s="49" t="s">
        <v>159</v>
      </c>
      <c r="U69" s="50">
        <v>3279.020408163</v>
      </c>
      <c r="V69" s="32"/>
      <c r="X69" s="22"/>
      <c r="Z69" s="21"/>
      <c r="AB69" s="11" t="s">
        <v>129</v>
      </c>
      <c r="AC69" s="50">
        <v>3156.977777778</v>
      </c>
      <c r="AD69" s="49" t="s">
        <v>129</v>
      </c>
      <c r="AG69" s="74"/>
    </row>
    <row r="70" spans="20:33" x14ac:dyDescent="0.3">
      <c r="T70" s="49" t="s">
        <v>160</v>
      </c>
      <c r="U70" s="50">
        <v>3297.7560090699999</v>
      </c>
      <c r="V70" s="32"/>
      <c r="X70" s="22"/>
      <c r="Z70" s="21"/>
      <c r="AB70" s="11" t="s">
        <v>130</v>
      </c>
      <c r="AC70" s="50">
        <v>3186.4772789120002</v>
      </c>
      <c r="AD70" s="49" t="s">
        <v>130</v>
      </c>
      <c r="AG70" s="74"/>
    </row>
    <row r="71" spans="20:33" x14ac:dyDescent="0.3">
      <c r="T71" s="49" t="s">
        <v>161</v>
      </c>
      <c r="U71" s="50">
        <v>3347.9662585030001</v>
      </c>
      <c r="V71" s="32"/>
      <c r="X71" s="22"/>
      <c r="Z71" s="21"/>
      <c r="AB71" s="11" t="s">
        <v>131</v>
      </c>
      <c r="AC71" s="50">
        <v>3274.9714285710002</v>
      </c>
      <c r="AD71" s="49" t="s">
        <v>131</v>
      </c>
      <c r="AG71" s="74"/>
    </row>
    <row r="72" spans="20:33" x14ac:dyDescent="0.3">
      <c r="T72" s="49" t="s">
        <v>162</v>
      </c>
      <c r="U72" s="21">
        <f>AC59</f>
        <v>2788.6323809519999</v>
      </c>
      <c r="V72" s="32"/>
      <c r="X72" s="22"/>
      <c r="Z72" s="21"/>
      <c r="AB72" s="11" t="s">
        <v>159</v>
      </c>
      <c r="AC72" s="50">
        <v>3279.020408163</v>
      </c>
      <c r="AD72" s="49" t="s">
        <v>159</v>
      </c>
      <c r="AG72" s="74"/>
    </row>
    <row r="73" spans="20:33" x14ac:dyDescent="0.3">
      <c r="T73" s="49" t="s">
        <v>163</v>
      </c>
      <c r="U73" s="21">
        <f>AC60</f>
        <v>2845.4748299319999</v>
      </c>
      <c r="V73" s="32"/>
      <c r="X73" s="22"/>
      <c r="Z73" s="21"/>
      <c r="AB73" s="11" t="s">
        <v>160</v>
      </c>
      <c r="AC73" s="50">
        <v>3297.7560090699999</v>
      </c>
      <c r="AD73" s="49" t="s">
        <v>160</v>
      </c>
      <c r="AG73" s="74"/>
    </row>
    <row r="74" spans="20:33" x14ac:dyDescent="0.3">
      <c r="T74" s="49" t="s">
        <v>164</v>
      </c>
      <c r="U74" s="21">
        <f>AC61</f>
        <v>2936.0907029479999</v>
      </c>
      <c r="V74" s="32"/>
      <c r="X74" s="22"/>
      <c r="Z74" s="21"/>
      <c r="AB74" s="11" t="s">
        <v>161</v>
      </c>
      <c r="AC74" s="50">
        <v>3347.9662585030001</v>
      </c>
      <c r="AD74" s="49" t="s">
        <v>161</v>
      </c>
      <c r="AG74" s="74"/>
    </row>
    <row r="75" spans="20:33" x14ac:dyDescent="0.3">
      <c r="T75" s="49" t="s">
        <v>165</v>
      </c>
      <c r="U75" s="21">
        <f>AC75</f>
        <v>3349.8035374149999</v>
      </c>
      <c r="V75" s="32"/>
      <c r="X75" s="22"/>
      <c r="Z75" s="21"/>
      <c r="AB75" s="11" t="s">
        <v>165</v>
      </c>
      <c r="AC75" s="50">
        <v>3349.8035374149999</v>
      </c>
      <c r="AD75" s="49" t="s">
        <v>165</v>
      </c>
      <c r="AG75" s="74"/>
    </row>
    <row r="76" spans="20:33" x14ac:dyDescent="0.3">
      <c r="T76" s="49" t="s">
        <v>166</v>
      </c>
      <c r="U76" s="21">
        <f>AC76</f>
        <v>3434.0571428570001</v>
      </c>
      <c r="V76" s="32"/>
      <c r="X76" s="22"/>
      <c r="Z76" s="21"/>
      <c r="AB76" s="11" t="s">
        <v>166</v>
      </c>
      <c r="AC76" s="50">
        <v>3434.0571428570001</v>
      </c>
      <c r="AD76" s="49" t="s">
        <v>166</v>
      </c>
      <c r="AG76" s="74"/>
    </row>
    <row r="77" spans="20:33" x14ac:dyDescent="0.3">
      <c r="T77" s="49" t="s">
        <v>167</v>
      </c>
      <c r="U77" s="21">
        <f>AC77</f>
        <v>3530.710204082</v>
      </c>
      <c r="V77" s="32"/>
      <c r="X77" s="22"/>
      <c r="Z77" s="21"/>
      <c r="AB77" s="11" t="s">
        <v>167</v>
      </c>
      <c r="AC77" s="50">
        <v>3530.710204082</v>
      </c>
      <c r="AD77" s="49" t="s">
        <v>167</v>
      </c>
      <c r="AG77" s="74"/>
    </row>
    <row r="78" spans="20:33" x14ac:dyDescent="0.3">
      <c r="U78" s="75"/>
      <c r="AG78" s="74"/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Tabelle23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5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4" style="64" bestFit="1" customWidth="1"/>
    <col min="22" max="22" width="10" style="9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11.77734375" style="9" customWidth="1"/>
    <col min="27" max="27" width="4.109375" style="9" bestFit="1" customWidth="1"/>
    <col min="28" max="28" width="14.6640625" style="59" bestFit="1" customWidth="1"/>
    <col min="29" max="29" width="19.88671875" style="76" customWidth="1"/>
    <col min="30" max="30" width="4.5546875" style="9" bestFit="1" customWidth="1"/>
    <col min="31" max="16384" width="11.5546875" style="9"/>
  </cols>
  <sheetData>
    <row r="1" spans="1:30" x14ac:dyDescent="0.3">
      <c r="A1" s="16"/>
      <c r="B1" s="12" t="s">
        <v>296</v>
      </c>
      <c r="C1" s="16"/>
      <c r="D1" s="16"/>
      <c r="E1" s="16"/>
      <c r="F1" s="15" t="s">
        <v>77</v>
      </c>
      <c r="G1" s="15" t="s">
        <v>73</v>
      </c>
      <c r="H1" s="57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51" t="s">
        <v>296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46.00778967811577</v>
      </c>
      <c r="G2" s="13">
        <f t="shared" ref="G2:G27" si="1">Q2/R2*60</f>
        <v>47.379220563789318</v>
      </c>
      <c r="H2" s="53">
        <f t="shared" ref="H2:H27" si="2">(F2-G2)/G2*100</f>
        <v>-2.8945830458040405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36.515555556000002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345.72117913900001</v>
      </c>
      <c r="S2" s="42"/>
      <c r="T2" s="11" t="s">
        <v>92</v>
      </c>
      <c r="U2" s="64">
        <v>32.990476190000003</v>
      </c>
      <c r="V2" s="32">
        <f>U3-U2</f>
        <v>36.515555556000002</v>
      </c>
      <c r="W2" s="22">
        <v>1</v>
      </c>
      <c r="X2" s="32">
        <f>U4-U2</f>
        <v>345.72117913900001</v>
      </c>
      <c r="Y2" s="22">
        <v>1</v>
      </c>
      <c r="Z2" s="32">
        <f>X2</f>
        <v>345.72117913900001</v>
      </c>
      <c r="AA2" s="21">
        <v>1</v>
      </c>
      <c r="AB2" s="53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72.852422906194278</v>
      </c>
      <c r="G3" s="13">
        <f t="shared" si="1"/>
        <v>67.746465894782148</v>
      </c>
      <c r="H3" s="53">
        <f t="shared" si="2"/>
        <v>7.5368610657008341</v>
      </c>
      <c r="I3" s="32"/>
      <c r="J3" s="11" t="s">
        <v>32</v>
      </c>
      <c r="K3" s="61" t="s">
        <v>76</v>
      </c>
      <c r="L3" s="19">
        <v>44</v>
      </c>
      <c r="M3" s="32">
        <f t="shared" si="3"/>
        <v>36.237641724000014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90.189206349000017</v>
      </c>
      <c r="S3" s="42"/>
      <c r="T3" s="11" t="s">
        <v>93</v>
      </c>
      <c r="U3" s="64">
        <v>69.506031746000005</v>
      </c>
      <c r="V3" s="32">
        <f>U6-U5</f>
        <v>36.237641724000014</v>
      </c>
      <c r="W3" s="22">
        <v>2</v>
      </c>
      <c r="X3" s="32">
        <f>U7-U5</f>
        <v>90.189206349000017</v>
      </c>
      <c r="Y3" s="22">
        <v>2</v>
      </c>
      <c r="Z3" s="32">
        <f t="shared" ref="Z3:Z11" si="5">X3</f>
        <v>90.189206349000017</v>
      </c>
      <c r="AA3" s="21">
        <v>2</v>
      </c>
      <c r="AB3" s="53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42.276765697769285</v>
      </c>
      <c r="G4" s="13">
        <f t="shared" si="1"/>
        <v>44.258441177370386</v>
      </c>
      <c r="H4" s="53">
        <f t="shared" si="2"/>
        <v>-4.4775085314444922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46.124625851000019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148.44625850399996</v>
      </c>
      <c r="S4" s="42"/>
      <c r="T4" s="11" t="s">
        <v>94</v>
      </c>
      <c r="U4" s="64">
        <v>378.711655329</v>
      </c>
      <c r="V4" s="32">
        <f>U9-U8</f>
        <v>46.124625851000019</v>
      </c>
      <c r="W4" s="22">
        <v>3</v>
      </c>
      <c r="X4" s="32">
        <f>U10-U8</f>
        <v>148.44625850399996</v>
      </c>
      <c r="Y4" s="22">
        <v>3</v>
      </c>
      <c r="Z4" s="32">
        <f t="shared" si="5"/>
        <v>148.44625850399996</v>
      </c>
      <c r="AA4" s="21">
        <v>3</v>
      </c>
      <c r="AB4" s="53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172.83847980696154</v>
      </c>
      <c r="G5" s="13">
        <f t="shared" si="1"/>
        <v>161.82451084633317</v>
      </c>
      <c r="H5" s="53">
        <f t="shared" si="2"/>
        <v>6.8061191120096289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30.548752834999959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161.65659863999997</v>
      </c>
      <c r="S5" s="42"/>
      <c r="T5" s="11" t="s">
        <v>95</v>
      </c>
      <c r="U5" s="64">
        <v>386.70222222199999</v>
      </c>
      <c r="V5" s="32">
        <f>U12-U11</f>
        <v>30.548752834999959</v>
      </c>
      <c r="W5" s="22">
        <v>4</v>
      </c>
      <c r="X5" s="32">
        <f>U13-U11</f>
        <v>161.65659863999997</v>
      </c>
      <c r="Y5" s="22">
        <v>4</v>
      </c>
      <c r="Z5" s="32">
        <f t="shared" si="5"/>
        <v>161.65659863999997</v>
      </c>
      <c r="AA5" s="21">
        <v>4</v>
      </c>
      <c r="AB5" s="53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53.328324936972074</v>
      </c>
      <c r="G6" s="13">
        <f t="shared" si="1"/>
        <v>53.841984896506979</v>
      </c>
      <c r="H6" s="53">
        <f t="shared" si="2"/>
        <v>-0.95401378779449364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77.632290248999993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274.13551020399996</v>
      </c>
      <c r="S6" s="42"/>
      <c r="T6" s="11" t="s">
        <v>96</v>
      </c>
      <c r="U6" s="64">
        <v>422.939863946</v>
      </c>
      <c r="V6" s="32">
        <f>U15-U14</f>
        <v>77.632290248999993</v>
      </c>
      <c r="W6" s="22">
        <v>5</v>
      </c>
      <c r="X6" s="32">
        <f>U16-U14</f>
        <v>274.13551020399996</v>
      </c>
      <c r="Y6" s="22">
        <v>5</v>
      </c>
      <c r="Z6" s="32">
        <f t="shared" si="5"/>
        <v>274.13551020399996</v>
      </c>
      <c r="AA6" s="21">
        <v>5</v>
      </c>
      <c r="AB6" s="53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45.852098833598632</v>
      </c>
      <c r="G7" s="25">
        <f t="shared" si="1"/>
        <v>44.934279794888369</v>
      </c>
      <c r="H7" s="53">
        <f t="shared" si="2"/>
        <v>2.0425809491101989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51.033650793000106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240.35102040800007</v>
      </c>
      <c r="S7" s="42"/>
      <c r="T7" s="11" t="s">
        <v>97</v>
      </c>
      <c r="U7" s="64">
        <v>476.89142857100001</v>
      </c>
      <c r="V7" s="32">
        <f>U18-U17</f>
        <v>51.033650793000106</v>
      </c>
      <c r="W7" s="22">
        <v>6</v>
      </c>
      <c r="X7" s="32">
        <f>U19-U17</f>
        <v>240.35102040800007</v>
      </c>
      <c r="Y7" s="22">
        <v>6</v>
      </c>
      <c r="Z7" s="32">
        <f t="shared" si="5"/>
        <v>240.35102040800007</v>
      </c>
      <c r="AA7" s="21">
        <v>6</v>
      </c>
      <c r="AB7" s="53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43.298685657716526</v>
      </c>
      <c r="G8" s="25">
        <f t="shared" si="1"/>
        <v>40.428642220093678</v>
      </c>
      <c r="H8" s="53">
        <f t="shared" si="2"/>
        <v>7.0990349416097622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55.42893423999999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219.64625850300013</v>
      </c>
      <c r="S8" s="42"/>
      <c r="T8" s="11" t="s">
        <v>98</v>
      </c>
      <c r="U8" s="64">
        <v>485.49333333300001</v>
      </c>
      <c r="V8" s="32">
        <f>U21-U20</f>
        <v>55.42893423999999</v>
      </c>
      <c r="W8" s="22">
        <v>7</v>
      </c>
      <c r="X8" s="32">
        <f>U22-U20</f>
        <v>219.64625850300013</v>
      </c>
      <c r="Y8" s="22">
        <v>7</v>
      </c>
      <c r="Z8" s="32">
        <f t="shared" si="5"/>
        <v>219.64625850300013</v>
      </c>
      <c r="AA8" s="21">
        <v>7</v>
      </c>
      <c r="AB8" s="53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101.62851436507479</v>
      </c>
      <c r="G9" s="25">
        <f t="shared" si="1"/>
        <v>91.535733098934557</v>
      </c>
      <c r="H9" s="53">
        <f t="shared" si="2"/>
        <v>11.02605608154321</v>
      </c>
      <c r="I9" s="32"/>
      <c r="J9" s="11" t="s">
        <v>37</v>
      </c>
      <c r="K9" s="11" t="s">
        <v>40</v>
      </c>
      <c r="L9" s="19">
        <v>76</v>
      </c>
      <c r="M9" s="32">
        <f t="shared" si="3"/>
        <v>44.869297052000093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135.68471655300004</v>
      </c>
      <c r="S9" s="42"/>
      <c r="T9" s="11" t="s">
        <v>99</v>
      </c>
      <c r="U9" s="64">
        <v>531.61795918400003</v>
      </c>
      <c r="V9" s="32">
        <f>U24-U23</f>
        <v>44.869297052000093</v>
      </c>
      <c r="W9" s="22">
        <v>8</v>
      </c>
      <c r="X9" s="32">
        <f>U25-U23</f>
        <v>135.68471655300004</v>
      </c>
      <c r="Y9" s="22">
        <v>8</v>
      </c>
      <c r="Z9" s="32">
        <f t="shared" si="5"/>
        <v>135.68471655300004</v>
      </c>
      <c r="AA9" s="21">
        <v>8</v>
      </c>
      <c r="AB9" s="53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52.127027616870805</v>
      </c>
      <c r="G10" s="25">
        <f t="shared" si="1"/>
        <v>47.082629854206083</v>
      </c>
      <c r="H10" s="53">
        <f t="shared" si="2"/>
        <v>10.71392523800173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44.890340136000077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164.39183673399998</v>
      </c>
      <c r="S10" s="42"/>
      <c r="T10" s="11" t="s">
        <v>100</v>
      </c>
      <c r="U10" s="64">
        <v>633.93959183699997</v>
      </c>
      <c r="V10" s="32">
        <f>U27-U26</f>
        <v>44.890340136000077</v>
      </c>
      <c r="W10" s="22">
        <v>9</v>
      </c>
      <c r="X10" s="32">
        <f>U28-U26</f>
        <v>164.39183673399998</v>
      </c>
      <c r="Y10" s="22">
        <v>9</v>
      </c>
      <c r="Z10" s="32">
        <f t="shared" si="5"/>
        <v>164.39183673399998</v>
      </c>
      <c r="AA10" s="21">
        <v>9</v>
      </c>
      <c r="AB10" s="53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37.322274881792971</v>
      </c>
      <c r="G11" s="25">
        <f t="shared" si="1"/>
        <v>38.867812342219317</v>
      </c>
      <c r="H11" s="53">
        <f t="shared" si="2"/>
        <v>-3.9763942637634351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45.013333332999991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206.8549659859998</v>
      </c>
      <c r="S11" s="42"/>
      <c r="T11" s="11" t="s">
        <v>101</v>
      </c>
      <c r="U11" s="64">
        <v>642.38585034000005</v>
      </c>
      <c r="V11" s="32">
        <f>U30-U29</f>
        <v>45.013333332999991</v>
      </c>
      <c r="W11" s="22">
        <v>10</v>
      </c>
      <c r="X11" s="32">
        <f>U31-U29</f>
        <v>206.8549659859998</v>
      </c>
      <c r="Y11" s="22">
        <v>10</v>
      </c>
      <c r="Z11" s="32">
        <f t="shared" si="5"/>
        <v>206.8549659859998</v>
      </c>
      <c r="AA11" s="21">
        <v>10</v>
      </c>
      <c r="AB11" s="53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56.143605412713661</v>
      </c>
      <c r="G12" s="25">
        <f t="shared" si="1"/>
        <v>55.339319269777249</v>
      </c>
      <c r="H12" s="53">
        <f t="shared" si="2"/>
        <v>1.4533719488227628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29.923265305999848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62.523356009000054</v>
      </c>
      <c r="S12" s="42"/>
      <c r="T12" s="11" t="s">
        <v>102</v>
      </c>
      <c r="U12" s="64">
        <v>672.93460317500001</v>
      </c>
      <c r="V12" s="32">
        <f>U33-U32</f>
        <v>29.923265305999848</v>
      </c>
      <c r="W12" s="22" t="s">
        <v>68</v>
      </c>
      <c r="X12" s="32">
        <f>U38-U32</f>
        <v>230.9028571419999</v>
      </c>
      <c r="Y12" s="22">
        <v>11</v>
      </c>
      <c r="Z12" s="32">
        <f>V12+X30</f>
        <v>62.523356009000054</v>
      </c>
      <c r="AA12" s="21" t="s">
        <v>68</v>
      </c>
      <c r="AB12" s="53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68.619551777920108</v>
      </c>
      <c r="G13" s="25">
        <f t="shared" si="1"/>
        <v>67.785002336429287</v>
      </c>
      <c r="H13" s="53">
        <f t="shared" si="2"/>
        <v>1.2311712218416708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21.27673469399997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43.077369614999952</v>
      </c>
      <c r="S13" s="42"/>
      <c r="T13" s="11" t="s">
        <v>103</v>
      </c>
      <c r="U13" s="64">
        <v>804.04244898000002</v>
      </c>
      <c r="V13" s="32">
        <f>U34-U33</f>
        <v>21.27673469399997</v>
      </c>
      <c r="W13" s="22" t="s">
        <v>42</v>
      </c>
      <c r="X13" s="32">
        <f>U41-U39</f>
        <v>149.50893424000014</v>
      </c>
      <c r="Y13" s="22">
        <v>12</v>
      </c>
      <c r="Z13" s="32">
        <f>V13+X31</f>
        <v>43.077369614999952</v>
      </c>
      <c r="AA13" s="21" t="s">
        <v>42</v>
      </c>
      <c r="AB13" s="53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35.514647364463727</v>
      </c>
      <c r="G14" s="25">
        <f t="shared" si="1"/>
        <v>33.518982870587976</v>
      </c>
      <c r="H14" s="53">
        <f t="shared" si="2"/>
        <v>5.9538336875576663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57.441088434999983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125.3021315179999</v>
      </c>
      <c r="S14" s="42"/>
      <c r="T14" s="11" t="s">
        <v>104</v>
      </c>
      <c r="U14" s="64">
        <v>811.14775510200002</v>
      </c>
      <c r="V14" s="32">
        <f>U35-U34</f>
        <v>57.441088434999983</v>
      </c>
      <c r="W14" s="22" t="s">
        <v>43</v>
      </c>
      <c r="X14" s="32">
        <f>U44-U42</f>
        <v>134.17723355999988</v>
      </c>
      <c r="Y14" s="22">
        <v>13</v>
      </c>
      <c r="Z14" s="32">
        <f>V14+X32</f>
        <v>125.3021315179999</v>
      </c>
      <c r="AA14" s="21" t="s">
        <v>43</v>
      </c>
      <c r="AB14" s="53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43.796345338784811</v>
      </c>
      <c r="G15" s="25">
        <f t="shared" si="1"/>
        <v>38.52612574144716</v>
      </c>
      <c r="H15" s="53">
        <f t="shared" si="2"/>
        <v>13.67959922237352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35.619410431000233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149.50893424000014</v>
      </c>
      <c r="S15" s="42"/>
      <c r="T15" s="11" t="s">
        <v>105</v>
      </c>
      <c r="U15" s="64">
        <v>888.78004535100001</v>
      </c>
      <c r="V15" s="32">
        <f>U40-U39</f>
        <v>35.619410431000233</v>
      </c>
      <c r="W15" s="22">
        <v>12</v>
      </c>
      <c r="X15" s="32">
        <f>U47-U45</f>
        <v>184.69587301599995</v>
      </c>
      <c r="Y15" s="22">
        <v>14</v>
      </c>
      <c r="Z15" s="32">
        <f t="shared" ref="Z15:Z27" si="7">X13</f>
        <v>149.50893424000014</v>
      </c>
      <c r="AA15" s="21">
        <v>12</v>
      </c>
      <c r="AB15" s="53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92.328278323955175</v>
      </c>
      <c r="G16" s="25">
        <f t="shared" si="1"/>
        <v>83.471656873829559</v>
      </c>
      <c r="H16" s="53">
        <f t="shared" si="2"/>
        <v>10.610333832851456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29.893333333000101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134.17723355999988</v>
      </c>
      <c r="S16" s="42"/>
      <c r="T16" s="11" t="s">
        <v>106</v>
      </c>
      <c r="U16" s="64">
        <v>1085.283265306</v>
      </c>
      <c r="V16" s="32">
        <f>U43-U42</f>
        <v>29.893333333000101</v>
      </c>
      <c r="W16" s="22">
        <v>13</v>
      </c>
      <c r="X16" s="32">
        <f>U50-U48</f>
        <v>109.5328798190003</v>
      </c>
      <c r="Y16" s="22">
        <v>15</v>
      </c>
      <c r="Z16" s="32">
        <f t="shared" si="7"/>
        <v>134.17723355999988</v>
      </c>
      <c r="AA16" s="21">
        <v>13</v>
      </c>
      <c r="AB16" s="53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43.2621652519111</v>
      </c>
      <c r="G17" s="13">
        <f t="shared" si="1"/>
        <v>42.637660882210398</v>
      </c>
      <c r="H17" s="53">
        <f t="shared" si="2"/>
        <v>1.4646778382752754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54.435555555000064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184.69587301599995</v>
      </c>
      <c r="S17" s="42"/>
      <c r="T17" s="11" t="s">
        <v>107</v>
      </c>
      <c r="U17" s="64">
        <v>1093.0476190479999</v>
      </c>
      <c r="V17" s="32">
        <f>U46-U45</f>
        <v>54.435555555000064</v>
      </c>
      <c r="W17" s="22">
        <v>14</v>
      </c>
      <c r="X17" s="32">
        <f>U53-U51</f>
        <v>128.87800453499995</v>
      </c>
      <c r="Y17" s="22">
        <v>16</v>
      </c>
      <c r="Z17" s="32">
        <f t="shared" si="7"/>
        <v>184.69587301599995</v>
      </c>
      <c r="AA17" s="21">
        <v>14</v>
      </c>
      <c r="AB17" s="53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48.765060774119327</v>
      </c>
      <c r="G18" s="13">
        <f t="shared" si="1"/>
        <v>47.109142099858424</v>
      </c>
      <c r="H18" s="53">
        <f t="shared" si="2"/>
        <v>3.5150686267026701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30.759727891000239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109.5328798190003</v>
      </c>
      <c r="S18" s="42"/>
      <c r="T18" s="11" t="s">
        <v>108</v>
      </c>
      <c r="U18" s="64">
        <v>1144.081269841</v>
      </c>
      <c r="V18" s="32">
        <f>U49-U48</f>
        <v>30.759727891000239</v>
      </c>
      <c r="W18" s="22">
        <v>15</v>
      </c>
      <c r="X18" s="32">
        <f>U56-U54</f>
        <v>181.78829931999962</v>
      </c>
      <c r="Y18" s="22">
        <v>17</v>
      </c>
      <c r="Z18" s="32">
        <f t="shared" si="7"/>
        <v>109.5328798190003</v>
      </c>
      <c r="AA18" s="21">
        <v>15</v>
      </c>
      <c r="AB18" s="53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81.462218953016503</v>
      </c>
      <c r="G19" s="25">
        <f t="shared" si="1"/>
        <v>65.876159633541945</v>
      </c>
      <c r="H19" s="53">
        <f t="shared" si="2"/>
        <v>23.659635604408631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26.883628118000161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128.87800453499995</v>
      </c>
      <c r="S19" s="42"/>
      <c r="T19" s="11" t="s">
        <v>109</v>
      </c>
      <c r="U19" s="64">
        <v>1333.398639456</v>
      </c>
      <c r="V19" s="32">
        <f>U52-U51</f>
        <v>26.883628118000161</v>
      </c>
      <c r="W19" s="22">
        <v>16</v>
      </c>
      <c r="X19" s="32">
        <f>U59-U57</f>
        <v>51.293605441999716</v>
      </c>
      <c r="Y19" s="22">
        <v>18</v>
      </c>
      <c r="Z19" s="32">
        <f t="shared" si="7"/>
        <v>128.87800453499995</v>
      </c>
      <c r="AA19" s="21">
        <v>16</v>
      </c>
      <c r="AB19" s="53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69.794257290908789</v>
      </c>
      <c r="G20" s="25">
        <f t="shared" si="1"/>
        <v>64.690632147336501</v>
      </c>
      <c r="H20" s="53">
        <f t="shared" si="2"/>
        <v>7.8892800613673053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48.141496598999765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181.78829931999962</v>
      </c>
      <c r="S20" s="42"/>
      <c r="T20" s="11" t="s">
        <v>110</v>
      </c>
      <c r="U20" s="64">
        <v>1341.1120181409999</v>
      </c>
      <c r="V20" s="32">
        <f>U55-U54</f>
        <v>48.141496598999765</v>
      </c>
      <c r="W20" s="22">
        <v>17</v>
      </c>
      <c r="X20" s="32">
        <f>U62-U60</f>
        <v>80.174149660000239</v>
      </c>
      <c r="Y20" s="22">
        <v>19</v>
      </c>
      <c r="Z20" s="32">
        <f t="shared" si="7"/>
        <v>181.78829931999962</v>
      </c>
      <c r="AA20" s="21">
        <v>17</v>
      </c>
      <c r="AB20" s="53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93.937951082745172</v>
      </c>
      <c r="G21" s="25">
        <f t="shared" si="1"/>
        <v>87.730233841494695</v>
      </c>
      <c r="H21" s="53">
        <f t="shared" si="2"/>
        <v>7.0759155304044672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21.716462585000045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51.293605441999716</v>
      </c>
      <c r="S21" s="42"/>
      <c r="T21" s="11" t="s">
        <v>111</v>
      </c>
      <c r="U21" s="64">
        <v>1396.5409523809999</v>
      </c>
      <c r="V21" s="32">
        <f>U58-U57</f>
        <v>21.716462585000045</v>
      </c>
      <c r="W21" s="22">
        <v>18</v>
      </c>
      <c r="X21" s="32">
        <f>U65-U63</f>
        <v>257.2092517000001</v>
      </c>
      <c r="Y21" s="22">
        <v>20</v>
      </c>
      <c r="Z21" s="32">
        <f t="shared" si="7"/>
        <v>51.293605441999716</v>
      </c>
      <c r="AA21" s="21">
        <v>18</v>
      </c>
      <c r="AB21" s="53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67.90241524650159</v>
      </c>
      <c r="G22" s="13">
        <f t="shared" si="1"/>
        <v>64.609352789735397</v>
      </c>
      <c r="H22" s="53">
        <f t="shared" si="2"/>
        <v>5.0968819754055303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33.872108844000195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80.174149660000239</v>
      </c>
      <c r="S22" s="42"/>
      <c r="T22" s="11" t="s">
        <v>112</v>
      </c>
      <c r="U22" s="64">
        <v>1560.758276644</v>
      </c>
      <c r="V22" s="32">
        <f>U61-U60</f>
        <v>33.872108844000195</v>
      </c>
      <c r="W22" s="22">
        <v>19</v>
      </c>
      <c r="X22" s="32">
        <f>U68-U66</f>
        <v>230.68444444499983</v>
      </c>
      <c r="Y22" s="22">
        <v>21</v>
      </c>
      <c r="Z22" s="32">
        <f t="shared" si="7"/>
        <v>80.174149660000239</v>
      </c>
      <c r="AA22" s="21">
        <v>19</v>
      </c>
      <c r="AB22" s="53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41.138900816021426</v>
      </c>
      <c r="G23" s="13">
        <f t="shared" si="1"/>
        <v>38.839971478366522</v>
      </c>
      <c r="H23" s="53">
        <f t="shared" si="2"/>
        <v>5.9189779244183667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53.23428571400018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257.2092517000001</v>
      </c>
      <c r="S23" s="42"/>
      <c r="T23" s="11" t="s">
        <v>113</v>
      </c>
      <c r="U23" s="64">
        <v>1567.84</v>
      </c>
      <c r="V23" s="32">
        <f>U64-U63</f>
        <v>53.23428571400018</v>
      </c>
      <c r="W23" s="22">
        <v>20</v>
      </c>
      <c r="X23" s="32">
        <f>U71-U69</f>
        <v>81.417687074000241</v>
      </c>
      <c r="Y23" s="22">
        <v>22</v>
      </c>
      <c r="Z23" s="32">
        <f t="shared" si="7"/>
        <v>257.2092517000001</v>
      </c>
      <c r="AA23" s="21">
        <v>20</v>
      </c>
      <c r="AB23" s="53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30.552446260515374</v>
      </c>
      <c r="G24" s="13">
        <f t="shared" si="1"/>
        <v>32.251849568356384</v>
      </c>
      <c r="H24" s="53">
        <f t="shared" si="2"/>
        <v>-5.2691654295335804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66.7704308389998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230.68444444499983</v>
      </c>
      <c r="S24" s="42"/>
      <c r="T24" s="11" t="s">
        <v>114</v>
      </c>
      <c r="U24" s="64">
        <v>1612.709297052</v>
      </c>
      <c r="V24" s="32">
        <f>U67-U66</f>
        <v>66.7704308389998</v>
      </c>
      <c r="W24" s="22">
        <v>21</v>
      </c>
      <c r="X24" s="32">
        <f>U74-U72</f>
        <v>155.8385487530004</v>
      </c>
      <c r="Y24" s="22">
        <v>23</v>
      </c>
      <c r="Z24" s="32">
        <f t="shared" si="7"/>
        <v>230.68444444499983</v>
      </c>
      <c r="AA24" s="21">
        <v>21</v>
      </c>
      <c r="AB24" s="53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98.552310092017578</v>
      </c>
      <c r="G25" s="13">
        <f t="shared" si="1"/>
        <v>94.328398115997516</v>
      </c>
      <c r="H25" s="53">
        <f t="shared" si="2"/>
        <v>4.4778794725484827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21.308480725000209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81.417687074000241</v>
      </c>
      <c r="S25" s="42"/>
      <c r="T25" s="11" t="s">
        <v>115</v>
      </c>
      <c r="U25" s="64">
        <v>1703.524716553</v>
      </c>
      <c r="V25" s="32">
        <f>U70-U69</f>
        <v>21.308480725000209</v>
      </c>
      <c r="W25" s="22">
        <v>22</v>
      </c>
      <c r="X25" s="32">
        <f>U77-U75</f>
        <v>264.52317460300037</v>
      </c>
      <c r="Y25" s="22">
        <v>24</v>
      </c>
      <c r="Z25" s="32">
        <f t="shared" si="7"/>
        <v>81.417687074000241</v>
      </c>
      <c r="AA25" s="21">
        <v>22</v>
      </c>
      <c r="AB25" s="53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36.854393481762386</v>
      </c>
      <c r="G26" s="13">
        <f t="shared" si="1"/>
        <v>36.768784398023847</v>
      </c>
      <c r="H26" s="53">
        <f t="shared" si="2"/>
        <v>0.23283087852950771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61.051065760000256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155.8385487530004</v>
      </c>
      <c r="S26" s="42"/>
      <c r="T26" s="11" t="s">
        <v>116</v>
      </c>
      <c r="U26" s="64">
        <v>1710.3466666669999</v>
      </c>
      <c r="V26" s="32">
        <f>U73-U72</f>
        <v>61.051065760000256</v>
      </c>
      <c r="W26" s="22">
        <v>23</v>
      </c>
      <c r="X26" s="2">
        <f>SUM(X2:X25)</f>
        <v>4227.7024943290007</v>
      </c>
      <c r="Z26" s="32">
        <f t="shared" si="7"/>
        <v>155.8385487530004</v>
      </c>
      <c r="AA26" s="21">
        <v>23</v>
      </c>
      <c r="AB26" s="56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44.523201273167416</v>
      </c>
      <c r="G27" s="13">
        <f t="shared" si="1"/>
        <v>41.508650485837087</v>
      </c>
      <c r="H27" s="53">
        <f t="shared" si="2"/>
        <v>7.2624639732840874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121.28507936500046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264.52317460300037</v>
      </c>
      <c r="S27" s="42"/>
      <c r="T27" s="11" t="s">
        <v>117</v>
      </c>
      <c r="U27" s="64">
        <v>1755.237006803</v>
      </c>
      <c r="V27" s="32">
        <f>U76-U75</f>
        <v>121.28507936500046</v>
      </c>
      <c r="W27" s="22">
        <v>24</v>
      </c>
      <c r="X27" s="32">
        <f t="shared" ref="X27:X32" si="8">U33-U32</f>
        <v>29.923265305999848</v>
      </c>
      <c r="Y27" s="22" t="s">
        <v>68</v>
      </c>
      <c r="Z27" s="32">
        <f t="shared" si="7"/>
        <v>264.52317460300037</v>
      </c>
      <c r="AA27" s="21">
        <v>24</v>
      </c>
      <c r="AB27" s="53"/>
      <c r="AD27" s="49"/>
    </row>
    <row r="28" spans="1:30" x14ac:dyDescent="0.3">
      <c r="T28" s="11" t="s">
        <v>118</v>
      </c>
      <c r="U28" s="64">
        <v>1874.7385034009999</v>
      </c>
      <c r="V28" s="32"/>
      <c r="X28" s="32">
        <f t="shared" si="8"/>
        <v>21.27673469399997</v>
      </c>
      <c r="Y28" s="22" t="s">
        <v>42</v>
      </c>
      <c r="Z28" s="21"/>
      <c r="AB28" s="53"/>
      <c r="AD28" s="49"/>
    </row>
    <row r="29" spans="1:30" x14ac:dyDescent="0.3">
      <c r="T29" s="11" t="s">
        <v>119</v>
      </c>
      <c r="U29" s="64">
        <v>1881.8438095240001</v>
      </c>
      <c r="V29" s="32"/>
      <c r="X29" s="32">
        <f t="shared" si="8"/>
        <v>57.441088434999983</v>
      </c>
      <c r="Y29" s="22" t="s">
        <v>43</v>
      </c>
      <c r="Z29" s="21"/>
      <c r="AB29" s="53"/>
      <c r="AD29" s="49"/>
    </row>
    <row r="30" spans="1:30" x14ac:dyDescent="0.3">
      <c r="T30" s="11" t="s">
        <v>120</v>
      </c>
      <c r="U30" s="64">
        <v>1926.8571428570001</v>
      </c>
      <c r="V30" s="32"/>
      <c r="X30" s="32">
        <f t="shared" si="8"/>
        <v>32.600090703000205</v>
      </c>
      <c r="Y30" s="22" t="s">
        <v>69</v>
      </c>
      <c r="Z30" s="21"/>
      <c r="AB30" s="53"/>
      <c r="AD30" s="49"/>
    </row>
    <row r="31" spans="1:30" x14ac:dyDescent="0.3">
      <c r="T31" s="11" t="s">
        <v>121</v>
      </c>
      <c r="U31" s="64">
        <v>2088.6987755099999</v>
      </c>
      <c r="V31" s="32"/>
      <c r="X31" s="32">
        <f t="shared" si="8"/>
        <v>21.800634920999983</v>
      </c>
      <c r="Y31" s="22" t="s">
        <v>70</v>
      </c>
      <c r="Z31" s="21"/>
      <c r="AB31" s="53"/>
      <c r="AD31" s="49"/>
    </row>
    <row r="32" spans="1:30" x14ac:dyDescent="0.3">
      <c r="T32" s="11" t="s">
        <v>122</v>
      </c>
      <c r="U32" s="64">
        <v>2096.894693878</v>
      </c>
      <c r="V32" s="32"/>
      <c r="X32" s="32">
        <f t="shared" si="8"/>
        <v>67.861043082999913</v>
      </c>
      <c r="Y32" s="22" t="s">
        <v>71</v>
      </c>
      <c r="Z32" s="21"/>
      <c r="AB32" s="53"/>
      <c r="AD32" s="49"/>
    </row>
    <row r="33" spans="20:30" x14ac:dyDescent="0.3">
      <c r="T33" s="11" t="s">
        <v>123</v>
      </c>
      <c r="U33" s="64">
        <v>2126.8179591839998</v>
      </c>
      <c r="V33" s="32"/>
      <c r="X33" s="32"/>
      <c r="Z33" s="21"/>
      <c r="AD33" s="49"/>
    </row>
    <row r="34" spans="20:30" x14ac:dyDescent="0.3">
      <c r="T34" s="11" t="s">
        <v>124</v>
      </c>
      <c r="U34" s="64">
        <v>2148.0946938779998</v>
      </c>
      <c r="V34" s="32"/>
      <c r="Z34" s="21"/>
      <c r="AD34" s="49"/>
    </row>
    <row r="35" spans="20:30" x14ac:dyDescent="0.3">
      <c r="T35" s="11" t="s">
        <v>125</v>
      </c>
      <c r="U35" s="64">
        <v>2205.5357823129998</v>
      </c>
      <c r="V35" s="32"/>
      <c r="Y35" s="42"/>
      <c r="Z35" s="21"/>
      <c r="AD35" s="49"/>
    </row>
    <row r="36" spans="20:30" x14ac:dyDescent="0.3">
      <c r="T36" s="11" t="s">
        <v>126</v>
      </c>
      <c r="U36" s="64">
        <v>2238.135873016</v>
      </c>
      <c r="V36" s="32"/>
      <c r="Y36" s="42"/>
      <c r="Z36" s="21"/>
      <c r="AD36" s="49"/>
    </row>
    <row r="37" spans="20:30" x14ac:dyDescent="0.3">
      <c r="T37" s="11" t="s">
        <v>127</v>
      </c>
      <c r="U37" s="64">
        <v>2259.936507937</v>
      </c>
      <c r="V37" s="32"/>
      <c r="Y37" s="42"/>
      <c r="Z37" s="21"/>
      <c r="AD37" s="49"/>
    </row>
    <row r="38" spans="20:30" x14ac:dyDescent="0.3">
      <c r="T38" s="11" t="s">
        <v>128</v>
      </c>
      <c r="U38" s="64">
        <v>2327.7975510199999</v>
      </c>
      <c r="V38" s="32"/>
      <c r="Z38" s="21"/>
      <c r="AD38" s="49"/>
    </row>
    <row r="39" spans="20:30" x14ac:dyDescent="0.3">
      <c r="T39" s="11" t="s">
        <v>129</v>
      </c>
      <c r="U39" s="64">
        <v>2335.4717460319998</v>
      </c>
      <c r="V39" s="32"/>
      <c r="Z39" s="21"/>
      <c r="AD39" s="49"/>
    </row>
    <row r="40" spans="20:30" x14ac:dyDescent="0.3">
      <c r="T40" s="11" t="s">
        <v>130</v>
      </c>
      <c r="U40" s="64">
        <v>2371.0911564630001</v>
      </c>
      <c r="V40" s="32"/>
      <c r="Z40" s="21"/>
      <c r="AD40" s="49"/>
    </row>
    <row r="41" spans="20:30" x14ac:dyDescent="0.3">
      <c r="T41" s="11" t="s">
        <v>131</v>
      </c>
      <c r="U41" s="64">
        <v>2484.980680272</v>
      </c>
      <c r="V41" s="32"/>
      <c r="Z41" s="21"/>
      <c r="AD41" s="49"/>
    </row>
    <row r="42" spans="20:30" x14ac:dyDescent="0.3">
      <c r="T42" s="11" t="s">
        <v>132</v>
      </c>
      <c r="U42" s="64">
        <v>2492.2557823130001</v>
      </c>
      <c r="V42" s="32"/>
      <c r="Z42" s="21"/>
      <c r="AD42" s="49"/>
    </row>
    <row r="43" spans="20:30" x14ac:dyDescent="0.3">
      <c r="T43" s="11" t="s">
        <v>133</v>
      </c>
      <c r="U43" s="64">
        <v>2522.1491156460002</v>
      </c>
      <c r="V43" s="32"/>
      <c r="Z43" s="21"/>
      <c r="AD43" s="49"/>
    </row>
    <row r="44" spans="20:30" x14ac:dyDescent="0.3">
      <c r="T44" s="11" t="s">
        <v>134</v>
      </c>
      <c r="U44" s="64">
        <v>2626.4330158729999</v>
      </c>
      <c r="V44" s="32"/>
      <c r="Z44" s="21"/>
      <c r="AD44" s="49"/>
    </row>
    <row r="45" spans="20:30" x14ac:dyDescent="0.3">
      <c r="T45" s="11" t="s">
        <v>135</v>
      </c>
      <c r="U45" s="64">
        <v>2633.8438095239999</v>
      </c>
      <c r="V45" s="32"/>
      <c r="Z45" s="21"/>
      <c r="AD45" s="49"/>
    </row>
    <row r="46" spans="20:30" x14ac:dyDescent="0.3">
      <c r="T46" s="11" t="s">
        <v>136</v>
      </c>
      <c r="U46" s="64">
        <v>2688.2793650789999</v>
      </c>
      <c r="V46" s="32"/>
      <c r="Z46" s="21"/>
      <c r="AD46" s="49"/>
    </row>
    <row r="47" spans="20:30" x14ac:dyDescent="0.3">
      <c r="T47" s="11" t="s">
        <v>137</v>
      </c>
      <c r="U47" s="64">
        <v>2818.5396825399998</v>
      </c>
      <c r="V47" s="32"/>
      <c r="Z47" s="21"/>
      <c r="AD47" s="49"/>
    </row>
    <row r="48" spans="20:30" x14ac:dyDescent="0.3">
      <c r="T48" s="11" t="s">
        <v>138</v>
      </c>
      <c r="U48" s="64">
        <v>2826.8190476189998</v>
      </c>
      <c r="V48" s="32"/>
      <c r="Z48" s="21"/>
      <c r="AD48" s="49"/>
    </row>
    <row r="49" spans="20:30" x14ac:dyDescent="0.3">
      <c r="T49" s="11" t="s">
        <v>139</v>
      </c>
      <c r="U49" s="64">
        <v>2857.57877551</v>
      </c>
      <c r="V49" s="32"/>
      <c r="Z49" s="21"/>
      <c r="AD49" s="49"/>
    </row>
    <row r="50" spans="20:30" x14ac:dyDescent="0.3">
      <c r="T50" s="11" t="s">
        <v>140</v>
      </c>
      <c r="U50" s="64">
        <v>2936.3519274380001</v>
      </c>
      <c r="V50" s="32"/>
      <c r="Z50" s="21"/>
      <c r="AD50" s="49"/>
    </row>
    <row r="51" spans="20:30" x14ac:dyDescent="0.3">
      <c r="T51" s="11" t="s">
        <v>141</v>
      </c>
      <c r="U51" s="64">
        <v>2943.528344671</v>
      </c>
      <c r="V51" s="32"/>
      <c r="Z51" s="21"/>
      <c r="AD51" s="49"/>
    </row>
    <row r="52" spans="20:30" x14ac:dyDescent="0.3">
      <c r="T52" s="11" t="s">
        <v>142</v>
      </c>
      <c r="U52" s="64">
        <v>2970.4119727890002</v>
      </c>
      <c r="V52" s="32"/>
      <c r="Z52" s="21"/>
      <c r="AD52" s="49"/>
    </row>
    <row r="53" spans="20:30" x14ac:dyDescent="0.3">
      <c r="T53" s="11" t="s">
        <v>143</v>
      </c>
      <c r="U53" s="64">
        <v>3072.406349206</v>
      </c>
      <c r="V53" s="32"/>
      <c r="Z53" s="21"/>
      <c r="AD53" s="49"/>
    </row>
    <row r="54" spans="20:30" x14ac:dyDescent="0.3">
      <c r="T54" s="11" t="s">
        <v>144</v>
      </c>
      <c r="U54" s="64">
        <v>3080.0174149660002</v>
      </c>
      <c r="V54" s="32"/>
      <c r="Z54" s="21"/>
      <c r="AD54" s="49"/>
    </row>
    <row r="55" spans="20:30" x14ac:dyDescent="0.3">
      <c r="T55" s="11" t="s">
        <v>145</v>
      </c>
      <c r="U55" s="64">
        <v>3128.1589115649999</v>
      </c>
      <c r="V55" s="32"/>
      <c r="Z55" s="21"/>
      <c r="AD55" s="49"/>
    </row>
    <row r="56" spans="20:30" x14ac:dyDescent="0.3">
      <c r="T56" s="11" t="s">
        <v>146</v>
      </c>
      <c r="U56" s="64">
        <v>3261.8057142859998</v>
      </c>
      <c r="V56" s="32"/>
      <c r="Z56" s="21"/>
      <c r="AD56" s="49"/>
    </row>
    <row r="57" spans="20:30" x14ac:dyDescent="0.3">
      <c r="T57" s="11" t="s">
        <v>147</v>
      </c>
      <c r="U57" s="64">
        <v>3268.8</v>
      </c>
      <c r="V57" s="32"/>
      <c r="Z57" s="21"/>
      <c r="AD57" s="49"/>
    </row>
    <row r="58" spans="20:30" x14ac:dyDescent="0.3">
      <c r="T58" s="11" t="s">
        <v>148</v>
      </c>
      <c r="U58" s="64">
        <v>3290.5164625850002</v>
      </c>
      <c r="V58" s="32"/>
      <c r="Z58" s="21"/>
      <c r="AD58" s="49"/>
    </row>
    <row r="59" spans="20:30" x14ac:dyDescent="0.3">
      <c r="T59" s="11" t="s">
        <v>149</v>
      </c>
      <c r="U59" s="64">
        <v>3320.0936054419999</v>
      </c>
      <c r="V59" s="32"/>
      <c r="Z59" s="21"/>
      <c r="AD59" s="49"/>
    </row>
    <row r="60" spans="20:30" x14ac:dyDescent="0.3">
      <c r="T60" s="11" t="s">
        <v>150</v>
      </c>
      <c r="U60" s="64">
        <v>3327.2729251699998</v>
      </c>
      <c r="V60" s="32"/>
      <c r="Z60" s="21"/>
      <c r="AD60" s="49"/>
    </row>
    <row r="61" spans="20:30" x14ac:dyDescent="0.3">
      <c r="T61" s="11" t="s">
        <v>151</v>
      </c>
      <c r="U61" s="64">
        <v>3361.145034014</v>
      </c>
      <c r="V61" s="32"/>
      <c r="Z61" s="21"/>
      <c r="AD61" s="49"/>
    </row>
    <row r="62" spans="20:30" x14ac:dyDescent="0.3">
      <c r="T62" s="11" t="s">
        <v>152</v>
      </c>
      <c r="U62" s="64">
        <v>3407.44707483</v>
      </c>
      <c r="V62" s="32"/>
      <c r="Z62" s="21"/>
      <c r="AD62" s="49"/>
    </row>
    <row r="63" spans="20:30" x14ac:dyDescent="0.3">
      <c r="T63" s="11" t="s">
        <v>153</v>
      </c>
      <c r="U63" s="64">
        <v>3414.684081633</v>
      </c>
      <c r="V63" s="32"/>
      <c r="Z63" s="21"/>
      <c r="AD63" s="49"/>
    </row>
    <row r="64" spans="20:30" x14ac:dyDescent="0.3">
      <c r="T64" s="11" t="s">
        <v>154</v>
      </c>
      <c r="U64" s="64">
        <v>3467.9183673470002</v>
      </c>
      <c r="V64" s="32"/>
      <c r="Z64" s="21"/>
      <c r="AD64" s="49"/>
    </row>
    <row r="65" spans="20:30" x14ac:dyDescent="0.3">
      <c r="T65" s="11" t="s">
        <v>155</v>
      </c>
      <c r="U65" s="64">
        <v>3671.8933333330001</v>
      </c>
      <c r="V65" s="32"/>
      <c r="Z65" s="21"/>
      <c r="AD65" s="49"/>
    </row>
    <row r="66" spans="20:30" x14ac:dyDescent="0.3">
      <c r="T66" s="11" t="s">
        <v>156</v>
      </c>
      <c r="U66" s="64">
        <v>3679.2758276640002</v>
      </c>
      <c r="V66" s="32"/>
      <c r="Z66" s="21"/>
      <c r="AD66" s="49"/>
    </row>
    <row r="67" spans="20:30" x14ac:dyDescent="0.3">
      <c r="T67" s="11" t="s">
        <v>157</v>
      </c>
      <c r="U67" s="64">
        <v>3746.046258503</v>
      </c>
      <c r="V67" s="32"/>
      <c r="X67" s="22"/>
      <c r="Z67" s="21"/>
      <c r="AD67" s="49"/>
    </row>
    <row r="68" spans="20:30" x14ac:dyDescent="0.3">
      <c r="T68" s="11" t="s">
        <v>158</v>
      </c>
      <c r="U68" s="64">
        <v>3909.960272109</v>
      </c>
      <c r="V68" s="32"/>
      <c r="X68" s="22"/>
      <c r="Z68" s="21"/>
      <c r="AD68" s="49"/>
    </row>
    <row r="69" spans="20:30" x14ac:dyDescent="0.3">
      <c r="T69" s="11" t="s">
        <v>159</v>
      </c>
      <c r="U69" s="64">
        <v>3916.8234013609999</v>
      </c>
      <c r="V69" s="32"/>
      <c r="X69" s="22"/>
      <c r="Z69" s="21"/>
      <c r="AD69" s="49"/>
    </row>
    <row r="70" spans="20:30" x14ac:dyDescent="0.3">
      <c r="T70" s="11" t="s">
        <v>160</v>
      </c>
      <c r="U70" s="64">
        <v>3938.1318820860001</v>
      </c>
      <c r="V70" s="32"/>
      <c r="X70" s="22"/>
      <c r="Z70" s="21"/>
      <c r="AD70" s="49"/>
    </row>
    <row r="71" spans="20:30" x14ac:dyDescent="0.3">
      <c r="T71" s="11" t="s">
        <v>161</v>
      </c>
      <c r="U71" s="64">
        <v>3998.2410884350002</v>
      </c>
      <c r="V71" s="32"/>
      <c r="X71" s="22"/>
      <c r="Z71" s="21"/>
      <c r="AD71" s="49"/>
    </row>
    <row r="72" spans="20:30" x14ac:dyDescent="0.3">
      <c r="T72" s="11" t="s">
        <v>162</v>
      </c>
      <c r="U72" s="64">
        <v>4005.3957369609998</v>
      </c>
      <c r="V72" s="32"/>
      <c r="X72" s="22"/>
      <c r="Z72" s="21"/>
      <c r="AD72" s="49"/>
    </row>
    <row r="73" spans="20:30" x14ac:dyDescent="0.3">
      <c r="T73" s="11" t="s">
        <v>163</v>
      </c>
      <c r="U73" s="64">
        <v>4066.446802721</v>
      </c>
      <c r="V73" s="32"/>
      <c r="X73" s="22"/>
      <c r="Z73" s="21"/>
      <c r="AD73" s="49"/>
    </row>
    <row r="74" spans="20:30" x14ac:dyDescent="0.3">
      <c r="T74" s="11" t="s">
        <v>164</v>
      </c>
      <c r="U74" s="64">
        <v>4161.2342857140002</v>
      </c>
      <c r="V74" s="32"/>
      <c r="X74" s="22"/>
      <c r="Z74" s="21"/>
      <c r="AD74" s="49"/>
    </row>
    <row r="75" spans="20:30" x14ac:dyDescent="0.3">
      <c r="T75" s="11" t="s">
        <v>165</v>
      </c>
      <c r="U75" s="64">
        <v>4170.0469841269996</v>
      </c>
      <c r="V75" s="32"/>
      <c r="X75" s="22"/>
      <c r="Z75" s="21"/>
      <c r="AD75" s="49"/>
    </row>
    <row r="76" spans="20:30" x14ac:dyDescent="0.3">
      <c r="T76" s="11" t="s">
        <v>166</v>
      </c>
      <c r="U76" s="64">
        <v>4291.3320634920001</v>
      </c>
      <c r="V76" s="32"/>
      <c r="X76" s="22"/>
      <c r="Z76" s="21"/>
      <c r="AD76" s="49"/>
    </row>
    <row r="77" spans="20:30" x14ac:dyDescent="0.3">
      <c r="T77" s="11" t="s">
        <v>167</v>
      </c>
      <c r="U77" s="64">
        <v>4434.57015873</v>
      </c>
      <c r="V77" s="32"/>
      <c r="X77" s="22"/>
      <c r="Z77" s="21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Tabelle60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30" style="22" bestFit="1" customWidth="1"/>
    <col min="22" max="22" width="10" style="9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220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220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53.307891060935852</v>
      </c>
      <c r="G2" s="13">
        <f t="shared" ref="G2:G27" si="1">Q2/R2*60</f>
        <v>52.017378443855002</v>
      </c>
      <c r="H2" s="53">
        <f t="shared" ref="H2:H27" si="2">(F2-G2)/G2*100</f>
        <v>2.4809259053179042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31.515034014000001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314.894761905</v>
      </c>
      <c r="S2" s="42"/>
      <c r="T2" s="11" t="s">
        <v>92</v>
      </c>
      <c r="U2" s="22">
        <v>2.4639682540000001</v>
      </c>
      <c r="V2" s="32">
        <f>U3-U2</f>
        <v>31.515034014000001</v>
      </c>
      <c r="W2" s="22">
        <v>1</v>
      </c>
      <c r="X2" s="32">
        <f>U4-U2</f>
        <v>314.894761905</v>
      </c>
      <c r="Y2" s="22">
        <v>1</v>
      </c>
      <c r="Z2" s="32">
        <f>X2</f>
        <v>314.894761905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69.663577527625421</v>
      </c>
      <c r="G3" s="13">
        <f t="shared" si="1"/>
        <v>62.37476472626517</v>
      </c>
      <c r="H3" s="52">
        <f t="shared" si="2"/>
        <v>11.685515501898207</v>
      </c>
      <c r="I3" s="32"/>
      <c r="J3" s="11" t="s">
        <v>32</v>
      </c>
      <c r="K3" s="61" t="s">
        <v>76</v>
      </c>
      <c r="L3" s="19">
        <v>44</v>
      </c>
      <c r="M3" s="32">
        <f t="shared" si="3"/>
        <v>37.896417234000012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97.956281178999973</v>
      </c>
      <c r="S3" s="42"/>
      <c r="T3" s="11" t="s">
        <v>93</v>
      </c>
      <c r="U3" s="22">
        <v>33.979002268000002</v>
      </c>
      <c r="V3" s="32">
        <f>U6-U5</f>
        <v>37.896417234000012</v>
      </c>
      <c r="W3" s="22">
        <v>2</v>
      </c>
      <c r="X3" s="32">
        <f>U7-U5</f>
        <v>97.956281178999973</v>
      </c>
      <c r="Y3" s="22">
        <v>2</v>
      </c>
      <c r="Z3" s="32">
        <f t="shared" ref="Z3:Z11" si="5">X3</f>
        <v>97.956281178999973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50.500690608170814</v>
      </c>
      <c r="G4" s="13">
        <f t="shared" si="1"/>
        <v>49.385192811318646</v>
      </c>
      <c r="H4" s="53">
        <f t="shared" si="2"/>
        <v>2.2587697513180625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38.613333332999957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133.03582766400001</v>
      </c>
      <c r="S4" s="42"/>
      <c r="T4" s="11" t="s">
        <v>94</v>
      </c>
      <c r="U4" s="22">
        <v>317.358730159</v>
      </c>
      <c r="V4" s="32">
        <f>U9-U8</f>
        <v>38.613333332999957</v>
      </c>
      <c r="W4" s="22">
        <v>3</v>
      </c>
      <c r="X4" s="32">
        <f>U10-U8</f>
        <v>133.03582766400001</v>
      </c>
      <c r="Y4" s="22">
        <v>3</v>
      </c>
      <c r="Z4" s="32">
        <f t="shared" si="5"/>
        <v>133.03582766400001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167.30759281817353</v>
      </c>
      <c r="G5" s="13">
        <f t="shared" si="1"/>
        <v>152.83100527680784</v>
      </c>
      <c r="H5" s="53">
        <f t="shared" si="2"/>
        <v>9.4722844459117859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31.558639456000037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171.16945578299999</v>
      </c>
      <c r="S5" s="42"/>
      <c r="T5" s="11" t="s">
        <v>95</v>
      </c>
      <c r="U5" s="22">
        <v>321.33514739200001</v>
      </c>
      <c r="V5" s="32">
        <f>U12-U11</f>
        <v>31.558639456000037</v>
      </c>
      <c r="W5" s="22">
        <v>4</v>
      </c>
      <c r="X5" s="32">
        <f>U13-U11</f>
        <v>171.16945578299999</v>
      </c>
      <c r="Y5" s="22">
        <v>4</v>
      </c>
      <c r="Z5" s="32">
        <f t="shared" si="5"/>
        <v>171.16945578299999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54.988988588987752</v>
      </c>
      <c r="G6" s="13">
        <f t="shared" si="1"/>
        <v>52.845620862757727</v>
      </c>
      <c r="H6" s="53">
        <f t="shared" si="2"/>
        <v>4.0559041434983607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75.287800452999932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279.30412698399994</v>
      </c>
      <c r="S6" s="42"/>
      <c r="T6" s="11" t="s">
        <v>96</v>
      </c>
      <c r="U6" s="22">
        <v>359.23156462600002</v>
      </c>
      <c r="V6" s="32">
        <f>U15-U14</f>
        <v>75.287800452999932</v>
      </c>
      <c r="W6" s="22">
        <v>5</v>
      </c>
      <c r="X6" s="32">
        <f>U16-U14</f>
        <v>279.30412698399994</v>
      </c>
      <c r="Y6" s="22">
        <v>5</v>
      </c>
      <c r="Z6" s="32">
        <f t="shared" si="5"/>
        <v>279.30412698399994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50.601714869661812</v>
      </c>
      <c r="G7" s="25">
        <f t="shared" si="1"/>
        <v>47.294545080397029</v>
      </c>
      <c r="H7" s="53">
        <f t="shared" si="2"/>
        <v>6.9927087439848572</v>
      </c>
      <c r="I7" s="32"/>
      <c r="J7" s="11" t="s">
        <v>37</v>
      </c>
      <c r="K7" s="61" t="s">
        <v>388</v>
      </c>
      <c r="L7" s="19">
        <v>39</v>
      </c>
      <c r="M7" s="32">
        <f t="shared" si="3"/>
        <v>46.243492064000066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228.35614512500001</v>
      </c>
      <c r="S7" s="42"/>
      <c r="T7" s="11" t="s">
        <v>97</v>
      </c>
      <c r="U7" s="22">
        <v>419.29142857099998</v>
      </c>
      <c r="V7" s="32">
        <f>U18-U17</f>
        <v>46.243492064000066</v>
      </c>
      <c r="W7" s="22">
        <v>6</v>
      </c>
      <c r="X7" s="32">
        <f>U19-U17</f>
        <v>228.35614512500001</v>
      </c>
      <c r="Y7" s="22">
        <v>6</v>
      </c>
      <c r="Z7" s="32">
        <f t="shared" si="5"/>
        <v>228.35614512500001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46.191553543968588</v>
      </c>
      <c r="G8" s="25">
        <f t="shared" si="1"/>
        <v>45.274024801496935</v>
      </c>
      <c r="H8" s="53">
        <f t="shared" si="2"/>
        <v>2.0266118298396032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51.957551020999972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196.13895691700009</v>
      </c>
      <c r="S8" s="42"/>
      <c r="T8" s="11" t="s">
        <v>98</v>
      </c>
      <c r="U8" s="22">
        <v>424.15020408200002</v>
      </c>
      <c r="V8" s="32">
        <f>U21-U20</f>
        <v>51.957551020999972</v>
      </c>
      <c r="W8" s="22">
        <v>7</v>
      </c>
      <c r="X8" s="32">
        <f>U22-U20</f>
        <v>196.13895691700009</v>
      </c>
      <c r="Y8" s="22">
        <v>7</v>
      </c>
      <c r="Z8" s="32">
        <f t="shared" si="5"/>
        <v>196.13895691700009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108.86625262947624</v>
      </c>
      <c r="G9" s="25">
        <f t="shared" si="1"/>
        <v>88.878741617111672</v>
      </c>
      <c r="H9" s="52">
        <f t="shared" si="2"/>
        <v>22.488517106228247</v>
      </c>
      <c r="I9" s="32"/>
      <c r="J9" s="11" t="s">
        <v>37</v>
      </c>
      <c r="K9" s="11" t="s">
        <v>40</v>
      </c>
      <c r="L9" s="19">
        <v>76</v>
      </c>
      <c r="M9" s="32">
        <f t="shared" si="3"/>
        <v>41.886258503999898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139.74095238099994</v>
      </c>
      <c r="S9" s="42"/>
      <c r="T9" s="11" t="s">
        <v>99</v>
      </c>
      <c r="U9" s="22">
        <v>462.76353741499997</v>
      </c>
      <c r="V9" s="32">
        <f>U24-U23</f>
        <v>41.886258503999898</v>
      </c>
      <c r="W9" s="22">
        <v>8</v>
      </c>
      <c r="X9" s="32">
        <f>U25-U23</f>
        <v>139.74095238099994</v>
      </c>
      <c r="Y9" s="22">
        <v>8</v>
      </c>
      <c r="Z9" s="32">
        <f t="shared" si="5"/>
        <v>139.74095238099994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65.704222123494347</v>
      </c>
      <c r="G10" s="25">
        <f t="shared" si="1"/>
        <v>55.834472921496221</v>
      </c>
      <c r="H10" s="52">
        <f t="shared" si="2"/>
        <v>17.67680195687543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35.614149659999839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138.62403628099992</v>
      </c>
      <c r="S10" s="42"/>
      <c r="T10" s="11" t="s">
        <v>100</v>
      </c>
      <c r="U10" s="22">
        <v>557.18603174600003</v>
      </c>
      <c r="V10" s="32">
        <f>U27-U26</f>
        <v>35.614149659999839</v>
      </c>
      <c r="W10" s="22">
        <v>9</v>
      </c>
      <c r="X10" s="32">
        <f>U28-U26</f>
        <v>138.62403628099992</v>
      </c>
      <c r="Y10" s="22">
        <v>9</v>
      </c>
      <c r="Z10" s="32">
        <f t="shared" si="5"/>
        <v>138.62403628099992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46.038780751181001</v>
      </c>
      <c r="G11" s="25">
        <f t="shared" si="1"/>
        <v>45.365145897292841</v>
      </c>
      <c r="H11" s="53">
        <f t="shared" si="2"/>
        <v>1.4849171992376622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36.490975056000025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177.2285714279999</v>
      </c>
      <c r="S11" s="42"/>
      <c r="T11" s="11" t="s">
        <v>101</v>
      </c>
      <c r="U11" s="22">
        <v>560.86367346899999</v>
      </c>
      <c r="V11" s="32">
        <f>U30-U29</f>
        <v>36.490975056000025</v>
      </c>
      <c r="W11" s="22">
        <v>10</v>
      </c>
      <c r="X11" s="32">
        <f>U31-U29</f>
        <v>177.2285714279999</v>
      </c>
      <c r="Y11" s="22">
        <v>10</v>
      </c>
      <c r="Z11" s="32">
        <f t="shared" si="5"/>
        <v>177.2285714279999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58.35354903901608</v>
      </c>
      <c r="G12" s="25">
        <f t="shared" si="1"/>
        <v>56.684814742169394</v>
      </c>
      <c r="H12" s="53">
        <f t="shared" si="2"/>
        <v>2.9438824214861006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28.790022675000046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61.039274375999867</v>
      </c>
      <c r="S12" s="42"/>
      <c r="T12" s="11" t="s">
        <v>102</v>
      </c>
      <c r="U12" s="22">
        <v>592.42231292500003</v>
      </c>
      <c r="V12" s="32">
        <f>U33-U32</f>
        <v>28.790022675000046</v>
      </c>
      <c r="W12" s="22" t="s">
        <v>68</v>
      </c>
      <c r="X12" s="32">
        <f>U38-U32</f>
        <v>233.71392290200015</v>
      </c>
      <c r="Y12" s="22">
        <v>11</v>
      </c>
      <c r="Z12" s="32">
        <f>V12+X30</f>
        <v>61.039274375999867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67.196984152512243</v>
      </c>
      <c r="G13" s="25">
        <f t="shared" si="1"/>
        <v>65.768443870214625</v>
      </c>
      <c r="H13" s="53">
        <f t="shared" si="2"/>
        <v>2.1720755399301441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21.727165532999834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44.398185940999838</v>
      </c>
      <c r="S13" s="42"/>
      <c r="T13" s="11" t="s">
        <v>103</v>
      </c>
      <c r="U13" s="22">
        <v>732.03312925199998</v>
      </c>
      <c r="V13" s="32">
        <f>U34-U33</f>
        <v>21.727165532999834</v>
      </c>
      <c r="W13" s="22" t="s">
        <v>42</v>
      </c>
      <c r="X13" s="32">
        <f>U41-U39</f>
        <v>155.31718820900005</v>
      </c>
      <c r="Y13" s="22">
        <v>12</v>
      </c>
      <c r="Z13" s="32">
        <f>V13+X31</f>
        <v>44.398185940999838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34.239964436960307</v>
      </c>
      <c r="G14" s="25">
        <f t="shared" si="1"/>
        <v>32.741782205109793</v>
      </c>
      <c r="H14" s="53">
        <f t="shared" si="2"/>
        <v>4.575750404987736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59.579501134000111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128.27646258500044</v>
      </c>
      <c r="S14" s="42"/>
      <c r="T14" s="11" t="s">
        <v>104</v>
      </c>
      <c r="U14" s="22">
        <v>734.57777777800004</v>
      </c>
      <c r="V14" s="32">
        <f>U35-U34</f>
        <v>59.579501134000111</v>
      </c>
      <c r="W14" s="22" t="s">
        <v>43</v>
      </c>
      <c r="X14" s="32">
        <f>U44-U42</f>
        <v>131.67346938800029</v>
      </c>
      <c r="Y14" s="22">
        <v>13</v>
      </c>
      <c r="Z14" s="32">
        <f>V14+X32</f>
        <v>128.27646258500044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43.240946528685896</v>
      </c>
      <c r="G15" s="25">
        <f t="shared" si="1"/>
        <v>37.085399667737668</v>
      </c>
      <c r="H15" s="52">
        <f t="shared" si="2"/>
        <v>16.598302609916935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36.07691610000029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155.31718820900005</v>
      </c>
      <c r="S15" s="42"/>
      <c r="T15" s="11" t="s">
        <v>105</v>
      </c>
      <c r="U15" s="22">
        <v>809.86557823099997</v>
      </c>
      <c r="V15" s="32">
        <f>U40-U39</f>
        <v>36.07691610000029</v>
      </c>
      <c r="W15" s="22">
        <v>12</v>
      </c>
      <c r="X15" s="32">
        <f>U47-U45</f>
        <v>174.26884353800006</v>
      </c>
      <c r="Y15" s="22">
        <v>14</v>
      </c>
      <c r="Z15" s="32">
        <f t="shared" ref="Z15:Z27" si="7">X13</f>
        <v>155.31718820900005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93.739602972552632</v>
      </c>
      <c r="G16" s="25">
        <f t="shared" si="1"/>
        <v>85.058866087876339</v>
      </c>
      <c r="H16" s="52">
        <f t="shared" si="2"/>
        <v>10.205563845288058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29.443265306000285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131.67346938800029</v>
      </c>
      <c r="S16" s="42"/>
      <c r="T16" s="11" t="s">
        <v>106</v>
      </c>
      <c r="U16" s="22">
        <v>1013.881904762</v>
      </c>
      <c r="V16" s="32">
        <f>U43-U42</f>
        <v>29.443265306000285</v>
      </c>
      <c r="W16" s="22">
        <v>13</v>
      </c>
      <c r="X16" s="32">
        <f>U50-U48</f>
        <v>127.49532879900016</v>
      </c>
      <c r="Y16" s="22">
        <v>15</v>
      </c>
      <c r="Z16" s="32">
        <f t="shared" si="7"/>
        <v>131.67346938800029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46.631695120974435</v>
      </c>
      <c r="G17" s="13">
        <f t="shared" si="1"/>
        <v>45.188800477021722</v>
      </c>
      <c r="H17" s="53">
        <f t="shared" si="2"/>
        <v>3.1930359485563624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50.502131520000148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174.26884353800006</v>
      </c>
      <c r="S17" s="42"/>
      <c r="T17" s="11" t="s">
        <v>107</v>
      </c>
      <c r="U17" s="22">
        <v>1017.731111111</v>
      </c>
      <c r="V17" s="32">
        <f>U46-U45</f>
        <v>50.502131520000148</v>
      </c>
      <c r="W17" s="22">
        <v>14</v>
      </c>
      <c r="X17" s="32">
        <f>U53-U51</f>
        <v>121.88907029500024</v>
      </c>
      <c r="Y17" s="22">
        <v>16</v>
      </c>
      <c r="Z17" s="32">
        <f t="shared" si="7"/>
        <v>174.26884353800006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42.750674704379286</v>
      </c>
      <c r="G18" s="13">
        <f t="shared" si="1"/>
        <v>40.472071005321929</v>
      </c>
      <c r="H18" s="53">
        <f t="shared" si="2"/>
        <v>5.630064492518132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35.087165533000189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127.49532879900016</v>
      </c>
      <c r="S18" s="42"/>
      <c r="T18" s="11" t="s">
        <v>108</v>
      </c>
      <c r="U18" s="22">
        <v>1063.9746031750001</v>
      </c>
      <c r="V18" s="32">
        <f>U49-U48</f>
        <v>35.087165533000189</v>
      </c>
      <c r="W18" s="22">
        <v>15</v>
      </c>
      <c r="X18" s="32">
        <f>U56-U54</f>
        <v>188.7522448980003</v>
      </c>
      <c r="Y18" s="22">
        <v>17</v>
      </c>
      <c r="Z18" s="32">
        <f t="shared" si="7"/>
        <v>127.49532879900016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90.80148322471446</v>
      </c>
      <c r="G19" s="25">
        <f t="shared" si="1"/>
        <v>69.653398614430571</v>
      </c>
      <c r="H19" s="52">
        <f t="shared" si="2"/>
        <v>30.361884747864252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24.118548753000141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121.88907029500024</v>
      </c>
      <c r="S19" s="42"/>
      <c r="T19" s="11" t="s">
        <v>109</v>
      </c>
      <c r="U19" s="22">
        <v>1246.087256236</v>
      </c>
      <c r="V19" s="32">
        <f>U52-U51</f>
        <v>24.118548753000141</v>
      </c>
      <c r="W19" s="22">
        <v>16</v>
      </c>
      <c r="X19" s="32">
        <f>U59-U57</f>
        <v>49.997006803000204</v>
      </c>
      <c r="Y19" s="22">
        <v>18</v>
      </c>
      <c r="Z19" s="32">
        <f t="shared" si="7"/>
        <v>121.88907029500024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70.61252226643424</v>
      </c>
      <c r="G20" s="25">
        <f t="shared" si="1"/>
        <v>62.303894750258358</v>
      </c>
      <c r="H20" s="52">
        <f t="shared" si="2"/>
        <v>13.335647072274609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47.583628117999979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188.7522448980003</v>
      </c>
      <c r="S20" s="42"/>
      <c r="T20" s="11" t="s">
        <v>110</v>
      </c>
      <c r="U20" s="22">
        <v>1249.9417687069999</v>
      </c>
      <c r="V20" s="32">
        <f>U55-U54</f>
        <v>47.583628117999979</v>
      </c>
      <c r="W20" s="22">
        <v>17</v>
      </c>
      <c r="X20" s="32">
        <f>U62-U60</f>
        <v>87.753718820000358</v>
      </c>
      <c r="Y20" s="22">
        <v>19</v>
      </c>
      <c r="Z20" s="32">
        <f t="shared" si="7"/>
        <v>188.7522448980003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94.941998885958853</v>
      </c>
      <c r="G21" s="25">
        <f t="shared" si="1"/>
        <v>90.005388077151153</v>
      </c>
      <c r="H21" s="53">
        <f t="shared" si="2"/>
        <v>5.4847947598160651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21.486802721000004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49.997006803000204</v>
      </c>
      <c r="S21" s="42"/>
      <c r="T21" s="11" t="s">
        <v>111</v>
      </c>
      <c r="U21" s="22">
        <v>1301.8993197279999</v>
      </c>
      <c r="V21" s="32">
        <f>U58-U57</f>
        <v>21.486802721000004</v>
      </c>
      <c r="W21" s="22">
        <v>18</v>
      </c>
      <c r="X21" s="32">
        <f>U65-U63</f>
        <v>260.3486621320003</v>
      </c>
      <c r="Y21" s="22">
        <v>20</v>
      </c>
      <c r="Z21" s="32">
        <f t="shared" si="7"/>
        <v>49.997006803000204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65.063217024995282</v>
      </c>
      <c r="G22" s="13">
        <f t="shared" si="1"/>
        <v>59.028836494384578</v>
      </c>
      <c r="H22" s="52">
        <f t="shared" si="2"/>
        <v>10.222767191395947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35.350204081000356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87.753718820000358</v>
      </c>
      <c r="S22" s="42"/>
      <c r="T22" s="11" t="s">
        <v>112</v>
      </c>
      <c r="U22" s="22">
        <v>1446.080725624</v>
      </c>
      <c r="V22" s="32">
        <f>U61-U60</f>
        <v>35.350204081000356</v>
      </c>
      <c r="W22" s="22">
        <v>19</v>
      </c>
      <c r="X22" s="32">
        <f>U68-U66</f>
        <v>253.13065759700021</v>
      </c>
      <c r="Y22" s="22">
        <v>21</v>
      </c>
      <c r="Z22" s="32">
        <f t="shared" si="7"/>
        <v>87.753718820000358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42.928579048763567</v>
      </c>
      <c r="G23" s="13">
        <f t="shared" si="1"/>
        <v>38.371620265653348</v>
      </c>
      <c r="H23" s="52">
        <f t="shared" si="2"/>
        <v>11.875857082816953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51.014965986000334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260.3486621320003</v>
      </c>
      <c r="S23" s="42"/>
      <c r="T23" s="11" t="s">
        <v>113</v>
      </c>
      <c r="U23" s="22">
        <v>1450.425396825</v>
      </c>
      <c r="V23" s="32">
        <f>U64-U63</f>
        <v>51.014965986000334</v>
      </c>
      <c r="W23" s="22">
        <v>20</v>
      </c>
      <c r="X23" s="32">
        <f>U71-U69</f>
        <v>81.379818593999971</v>
      </c>
      <c r="Y23" s="22">
        <v>22</v>
      </c>
      <c r="Z23" s="32">
        <f t="shared" si="7"/>
        <v>260.3486621320003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28.64345703120734</v>
      </c>
      <c r="G24" s="13">
        <f t="shared" si="1"/>
        <v>29.391935653424262</v>
      </c>
      <c r="H24" s="53">
        <f t="shared" si="2"/>
        <v>-2.5465441645035773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71.220453514999917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253.13065759700021</v>
      </c>
      <c r="S24" s="42"/>
      <c r="T24" s="11" t="s">
        <v>114</v>
      </c>
      <c r="U24" s="22">
        <v>1492.3116553289999</v>
      </c>
      <c r="V24" s="32">
        <f>U67-U66</f>
        <v>71.220453514999917</v>
      </c>
      <c r="W24" s="22">
        <v>21</v>
      </c>
      <c r="X24" s="32">
        <f>U74-U72</f>
        <v>163.2265306129998</v>
      </c>
      <c r="Y24" s="22">
        <v>23</v>
      </c>
      <c r="Z24" s="32">
        <f t="shared" si="7"/>
        <v>253.13065759700021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99.09963895575406</v>
      </c>
      <c r="G25" s="13">
        <f t="shared" si="1"/>
        <v>94.372291959940995</v>
      </c>
      <c r="H25" s="53">
        <f t="shared" si="2"/>
        <v>5.0092531373718483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21.190793651000149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81.379818593999971</v>
      </c>
      <c r="S25" s="42"/>
      <c r="T25" s="11" t="s">
        <v>115</v>
      </c>
      <c r="U25" s="22">
        <v>1590.1663492059999</v>
      </c>
      <c r="V25" s="32">
        <f>U70-U69</f>
        <v>21.190793651000149</v>
      </c>
      <c r="W25" s="22">
        <v>22</v>
      </c>
      <c r="X25" s="32">
        <f>U77-U75</f>
        <v>212.55800453499978</v>
      </c>
      <c r="Y25" s="22">
        <v>24</v>
      </c>
      <c r="Z25" s="32">
        <f t="shared" si="7"/>
        <v>81.379818593999971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38.808002759214311</v>
      </c>
      <c r="G26" s="13">
        <f t="shared" si="1"/>
        <v>35.104550580600574</v>
      </c>
      <c r="H26" s="52">
        <f t="shared" si="2"/>
        <v>10.54977806968517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57.977732426999864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163.2265306129998</v>
      </c>
      <c r="S26" s="42"/>
      <c r="T26" s="11" t="s">
        <v>116</v>
      </c>
      <c r="U26" s="22">
        <v>1595.1490249430001</v>
      </c>
      <c r="V26" s="32">
        <f>U73-U72</f>
        <v>57.977732426999864</v>
      </c>
      <c r="W26" s="22">
        <v>23</v>
      </c>
      <c r="X26" s="2">
        <f>SUM(X2:X25)</f>
        <v>4117.953582770002</v>
      </c>
      <c r="Z26" s="32">
        <f t="shared" si="7"/>
        <v>163.2265306129998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57.106598984771608</v>
      </c>
      <c r="G27" s="13">
        <f t="shared" si="1"/>
        <v>51.656487950290455</v>
      </c>
      <c r="H27" s="52">
        <f t="shared" si="2"/>
        <v>10.550680564512726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94.559999999999945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212.55800453499978</v>
      </c>
      <c r="S27" s="42"/>
      <c r="T27" s="11" t="s">
        <v>117</v>
      </c>
      <c r="U27" s="22">
        <v>1630.7631746029999</v>
      </c>
      <c r="V27" s="32">
        <f>U76-U75</f>
        <v>94.559999999999945</v>
      </c>
      <c r="W27" s="22">
        <v>24</v>
      </c>
      <c r="X27" s="32">
        <f t="shared" ref="X27:X32" si="8">U33-U32</f>
        <v>28.790022675000046</v>
      </c>
      <c r="Y27" s="22" t="s">
        <v>68</v>
      </c>
      <c r="Z27" s="32">
        <f t="shared" si="7"/>
        <v>212.55800453499978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1733.773061224</v>
      </c>
      <c r="V28" s="32"/>
      <c r="X28" s="32">
        <f t="shared" si="8"/>
        <v>21.727165532999834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22">
        <v>1737.7936507940001</v>
      </c>
      <c r="V29" s="32"/>
      <c r="X29" s="32">
        <f t="shared" si="8"/>
        <v>59.579501134000111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22">
        <v>1774.2846258500001</v>
      </c>
      <c r="V30" s="32"/>
      <c r="X30" s="32">
        <f t="shared" si="8"/>
        <v>32.249251700999821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22">
        <v>1915.022222222</v>
      </c>
      <c r="V31" s="32"/>
      <c r="X31" s="32">
        <f t="shared" si="8"/>
        <v>22.671020408000004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22">
        <v>1917.353650794</v>
      </c>
      <c r="V32" s="32"/>
      <c r="X32" s="32">
        <f t="shared" si="8"/>
        <v>68.696961451000334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22">
        <v>1946.1436734690001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22">
        <v>1967.8708390019999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22">
        <v>2027.450340136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22">
        <v>2059.6995918369998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22">
        <v>2082.3706122449998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22">
        <v>2151.0675736960002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22">
        <v>2155.5791383219998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22">
        <v>2191.6560544220001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22">
        <v>2310.8963265309999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22">
        <v>2314.7983673469998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22">
        <v>2344.2416326530001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22">
        <v>2446.4718367350001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22">
        <v>2451.4552380949999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22">
        <v>2501.9573696150001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22">
        <v>2625.724081633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22">
        <v>2628.8671201809998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22">
        <v>2663.954285714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22">
        <v>2756.36244898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22">
        <v>2760.601269841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22">
        <v>2784.7198185940001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22">
        <v>2882.4903401360002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22">
        <v>2885.1488888889999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22">
        <v>2932.7325170069998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22">
        <v>3073.9011337870002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22">
        <v>3076.2723809519998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22">
        <v>3097.7591836729998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22">
        <v>3126.269387755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22">
        <v>3128.5224489799998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22">
        <v>3163.8726530610002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22">
        <v>3216.2761678000002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22">
        <v>3220.4850793649998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22">
        <v>3271.5000453510002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22">
        <v>3480.8337414970001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22">
        <v>3484.8873015869999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22">
        <v>3556.1077551019998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22">
        <v>3738.0179591840001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22">
        <v>3740.7226757369999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22">
        <v>3761.9134693880001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22">
        <v>3822.1024943309999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22">
        <v>3825.775918367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22">
        <v>3883.7536507939999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22">
        <v>3989.0024489799998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22">
        <v>3994.0299319730002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22">
        <v>4088.5899319730001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22">
        <v>4206.587936508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Tabelle61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7.77734375" style="22" bestFit="1" customWidth="1"/>
    <col min="22" max="22" width="10" style="9" customWidth="1"/>
    <col min="23" max="23" width="4.109375" style="9" bestFit="1" customWidth="1"/>
    <col min="24" max="24" width="10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221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221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46.192290809685296</v>
      </c>
      <c r="G2" s="13">
        <f t="shared" ref="G2:G27" si="1">Q2/R2*60</f>
        <v>42.910697788392547</v>
      </c>
      <c r="H2" s="52">
        <f t="shared" ref="H2:H27" si="2">(F2-G2)/G2*100</f>
        <v>7.6474939593744597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36.369705216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381.72299319799998</v>
      </c>
      <c r="S2" s="42"/>
      <c r="T2" s="11" t="s">
        <v>92</v>
      </c>
      <c r="U2" s="22">
        <v>3.8878911559999998</v>
      </c>
      <c r="V2" s="32">
        <f>U3-U2</f>
        <v>36.369705216</v>
      </c>
      <c r="W2" s="22">
        <v>1</v>
      </c>
      <c r="X2" s="32">
        <f>U4-U2</f>
        <v>381.72299319799998</v>
      </c>
      <c r="Y2" s="22">
        <v>1</v>
      </c>
      <c r="Z2" s="32">
        <f>X2</f>
        <v>381.72299319799998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62.510201451773959</v>
      </c>
      <c r="G3" s="13">
        <f t="shared" si="1"/>
        <v>55.589917238730159</v>
      </c>
      <c r="H3" s="52">
        <f t="shared" si="2"/>
        <v>12.448811865153049</v>
      </c>
      <c r="I3" s="32"/>
      <c r="J3" s="11" t="s">
        <v>32</v>
      </c>
      <c r="K3" s="61" t="s">
        <v>76</v>
      </c>
      <c r="L3" s="19">
        <v>44</v>
      </c>
      <c r="M3" s="32">
        <f t="shared" si="3"/>
        <v>42.233106576000012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109.91201814100003</v>
      </c>
      <c r="S3" s="42"/>
      <c r="T3" s="11" t="s">
        <v>93</v>
      </c>
      <c r="U3" s="22">
        <v>40.257596372000002</v>
      </c>
      <c r="V3" s="32">
        <f>U6-U5</f>
        <v>42.233106576000012</v>
      </c>
      <c r="W3" s="22">
        <v>2</v>
      </c>
      <c r="X3" s="32">
        <f>U7-U5</f>
        <v>109.91201814100003</v>
      </c>
      <c r="Y3" s="22">
        <v>2</v>
      </c>
      <c r="Z3" s="32">
        <f t="shared" ref="Z3:Z11" si="5">X3</f>
        <v>109.91201814100003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37.058631888058379</v>
      </c>
      <c r="G4" s="13">
        <f t="shared" si="1"/>
        <v>36.838367224811542</v>
      </c>
      <c r="H4" s="53">
        <f t="shared" si="2"/>
        <v>0.59792189459060385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52.619319727999994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178.34666666699997</v>
      </c>
      <c r="S4" s="42"/>
      <c r="T4" s="11" t="s">
        <v>94</v>
      </c>
      <c r="U4" s="22">
        <v>385.61088435400001</v>
      </c>
      <c r="V4" s="32">
        <f>U9-U8</f>
        <v>52.619319727999994</v>
      </c>
      <c r="W4" s="22">
        <v>3</v>
      </c>
      <c r="X4" s="32">
        <f>U10-U8</f>
        <v>178.34666666699997</v>
      </c>
      <c r="Y4" s="22">
        <v>3</v>
      </c>
      <c r="Z4" s="32">
        <f t="shared" si="5"/>
        <v>178.34666666699997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153.30566324140531</v>
      </c>
      <c r="G5" s="13">
        <f t="shared" si="1"/>
        <v>147.80153328992881</v>
      </c>
      <c r="H5" s="53">
        <f t="shared" si="2"/>
        <v>3.7240005762860044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34.440997732000028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176.99410430800003</v>
      </c>
      <c r="S5" s="42"/>
      <c r="T5" s="11" t="s">
        <v>95</v>
      </c>
      <c r="U5" s="22">
        <v>388.83809523799999</v>
      </c>
      <c r="V5" s="32">
        <f>U12-U11</f>
        <v>34.440997732000028</v>
      </c>
      <c r="W5" s="22">
        <v>4</v>
      </c>
      <c r="X5" s="32">
        <f>U13-U11</f>
        <v>176.99410430800003</v>
      </c>
      <c r="Y5" s="22">
        <v>4</v>
      </c>
      <c r="Z5" s="32">
        <f t="shared" si="5"/>
        <v>176.99410430800003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40.603761164060046</v>
      </c>
      <c r="G6" s="13">
        <f t="shared" si="1"/>
        <v>44.339360449899395</v>
      </c>
      <c r="H6" s="53">
        <f t="shared" si="2"/>
        <v>-8.4250184214098773</v>
      </c>
      <c r="I6" s="32"/>
      <c r="J6" s="11" t="s">
        <v>37</v>
      </c>
      <c r="K6" s="61" t="s">
        <v>387</v>
      </c>
      <c r="L6" s="19">
        <v>69</v>
      </c>
      <c r="M6" s="32">
        <f t="shared" si="3"/>
        <v>101.960997733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332.88707482999996</v>
      </c>
      <c r="S6" s="42"/>
      <c r="T6" s="11" t="s">
        <v>96</v>
      </c>
      <c r="U6" s="22">
        <v>431.07120181400001</v>
      </c>
      <c r="V6" s="32">
        <f>U15-U14</f>
        <v>101.960997733</v>
      </c>
      <c r="W6" s="22">
        <v>5</v>
      </c>
      <c r="X6" s="32">
        <f>U16-U14</f>
        <v>332.88707482999996</v>
      </c>
      <c r="Y6" s="22">
        <v>5</v>
      </c>
      <c r="Z6" s="32">
        <f t="shared" si="5"/>
        <v>332.88707482999996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35.689878426140893</v>
      </c>
      <c r="G7" s="25">
        <f t="shared" si="1"/>
        <v>36.912185764348912</v>
      </c>
      <c r="H7" s="53">
        <f t="shared" si="2"/>
        <v>-3.3113924653808122</v>
      </c>
      <c r="I7" s="32"/>
      <c r="J7" s="11" t="s">
        <v>37</v>
      </c>
      <c r="K7" s="61" t="s">
        <v>388</v>
      </c>
      <c r="L7" s="19">
        <v>39</v>
      </c>
      <c r="M7" s="32">
        <f t="shared" si="3"/>
        <v>65.564807255999995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292.5863038550001</v>
      </c>
      <c r="S7" s="42"/>
      <c r="T7" s="11" t="s">
        <v>97</v>
      </c>
      <c r="U7" s="22">
        <v>498.75011337900003</v>
      </c>
      <c r="V7" s="32">
        <f>U18-U17</f>
        <v>65.564807255999995</v>
      </c>
      <c r="W7" s="22">
        <v>6</v>
      </c>
      <c r="X7" s="32">
        <f>U19-U17</f>
        <v>292.5863038550001</v>
      </c>
      <c r="Y7" s="22">
        <v>6</v>
      </c>
      <c r="Z7" s="32">
        <f t="shared" si="5"/>
        <v>292.5863038550001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41.668766378230224</v>
      </c>
      <c r="G8" s="25">
        <f t="shared" si="1"/>
        <v>42.735542673557262</v>
      </c>
      <c r="H8" s="53">
        <f t="shared" si="2"/>
        <v>-2.4962273287969952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57.597097505000193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207.78956916100014</v>
      </c>
      <c r="S8" s="42"/>
      <c r="T8" s="11" t="s">
        <v>98</v>
      </c>
      <c r="U8" s="22">
        <v>502.66557823099998</v>
      </c>
      <c r="V8" s="32">
        <f>U21-U20</f>
        <v>57.597097505000193</v>
      </c>
      <c r="W8" s="22">
        <v>7</v>
      </c>
      <c r="X8" s="32">
        <f>U22-U20</f>
        <v>207.78956916100014</v>
      </c>
      <c r="Y8" s="22">
        <v>7</v>
      </c>
      <c r="Z8" s="32">
        <f t="shared" si="5"/>
        <v>207.78956916100014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127.07905725873979</v>
      </c>
      <c r="G9" s="25">
        <f t="shared" si="1"/>
        <v>95.883259948764959</v>
      </c>
      <c r="H9" s="52">
        <f t="shared" si="2"/>
        <v>32.535186357497913</v>
      </c>
      <c r="I9" s="32"/>
      <c r="J9" s="11" t="s">
        <v>37</v>
      </c>
      <c r="K9" s="11" t="s">
        <v>40</v>
      </c>
      <c r="L9" s="19">
        <v>76</v>
      </c>
      <c r="M9" s="32">
        <f t="shared" si="3"/>
        <v>35.883174603000043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129.53251700700002</v>
      </c>
      <c r="S9" s="42"/>
      <c r="T9" s="11" t="s">
        <v>99</v>
      </c>
      <c r="U9" s="22">
        <v>555.28489795899998</v>
      </c>
      <c r="V9" s="32">
        <f>U24-U23</f>
        <v>35.883174603000043</v>
      </c>
      <c r="W9" s="22">
        <v>8</v>
      </c>
      <c r="X9" s="32">
        <f>U25-U23</f>
        <v>129.53251700700002</v>
      </c>
      <c r="Y9" s="22">
        <v>8</v>
      </c>
      <c r="Z9" s="32">
        <f t="shared" si="5"/>
        <v>129.53251700700002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42.04579346505507</v>
      </c>
      <c r="G10" s="25">
        <f t="shared" si="1"/>
        <v>41.023571361052049</v>
      </c>
      <c r="H10" s="53">
        <f t="shared" si="2"/>
        <v>2.4917920846197283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55.653605442000071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188.67201814000009</v>
      </c>
      <c r="S10" s="42"/>
      <c r="T10" s="11" t="s">
        <v>100</v>
      </c>
      <c r="U10" s="22">
        <v>681.01224489799995</v>
      </c>
      <c r="V10" s="32">
        <f>U27-U26</f>
        <v>55.653605442000071</v>
      </c>
      <c r="W10" s="22">
        <v>9</v>
      </c>
      <c r="X10" s="32">
        <f>U28-U26</f>
        <v>188.67201814000009</v>
      </c>
      <c r="Y10" s="22">
        <v>9</v>
      </c>
      <c r="Z10" s="32">
        <f t="shared" si="5"/>
        <v>188.67201814000009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39.543294377931971</v>
      </c>
      <c r="G11" s="25">
        <f t="shared" si="1"/>
        <v>37.678048448830268</v>
      </c>
      <c r="H11" s="53">
        <f t="shared" si="2"/>
        <v>4.9504844488823609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42.485079365000047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213.38684807200002</v>
      </c>
      <c r="S11" s="42"/>
      <c r="T11" s="11" t="s">
        <v>101</v>
      </c>
      <c r="U11" s="22">
        <v>683.02657596400002</v>
      </c>
      <c r="V11" s="32">
        <f>U30-U29</f>
        <v>42.485079365000047</v>
      </c>
      <c r="W11" s="22">
        <v>10</v>
      </c>
      <c r="X11" s="32">
        <f>U31-U29</f>
        <v>213.38684807200002</v>
      </c>
      <c r="Y11" s="22">
        <v>10</v>
      </c>
      <c r="Z11" s="32">
        <f t="shared" si="5"/>
        <v>213.38684807200002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47.182596291475271</v>
      </c>
      <c r="G12" s="25">
        <f t="shared" si="1"/>
        <v>47.983501165937739</v>
      </c>
      <c r="H12" s="53">
        <f t="shared" si="2"/>
        <v>-1.6691255431585925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35.606349206000232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72.108117914000104</v>
      </c>
      <c r="S12" s="42"/>
      <c r="T12" s="11" t="s">
        <v>102</v>
      </c>
      <c r="U12" s="22">
        <v>717.46757369600004</v>
      </c>
      <c r="V12" s="32">
        <f>U33-U32</f>
        <v>35.606349206000232</v>
      </c>
      <c r="W12" s="22" t="s">
        <v>68</v>
      </c>
      <c r="X12" s="32">
        <f>U38-U32</f>
        <v>254.02485260799995</v>
      </c>
      <c r="Y12" s="22">
        <v>11</v>
      </c>
      <c r="Z12" s="32">
        <f>V12+X30</f>
        <v>72.108117914000104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70.009133514805924</v>
      </c>
      <c r="G13" s="25">
        <f t="shared" si="1"/>
        <v>65.367019407655292</v>
      </c>
      <c r="H13" s="53">
        <f t="shared" si="2"/>
        <v>7.1016150793116681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20.854421769000055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44.670839002000321</v>
      </c>
      <c r="S13" s="42"/>
      <c r="T13" s="11" t="s">
        <v>103</v>
      </c>
      <c r="U13" s="22">
        <v>860.02068027200005</v>
      </c>
      <c r="V13" s="32">
        <f>U34-U33</f>
        <v>20.854421769000055</v>
      </c>
      <c r="W13" s="22" t="s">
        <v>42</v>
      </c>
      <c r="X13" s="32">
        <f>U41-U39</f>
        <v>193.30612244900021</v>
      </c>
      <c r="Y13" s="22">
        <v>12</v>
      </c>
      <c r="Z13" s="32">
        <f>V13+X31</f>
        <v>44.670839002000321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32.331006486058776</v>
      </c>
      <c r="G14" s="25">
        <f t="shared" si="1"/>
        <v>30.602008015055205</v>
      </c>
      <c r="H14" s="53">
        <f t="shared" si="2"/>
        <v>5.6499510429281612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63.097324262999791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137.24589569199952</v>
      </c>
      <c r="S14" s="42"/>
      <c r="T14" s="11" t="s">
        <v>104</v>
      </c>
      <c r="U14" s="22">
        <v>863.86938775500005</v>
      </c>
      <c r="V14" s="32">
        <f>U35-U34</f>
        <v>63.097324262999791</v>
      </c>
      <c r="W14" s="22" t="s">
        <v>43</v>
      </c>
      <c r="X14" s="32">
        <f>U44-U42</f>
        <v>134.24616780099996</v>
      </c>
      <c r="Y14" s="22">
        <v>13</v>
      </c>
      <c r="Z14" s="32">
        <f>V14+X32</f>
        <v>137.24589569199952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31.281459473662203</v>
      </c>
      <c r="G15" s="25">
        <f t="shared" si="1"/>
        <v>29.797297297294119</v>
      </c>
      <c r="H15" s="53">
        <f t="shared" si="2"/>
        <v>4.9808617256802696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49.869795918999898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193.30612244900021</v>
      </c>
      <c r="S15" s="42"/>
      <c r="T15" s="11" t="s">
        <v>105</v>
      </c>
      <c r="U15" s="22">
        <v>965.83038548800005</v>
      </c>
      <c r="V15" s="32">
        <f>U40-U39</f>
        <v>49.869795918999898</v>
      </c>
      <c r="W15" s="22">
        <v>12</v>
      </c>
      <c r="X15" s="32">
        <f>U47-U45</f>
        <v>185.79102040800035</v>
      </c>
      <c r="Y15" s="22">
        <v>14</v>
      </c>
      <c r="Z15" s="32">
        <f t="shared" ref="Z15:Z27" si="7">X13</f>
        <v>193.30612244900021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96.892831669313253</v>
      </c>
      <c r="G16" s="25">
        <f t="shared" si="1"/>
        <v>83.428794903124029</v>
      </c>
      <c r="H16" s="52">
        <f t="shared" si="2"/>
        <v>16.138357004704929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28.485079365000274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134.24616780099996</v>
      </c>
      <c r="S16" s="42"/>
      <c r="T16" s="11" t="s">
        <v>106</v>
      </c>
      <c r="U16" s="22">
        <v>1196.756462585</v>
      </c>
      <c r="V16" s="32">
        <f>U43-U42</f>
        <v>28.485079365000274</v>
      </c>
      <c r="W16" s="22">
        <v>13</v>
      </c>
      <c r="X16" s="32">
        <f>U50-U48</f>
        <v>80.341043082999931</v>
      </c>
      <c r="Y16" s="22">
        <v>15</v>
      </c>
      <c r="Z16" s="32">
        <f t="shared" si="7"/>
        <v>134.24616780099996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41.88627058134994</v>
      </c>
      <c r="G17" s="13">
        <f t="shared" si="1"/>
        <v>42.38633268016055</v>
      </c>
      <c r="H17" s="53">
        <f t="shared" si="2"/>
        <v>-1.1797720330843096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56.223673469000005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185.79102040800035</v>
      </c>
      <c r="S17" s="42"/>
      <c r="T17" s="11" t="s">
        <v>107</v>
      </c>
      <c r="U17" s="22">
        <v>1199.998185941</v>
      </c>
      <c r="V17" s="32">
        <f>U46-U45</f>
        <v>56.223673469000005</v>
      </c>
      <c r="W17" s="22">
        <v>14</v>
      </c>
      <c r="X17" s="32">
        <f>U53-U51</f>
        <v>94.388390022999829</v>
      </c>
      <c r="Y17" s="22">
        <v>16</v>
      </c>
      <c r="Z17" s="32">
        <f t="shared" si="7"/>
        <v>185.79102040800035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65.500237642896735</v>
      </c>
      <c r="G18" s="13">
        <f t="shared" si="1"/>
        <v>64.226201229043411</v>
      </c>
      <c r="H18" s="53">
        <f t="shared" si="2"/>
        <v>1.9836708219903223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22.900680272000045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80.341043082999931</v>
      </c>
      <c r="S18" s="42"/>
      <c r="T18" s="11" t="s">
        <v>108</v>
      </c>
      <c r="U18" s="22">
        <v>1265.562993197</v>
      </c>
      <c r="V18" s="32">
        <f>U49-U48</f>
        <v>22.900680272000045</v>
      </c>
      <c r="W18" s="22">
        <v>15</v>
      </c>
      <c r="X18" s="32">
        <f>U56-U54</f>
        <v>169.14394557900005</v>
      </c>
      <c r="Y18" s="22">
        <v>17</v>
      </c>
      <c r="Z18" s="32">
        <f t="shared" si="7"/>
        <v>80.341043082999931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99.145683453207866</v>
      </c>
      <c r="G19" s="25">
        <f t="shared" si="1"/>
        <v>89.947375921246518</v>
      </c>
      <c r="H19" s="52">
        <f t="shared" si="2"/>
        <v>10.226321154732664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22.08870748299978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94.388390022999829</v>
      </c>
      <c r="S19" s="42"/>
      <c r="T19" s="11" t="s">
        <v>109</v>
      </c>
      <c r="U19" s="22">
        <v>1492.5844897960001</v>
      </c>
      <c r="V19" s="32">
        <f>U52-U51</f>
        <v>22.08870748299978</v>
      </c>
      <c r="W19" s="22">
        <v>16</v>
      </c>
      <c r="X19" s="32">
        <f>U59-U57</f>
        <v>50.009070294000139</v>
      </c>
      <c r="Y19" s="22">
        <v>18</v>
      </c>
      <c r="Z19" s="32">
        <f t="shared" si="7"/>
        <v>94.388390022999829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77.366482042959873</v>
      </c>
      <c r="G20" s="25">
        <f t="shared" si="1"/>
        <v>69.526579622723759</v>
      </c>
      <c r="H20" s="52">
        <f t="shared" si="2"/>
        <v>11.276122689737143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43.429659863999859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169.14394557900005</v>
      </c>
      <c r="S20" s="42"/>
      <c r="T20" s="11" t="s">
        <v>110</v>
      </c>
      <c r="U20" s="22">
        <v>1494.0473469389999</v>
      </c>
      <c r="V20" s="32">
        <f>U55-U54</f>
        <v>43.429659863999859</v>
      </c>
      <c r="W20" s="22">
        <v>17</v>
      </c>
      <c r="X20" s="32">
        <f>U62-U60</f>
        <v>94.498140590000276</v>
      </c>
      <c r="Y20" s="22">
        <v>19</v>
      </c>
      <c r="Z20" s="32">
        <f t="shared" si="7"/>
        <v>169.14394557900005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97.881859368771714</v>
      </c>
      <c r="G21" s="25">
        <f t="shared" si="1"/>
        <v>89.983676431990972</v>
      </c>
      <c r="H21" s="53">
        <f t="shared" si="2"/>
        <v>8.777350792896458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20.84145124700035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50.009070294000139</v>
      </c>
      <c r="S21" s="42"/>
      <c r="T21" s="11" t="s">
        <v>111</v>
      </c>
      <c r="U21" s="22">
        <v>1551.6444444440001</v>
      </c>
      <c r="V21" s="32">
        <f>U58-U57</f>
        <v>20.84145124700035</v>
      </c>
      <c r="W21" s="22">
        <v>18</v>
      </c>
      <c r="X21" s="32">
        <f>U65-U63</f>
        <v>274.66739228999995</v>
      </c>
      <c r="Y21" s="22">
        <v>20</v>
      </c>
      <c r="Z21" s="32">
        <f t="shared" si="7"/>
        <v>50.009070294000139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60.929405085593295</v>
      </c>
      <c r="G22" s="13">
        <f t="shared" si="1"/>
        <v>54.815892541997208</v>
      </c>
      <c r="H22" s="52">
        <f t="shared" si="2"/>
        <v>11.152810362272616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37.748571429000094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94.498140590000276</v>
      </c>
      <c r="S22" s="42"/>
      <c r="T22" s="11" t="s">
        <v>112</v>
      </c>
      <c r="U22" s="22">
        <v>1701.8369161000001</v>
      </c>
      <c r="V22" s="32">
        <f>U61-U60</f>
        <v>37.748571429000094</v>
      </c>
      <c r="W22" s="22">
        <v>19</v>
      </c>
      <c r="X22" s="32">
        <f>U68-U66</f>
        <v>268.62709750600015</v>
      </c>
      <c r="Y22" s="22">
        <v>21</v>
      </c>
      <c r="Z22" s="32">
        <f t="shared" si="7"/>
        <v>94.498140590000276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37.614738213322219</v>
      </c>
      <c r="G23" s="13">
        <f t="shared" si="1"/>
        <v>36.371263136515076</v>
      </c>
      <c r="H23" s="53">
        <f t="shared" si="2"/>
        <v>3.418839406648905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58.221859409999979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274.66739228999995</v>
      </c>
      <c r="S23" s="42"/>
      <c r="T23" s="11" t="s">
        <v>113</v>
      </c>
      <c r="U23" s="22">
        <v>1703.090793651</v>
      </c>
      <c r="V23" s="32">
        <f>U64-U63</f>
        <v>58.221859409999979</v>
      </c>
      <c r="W23" s="22">
        <v>20</v>
      </c>
      <c r="X23" s="32">
        <f>U71-U69</f>
        <v>82.291428570999415</v>
      </c>
      <c r="Y23" s="22">
        <v>22</v>
      </c>
      <c r="Z23" s="32">
        <f t="shared" si="7"/>
        <v>274.66739228999995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26.656505486233076</v>
      </c>
      <c r="G24" s="13">
        <f t="shared" si="1"/>
        <v>27.696386809353132</v>
      </c>
      <c r="H24" s="53">
        <f t="shared" si="2"/>
        <v>-3.7545739459736533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76.529160997999952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268.62709750600015</v>
      </c>
      <c r="S24" s="42"/>
      <c r="T24" s="11" t="s">
        <v>114</v>
      </c>
      <c r="U24" s="22">
        <v>1738.9739682540001</v>
      </c>
      <c r="V24" s="32">
        <f>U67-U66</f>
        <v>76.529160997999952</v>
      </c>
      <c r="W24" s="22">
        <v>21</v>
      </c>
      <c r="X24" s="32">
        <f>U74-U72</f>
        <v>173.57931972799997</v>
      </c>
      <c r="Y24" s="22">
        <v>23</v>
      </c>
      <c r="Z24" s="32">
        <f t="shared" si="7"/>
        <v>268.62709750600015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94.974874372338945</v>
      </c>
      <c r="G25" s="13">
        <f t="shared" si="1"/>
        <v>93.326852302410188</v>
      </c>
      <c r="H25" s="53">
        <f t="shared" si="2"/>
        <v>1.7658605527470432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22.111111110999445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82.291428570999415</v>
      </c>
      <c r="S25" s="42"/>
      <c r="T25" s="11" t="s">
        <v>115</v>
      </c>
      <c r="U25" s="22">
        <v>1832.623310658</v>
      </c>
      <c r="V25" s="32">
        <f>U70-U69</f>
        <v>22.111111110999445</v>
      </c>
      <c r="W25" s="22">
        <v>22</v>
      </c>
      <c r="X25" s="32">
        <f>U77-U75</f>
        <v>247.44353741499981</v>
      </c>
      <c r="Y25" s="22">
        <v>24</v>
      </c>
      <c r="Z25" s="32">
        <f t="shared" si="7"/>
        <v>82.291428570999415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35.678072143727604</v>
      </c>
      <c r="G26" s="13">
        <f t="shared" si="1"/>
        <v>33.010810325670946</v>
      </c>
      <c r="H26" s="53">
        <f t="shared" si="2"/>
        <v>8.0799646895746005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63.06394557800013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173.57931972799997</v>
      </c>
      <c r="S26" s="42"/>
      <c r="T26" s="11" t="s">
        <v>116</v>
      </c>
      <c r="U26" s="22">
        <v>1838.7260770979999</v>
      </c>
      <c r="V26" s="32">
        <f>U73-U72</f>
        <v>63.06394557800013</v>
      </c>
      <c r="W26" s="22">
        <v>23</v>
      </c>
      <c r="X26" s="2">
        <f>SUM(X2:X25)</f>
        <v>4514.1876417240001</v>
      </c>
      <c r="Z26" s="32">
        <f t="shared" si="7"/>
        <v>173.57931972799997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45.206899300955776</v>
      </c>
      <c r="G27" s="13">
        <f t="shared" si="1"/>
        <v>44.373759422881584</v>
      </c>
      <c r="H27" s="53">
        <f t="shared" si="2"/>
        <v>1.8775508068504532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119.45079365099991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247.44353741499981</v>
      </c>
      <c r="S27" s="42"/>
      <c r="T27" s="11" t="s">
        <v>117</v>
      </c>
      <c r="U27" s="22">
        <v>1894.37968254</v>
      </c>
      <c r="V27" s="32">
        <f>U76-U75</f>
        <v>119.45079365099991</v>
      </c>
      <c r="W27" s="22">
        <v>24</v>
      </c>
      <c r="X27" s="32">
        <f t="shared" ref="X27:X32" si="8">U33-U32</f>
        <v>35.606349206000232</v>
      </c>
      <c r="Y27" s="22" t="s">
        <v>68</v>
      </c>
      <c r="Z27" s="32">
        <f t="shared" si="7"/>
        <v>247.44353741499981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2027.398095238</v>
      </c>
      <c r="V28" s="32"/>
      <c r="X28" s="32">
        <f t="shared" si="8"/>
        <v>20.854421769000055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22">
        <v>2034.496326531</v>
      </c>
      <c r="V29" s="32"/>
      <c r="X29" s="32">
        <f t="shared" si="8"/>
        <v>63.097324262999791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22">
        <v>2076.9814058960001</v>
      </c>
      <c r="V30" s="32"/>
      <c r="X30" s="32">
        <f t="shared" si="8"/>
        <v>36.501768707999872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22">
        <v>2247.883174603</v>
      </c>
      <c r="V31" s="32"/>
      <c r="X31" s="32">
        <f t="shared" si="8"/>
        <v>23.816417233000266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22">
        <v>2251.3269841269998</v>
      </c>
      <c r="V32" s="32"/>
      <c r="X32" s="32">
        <f t="shared" si="8"/>
        <v>74.14857142899973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22">
        <v>2286.9333333330001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22">
        <v>2307.7877551020001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22">
        <v>2370.8850793649999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22">
        <v>2407.3868480729998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22">
        <v>2431.203265306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22">
        <v>2505.3518367349998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22">
        <v>2510.8897959179999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22">
        <v>2560.7595918369998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22">
        <v>2704.1959183670001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22">
        <v>2707.9459410429999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22">
        <v>2736.4310204080002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22">
        <v>2842.1921088439999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22">
        <v>2850.16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22">
        <v>2906.3836734689999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22">
        <v>3035.9510204080002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22">
        <v>3036.7782312929999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22">
        <v>3059.6789115649999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22">
        <v>3117.1192743759998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22">
        <v>3120.907755102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22">
        <v>3142.9964625849998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22">
        <v>3215.2961451249998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22">
        <v>3218.223673469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22">
        <v>3261.6533333329999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22">
        <v>3387.3676190480001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22">
        <v>3392.1866666669998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22">
        <v>3413.0281179140002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22">
        <v>3442.195736961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22">
        <v>3443.5263492059998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22">
        <v>3481.2749206349999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22">
        <v>3538.0244897960001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22">
        <v>3546.686984127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22">
        <v>3604.9088435369999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22">
        <v>3821.3543764169999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22">
        <v>3830.109206349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22">
        <v>3906.638367347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22">
        <v>4098.7363038550002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22">
        <v>4100.3828571430004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22">
        <v>4122.4939682539998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22">
        <v>4182.6742857139998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22">
        <v>4185.1428571429997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22">
        <v>4248.2068027209998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22">
        <v>4358.7221768709996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22">
        <v>4360.7596371879999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22">
        <v>4480.2104308389999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22">
        <v>4608.2031746029998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Tabelle24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5.77734375" style="64" bestFit="1" customWidth="1"/>
    <col min="22" max="22" width="10" style="9" customWidth="1"/>
    <col min="23" max="23" width="4.109375" style="9" bestFit="1" customWidth="1"/>
    <col min="24" max="24" width="10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258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51" t="s">
        <v>258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>L2/M2*60</f>
        <v>50.454916916667067</v>
      </c>
      <c r="G2" s="13">
        <f>Q2/R2*60</f>
        <v>48.240611232853347</v>
      </c>
      <c r="H2" s="52">
        <f>(F2-G2)/G2*100</f>
        <v>4.5901277517514316</v>
      </c>
      <c r="I2" s="32"/>
      <c r="J2" s="11" t="s">
        <v>37</v>
      </c>
      <c r="K2" s="61" t="s">
        <v>59</v>
      </c>
      <c r="L2" s="19">
        <v>28</v>
      </c>
      <c r="M2" s="32">
        <f t="shared" ref="M2:M27" si="0">V2</f>
        <v>33.297052153999999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1">Z2</f>
        <v>339.54793650800002</v>
      </c>
      <c r="S2" s="42"/>
      <c r="T2" s="11" t="s">
        <v>92</v>
      </c>
      <c r="U2" s="64">
        <v>0.44879818599999999</v>
      </c>
      <c r="V2" s="32">
        <f>U3-U2</f>
        <v>33.297052153999999</v>
      </c>
      <c r="W2" s="22">
        <v>1</v>
      </c>
      <c r="X2" s="32">
        <f>U4-U2</f>
        <v>339.54793650800002</v>
      </c>
      <c r="Y2" s="22">
        <v>1</v>
      </c>
      <c r="Z2" s="32">
        <f>X2</f>
        <v>339.54793650800002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ref="F3:F27" si="2">L3/M3*60</f>
        <v>68.639103489843251</v>
      </c>
      <c r="G3" s="13">
        <f t="shared" ref="G3:G27" si="3">Q3/R3*60</f>
        <v>60.322185687482808</v>
      </c>
      <c r="H3" s="52">
        <f t="shared" ref="H3:H27" si="4">(F3-G3)/G3*100</f>
        <v>13.787494116093093</v>
      </c>
      <c r="I3" s="32"/>
      <c r="J3" s="11" t="s">
        <v>32</v>
      </c>
      <c r="K3" s="61" t="s">
        <v>76</v>
      </c>
      <c r="L3" s="19">
        <v>44</v>
      </c>
      <c r="M3" s="32">
        <f t="shared" si="0"/>
        <v>38.462040816000012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1"/>
        <v>101.28943310599999</v>
      </c>
      <c r="S3" s="42"/>
      <c r="T3" s="11" t="s">
        <v>93</v>
      </c>
      <c r="U3" s="64">
        <v>33.745850339999997</v>
      </c>
      <c r="V3" s="32">
        <f>U6-U5</f>
        <v>38.462040816000012</v>
      </c>
      <c r="W3" s="22">
        <v>2</v>
      </c>
      <c r="X3" s="32">
        <f>U7-U5</f>
        <v>101.28943310599999</v>
      </c>
      <c r="Y3" s="22">
        <v>2</v>
      </c>
      <c r="Z3" s="32">
        <f t="shared" ref="Z3:Z11" si="5">X3</f>
        <v>101.28943310599999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2"/>
        <v>38.201527438487055</v>
      </c>
      <c r="G4" s="13">
        <f t="shared" si="3"/>
        <v>38.363729097740752</v>
      </c>
      <c r="H4" s="53">
        <f t="shared" si="4"/>
        <v>-0.42279951159192358</v>
      </c>
      <c r="I4" s="32"/>
      <c r="J4" s="11" t="s">
        <v>39</v>
      </c>
      <c r="K4" s="61" t="s">
        <v>392</v>
      </c>
      <c r="L4" s="19">
        <v>32.5</v>
      </c>
      <c r="M4" s="32">
        <f t="shared" si="0"/>
        <v>51.045079366000039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1"/>
        <v>171.25551020500006</v>
      </c>
      <c r="S4" s="42"/>
      <c r="T4" s="11" t="s">
        <v>94</v>
      </c>
      <c r="U4" s="64">
        <v>339.996734694</v>
      </c>
      <c r="V4" s="32">
        <f>U9-U8</f>
        <v>51.045079366000039</v>
      </c>
      <c r="W4" s="22">
        <v>3</v>
      </c>
      <c r="X4" s="32">
        <f>U10-U8</f>
        <v>171.25551020500006</v>
      </c>
      <c r="Y4" s="22">
        <v>3</v>
      </c>
      <c r="Z4" s="32">
        <f t="shared" si="5"/>
        <v>171.25551020500006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2"/>
        <v>169.12260314056047</v>
      </c>
      <c r="G5" s="13">
        <f t="shared" si="3"/>
        <v>150.02684122474136</v>
      </c>
      <c r="H5" s="52">
        <f t="shared" si="4"/>
        <v>12.728230335272814</v>
      </c>
      <c r="I5" s="32"/>
      <c r="J5" s="11" t="s">
        <v>37</v>
      </c>
      <c r="K5" s="61" t="s">
        <v>386</v>
      </c>
      <c r="L5" s="19">
        <v>88</v>
      </c>
      <c r="M5" s="32">
        <f t="shared" si="0"/>
        <v>31.219954647999998</v>
      </c>
      <c r="N5" s="32"/>
      <c r="O5" s="11" t="s">
        <v>37</v>
      </c>
      <c r="P5" s="19">
        <v>109</v>
      </c>
      <c r="Q5" s="19">
        <f>P5*4</f>
        <v>436</v>
      </c>
      <c r="R5" s="32">
        <f t="shared" si="1"/>
        <v>174.36879818600005</v>
      </c>
      <c r="S5" s="42"/>
      <c r="T5" s="11" t="s">
        <v>95</v>
      </c>
      <c r="U5" s="64">
        <v>346.445714286</v>
      </c>
      <c r="V5" s="32">
        <f>U12-U11</f>
        <v>31.219954647999998</v>
      </c>
      <c r="W5" s="22">
        <v>4</v>
      </c>
      <c r="X5" s="32">
        <f>U13-U11</f>
        <v>174.36879818600005</v>
      </c>
      <c r="Y5" s="22">
        <v>4</v>
      </c>
      <c r="Z5" s="32">
        <f t="shared" si="5"/>
        <v>174.36879818600005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2"/>
        <v>49.005681818181806</v>
      </c>
      <c r="G6" s="13">
        <f t="shared" si="3"/>
        <v>48.718923644319062</v>
      </c>
      <c r="H6" s="53">
        <f t="shared" si="4"/>
        <v>0.58859710439473434</v>
      </c>
      <c r="I6" s="32"/>
      <c r="J6" s="11" t="s">
        <v>37</v>
      </c>
      <c r="K6" s="61" t="s">
        <v>387</v>
      </c>
      <c r="L6" s="19">
        <v>69</v>
      </c>
      <c r="M6" s="32">
        <f t="shared" si="0"/>
        <v>84.480000000000018</v>
      </c>
      <c r="N6" s="32"/>
      <c r="O6" s="11" t="s">
        <v>37</v>
      </c>
      <c r="P6" s="19">
        <v>82</v>
      </c>
      <c r="Q6" s="19">
        <f>P6*3</f>
        <v>246</v>
      </c>
      <c r="R6" s="32">
        <f t="shared" si="1"/>
        <v>302.96235827700002</v>
      </c>
      <c r="S6" s="42"/>
      <c r="T6" s="11" t="s">
        <v>96</v>
      </c>
      <c r="U6" s="64">
        <v>384.90775510200001</v>
      </c>
      <c r="V6" s="32">
        <f>U15-U14</f>
        <v>84.480000000000018</v>
      </c>
      <c r="W6" s="22">
        <v>5</v>
      </c>
      <c r="X6" s="32">
        <f>U16-U14</f>
        <v>302.96235827700002</v>
      </c>
      <c r="Y6" s="22">
        <v>5</v>
      </c>
      <c r="Z6" s="32">
        <f t="shared" si="5"/>
        <v>302.96235827700002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2"/>
        <v>36.238327208870174</v>
      </c>
      <c r="G7" s="25">
        <f t="shared" si="3"/>
        <v>34.432959401041202</v>
      </c>
      <c r="H7" s="53">
        <f t="shared" si="4"/>
        <v>5.2431386649106333</v>
      </c>
      <c r="I7" s="32"/>
      <c r="J7" s="11" t="s">
        <v>37</v>
      </c>
      <c r="K7" s="61" t="s">
        <v>388</v>
      </c>
      <c r="L7" s="19">
        <v>39</v>
      </c>
      <c r="M7" s="32">
        <f t="shared" si="0"/>
        <v>64.572517006999988</v>
      </c>
      <c r="N7" s="32"/>
      <c r="O7" s="11" t="s">
        <v>37</v>
      </c>
      <c r="P7" s="19">
        <v>60</v>
      </c>
      <c r="Q7" s="19">
        <f>P7*3</f>
        <v>180</v>
      </c>
      <c r="R7" s="32">
        <f t="shared" si="1"/>
        <v>313.65297052200003</v>
      </c>
      <c r="S7" s="42"/>
      <c r="T7" s="11" t="s">
        <v>97</v>
      </c>
      <c r="U7" s="64">
        <v>447.73514739199999</v>
      </c>
      <c r="V7" s="32">
        <f>U18-U17</f>
        <v>64.572517006999988</v>
      </c>
      <c r="W7" s="22">
        <v>6</v>
      </c>
      <c r="X7" s="32">
        <f>U19-U17</f>
        <v>313.65297052200003</v>
      </c>
      <c r="Y7" s="22">
        <v>6</v>
      </c>
      <c r="Z7" s="32">
        <f t="shared" si="5"/>
        <v>313.65297052200003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2"/>
        <v>38.000643397633553</v>
      </c>
      <c r="G8" s="25">
        <f t="shared" si="3"/>
        <v>36.0120238711837</v>
      </c>
      <c r="H8" s="53">
        <f t="shared" si="4"/>
        <v>5.5220987677982665</v>
      </c>
      <c r="I8" s="32"/>
      <c r="J8" s="11" t="s">
        <v>37</v>
      </c>
      <c r="K8" s="61" t="s">
        <v>389</v>
      </c>
      <c r="L8" s="19">
        <v>40</v>
      </c>
      <c r="M8" s="32">
        <f t="shared" si="0"/>
        <v>63.156825395999931</v>
      </c>
      <c r="N8" s="32"/>
      <c r="O8" s="11" t="s">
        <v>37</v>
      </c>
      <c r="P8" s="19">
        <v>74</v>
      </c>
      <c r="Q8" s="19">
        <f>P8*2</f>
        <v>148</v>
      </c>
      <c r="R8" s="32">
        <f t="shared" si="1"/>
        <v>246.58430838999993</v>
      </c>
      <c r="S8" s="42"/>
      <c r="T8" s="11" t="s">
        <v>98</v>
      </c>
      <c r="U8" s="64">
        <v>455.29142857099998</v>
      </c>
      <c r="V8" s="32">
        <f>U21-U20</f>
        <v>63.156825395999931</v>
      </c>
      <c r="W8" s="22">
        <v>7</v>
      </c>
      <c r="X8" s="32">
        <f>U22-U20</f>
        <v>246.58430838999993</v>
      </c>
      <c r="Y8" s="22">
        <v>7</v>
      </c>
      <c r="Z8" s="32">
        <f t="shared" si="5"/>
        <v>246.58430838999993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2"/>
        <v>100.40662746893537</v>
      </c>
      <c r="G9" s="25">
        <f t="shared" si="3"/>
        <v>85.627801513023172</v>
      </c>
      <c r="H9" s="52">
        <f t="shared" si="4"/>
        <v>17.259378022994646</v>
      </c>
      <c r="I9" s="32"/>
      <c r="J9" s="11" t="s">
        <v>37</v>
      </c>
      <c r="K9" s="11" t="s">
        <v>40</v>
      </c>
      <c r="L9" s="19">
        <v>76</v>
      </c>
      <c r="M9" s="32">
        <f t="shared" si="0"/>
        <v>45.415328798000019</v>
      </c>
      <c r="N9" s="32"/>
      <c r="O9" s="11" t="s">
        <v>37</v>
      </c>
      <c r="P9" s="19">
        <v>69</v>
      </c>
      <c r="Q9" s="19">
        <f>P9*3</f>
        <v>207</v>
      </c>
      <c r="R9" s="32">
        <f t="shared" si="1"/>
        <v>145.04634920599983</v>
      </c>
      <c r="S9" s="42"/>
      <c r="T9" s="11" t="s">
        <v>99</v>
      </c>
      <c r="U9" s="64">
        <v>506.33650793700002</v>
      </c>
      <c r="V9" s="32">
        <f>U24-U23</f>
        <v>45.415328798000019</v>
      </c>
      <c r="W9" s="22">
        <v>8</v>
      </c>
      <c r="X9" s="32">
        <f>U25-U23</f>
        <v>145.04634920599983</v>
      </c>
      <c r="Y9" s="22">
        <v>8</v>
      </c>
      <c r="Z9" s="32">
        <f t="shared" si="5"/>
        <v>145.04634920599983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2"/>
        <v>44.317572767151063</v>
      </c>
      <c r="G10" s="25">
        <f t="shared" si="3"/>
        <v>41.740119350412492</v>
      </c>
      <c r="H10" s="53">
        <f t="shared" si="4"/>
        <v>6.1750025080201398</v>
      </c>
      <c r="I10" s="32"/>
      <c r="J10" s="11" t="s">
        <v>41</v>
      </c>
      <c r="K10" s="61" t="s">
        <v>388</v>
      </c>
      <c r="L10" s="19">
        <v>39</v>
      </c>
      <c r="M10" s="32">
        <f t="shared" si="0"/>
        <v>52.800725624000052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1"/>
        <v>185.433106576</v>
      </c>
      <c r="S10" s="42"/>
      <c r="T10" s="11" t="s">
        <v>100</v>
      </c>
      <c r="U10" s="64">
        <v>626.54693877600005</v>
      </c>
      <c r="V10" s="32">
        <f>U27-U26</f>
        <v>52.800725624000052</v>
      </c>
      <c r="W10" s="22">
        <v>9</v>
      </c>
      <c r="X10" s="32">
        <f>U28-U26</f>
        <v>185.433106576</v>
      </c>
      <c r="Y10" s="22">
        <v>9</v>
      </c>
      <c r="Z10" s="32">
        <f t="shared" si="5"/>
        <v>185.433106576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2"/>
        <v>39.175458336941702</v>
      </c>
      <c r="G11" s="25">
        <f t="shared" si="3"/>
        <v>38.310369269015531</v>
      </c>
      <c r="H11" s="53">
        <f t="shared" si="4"/>
        <v>2.2581068374765918</v>
      </c>
      <c r="I11" s="32"/>
      <c r="J11" s="11" t="s">
        <v>37</v>
      </c>
      <c r="K11" s="61" t="s">
        <v>59</v>
      </c>
      <c r="L11" s="19">
        <v>28</v>
      </c>
      <c r="M11" s="32">
        <f t="shared" si="0"/>
        <v>42.883990929999982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1"/>
        <v>209.86485260800009</v>
      </c>
      <c r="S11" s="42"/>
      <c r="T11" s="11" t="s">
        <v>101</v>
      </c>
      <c r="U11" s="64">
        <v>632.30984126999999</v>
      </c>
      <c r="V11" s="32">
        <f>U30-U29</f>
        <v>42.883990929999982</v>
      </c>
      <c r="W11" s="22">
        <v>10</v>
      </c>
      <c r="X11" s="32">
        <f>U31-U29</f>
        <v>209.86485260800009</v>
      </c>
      <c r="Y11" s="22">
        <v>10</v>
      </c>
      <c r="Z11" s="32">
        <f t="shared" si="5"/>
        <v>209.86485260800009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2"/>
        <v>53.181348339972949</v>
      </c>
      <c r="G12" s="25">
        <f t="shared" si="3"/>
        <v>52.079123241189137</v>
      </c>
      <c r="H12" s="53">
        <f t="shared" si="4"/>
        <v>2.1164432697516444</v>
      </c>
      <c r="I12" s="32"/>
      <c r="J12" s="11" t="s">
        <v>32</v>
      </c>
      <c r="K12" s="39" t="s">
        <v>172</v>
      </c>
      <c r="L12" s="19">
        <v>28</v>
      </c>
      <c r="M12" s="32">
        <f t="shared" si="0"/>
        <v>31.59002267599999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1"/>
        <v>66.437369614999625</v>
      </c>
      <c r="S12" s="42"/>
      <c r="T12" s="11" t="s">
        <v>102</v>
      </c>
      <c r="U12" s="64">
        <v>663.52979591799999</v>
      </c>
      <c r="V12" s="32">
        <f>U33-U32</f>
        <v>31.59002267599999</v>
      </c>
      <c r="W12" s="22" t="s">
        <v>68</v>
      </c>
      <c r="X12" s="32">
        <f>U38-U32</f>
        <v>250.78131519299995</v>
      </c>
      <c r="Y12" s="22">
        <v>11</v>
      </c>
      <c r="Z12" s="32">
        <f>V12+X30</f>
        <v>66.437369614999625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2"/>
        <v>64.763180677170809</v>
      </c>
      <c r="G13" s="25">
        <f t="shared" si="3"/>
        <v>64.96076402096331</v>
      </c>
      <c r="H13" s="53">
        <f t="shared" si="4"/>
        <v>-0.30415797407915385</v>
      </c>
      <c r="I13" s="32"/>
      <c r="J13" s="11" t="s">
        <v>32</v>
      </c>
      <c r="K13" s="39" t="s">
        <v>174</v>
      </c>
      <c r="L13" s="19">
        <v>24.3333333</v>
      </c>
      <c r="M13" s="32">
        <f t="shared" si="0"/>
        <v>22.543673469000169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1"/>
        <v>44.950204081000265</v>
      </c>
      <c r="S13" s="42"/>
      <c r="T13" s="11" t="s">
        <v>103</v>
      </c>
      <c r="U13" s="64">
        <v>806.67863945600004</v>
      </c>
      <c r="V13" s="32">
        <f>U34-U33</f>
        <v>22.543673469000169</v>
      </c>
      <c r="W13" s="22" t="s">
        <v>42</v>
      </c>
      <c r="X13" s="32">
        <f>U41-U39</f>
        <v>177.69505669</v>
      </c>
      <c r="Y13" s="22">
        <v>12</v>
      </c>
      <c r="Z13" s="32">
        <f>V13+X31</f>
        <v>44.950204081000265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2"/>
        <v>33.125662778575418</v>
      </c>
      <c r="G14" s="25">
        <f t="shared" si="3"/>
        <v>30.130477558710123</v>
      </c>
      <c r="H14" s="53">
        <f t="shared" si="4"/>
        <v>9.9407160541318618</v>
      </c>
      <c r="I14" s="32"/>
      <c r="J14" s="11" t="s">
        <v>37</v>
      </c>
      <c r="K14" s="39" t="s">
        <v>173</v>
      </c>
      <c r="L14" s="19">
        <v>34</v>
      </c>
      <c r="M14" s="32">
        <f t="shared" si="0"/>
        <v>61.583673469000132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1"/>
        <v>139.39374149700006</v>
      </c>
      <c r="S14" s="42"/>
      <c r="T14" s="11" t="s">
        <v>104</v>
      </c>
      <c r="U14" s="64">
        <v>813.88843537399998</v>
      </c>
      <c r="V14" s="32">
        <f>U35-U34</f>
        <v>61.583673469000132</v>
      </c>
      <c r="W14" s="22" t="s">
        <v>43</v>
      </c>
      <c r="X14" s="32">
        <f>U44-U42</f>
        <v>140.83482993200005</v>
      </c>
      <c r="Y14" s="22">
        <v>13</v>
      </c>
      <c r="Z14" s="32">
        <f>V14+X32</f>
        <v>139.39374149700006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2"/>
        <v>38.539276495093375</v>
      </c>
      <c r="G15" s="25">
        <f t="shared" si="3"/>
        <v>32.41508293643011</v>
      </c>
      <c r="H15" s="52">
        <f t="shared" si="4"/>
        <v>18.89303683311114</v>
      </c>
      <c r="I15" s="32"/>
      <c r="J15" s="11" t="s">
        <v>37</v>
      </c>
      <c r="K15" s="61" t="s">
        <v>388</v>
      </c>
      <c r="L15" s="19">
        <v>26</v>
      </c>
      <c r="M15" s="32">
        <f t="shared" si="0"/>
        <v>40.478185940999992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1"/>
        <v>177.69505669</v>
      </c>
      <c r="S15" s="42"/>
      <c r="T15" s="11" t="s">
        <v>105</v>
      </c>
      <c r="U15" s="64">
        <v>898.368435374</v>
      </c>
      <c r="V15" s="32">
        <f>U40-U39</f>
        <v>40.478185940999992</v>
      </c>
      <c r="W15" s="22">
        <v>12</v>
      </c>
      <c r="X15" s="32">
        <f>U47-U45</f>
        <v>206.17306122400032</v>
      </c>
      <c r="Y15" s="22">
        <v>14</v>
      </c>
      <c r="Z15" s="32">
        <f t="shared" ref="Z15:Z27" si="7">X13</f>
        <v>177.69505669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2"/>
        <v>92.158822459638955</v>
      </c>
      <c r="G16" s="25">
        <f t="shared" si="3"/>
        <v>79.525753717370534</v>
      </c>
      <c r="H16" s="52">
        <f t="shared" si="4"/>
        <v>15.885506457650866</v>
      </c>
      <c r="I16" s="32"/>
      <c r="J16" s="11" t="s">
        <v>32</v>
      </c>
      <c r="K16" s="61" t="s">
        <v>387</v>
      </c>
      <c r="L16" s="19">
        <v>46</v>
      </c>
      <c r="M16" s="32">
        <f t="shared" si="0"/>
        <v>29.948299319999933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1"/>
        <v>140.83482993200005</v>
      </c>
      <c r="S16" s="42"/>
      <c r="T16" s="11" t="s">
        <v>106</v>
      </c>
      <c r="U16" s="64">
        <v>1116.850793651</v>
      </c>
      <c r="V16" s="32">
        <f>U43-U42</f>
        <v>29.948299319999933</v>
      </c>
      <c r="W16" s="22">
        <v>13</v>
      </c>
      <c r="X16" s="32">
        <f>U50-U48</f>
        <v>118.61732426299977</v>
      </c>
      <c r="Y16" s="22">
        <v>15</v>
      </c>
      <c r="Z16" s="32">
        <f t="shared" si="7"/>
        <v>140.83482993200005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2"/>
        <v>41.205043849144573</v>
      </c>
      <c r="G17" s="13">
        <f t="shared" si="3"/>
        <v>38.196066708463277</v>
      </c>
      <c r="H17" s="53">
        <f t="shared" si="4"/>
        <v>7.8777146444101875</v>
      </c>
      <c r="I17" s="32"/>
      <c r="J17" s="11" t="s">
        <v>37</v>
      </c>
      <c r="K17" s="61" t="s">
        <v>390</v>
      </c>
      <c r="L17" s="19">
        <v>39.25</v>
      </c>
      <c r="M17" s="32">
        <f t="shared" si="0"/>
        <v>57.153197278999869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1"/>
        <v>206.17306122400032</v>
      </c>
      <c r="S17" s="42"/>
      <c r="T17" s="11" t="s">
        <v>107</v>
      </c>
      <c r="U17" s="64">
        <v>1122.2225850340001</v>
      </c>
      <c r="V17" s="32">
        <f>U46-U45</f>
        <v>57.153197278999869</v>
      </c>
      <c r="W17" s="22">
        <v>14</v>
      </c>
      <c r="X17" s="32">
        <f>U53-U51</f>
        <v>135.17206349200023</v>
      </c>
      <c r="Y17" s="22">
        <v>16</v>
      </c>
      <c r="Z17" s="32">
        <f t="shared" si="7"/>
        <v>206.17306122400032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2"/>
        <v>50.014819205875853</v>
      </c>
      <c r="G18" s="13">
        <f t="shared" si="3"/>
        <v>43.501234175196743</v>
      </c>
      <c r="H18" s="53">
        <f t="shared" si="4"/>
        <v>14.973333870129563</v>
      </c>
      <c r="I18" s="32"/>
      <c r="J18" s="11" t="s">
        <v>37</v>
      </c>
      <c r="K18" s="11" t="s">
        <v>58</v>
      </c>
      <c r="L18" s="19">
        <v>25</v>
      </c>
      <c r="M18" s="32">
        <f t="shared" si="0"/>
        <v>29.991111111000009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1"/>
        <v>118.61732426299977</v>
      </c>
      <c r="S18" s="42"/>
      <c r="T18" s="11" t="s">
        <v>108</v>
      </c>
      <c r="U18" s="64">
        <v>1186.7951020410001</v>
      </c>
      <c r="V18" s="32">
        <f>U49-U48</f>
        <v>29.991111111000009</v>
      </c>
      <c r="W18" s="22">
        <v>15</v>
      </c>
      <c r="X18" s="32">
        <f>U56-U54</f>
        <v>195.12163265299978</v>
      </c>
      <c r="Y18" s="22">
        <v>17</v>
      </c>
      <c r="Z18" s="32">
        <f t="shared" si="7"/>
        <v>118.61732426299977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2"/>
        <v>78.28630810561198</v>
      </c>
      <c r="G19" s="25">
        <f t="shared" si="3"/>
        <v>62.808747463579671</v>
      </c>
      <c r="H19" s="52">
        <f t="shared" si="4"/>
        <v>24.642364745463421</v>
      </c>
      <c r="I19" s="32"/>
      <c r="J19" s="11" t="s">
        <v>37</v>
      </c>
      <c r="K19" s="61" t="s">
        <v>391</v>
      </c>
      <c r="L19" s="19">
        <v>36.5</v>
      </c>
      <c r="M19" s="32">
        <f t="shared" si="0"/>
        <v>27.974240362000273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1"/>
        <v>135.17206349200023</v>
      </c>
      <c r="S19" s="42"/>
      <c r="T19" s="11" t="s">
        <v>109</v>
      </c>
      <c r="U19" s="64">
        <v>1435.8755555560001</v>
      </c>
      <c r="V19" s="32">
        <f>U52-U51</f>
        <v>27.974240362000273</v>
      </c>
      <c r="W19" s="22">
        <v>16</v>
      </c>
      <c r="X19" s="32">
        <f>U59-U57</f>
        <v>53.866122448999704</v>
      </c>
      <c r="Y19" s="22">
        <v>18</v>
      </c>
      <c r="Z19" s="32">
        <f t="shared" si="7"/>
        <v>135.17206349200023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2"/>
        <v>66.040561355795049</v>
      </c>
      <c r="G20" s="25">
        <f t="shared" si="3"/>
        <v>60.270098400179627</v>
      </c>
      <c r="H20" s="53">
        <f t="shared" si="4"/>
        <v>9.5743380362528558</v>
      </c>
      <c r="I20" s="32"/>
      <c r="J20" s="11" t="s">
        <v>32</v>
      </c>
      <c r="K20" s="11" t="s">
        <v>59</v>
      </c>
      <c r="L20" s="19">
        <v>56</v>
      </c>
      <c r="M20" s="32">
        <f t="shared" si="0"/>
        <v>50.877823128999808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1"/>
        <v>195.12163265299978</v>
      </c>
      <c r="S20" s="42"/>
      <c r="T20" s="11" t="s">
        <v>110</v>
      </c>
      <c r="U20" s="64">
        <v>1443.433650794</v>
      </c>
      <c r="V20" s="32">
        <f>U55-U54</f>
        <v>50.877823128999808</v>
      </c>
      <c r="W20" s="22">
        <v>17</v>
      </c>
      <c r="X20" s="32">
        <f>U62-U60</f>
        <v>84.906666667000081</v>
      </c>
      <c r="Y20" s="22">
        <v>19</v>
      </c>
      <c r="Z20" s="32">
        <f t="shared" si="7"/>
        <v>195.12163265299978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2"/>
        <v>89.118444204304438</v>
      </c>
      <c r="G21" s="25">
        <f t="shared" si="3"/>
        <v>83.54044797378144</v>
      </c>
      <c r="H21" s="53">
        <f t="shared" si="4"/>
        <v>6.6770006216313478</v>
      </c>
      <c r="I21" s="32"/>
      <c r="J21" s="11" t="s">
        <v>37</v>
      </c>
      <c r="K21" s="11" t="s">
        <v>60</v>
      </c>
      <c r="L21" s="19">
        <v>34</v>
      </c>
      <c r="M21" s="32">
        <f t="shared" si="0"/>
        <v>22.890884352999819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1"/>
        <v>53.866122448999704</v>
      </c>
      <c r="S21" s="42"/>
      <c r="T21" s="11" t="s">
        <v>111</v>
      </c>
      <c r="U21" s="64">
        <v>1506.5904761899999</v>
      </c>
      <c r="V21" s="32">
        <f>U58-U57</f>
        <v>22.890884352999819</v>
      </c>
      <c r="W21" s="22">
        <v>18</v>
      </c>
      <c r="X21" s="32">
        <f>U65-U63</f>
        <v>287.67056689399988</v>
      </c>
      <c r="Y21" s="22">
        <v>20</v>
      </c>
      <c r="Z21" s="32">
        <f t="shared" si="7"/>
        <v>53.866122448999704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2"/>
        <v>67.684918721878347</v>
      </c>
      <c r="G22" s="13">
        <f t="shared" si="3"/>
        <v>61.008164886695106</v>
      </c>
      <c r="H22" s="52">
        <f t="shared" si="4"/>
        <v>10.944033225033676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0"/>
        <v>33.980952380999952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1"/>
        <v>84.906666667000081</v>
      </c>
      <c r="S22" s="42"/>
      <c r="T22" s="11" t="s">
        <v>112</v>
      </c>
      <c r="U22" s="64">
        <v>1690.0179591839999</v>
      </c>
      <c r="V22" s="32">
        <f>U61-U60</f>
        <v>33.980952380999952</v>
      </c>
      <c r="W22" s="22">
        <v>19</v>
      </c>
      <c r="X22" s="32">
        <f>U68-U66</f>
        <v>238.76498866200018</v>
      </c>
      <c r="Y22" s="22">
        <v>21</v>
      </c>
      <c r="Z22" s="32">
        <f t="shared" si="7"/>
        <v>84.906666667000081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2"/>
        <v>35.133331975210297</v>
      </c>
      <c r="G23" s="13">
        <f t="shared" si="3"/>
        <v>34.727223253538796</v>
      </c>
      <c r="H23" s="53">
        <f t="shared" si="4"/>
        <v>1.1694246865249078</v>
      </c>
      <c r="I23" s="32"/>
      <c r="J23" s="11" t="s">
        <v>37</v>
      </c>
      <c r="K23" s="11" t="s">
        <v>62</v>
      </c>
      <c r="L23" s="19">
        <v>36.5</v>
      </c>
      <c r="M23" s="32">
        <f t="shared" si="0"/>
        <v>62.333968253999956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1"/>
        <v>287.67056689399988</v>
      </c>
      <c r="S23" s="42"/>
      <c r="T23" s="11" t="s">
        <v>113</v>
      </c>
      <c r="U23" s="64">
        <v>1695.4717460320001</v>
      </c>
      <c r="V23" s="32">
        <f>U64-U63</f>
        <v>62.333968253999956</v>
      </c>
      <c r="W23" s="22">
        <v>20</v>
      </c>
      <c r="X23" s="32">
        <f>U71-U69</f>
        <v>90.414149659000032</v>
      </c>
      <c r="Y23" s="22">
        <v>22</v>
      </c>
      <c r="Z23" s="32">
        <f t="shared" si="7"/>
        <v>287.67056689399988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2"/>
        <v>31.402187025246484</v>
      </c>
      <c r="G24" s="13">
        <f t="shared" si="3"/>
        <v>31.160347426532422</v>
      </c>
      <c r="H24" s="53">
        <f t="shared" si="4"/>
        <v>0.77611329361539905</v>
      </c>
      <c r="I24" s="32"/>
      <c r="J24" s="11" t="s">
        <v>37</v>
      </c>
      <c r="K24" s="11" t="s">
        <v>60</v>
      </c>
      <c r="L24" s="19">
        <v>34</v>
      </c>
      <c r="M24" s="32">
        <f t="shared" si="0"/>
        <v>64.963628118000088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1"/>
        <v>238.76498866200018</v>
      </c>
      <c r="S24" s="42"/>
      <c r="T24" s="11" t="s">
        <v>114</v>
      </c>
      <c r="U24" s="64">
        <v>1740.8870748300001</v>
      </c>
      <c r="V24" s="32">
        <f>U67-U66</f>
        <v>64.963628118000088</v>
      </c>
      <c r="W24" s="22">
        <v>21</v>
      </c>
      <c r="X24" s="32">
        <f>U74-U72</f>
        <v>184.75247165600013</v>
      </c>
      <c r="Y24" s="22">
        <v>23</v>
      </c>
      <c r="Z24" s="32">
        <f t="shared" si="7"/>
        <v>238.76498866200018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2"/>
        <v>87.073517466948616</v>
      </c>
      <c r="G25" s="13">
        <f t="shared" si="3"/>
        <v>84.942456783206779</v>
      </c>
      <c r="H25" s="53">
        <f t="shared" si="4"/>
        <v>2.5088286405240274</v>
      </c>
      <c r="I25" s="32"/>
      <c r="J25" s="11" t="s">
        <v>37</v>
      </c>
      <c r="K25" s="11" t="s">
        <v>63</v>
      </c>
      <c r="L25" s="19">
        <v>35</v>
      </c>
      <c r="M25" s="32">
        <f t="shared" si="0"/>
        <v>24.117551020000064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1"/>
        <v>90.414149659000032</v>
      </c>
      <c r="S25" s="42"/>
      <c r="T25" s="11" t="s">
        <v>115</v>
      </c>
      <c r="U25" s="64">
        <v>1840.5180952379999</v>
      </c>
      <c r="V25" s="32">
        <f>U70-U69</f>
        <v>24.117551020000064</v>
      </c>
      <c r="W25" s="22">
        <v>22</v>
      </c>
      <c r="X25" s="32">
        <f>U77-U75</f>
        <v>262.63074829899961</v>
      </c>
      <c r="Y25" s="22">
        <v>24</v>
      </c>
      <c r="Z25" s="32">
        <f t="shared" si="7"/>
        <v>90.414149659000032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2"/>
        <v>33.217436367182295</v>
      </c>
      <c r="G26" s="13">
        <f t="shared" si="3"/>
        <v>31.014437580401967</v>
      </c>
      <c r="H26" s="53">
        <f t="shared" si="4"/>
        <v>7.1031395654661251</v>
      </c>
      <c r="I26" s="32"/>
      <c r="J26" s="11" t="s">
        <v>37</v>
      </c>
      <c r="K26" s="11" t="s">
        <v>64</v>
      </c>
      <c r="L26" s="19">
        <v>37.5</v>
      </c>
      <c r="M26" s="32">
        <f t="shared" si="0"/>
        <v>67.735510204000093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1"/>
        <v>184.75247165600013</v>
      </c>
      <c r="S26" s="42"/>
      <c r="T26" s="11" t="s">
        <v>116</v>
      </c>
      <c r="U26" s="64">
        <v>1846.7192743759999</v>
      </c>
      <c r="V26" s="32">
        <f>U73-U72</f>
        <v>67.735510204000093</v>
      </c>
      <c r="W26" s="22">
        <v>23</v>
      </c>
      <c r="X26" s="2">
        <f>SUM(X2:X25)</f>
        <v>4617.4066213169999</v>
      </c>
      <c r="Z26" s="32">
        <f t="shared" si="7"/>
        <v>184.75247165600013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2"/>
        <v>44.182211641161807</v>
      </c>
      <c r="G27" s="13">
        <f t="shared" si="3"/>
        <v>41.807747459560595</v>
      </c>
      <c r="H27" s="53">
        <f t="shared" si="4"/>
        <v>5.6794836504835891</v>
      </c>
      <c r="I27" s="32"/>
      <c r="J27" s="11" t="s">
        <v>37</v>
      </c>
      <c r="K27" s="11" t="s">
        <v>65</v>
      </c>
      <c r="L27" s="19">
        <v>90</v>
      </c>
      <c r="M27" s="32">
        <f t="shared" si="0"/>
        <v>122.22113378700033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1"/>
        <v>262.63074829899961</v>
      </c>
      <c r="S27" s="42"/>
      <c r="T27" s="11" t="s">
        <v>117</v>
      </c>
      <c r="U27" s="64">
        <v>1899.52</v>
      </c>
      <c r="V27" s="32">
        <f>U76-U75</f>
        <v>122.22113378700033</v>
      </c>
      <c r="W27" s="22">
        <v>24</v>
      </c>
      <c r="X27" s="32">
        <f t="shared" ref="X27:X32" si="8">U33-U32</f>
        <v>31.59002267599999</v>
      </c>
      <c r="Y27" s="22" t="s">
        <v>68</v>
      </c>
      <c r="Z27" s="32">
        <f t="shared" si="7"/>
        <v>262.63074829899961</v>
      </c>
      <c r="AA27" s="21">
        <v>24</v>
      </c>
      <c r="AC27" s="49"/>
      <c r="AD27" s="49"/>
    </row>
    <row r="28" spans="1:30" x14ac:dyDescent="0.3">
      <c r="T28" s="11" t="s">
        <v>118</v>
      </c>
      <c r="U28" s="64">
        <v>2032.1523809519999</v>
      </c>
      <c r="V28" s="32"/>
      <c r="X28" s="32">
        <f t="shared" si="8"/>
        <v>22.543673469000169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64">
        <v>2037.47845805</v>
      </c>
      <c r="V29" s="32"/>
      <c r="X29" s="32">
        <f t="shared" si="8"/>
        <v>61.583673469000132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64">
        <v>2080.36244898</v>
      </c>
      <c r="V30" s="32"/>
      <c r="X30" s="32">
        <f t="shared" si="8"/>
        <v>34.847346938999635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64">
        <v>2247.3433106580001</v>
      </c>
      <c r="V31" s="32"/>
      <c r="X31" s="32">
        <f t="shared" si="8"/>
        <v>22.406530612000097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64">
        <v>2253.4907936509999</v>
      </c>
      <c r="V32" s="32"/>
      <c r="X32" s="32">
        <f t="shared" si="8"/>
        <v>77.810068027999932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64">
        <v>2285.0808163269999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64">
        <v>2307.624489796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64">
        <v>2369.2081632650002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64">
        <v>2404.0555102039998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64">
        <v>2426.4620408159999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64">
        <v>2504.2721088439998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64">
        <v>2513.9853061220001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64">
        <v>2554.4634920630001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64">
        <v>2691.6803628120001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64">
        <v>2697.2125170069999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64">
        <v>2727.1608163269998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64">
        <v>2838.0473469389999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64">
        <v>2844.9289795919999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64">
        <v>2902.0821768709998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64">
        <v>3051.1020408160002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64">
        <v>3057.846349206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64">
        <v>3087.837460317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64">
        <v>3176.4636734689998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64">
        <v>3181.8129705219999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64">
        <v>3209.7872108840002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64">
        <v>3316.9850340140001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64">
        <v>3323.7812244900001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64">
        <v>3374.6590476189999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64">
        <v>3518.9028571429999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64">
        <v>3523.0895238100002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64">
        <v>3545.980408163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64">
        <v>3576.9556462589999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64">
        <v>3582.4761904759998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64">
        <v>3616.4571428569998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64">
        <v>3667.3828571429999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64">
        <v>3675.0933333329999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64">
        <v>3737.4273015869999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64">
        <v>3962.7639002269998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64">
        <v>3969.0971428570001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64">
        <v>4034.0607709750002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64">
        <v>4207.8621315190003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64">
        <v>4211.9764172340001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64">
        <v>4236.0939682540002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64">
        <v>4302.3905668930001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64">
        <v>4308.0359183669998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64">
        <v>4375.7714285709999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64">
        <v>4492.7883900229999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64">
        <v>4498.303129252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64">
        <v>4620.5242630390003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64">
        <v>4760.9338775509996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Tabelle62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5.33203125" style="22" bestFit="1" customWidth="1"/>
    <col min="22" max="22" width="10" style="9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222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222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44.676647876480104</v>
      </c>
      <c r="G2" s="13">
        <f t="shared" ref="G2:G27" si="1">Q2/R2*60</f>
        <v>43.902679167220818</v>
      </c>
      <c r="H2" s="53">
        <f t="shared" ref="H2:H27" si="2">(F2-G2)/G2*100</f>
        <v>1.762919083619745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37.603537415000005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373.09795918399999</v>
      </c>
      <c r="S2" s="42"/>
      <c r="T2" s="11" t="s">
        <v>92</v>
      </c>
      <c r="U2" s="50">
        <v>4.9025850340000003</v>
      </c>
      <c r="V2" s="32">
        <f>U3-U2</f>
        <v>37.603537415000005</v>
      </c>
      <c r="W2" s="22">
        <v>1</v>
      </c>
      <c r="X2" s="32">
        <f>U4-U2</f>
        <v>373.09795918399999</v>
      </c>
      <c r="Y2" s="22">
        <v>1</v>
      </c>
      <c r="Z2" s="32">
        <f>X2</f>
        <v>373.09795918399999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68.907555068203621</v>
      </c>
      <c r="G3" s="13">
        <f t="shared" si="1"/>
        <v>60.279865692699822</v>
      </c>
      <c r="H3" s="52">
        <f t="shared" si="2"/>
        <v>14.312721629949904</v>
      </c>
      <c r="I3" s="32"/>
      <c r="J3" s="11" t="s">
        <v>32</v>
      </c>
      <c r="K3" s="61" t="s">
        <v>76</v>
      </c>
      <c r="L3" s="19">
        <v>44</v>
      </c>
      <c r="M3" s="32">
        <f t="shared" si="3"/>
        <v>38.312199545999988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101.36054421799997</v>
      </c>
      <c r="S3" s="42"/>
      <c r="T3" s="11" t="s">
        <v>93</v>
      </c>
      <c r="U3" s="50">
        <v>42.506122449000003</v>
      </c>
      <c r="V3" s="32">
        <f>U6-U5</f>
        <v>38.312199545999988</v>
      </c>
      <c r="W3" s="22">
        <v>2</v>
      </c>
      <c r="X3" s="32">
        <f>U7-U5</f>
        <v>101.36054421799997</v>
      </c>
      <c r="Y3" s="22">
        <v>2</v>
      </c>
      <c r="Z3" s="32">
        <f t="shared" ref="Z3:Z11" si="5">X3</f>
        <v>101.36054421799997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36.470795796434892</v>
      </c>
      <c r="G4" s="13">
        <f t="shared" si="1"/>
        <v>37.051857023937764</v>
      </c>
      <c r="H4" s="53">
        <f t="shared" si="2"/>
        <v>-1.5682378001390611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53.46743764200005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177.319047619</v>
      </c>
      <c r="S4" s="42"/>
      <c r="T4" s="11" t="s">
        <v>94</v>
      </c>
      <c r="U4" s="50">
        <v>378.00054421800002</v>
      </c>
      <c r="V4" s="32">
        <f>U9-U8</f>
        <v>53.46743764200005</v>
      </c>
      <c r="W4" s="22">
        <v>3</v>
      </c>
      <c r="X4" s="32">
        <f>U10-U8</f>
        <v>177.319047619</v>
      </c>
      <c r="Y4" s="22">
        <v>3</v>
      </c>
      <c r="Z4" s="32">
        <f t="shared" si="5"/>
        <v>177.319047619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181.86248781627677</v>
      </c>
      <c r="G5" s="13">
        <f t="shared" si="1"/>
        <v>174.34496866385371</v>
      </c>
      <c r="H5" s="53">
        <f t="shared" si="2"/>
        <v>4.3118646956295228</v>
      </c>
      <c r="I5" s="32"/>
      <c r="J5" s="11" t="s">
        <v>37</v>
      </c>
      <c r="K5" s="61" t="s">
        <v>386</v>
      </c>
      <c r="L5" s="19">
        <v>88</v>
      </c>
      <c r="M5" s="32">
        <f t="shared" si="3"/>
        <v>29.032925169999999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150.04734693800003</v>
      </c>
      <c r="S5" s="42"/>
      <c r="T5" s="11" t="s">
        <v>95</v>
      </c>
      <c r="U5" s="50">
        <v>384.23836734700001</v>
      </c>
      <c r="V5" s="32">
        <f>U12-U11</f>
        <v>29.032925169999999</v>
      </c>
      <c r="W5" s="22">
        <v>4</v>
      </c>
      <c r="X5" s="32">
        <f>U13-U11</f>
        <v>150.04734693800003</v>
      </c>
      <c r="Y5" s="22">
        <v>4</v>
      </c>
      <c r="Z5" s="32">
        <f t="shared" si="5"/>
        <v>150.04734693800003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56.786060862036479</v>
      </c>
      <c r="G6" s="13">
        <f t="shared" si="1"/>
        <v>55.661324770096599</v>
      </c>
      <c r="H6" s="53">
        <f t="shared" si="2"/>
        <v>2.0206779062221165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72.90521541999999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265.17514739299986</v>
      </c>
      <c r="S6" s="42"/>
      <c r="T6" s="11" t="s">
        <v>96</v>
      </c>
      <c r="U6" s="50">
        <v>422.550566893</v>
      </c>
      <c r="V6" s="32">
        <f>U15-U14</f>
        <v>72.90521541999999</v>
      </c>
      <c r="W6" s="22">
        <v>5</v>
      </c>
      <c r="X6" s="32">
        <f>U16-U14</f>
        <v>265.17514739299986</v>
      </c>
      <c r="Y6" s="22">
        <v>5</v>
      </c>
      <c r="Z6" s="32">
        <f t="shared" si="5"/>
        <v>265.17514739299986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46.993044442511497</v>
      </c>
      <c r="G7" s="25">
        <f t="shared" si="1"/>
        <v>46.409735169718417</v>
      </c>
      <c r="H7" s="53">
        <f t="shared" si="2"/>
        <v>1.2568683502716476</v>
      </c>
      <c r="I7" s="32"/>
      <c r="J7" s="11" t="s">
        <v>37</v>
      </c>
      <c r="K7" s="61" t="s">
        <v>388</v>
      </c>
      <c r="L7" s="19">
        <v>39</v>
      </c>
      <c r="M7" s="32">
        <f t="shared" si="3"/>
        <v>49.79460317500002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232.70979591899982</v>
      </c>
      <c r="S7" s="42"/>
      <c r="T7" s="11" t="s">
        <v>97</v>
      </c>
      <c r="U7" s="50">
        <v>485.59891156499998</v>
      </c>
      <c r="V7" s="32">
        <f>U18-U17</f>
        <v>49.79460317500002</v>
      </c>
      <c r="W7" s="22">
        <v>6</v>
      </c>
      <c r="X7" s="32">
        <f>U19-U17</f>
        <v>232.70979591899982</v>
      </c>
      <c r="Y7" s="22">
        <v>6</v>
      </c>
      <c r="Z7" s="32">
        <f t="shared" si="5"/>
        <v>232.70979591899982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41.635458430755691</v>
      </c>
      <c r="G8" s="25">
        <f t="shared" si="1"/>
        <v>42.447161084390615</v>
      </c>
      <c r="H8" s="53">
        <f t="shared" si="2"/>
        <v>-1.9122660571366628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57.643174603000034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209.20126984100011</v>
      </c>
      <c r="S8" s="42"/>
      <c r="T8" s="11" t="s">
        <v>98</v>
      </c>
      <c r="U8" s="50">
        <v>490.80031745999997</v>
      </c>
      <c r="V8" s="32">
        <f>U21-U20</f>
        <v>57.643174603000034</v>
      </c>
      <c r="W8" s="22">
        <v>7</v>
      </c>
      <c r="X8" s="32">
        <f>U22-U20</f>
        <v>209.20126984100011</v>
      </c>
      <c r="Y8" s="22">
        <v>7</v>
      </c>
      <c r="Z8" s="32">
        <f t="shared" si="5"/>
        <v>209.20126984100011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121.79133114131147</v>
      </c>
      <c r="G9" s="25">
        <f t="shared" si="1"/>
        <v>97.465084273653275</v>
      </c>
      <c r="H9" s="52">
        <f t="shared" si="2"/>
        <v>24.95893483183912</v>
      </c>
      <c r="I9" s="32"/>
      <c r="J9" s="11" t="s">
        <v>37</v>
      </c>
      <c r="K9" s="11" t="s">
        <v>40</v>
      </c>
      <c r="L9" s="19">
        <v>76</v>
      </c>
      <c r="M9" s="32">
        <f t="shared" si="3"/>
        <v>37.441088435999973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127.43024943299997</v>
      </c>
      <c r="S9" s="42"/>
      <c r="T9" s="11" t="s">
        <v>99</v>
      </c>
      <c r="U9" s="50">
        <v>544.26775510200002</v>
      </c>
      <c r="V9" s="32">
        <f>U24-U23</f>
        <v>37.441088435999973</v>
      </c>
      <c r="W9" s="22">
        <v>8</v>
      </c>
      <c r="X9" s="32">
        <f>U25-U23</f>
        <v>127.43024943299997</v>
      </c>
      <c r="Y9" s="22">
        <v>8</v>
      </c>
      <c r="Z9" s="32">
        <f t="shared" si="5"/>
        <v>127.43024943299997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52.247798579939968</v>
      </c>
      <c r="G10" s="25">
        <f t="shared" si="1"/>
        <v>49.325836591671539</v>
      </c>
      <c r="H10" s="53">
        <f t="shared" si="2"/>
        <v>5.9237961080254431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44.786575962999905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156.91573696099999</v>
      </c>
      <c r="S10" s="42"/>
      <c r="T10" s="11" t="s">
        <v>100</v>
      </c>
      <c r="U10" s="50">
        <v>668.11936507899998</v>
      </c>
      <c r="V10" s="32">
        <f>U27-U26</f>
        <v>44.786575962999905</v>
      </c>
      <c r="W10" s="22">
        <v>9</v>
      </c>
      <c r="X10" s="32">
        <f>U28-U26</f>
        <v>156.91573696099999</v>
      </c>
      <c r="Y10" s="22">
        <v>9</v>
      </c>
      <c r="Z10" s="32">
        <f t="shared" si="5"/>
        <v>156.91573696099999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33.249798943141506</v>
      </c>
      <c r="G11" s="25">
        <f t="shared" si="1"/>
        <v>34.278322608649979</v>
      </c>
      <c r="H11" s="53">
        <f t="shared" si="2"/>
        <v>-3.0005075722373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50.526621315000057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234.55056689300022</v>
      </c>
      <c r="S11" s="42"/>
      <c r="T11" s="11" t="s">
        <v>101</v>
      </c>
      <c r="U11" s="50">
        <v>673.88952381000001</v>
      </c>
      <c r="V11" s="32">
        <f>U30-U29</f>
        <v>50.526621315000057</v>
      </c>
      <c r="W11" s="22">
        <v>10</v>
      </c>
      <c r="X11" s="32">
        <f>U31-U29</f>
        <v>234.55056689300022</v>
      </c>
      <c r="Y11" s="22">
        <v>10</v>
      </c>
      <c r="Z11" s="32">
        <f t="shared" si="5"/>
        <v>234.55056689300022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49.079461986979773</v>
      </c>
      <c r="G12" s="25">
        <f t="shared" si="1"/>
        <v>47.911031235867561</v>
      </c>
      <c r="H12" s="53">
        <f t="shared" si="2"/>
        <v>2.4387509952770352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34.230204081000011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72.217188207999698</v>
      </c>
      <c r="S12" s="42"/>
      <c r="T12" s="11" t="s">
        <v>102</v>
      </c>
      <c r="U12" s="50">
        <v>702.92244898000001</v>
      </c>
      <c r="V12" s="32">
        <f>U33-U32</f>
        <v>34.230204081000011</v>
      </c>
      <c r="W12" s="22" t="s">
        <v>68</v>
      </c>
      <c r="X12" s="32">
        <f>U38-U32</f>
        <v>262.60571428499998</v>
      </c>
      <c r="Y12" s="22">
        <v>11</v>
      </c>
      <c r="Z12" s="32">
        <f>V12+X30</f>
        <v>72.217188207999698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73.323220626538557</v>
      </c>
      <c r="G13" s="25">
        <f t="shared" si="1"/>
        <v>74.215457441085448</v>
      </c>
      <c r="H13" s="53">
        <f t="shared" si="2"/>
        <v>-1.202225042209268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19.911836734999724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39.344897958999809</v>
      </c>
      <c r="S13" s="42"/>
      <c r="T13" s="11" t="s">
        <v>103</v>
      </c>
      <c r="U13" s="50">
        <v>823.93687074800005</v>
      </c>
      <c r="V13" s="32">
        <f>U34-U33</f>
        <v>19.911836734999724</v>
      </c>
      <c r="W13" s="22" t="s">
        <v>42</v>
      </c>
      <c r="X13" s="32">
        <f>U41-U39</f>
        <v>158.33433106599978</v>
      </c>
      <c r="Y13" s="22">
        <v>12</v>
      </c>
      <c r="Z13" s="32">
        <f>V13+X31</f>
        <v>39.344897958999809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28.89002497086781</v>
      </c>
      <c r="G14" s="25">
        <f t="shared" si="1"/>
        <v>27.806535451590289</v>
      </c>
      <c r="H14" s="53">
        <f t="shared" si="2"/>
        <v>3.8965282861786887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70.612607710000248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151.04362811800047</v>
      </c>
      <c r="S14" s="42"/>
      <c r="T14" s="11" t="s">
        <v>104</v>
      </c>
      <c r="U14" s="50">
        <v>830.93151927400004</v>
      </c>
      <c r="V14" s="32">
        <f>U35-U34</f>
        <v>70.612607710000248</v>
      </c>
      <c r="W14" s="22" t="s">
        <v>43</v>
      </c>
      <c r="X14" s="32">
        <f>U44-U42</f>
        <v>158.6155102040002</v>
      </c>
      <c r="Y14" s="22">
        <v>13</v>
      </c>
      <c r="Z14" s="32">
        <f>V14+X32</f>
        <v>151.04362811800047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36.253910169257836</v>
      </c>
      <c r="G15" s="25">
        <f t="shared" si="1"/>
        <v>36.378718129039328</v>
      </c>
      <c r="H15" s="53">
        <f t="shared" si="2"/>
        <v>-0.34307959763393686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43.029841269999906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158.33433106599978</v>
      </c>
      <c r="S15" s="42"/>
      <c r="T15" s="11" t="s">
        <v>105</v>
      </c>
      <c r="U15" s="50">
        <v>903.83673469400003</v>
      </c>
      <c r="V15" s="32">
        <f>U40-U39</f>
        <v>43.029841269999906</v>
      </c>
      <c r="W15" s="22">
        <v>12</v>
      </c>
      <c r="X15" s="32">
        <f>U47-U45</f>
        <v>183.92526077099956</v>
      </c>
      <c r="Y15" s="22">
        <v>14</v>
      </c>
      <c r="Z15" s="32">
        <f t="shared" ref="Z15:Z27" si="7">X13</f>
        <v>158.33433106599978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77.959110473842102</v>
      </c>
      <c r="G16" s="25">
        <f t="shared" si="1"/>
        <v>70.610976099344541</v>
      </c>
      <c r="H16" s="52">
        <f t="shared" si="2"/>
        <v>10.406504456416616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35.403174603000025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158.6155102040002</v>
      </c>
      <c r="S16" s="42"/>
      <c r="T16" s="11" t="s">
        <v>106</v>
      </c>
      <c r="U16" s="50">
        <v>1096.1066666669999</v>
      </c>
      <c r="V16" s="32">
        <f>U43-U42</f>
        <v>35.403174603000025</v>
      </c>
      <c r="W16" s="22">
        <v>13</v>
      </c>
      <c r="X16" s="32">
        <f>U50-U48</f>
        <v>96.101587300999654</v>
      </c>
      <c r="Y16" s="22">
        <v>15</v>
      </c>
      <c r="Z16" s="32">
        <f t="shared" si="7"/>
        <v>158.6155102040002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44.52456202327695</v>
      </c>
      <c r="G17" s="13">
        <f t="shared" si="1"/>
        <v>42.816304660864134</v>
      </c>
      <c r="H17" s="53">
        <f t="shared" si="2"/>
        <v>3.9897356297873916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52.892154194999875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183.92526077099956</v>
      </c>
      <c r="S17" s="42"/>
      <c r="T17" s="11" t="s">
        <v>107</v>
      </c>
      <c r="U17" s="50">
        <v>1100.0053061220001</v>
      </c>
      <c r="V17" s="32">
        <f>U46-U45</f>
        <v>52.892154194999875</v>
      </c>
      <c r="W17" s="22">
        <v>14</v>
      </c>
      <c r="X17" s="32">
        <f>U53-U51</f>
        <v>127.15102040800002</v>
      </c>
      <c r="Y17" s="22">
        <v>16</v>
      </c>
      <c r="Z17" s="32">
        <f t="shared" si="7"/>
        <v>183.92526077099956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55.521795768232955</v>
      </c>
      <c r="G18" s="13">
        <f t="shared" si="1"/>
        <v>53.693181818510141</v>
      </c>
      <c r="H18" s="53">
        <f t="shared" si="2"/>
        <v>3.4056725412618776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27.016417233000084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96.101587300999654</v>
      </c>
      <c r="S18" s="42"/>
      <c r="T18" s="11" t="s">
        <v>108</v>
      </c>
      <c r="U18" s="50">
        <v>1149.7999092970001</v>
      </c>
      <c r="V18" s="32">
        <f>U49-U48</f>
        <v>27.016417233000084</v>
      </c>
      <c r="W18" s="22">
        <v>15</v>
      </c>
      <c r="X18" s="32">
        <f>U56-U54</f>
        <v>184.56961451300003</v>
      </c>
      <c r="Y18" s="22">
        <v>17</v>
      </c>
      <c r="Z18" s="32">
        <f t="shared" si="7"/>
        <v>96.101587300999654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85.377475246837307</v>
      </c>
      <c r="G19" s="25">
        <f t="shared" si="1"/>
        <v>66.770899460794496</v>
      </c>
      <c r="H19" s="52">
        <f t="shared" si="2"/>
        <v>27.866294952291206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25.650793651000185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127.15102040800002</v>
      </c>
      <c r="S19" s="42"/>
      <c r="T19" s="11" t="s">
        <v>109</v>
      </c>
      <c r="U19" s="50">
        <v>1332.7151020409999</v>
      </c>
      <c r="V19" s="32">
        <f>U52-U51</f>
        <v>25.650793651000185</v>
      </c>
      <c r="W19" s="22">
        <v>16</v>
      </c>
      <c r="X19" s="32">
        <f>U59-U57</f>
        <v>52.068571428999803</v>
      </c>
      <c r="Y19" s="22">
        <v>18</v>
      </c>
      <c r="Z19" s="32">
        <f t="shared" si="7"/>
        <v>127.15102040800002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66.36996903952533</v>
      </c>
      <c r="G20" s="25">
        <f t="shared" si="1"/>
        <v>63.715796508702645</v>
      </c>
      <c r="H20" s="53">
        <f t="shared" si="2"/>
        <v>4.1656428644977597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50.625306122999973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184.56961451300003</v>
      </c>
      <c r="S20" s="42"/>
      <c r="T20" s="11" t="s">
        <v>110</v>
      </c>
      <c r="U20" s="50">
        <v>1338.257777778</v>
      </c>
      <c r="V20" s="32">
        <f>U55-U54</f>
        <v>50.625306122999973</v>
      </c>
      <c r="W20" s="22">
        <v>17</v>
      </c>
      <c r="X20" s="32">
        <f>U62-U60</f>
        <v>78.882993196999905</v>
      </c>
      <c r="Y20" s="22">
        <v>19</v>
      </c>
      <c r="Z20" s="32">
        <f t="shared" si="7"/>
        <v>184.56961451300003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91.281372770306987</v>
      </c>
      <c r="G21" s="25">
        <f t="shared" si="1"/>
        <v>86.424495170491795</v>
      </c>
      <c r="H21" s="53">
        <f t="shared" si="2"/>
        <v>5.6197928495085865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22.348480725999707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52.068571428999803</v>
      </c>
      <c r="S21" s="42"/>
      <c r="T21" s="11" t="s">
        <v>111</v>
      </c>
      <c r="U21" s="50">
        <v>1395.900952381</v>
      </c>
      <c r="V21" s="32">
        <f>U58-U57</f>
        <v>22.348480725999707</v>
      </c>
      <c r="W21" s="22">
        <v>18</v>
      </c>
      <c r="X21" s="32">
        <f>U65-U63</f>
        <v>251.2689342409999</v>
      </c>
      <c r="Y21" s="22">
        <v>20</v>
      </c>
      <c r="Z21" s="32">
        <f t="shared" si="7"/>
        <v>52.068571428999803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71.020397850338867</v>
      </c>
      <c r="G22" s="13">
        <f t="shared" si="1"/>
        <v>65.666878373436347</v>
      </c>
      <c r="H22" s="53">
        <f t="shared" si="2"/>
        <v>8.1525414478482841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32.385034012999768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78.882993196999905</v>
      </c>
      <c r="S22" s="42"/>
      <c r="T22" s="11" t="s">
        <v>112</v>
      </c>
      <c r="U22" s="50">
        <v>1547.4590476190001</v>
      </c>
      <c r="V22" s="32">
        <f>U61-U60</f>
        <v>32.385034012999768</v>
      </c>
      <c r="W22" s="22">
        <v>19</v>
      </c>
      <c r="X22" s="32">
        <f>U68-U66</f>
        <v>293.34058957000025</v>
      </c>
      <c r="Y22" s="22">
        <v>21</v>
      </c>
      <c r="Z22" s="32">
        <f t="shared" si="7"/>
        <v>78.882993196999905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43.358432219753439</v>
      </c>
      <c r="G23" s="13">
        <f t="shared" si="1"/>
        <v>39.758197845573214</v>
      </c>
      <c r="H23" s="53">
        <f t="shared" si="2"/>
        <v>9.0553258680488327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50.509206349999658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251.2689342409999</v>
      </c>
      <c r="S23" s="42"/>
      <c r="T23" s="11" t="s">
        <v>113</v>
      </c>
      <c r="U23" s="50">
        <v>1552.1785034009999</v>
      </c>
      <c r="V23" s="32">
        <f>U64-U63</f>
        <v>50.509206349999658</v>
      </c>
      <c r="W23" s="22">
        <v>20</v>
      </c>
      <c r="X23" s="32">
        <f>U71-U69</f>
        <v>92.379138322000017</v>
      </c>
      <c r="Y23" s="22">
        <v>22</v>
      </c>
      <c r="Z23" s="32">
        <f t="shared" si="7"/>
        <v>251.2689342409999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25.856003752135596</v>
      </c>
      <c r="G24" s="13">
        <f t="shared" si="1"/>
        <v>25.363008954560595</v>
      </c>
      <c r="H24" s="53">
        <f t="shared" si="2"/>
        <v>1.9437551690267976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78.898503402000188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293.34058957000025</v>
      </c>
      <c r="S24" s="42"/>
      <c r="T24" s="11" t="s">
        <v>114</v>
      </c>
      <c r="U24" s="50">
        <v>1589.6195918369999</v>
      </c>
      <c r="V24" s="32">
        <f>U67-U66</f>
        <v>78.898503402000188</v>
      </c>
      <c r="W24" s="22">
        <v>21</v>
      </c>
      <c r="X24" s="32">
        <f>U74-U72</f>
        <v>162.95328798199989</v>
      </c>
      <c r="Y24" s="22">
        <v>23</v>
      </c>
      <c r="Z24" s="32">
        <f t="shared" si="7"/>
        <v>293.34058957000025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84.733201578933105</v>
      </c>
      <c r="G25" s="13">
        <f t="shared" si="1"/>
        <v>83.135653130150644</v>
      </c>
      <c r="H25" s="53">
        <f t="shared" si="2"/>
        <v>1.921616525080359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24.783673470000394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92.379138322000017</v>
      </c>
      <c r="S25" s="42"/>
      <c r="T25" s="11" t="s">
        <v>115</v>
      </c>
      <c r="U25" s="50">
        <v>1679.6087528339999</v>
      </c>
      <c r="V25" s="32">
        <f>U70-U69</f>
        <v>24.783673470000394</v>
      </c>
      <c r="W25" s="22">
        <v>22</v>
      </c>
      <c r="X25" s="32">
        <f>U77-U75</f>
        <v>207.65895691600053</v>
      </c>
      <c r="Y25" s="22">
        <v>24</v>
      </c>
      <c r="Z25" s="32">
        <f t="shared" si="7"/>
        <v>92.379138322000017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37.393951544924242</v>
      </c>
      <c r="G26" s="13">
        <f t="shared" si="1"/>
        <v>35.163414442014478</v>
      </c>
      <c r="H26" s="53">
        <f t="shared" si="2"/>
        <v>6.3433461690359643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60.170158729999457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162.95328798199989</v>
      </c>
      <c r="S26" s="42"/>
      <c r="T26" s="11" t="s">
        <v>116</v>
      </c>
      <c r="U26" s="50">
        <v>1684.751746032</v>
      </c>
      <c r="V26" s="32">
        <f>U73-U72</f>
        <v>60.170158729999457</v>
      </c>
      <c r="W26" s="22">
        <v>23</v>
      </c>
      <c r="X26" s="2">
        <f>SUM(X2:X25)</f>
        <v>4337.6631746039993</v>
      </c>
      <c r="Z26" s="32">
        <f t="shared" si="7"/>
        <v>162.95328798199989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54.502859947110842</v>
      </c>
      <c r="G27" s="13">
        <f t="shared" si="1"/>
        <v>52.87515724371805</v>
      </c>
      <c r="H27" s="53">
        <f t="shared" si="2"/>
        <v>3.0783883930409965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99.077369614000418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207.65895691600053</v>
      </c>
      <c r="S27" s="42"/>
      <c r="T27" s="11" t="s">
        <v>117</v>
      </c>
      <c r="U27" s="50">
        <v>1729.5383219949999</v>
      </c>
      <c r="V27" s="32">
        <f>U76-U75</f>
        <v>99.077369614000418</v>
      </c>
      <c r="W27" s="22">
        <v>24</v>
      </c>
      <c r="X27" s="32">
        <f t="shared" ref="X27:X32" si="8">U33-U32</f>
        <v>34.230204081000011</v>
      </c>
      <c r="Y27" s="22" t="s">
        <v>68</v>
      </c>
      <c r="Z27" s="32">
        <f t="shared" si="7"/>
        <v>207.65895691600053</v>
      </c>
      <c r="AA27" s="21">
        <v>24</v>
      </c>
      <c r="AC27" s="49"/>
      <c r="AD27" s="49"/>
    </row>
    <row r="28" spans="1:30" x14ac:dyDescent="0.3">
      <c r="T28" s="11" t="s">
        <v>118</v>
      </c>
      <c r="U28" s="50">
        <v>1841.667482993</v>
      </c>
      <c r="V28" s="32"/>
      <c r="X28" s="32">
        <f t="shared" si="8"/>
        <v>19.911836734999724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50">
        <v>1845.5219954649999</v>
      </c>
      <c r="V29" s="32"/>
      <c r="X29" s="32">
        <f t="shared" si="8"/>
        <v>70.612607710000248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50">
        <v>1896.04861678</v>
      </c>
      <c r="V30" s="32"/>
      <c r="X30" s="32">
        <f t="shared" si="8"/>
        <v>37.986984126999687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50">
        <v>2080.0725623580001</v>
      </c>
      <c r="V31" s="32"/>
      <c r="X31" s="32">
        <f t="shared" si="8"/>
        <v>19.433061224000085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50">
        <v>2083.3469387760001</v>
      </c>
      <c r="V32" s="32"/>
      <c r="X32" s="32">
        <f t="shared" si="8"/>
        <v>80.431020408000222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50">
        <v>2117.5771428570001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50">
        <v>2137.4889795919999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50">
        <v>2208.1015873020001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50">
        <v>2246.0885714289998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50">
        <v>2265.5216326529999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50">
        <v>2345.9526530610001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50">
        <v>2348.90122449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50">
        <v>2391.9310657599999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50">
        <v>2507.2355555559998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50">
        <v>2510.1931972789998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50">
        <v>2545.5963718819999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50">
        <v>2668.808707483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50">
        <v>2673.3191836730002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50">
        <v>2726.2113378680001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50">
        <v>2857.2444444439998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50">
        <v>2861.6910657600001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50">
        <v>2888.7074829930002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50">
        <v>2957.7926530609998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50">
        <v>2961.5673469389999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50">
        <v>2987.2181405900001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50">
        <v>3088.7183673469999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50">
        <v>3092.1142857139998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50">
        <v>3142.7395918369998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50">
        <v>3276.6839002269999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50">
        <v>3278.4653061220001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50">
        <v>3300.8137868479998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50">
        <v>3330.5338775509999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50">
        <v>3337.1206349210001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50">
        <v>3369.5056689339999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50">
        <v>3416.0036281180001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50">
        <v>3420.0845351470002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50">
        <v>3470.5937414969999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50">
        <v>3671.3534693880001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50">
        <v>3674.2530612239998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50">
        <v>3753.151564626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50">
        <v>3967.593650794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50">
        <v>3971.2290249429998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50">
        <v>3996.0126984130002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50">
        <v>4063.6081632649998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50">
        <v>4068.7441269840001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50">
        <v>4128.9142857139996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50">
        <v>4231.697414966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50">
        <v>4235.5258049889999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50">
        <v>4334.6031746030003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50">
        <v>4443.1847619050004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Tabelle25"/>
  <dimension ref="A1:AD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7.33203125" style="22" bestFit="1" customWidth="1"/>
    <col min="22" max="22" width="10" style="9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259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259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41.457758835956767</v>
      </c>
      <c r="G2" s="13">
        <f t="shared" ref="G2:G27" si="1">Q2/R2*60</f>
        <v>38.302165237343964</v>
      </c>
      <c r="H2" s="52">
        <f t="shared" ref="H2:H27" si="2">(F2-G2)/G2*100</f>
        <v>8.2386820146035848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40.523174604000005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427.65206349300001</v>
      </c>
      <c r="S2" s="42"/>
      <c r="T2" s="11" t="s">
        <v>92</v>
      </c>
      <c r="U2" s="22">
        <v>4.7034920629999997</v>
      </c>
      <c r="V2" s="32">
        <f>U3-U2</f>
        <v>40.523174604000005</v>
      </c>
      <c r="W2" s="22">
        <v>1</v>
      </c>
      <c r="X2" s="32">
        <f>U4-U2</f>
        <v>427.65206349300001</v>
      </c>
      <c r="Y2" s="22">
        <v>1</v>
      </c>
      <c r="Z2" s="32">
        <f>X2</f>
        <v>427.65206349300001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65.711524915611662</v>
      </c>
      <c r="G3" s="13">
        <f t="shared" si="1"/>
        <v>56.335616364149118</v>
      </c>
      <c r="H3" s="52">
        <f t="shared" si="2"/>
        <v>16.642950155825737</v>
      </c>
      <c r="I3" s="32"/>
      <c r="J3" s="11" t="s">
        <v>32</v>
      </c>
      <c r="K3" s="61" t="s">
        <v>76</v>
      </c>
      <c r="L3" s="19">
        <v>44</v>
      </c>
      <c r="M3" s="32">
        <f t="shared" si="3"/>
        <v>40.175600906999989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108.45714285799994</v>
      </c>
      <c r="S3" s="42"/>
      <c r="T3" s="11" t="s">
        <v>93</v>
      </c>
      <c r="U3" s="22">
        <v>45.226666667000003</v>
      </c>
      <c r="V3" s="32">
        <f>U6-U5</f>
        <v>40.175600906999989</v>
      </c>
      <c r="W3" s="22">
        <v>2</v>
      </c>
      <c r="X3" s="32">
        <f>U7-U5</f>
        <v>108.45714285799994</v>
      </c>
      <c r="Y3" s="22">
        <v>2</v>
      </c>
      <c r="Z3" s="32">
        <f t="shared" ref="Z3:Z11" si="5">X3</f>
        <v>108.45714285799994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39.498269324588478</v>
      </c>
      <c r="G4" s="13">
        <f t="shared" si="1"/>
        <v>39.416825202638002</v>
      </c>
      <c r="H4" s="53">
        <f t="shared" si="2"/>
        <v>0.20662273415420854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49.369251700000063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166.68009070300002</v>
      </c>
      <c r="S4" s="42"/>
      <c r="T4" s="11" t="s">
        <v>94</v>
      </c>
      <c r="U4" s="22">
        <v>432.35555555600001</v>
      </c>
      <c r="V4" s="32">
        <f>U9-U8</f>
        <v>49.369251700000063</v>
      </c>
      <c r="W4" s="22">
        <v>3</v>
      </c>
      <c r="X4" s="32">
        <f>U10-U8</f>
        <v>166.68009070300002</v>
      </c>
      <c r="Y4" s="22">
        <v>3</v>
      </c>
      <c r="Z4" s="32">
        <f t="shared" si="5"/>
        <v>166.68009070300002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167.93990029597862</v>
      </c>
      <c r="G5" s="13">
        <f t="shared" si="1"/>
        <v>151.78597742559859</v>
      </c>
      <c r="H5" s="52">
        <f t="shared" si="2"/>
        <v>10.642566029064344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31.439818593999917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172.34793650699999</v>
      </c>
      <c r="S5" s="42"/>
      <c r="T5" s="11" t="s">
        <v>95</v>
      </c>
      <c r="U5" s="22">
        <v>438.81142857100002</v>
      </c>
      <c r="V5" s="32">
        <f>U12-U11</f>
        <v>31.439818593999917</v>
      </c>
      <c r="W5" s="22">
        <v>4</v>
      </c>
      <c r="X5" s="32">
        <f>U13-U11</f>
        <v>172.34793650699999</v>
      </c>
      <c r="Y5" s="22">
        <v>4</v>
      </c>
      <c r="Z5" s="32">
        <f t="shared" si="5"/>
        <v>172.34793650699999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46.492831037160187</v>
      </c>
      <c r="G6" s="13">
        <f t="shared" si="1"/>
        <v>46.451476990662876</v>
      </c>
      <c r="H6" s="53">
        <f t="shared" si="2"/>
        <v>8.9026332802342331E-2</v>
      </c>
      <c r="I6" s="32"/>
      <c r="J6" s="11" t="s">
        <v>37</v>
      </c>
      <c r="K6" s="61" t="s">
        <v>387</v>
      </c>
      <c r="L6" s="19">
        <v>69</v>
      </c>
      <c r="M6" s="32">
        <f t="shared" si="3"/>
        <v>89.045986395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317.75092970600008</v>
      </c>
      <c r="S6" s="42"/>
      <c r="T6" s="11" t="s">
        <v>96</v>
      </c>
      <c r="U6" s="22">
        <v>478.98702947800001</v>
      </c>
      <c r="V6" s="32">
        <f>U15-U14</f>
        <v>89.045986395</v>
      </c>
      <c r="W6" s="22">
        <v>5</v>
      </c>
      <c r="X6" s="32">
        <f>U16-U14</f>
        <v>317.75092970600008</v>
      </c>
      <c r="Y6" s="22">
        <v>5</v>
      </c>
      <c r="Z6" s="32">
        <f t="shared" si="5"/>
        <v>317.75092970600008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36.50290342293637</v>
      </c>
      <c r="G7" s="25">
        <f t="shared" si="1"/>
        <v>35.544132397147003</v>
      </c>
      <c r="H7" s="53">
        <f t="shared" si="2"/>
        <v>2.6974101240584072</v>
      </c>
      <c r="I7" s="32"/>
      <c r="J7" s="11" t="s">
        <v>37</v>
      </c>
      <c r="K7" s="61" t="s">
        <v>388</v>
      </c>
      <c r="L7" s="19">
        <v>39</v>
      </c>
      <c r="M7" s="32">
        <f t="shared" si="3"/>
        <v>64.104489796000053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303.84761904800007</v>
      </c>
      <c r="S7" s="42"/>
      <c r="T7" s="11" t="s">
        <v>97</v>
      </c>
      <c r="U7" s="22">
        <v>547.26857142899996</v>
      </c>
      <c r="V7" s="32">
        <f>U18-U17</f>
        <v>64.104489796000053</v>
      </c>
      <c r="W7" s="22">
        <v>6</v>
      </c>
      <c r="X7" s="32">
        <f>U19-U17</f>
        <v>303.84761904800007</v>
      </c>
      <c r="Y7" s="22">
        <v>6</v>
      </c>
      <c r="Z7" s="32">
        <f t="shared" si="5"/>
        <v>303.84761904800007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40.757855822894534</v>
      </c>
      <c r="G8" s="25">
        <f t="shared" si="1"/>
        <v>40.61946109586362</v>
      </c>
      <c r="H8" s="53">
        <f t="shared" si="2"/>
        <v>0.3407103966847228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58.884353741000041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218.61442176800006</v>
      </c>
      <c r="S8" s="42"/>
      <c r="T8" s="11" t="s">
        <v>98</v>
      </c>
      <c r="U8" s="22">
        <v>554.00054421799996</v>
      </c>
      <c r="V8" s="32">
        <f>U21-U20</f>
        <v>58.884353741000041</v>
      </c>
      <c r="W8" s="22">
        <v>7</v>
      </c>
      <c r="X8" s="32">
        <f>U22-U20</f>
        <v>218.61442176800006</v>
      </c>
      <c r="Y8" s="22">
        <v>7</v>
      </c>
      <c r="Z8" s="32">
        <f t="shared" si="5"/>
        <v>218.61442176800006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110.60704731184542</v>
      </c>
      <c r="G9" s="25">
        <f t="shared" si="1"/>
        <v>80.524616579283958</v>
      </c>
      <c r="H9" s="52">
        <f t="shared" si="2"/>
        <v>37.358055226431929</v>
      </c>
      <c r="I9" s="32"/>
      <c r="J9" s="11" t="s">
        <v>37</v>
      </c>
      <c r="K9" s="11" t="s">
        <v>40</v>
      </c>
      <c r="L9" s="19">
        <v>76</v>
      </c>
      <c r="M9" s="32">
        <f t="shared" si="3"/>
        <v>41.227029478000077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154.23854875200004</v>
      </c>
      <c r="S9" s="42"/>
      <c r="T9" s="11" t="s">
        <v>99</v>
      </c>
      <c r="U9" s="22">
        <v>603.36979591800002</v>
      </c>
      <c r="V9" s="32">
        <f>U24-U23</f>
        <v>41.227029478000077</v>
      </c>
      <c r="W9" s="22">
        <v>8</v>
      </c>
      <c r="X9" s="32">
        <f>U25-U23</f>
        <v>154.23854875200004</v>
      </c>
      <c r="Y9" s="22">
        <v>8</v>
      </c>
      <c r="Z9" s="32">
        <f t="shared" si="5"/>
        <v>154.23854875200004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47.854402860519734</v>
      </c>
      <c r="G10" s="25">
        <f t="shared" si="1"/>
        <v>44.902537128799679</v>
      </c>
      <c r="H10" s="53">
        <f t="shared" si="2"/>
        <v>6.5739397380883888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48.89832199600005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172.37333333300012</v>
      </c>
      <c r="S10" s="42"/>
      <c r="T10" s="11" t="s">
        <v>100</v>
      </c>
      <c r="U10" s="22">
        <v>720.68063492099998</v>
      </c>
      <c r="V10" s="32">
        <f>U27-U26</f>
        <v>48.89832199600005</v>
      </c>
      <c r="W10" s="22">
        <v>9</v>
      </c>
      <c r="X10" s="32">
        <f>U28-U26</f>
        <v>172.37333333300012</v>
      </c>
      <c r="Y10" s="22">
        <v>9</v>
      </c>
      <c r="Z10" s="32">
        <f t="shared" si="5"/>
        <v>172.37333333300012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35.476234256146192</v>
      </c>
      <c r="G11" s="25">
        <f t="shared" si="1"/>
        <v>33.819637755514513</v>
      </c>
      <c r="H11" s="53">
        <f t="shared" si="2"/>
        <v>4.8983271571605158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47.355646257999979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237.7317006799999</v>
      </c>
      <c r="S11" s="42"/>
      <c r="T11" s="11" t="s">
        <v>101</v>
      </c>
      <c r="U11" s="22">
        <v>728.73650793700006</v>
      </c>
      <c r="V11" s="32">
        <f>U30-U29</f>
        <v>47.355646257999979</v>
      </c>
      <c r="W11" s="22">
        <v>10</v>
      </c>
      <c r="X11" s="32">
        <f>U31-U29</f>
        <v>237.7317006799999</v>
      </c>
      <c r="Y11" s="22">
        <v>10</v>
      </c>
      <c r="Z11" s="32">
        <f t="shared" si="5"/>
        <v>237.7317006799999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40.329744982750633</v>
      </c>
      <c r="G12" s="25">
        <f t="shared" si="1"/>
        <v>40.255229501120183</v>
      </c>
      <c r="H12" s="53">
        <f t="shared" si="2"/>
        <v>0.18510758118613047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41.656598640000084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85.951564626000163</v>
      </c>
      <c r="S12" s="42"/>
      <c r="T12" s="11" t="s">
        <v>102</v>
      </c>
      <c r="U12" s="22">
        <v>760.17632653099997</v>
      </c>
      <c r="V12" s="32">
        <f>U33-U32</f>
        <v>41.656598640000084</v>
      </c>
      <c r="W12" s="22" t="s">
        <v>68</v>
      </c>
      <c r="X12" s="32">
        <f>U38-U32</f>
        <v>314.30530612300026</v>
      </c>
      <c r="Y12" s="22">
        <v>11</v>
      </c>
      <c r="Z12" s="32">
        <f>V12+X30</f>
        <v>85.951564626000163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55.990162991609857</v>
      </c>
      <c r="G13" s="25">
        <f t="shared" si="1"/>
        <v>52.921152666897072</v>
      </c>
      <c r="H13" s="53">
        <f t="shared" si="2"/>
        <v>5.7992129234790735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26.076009070000055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55.176417232999938</v>
      </c>
      <c r="S13" s="42"/>
      <c r="T13" s="11" t="s">
        <v>103</v>
      </c>
      <c r="U13" s="22">
        <v>901.08444444400004</v>
      </c>
      <c r="V13" s="32">
        <f>U34-U33</f>
        <v>26.076009070000055</v>
      </c>
      <c r="W13" s="22" t="s">
        <v>42</v>
      </c>
      <c r="X13" s="32">
        <f>U41-U39</f>
        <v>158.63873015800027</v>
      </c>
      <c r="Y13" s="22">
        <v>12</v>
      </c>
      <c r="Z13" s="32">
        <f>V13+X31</f>
        <v>55.176417232999938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26.777040155375019</v>
      </c>
      <c r="G14" s="25">
        <f t="shared" si="1"/>
        <v>24.252597837793765</v>
      </c>
      <c r="H14" s="52">
        <f t="shared" si="2"/>
        <v>10.408956328988879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76.184671202000118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173.17732426400016</v>
      </c>
      <c r="S14" s="42"/>
      <c r="T14" s="11" t="s">
        <v>104</v>
      </c>
      <c r="U14" s="22">
        <v>911.48444444400002</v>
      </c>
      <c r="V14" s="32">
        <f>U35-U34</f>
        <v>76.184671202000118</v>
      </c>
      <c r="W14" s="22" t="s">
        <v>43</v>
      </c>
      <c r="X14" s="32">
        <f>U44-U42</f>
        <v>146.17541950099985</v>
      </c>
      <c r="Y14" s="22">
        <v>13</v>
      </c>
      <c r="Z14" s="32">
        <f>V14+X32</f>
        <v>173.17732426400016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42.656250000499803</v>
      </c>
      <c r="G15" s="25">
        <f t="shared" si="1"/>
        <v>36.308913934593285</v>
      </c>
      <c r="H15" s="52">
        <f t="shared" si="2"/>
        <v>17.481481482317484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36.571428571000069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158.63873015800027</v>
      </c>
      <c r="S15" s="42"/>
      <c r="T15" s="11" t="s">
        <v>105</v>
      </c>
      <c r="U15" s="22">
        <v>1000.530430839</v>
      </c>
      <c r="V15" s="32">
        <f>U40-U39</f>
        <v>36.571428571000069</v>
      </c>
      <c r="W15" s="22">
        <v>12</v>
      </c>
      <c r="X15" s="32">
        <f>U47-U45</f>
        <v>214.42031746000021</v>
      </c>
      <c r="Y15" s="22">
        <v>14</v>
      </c>
      <c r="Z15" s="32">
        <f t="shared" ref="Z15:Z27" si="7">X13</f>
        <v>158.63873015800027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87.183116347119153</v>
      </c>
      <c r="G16" s="25">
        <f t="shared" si="1"/>
        <v>76.620241886313806</v>
      </c>
      <c r="H16" s="52">
        <f t="shared" si="2"/>
        <v>13.786010329330644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31.657505668999875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146.17541950099985</v>
      </c>
      <c r="S16" s="42"/>
      <c r="T16" s="11" t="s">
        <v>106</v>
      </c>
      <c r="U16" s="22">
        <v>1229.2353741500001</v>
      </c>
      <c r="V16" s="32">
        <f>U43-U42</f>
        <v>31.657505668999875</v>
      </c>
      <c r="W16" s="22">
        <v>13</v>
      </c>
      <c r="X16" s="32">
        <f>U50-U48</f>
        <v>140.16000000000031</v>
      </c>
      <c r="Y16" s="22">
        <v>15</v>
      </c>
      <c r="Z16" s="32">
        <f t="shared" si="7"/>
        <v>146.17541950099985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36.425189394215153</v>
      </c>
      <c r="G17" s="13">
        <f t="shared" si="1"/>
        <v>36.726930046958216</v>
      </c>
      <c r="H17" s="53">
        <f t="shared" si="2"/>
        <v>-0.8215787498635605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64.653061224000339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214.42031746000021</v>
      </c>
      <c r="S17" s="42"/>
      <c r="T17" s="11" t="s">
        <v>107</v>
      </c>
      <c r="U17" s="22">
        <v>1236.0968707479999</v>
      </c>
      <c r="V17" s="32">
        <f>U46-U45</f>
        <v>64.653061224000339</v>
      </c>
      <c r="W17" s="22">
        <v>14</v>
      </c>
      <c r="X17" s="32">
        <f>U53-U51</f>
        <v>164.93424036200031</v>
      </c>
      <c r="Y17" s="22">
        <v>16</v>
      </c>
      <c r="Z17" s="32">
        <f t="shared" si="7"/>
        <v>214.42031746000021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44.474774096364115</v>
      </c>
      <c r="G18" s="13">
        <f t="shared" si="1"/>
        <v>36.815068493150605</v>
      </c>
      <c r="H18" s="52">
        <f t="shared" si="2"/>
        <v>20.805898010589299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33.726984127000378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140.16000000000031</v>
      </c>
      <c r="S18" s="42"/>
      <c r="T18" s="11" t="s">
        <v>108</v>
      </c>
      <c r="U18" s="22">
        <v>1300.201360544</v>
      </c>
      <c r="V18" s="32">
        <f>U49-U48</f>
        <v>33.726984127000378</v>
      </c>
      <c r="W18" s="22">
        <v>15</v>
      </c>
      <c r="X18" s="32">
        <f>U56-U54</f>
        <v>245.73750566800027</v>
      </c>
      <c r="Y18" s="22">
        <v>17</v>
      </c>
      <c r="Z18" s="32">
        <f t="shared" si="7"/>
        <v>140.16000000000031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56.825081903708892</v>
      </c>
      <c r="G19" s="25">
        <f t="shared" si="1"/>
        <v>51.474987736724877</v>
      </c>
      <c r="H19" s="52">
        <f t="shared" si="2"/>
        <v>10.393580265327552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38.53931972700002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164.93424036200031</v>
      </c>
      <c r="S19" s="42"/>
      <c r="T19" s="11" t="s">
        <v>109</v>
      </c>
      <c r="U19" s="22">
        <v>1539.944489796</v>
      </c>
      <c r="V19" s="32">
        <f>U52-U51</f>
        <v>38.53931972700002</v>
      </c>
      <c r="W19" s="22">
        <v>16</v>
      </c>
      <c r="X19" s="32">
        <f>U59-U57</f>
        <v>55.571156463000079</v>
      </c>
      <c r="Y19" s="22">
        <v>18</v>
      </c>
      <c r="Z19" s="32">
        <f t="shared" si="7"/>
        <v>164.93424036200031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56.899030486342809</v>
      </c>
      <c r="G20" s="25">
        <f t="shared" si="1"/>
        <v>47.855942738704933</v>
      </c>
      <c r="H20" s="52">
        <f t="shared" si="2"/>
        <v>18.896478117698866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59.051972789000047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245.73750566800027</v>
      </c>
      <c r="S20" s="42"/>
      <c r="T20" s="11" t="s">
        <v>110</v>
      </c>
      <c r="U20" s="22">
        <v>1548.4647619049999</v>
      </c>
      <c r="V20" s="32">
        <f>U55-U54</f>
        <v>59.051972789000047</v>
      </c>
      <c r="W20" s="22">
        <v>17</v>
      </c>
      <c r="X20" s="32">
        <f>U62-U60</f>
        <v>99.244988661999741</v>
      </c>
      <c r="Y20" s="22">
        <v>19</v>
      </c>
      <c r="Z20" s="32">
        <f t="shared" si="7"/>
        <v>245.73750566800027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93.659426324651577</v>
      </c>
      <c r="G21" s="25">
        <f t="shared" si="1"/>
        <v>80.977260262635568</v>
      </c>
      <c r="H21" s="52">
        <f t="shared" si="2"/>
        <v>15.661391878267583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21.78104308400043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55.571156463000079</v>
      </c>
      <c r="S21" s="42"/>
      <c r="T21" s="11" t="s">
        <v>111</v>
      </c>
      <c r="U21" s="22">
        <v>1607.349115646</v>
      </c>
      <c r="V21" s="32">
        <f>U58-U57</f>
        <v>21.78104308400043</v>
      </c>
      <c r="W21" s="22">
        <v>18</v>
      </c>
      <c r="X21" s="32">
        <f>U65-U63</f>
        <v>312.14730158799966</v>
      </c>
      <c r="Y21" s="22">
        <v>20</v>
      </c>
      <c r="Z21" s="32">
        <f t="shared" si="7"/>
        <v>55.571156463000079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55.18925955029173</v>
      </c>
      <c r="G22" s="13">
        <f t="shared" si="1"/>
        <v>52.194070348898009</v>
      </c>
      <c r="H22" s="53">
        <f t="shared" si="2"/>
        <v>5.7385622186045113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41.674739228999897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99.244988661999741</v>
      </c>
      <c r="S22" s="42"/>
      <c r="T22" s="11" t="s">
        <v>112</v>
      </c>
      <c r="U22" s="22">
        <v>1767.079183673</v>
      </c>
      <c r="V22" s="32">
        <f>U61-U60</f>
        <v>41.674739228999897</v>
      </c>
      <c r="W22" s="22">
        <v>19</v>
      </c>
      <c r="X22" s="32">
        <f>U68-U66</f>
        <v>264.62040816300032</v>
      </c>
      <c r="Y22" s="22">
        <v>21</v>
      </c>
      <c r="Z22" s="32">
        <f t="shared" si="7"/>
        <v>99.244988661999741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32.707954028313424</v>
      </c>
      <c r="G23" s="13">
        <f t="shared" si="1"/>
        <v>32.004120968457734</v>
      </c>
      <c r="H23" s="53">
        <f t="shared" si="2"/>
        <v>2.199195099122909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66.956190475999847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312.14730158799966</v>
      </c>
      <c r="S23" s="42"/>
      <c r="T23" s="11" t="s">
        <v>113</v>
      </c>
      <c r="U23" s="22">
        <v>1775.8040816329999</v>
      </c>
      <c r="V23" s="32">
        <f>U64-U63</f>
        <v>66.956190475999847</v>
      </c>
      <c r="W23" s="22">
        <v>20</v>
      </c>
      <c r="X23" s="32">
        <f>U71-U69</f>
        <v>85.757278910999958</v>
      </c>
      <c r="Y23" s="22">
        <v>22</v>
      </c>
      <c r="Z23" s="32">
        <f t="shared" si="7"/>
        <v>312.14730158799966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27.885645420592997</v>
      </c>
      <c r="G24" s="13">
        <f t="shared" si="1"/>
        <v>28.115745310985705</v>
      </c>
      <c r="H24" s="53">
        <f t="shared" si="2"/>
        <v>-0.81840224346747381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73.155918366999686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264.62040816300032</v>
      </c>
      <c r="S24" s="42"/>
      <c r="T24" s="11" t="s">
        <v>114</v>
      </c>
      <c r="U24" s="22">
        <v>1817.031111111</v>
      </c>
      <c r="V24" s="32">
        <f>U67-U66</f>
        <v>73.155918366999686</v>
      </c>
      <c r="W24" s="22">
        <v>21</v>
      </c>
      <c r="X24" s="32">
        <f>U74-U72</f>
        <v>193.45414966000044</v>
      </c>
      <c r="Y24" s="22">
        <v>23</v>
      </c>
      <c r="Z24" s="32">
        <f t="shared" si="7"/>
        <v>264.62040816300032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90.876084313996671</v>
      </c>
      <c r="G25" s="13">
        <f t="shared" si="1"/>
        <v>89.555080309514082</v>
      </c>
      <c r="H25" s="53">
        <f t="shared" si="2"/>
        <v>1.475074334048974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23.108390022000094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85.757278910999958</v>
      </c>
      <c r="S25" s="42"/>
      <c r="T25" s="11" t="s">
        <v>115</v>
      </c>
      <c r="U25" s="22">
        <v>1930.0426303849999</v>
      </c>
      <c r="V25" s="32">
        <f>U70-U69</f>
        <v>23.108390022000094</v>
      </c>
      <c r="W25" s="22">
        <v>22</v>
      </c>
      <c r="X25" s="32">
        <f>U77-U75</f>
        <v>239.10167800399995</v>
      </c>
      <c r="Y25" s="22">
        <v>24</v>
      </c>
      <c r="Z25" s="32">
        <f t="shared" si="7"/>
        <v>85.757278910999958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33.348905678454486</v>
      </c>
      <c r="G26" s="13">
        <f t="shared" si="1"/>
        <v>29.619390486430916</v>
      </c>
      <c r="H26" s="52">
        <f t="shared" si="2"/>
        <v>12.591465019282271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67.468480726000053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193.45414966000044</v>
      </c>
      <c r="S26" s="42"/>
      <c r="T26" s="11" t="s">
        <v>116</v>
      </c>
      <c r="U26" s="22">
        <v>1939.0780952380001</v>
      </c>
      <c r="V26" s="32">
        <f>U73-U72</f>
        <v>67.468480726000053</v>
      </c>
      <c r="W26" s="22">
        <v>23</v>
      </c>
      <c r="X26" s="2">
        <f>SUM(X2:X25)</f>
        <v>4913.9622675710016</v>
      </c>
      <c r="Z26" s="32">
        <f t="shared" si="7"/>
        <v>193.45414966000044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51.881448689356361</v>
      </c>
      <c r="G27" s="13">
        <f t="shared" si="1"/>
        <v>45.921886001219598</v>
      </c>
      <c r="H27" s="52">
        <f t="shared" si="2"/>
        <v>12.97760873318332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104.0834467120003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239.10167800399995</v>
      </c>
      <c r="S27" s="42"/>
      <c r="T27" s="11" t="s">
        <v>117</v>
      </c>
      <c r="U27" s="22">
        <v>1987.9764172340001</v>
      </c>
      <c r="V27" s="32">
        <f>U76-U75</f>
        <v>104.0834467120003</v>
      </c>
      <c r="W27" s="22">
        <v>24</v>
      </c>
      <c r="X27" s="32">
        <f t="shared" ref="X27:X32" si="8">U33-U32</f>
        <v>41.656598640000084</v>
      </c>
      <c r="Y27" s="22" t="s">
        <v>68</v>
      </c>
      <c r="Z27" s="32">
        <f t="shared" si="7"/>
        <v>239.10167800399995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2111.4514285710002</v>
      </c>
      <c r="V28" s="32"/>
      <c r="X28" s="32">
        <f t="shared" si="8"/>
        <v>26.076009070000055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22">
        <v>2121.3692517009999</v>
      </c>
      <c r="V29" s="32"/>
      <c r="X29" s="32">
        <f t="shared" si="8"/>
        <v>76.184671202000118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22">
        <v>2168.7248979589999</v>
      </c>
      <c r="V30" s="32"/>
      <c r="X30" s="32">
        <f t="shared" si="8"/>
        <v>44.294965986000079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22">
        <v>2359.1009523809998</v>
      </c>
      <c r="V31" s="32"/>
      <c r="X31" s="32">
        <f t="shared" si="8"/>
        <v>29.100408162999884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22">
        <v>2370.2465306119998</v>
      </c>
      <c r="V32" s="32"/>
      <c r="X32" s="32">
        <f t="shared" si="8"/>
        <v>96.992653062000045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22">
        <v>2411.9031292519999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22">
        <v>2437.9791383219999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22">
        <v>2514.163809524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22">
        <v>2558.4587755100001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22">
        <v>2587.559183673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22">
        <v>2684.5518367350001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22">
        <v>2693.4682993199999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22">
        <v>2730.039727891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22">
        <v>2852.1070294780002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22">
        <v>2861.1221768710002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22">
        <v>2892.7796825400001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22">
        <v>3007.297596372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22">
        <v>3019.5809523809999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22">
        <v>3084.2340136050002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22">
        <v>3234.0012698410001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22">
        <v>3251.6063492059998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22">
        <v>3285.3333333330002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22">
        <v>3391.7663492060001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22">
        <v>3401.1051247169999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22">
        <v>3439.6444444439999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22">
        <v>3566.0393650790002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22">
        <v>3574.0146938779999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22">
        <v>3633.0666666669999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22">
        <v>3819.7521995460002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22">
        <v>3831.0777324259998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22">
        <v>3852.8587755100002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22">
        <v>3886.6488888889999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22">
        <v>3891.8008163270001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22">
        <v>3933.475555556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22">
        <v>3991.0458049889999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22">
        <v>4001.168253968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22">
        <v>4068.1244444439999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22">
        <v>4313.3155555559997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22">
        <v>4323.7746938780001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22">
        <v>4396.9306122449998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22">
        <v>4588.3951020410004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22">
        <v>4598.5551020410003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22">
        <v>4621.6634920630004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22">
        <v>4684.3123809520002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22">
        <v>4692.1404081629998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22">
        <v>4759.6088888889999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22">
        <v>4885.5945578230003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22">
        <v>4894.6213151929996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22">
        <v>4998.7047619049999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22">
        <v>5133.7229931969996</v>
      </c>
      <c r="V77" s="32"/>
      <c r="X77" s="22"/>
      <c r="Z77" s="21"/>
      <c r="AC77" s="49"/>
      <c r="AD77" s="49"/>
    </row>
    <row r="78" spans="20:30" x14ac:dyDescent="0.3">
      <c r="U78" s="22">
        <v>5174.5204535149996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Tabelle67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5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4.33203125" style="22" bestFit="1" customWidth="1"/>
    <col min="22" max="22" width="10" style="9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223</v>
      </c>
      <c r="C1" s="16"/>
      <c r="D1" s="16"/>
      <c r="E1" s="16"/>
      <c r="F1" s="15" t="s">
        <v>77</v>
      </c>
      <c r="G1" s="15" t="s">
        <v>73</v>
      </c>
      <c r="H1" s="57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223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54.94577212431431</v>
      </c>
      <c r="G2" s="13">
        <f t="shared" ref="G2:G27" si="1">Q2/R2*60</f>
        <v>53.648646882265226</v>
      </c>
      <c r="H2" s="53">
        <f t="shared" ref="H2:H27" si="2">(F2-G2)/G2*100</f>
        <v>2.4178153922422196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30.575600907000002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305.31990929699998</v>
      </c>
      <c r="S2" s="42"/>
      <c r="T2" s="11" t="s">
        <v>92</v>
      </c>
      <c r="U2" s="22">
        <v>0.71909297100000003</v>
      </c>
      <c r="V2" s="32">
        <f>U3-U2</f>
        <v>30.575600907000002</v>
      </c>
      <c r="W2" s="22">
        <v>1</v>
      </c>
      <c r="X2" s="32">
        <f>U4-U2</f>
        <v>305.31990929699998</v>
      </c>
      <c r="Y2" s="22">
        <v>1</v>
      </c>
      <c r="Z2" s="32">
        <f>X2</f>
        <v>305.31990929699998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68.081343943663725</v>
      </c>
      <c r="G3" s="13">
        <f t="shared" si="1"/>
        <v>60.654922079118762</v>
      </c>
      <c r="H3" s="52">
        <f t="shared" si="2"/>
        <v>12.243725010243818</v>
      </c>
      <c r="I3" s="32"/>
      <c r="J3" s="11" t="s">
        <v>32</v>
      </c>
      <c r="K3" s="61" t="s">
        <v>76</v>
      </c>
      <c r="L3" s="19">
        <v>44</v>
      </c>
      <c r="M3" s="32">
        <f t="shared" si="3"/>
        <v>38.777142857000001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100.73378684800002</v>
      </c>
      <c r="S3" s="42"/>
      <c r="T3" s="11" t="s">
        <v>93</v>
      </c>
      <c r="U3" s="22">
        <v>31.294693878</v>
      </c>
      <c r="V3" s="32">
        <f>U6-U5</f>
        <v>38.777142857000001</v>
      </c>
      <c r="W3" s="22">
        <v>2</v>
      </c>
      <c r="X3" s="32">
        <f>U7-U5</f>
        <v>100.73378684800002</v>
      </c>
      <c r="Y3" s="22">
        <v>2</v>
      </c>
      <c r="Z3" s="32">
        <f t="shared" ref="Z3:Z11" si="5">X3</f>
        <v>100.73378684800002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50.551276081859733</v>
      </c>
      <c r="G4" s="13">
        <f t="shared" si="1"/>
        <v>51.164320860258293</v>
      </c>
      <c r="H4" s="53">
        <f t="shared" si="2"/>
        <v>-1.1981880499751547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38.574693877999948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128.40979591899998</v>
      </c>
      <c r="S4" s="42"/>
      <c r="T4" s="11" t="s">
        <v>94</v>
      </c>
      <c r="U4" s="22">
        <v>306.03900226799999</v>
      </c>
      <c r="V4" s="32">
        <f>U9-U8</f>
        <v>38.574693877999948</v>
      </c>
      <c r="W4" s="22">
        <v>3</v>
      </c>
      <c r="X4" s="32">
        <f>U10-U8</f>
        <v>128.40979591899998</v>
      </c>
      <c r="Y4" s="22">
        <v>3</v>
      </c>
      <c r="Z4" s="32">
        <f t="shared" si="5"/>
        <v>128.40979591899998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140.07680979534976</v>
      </c>
      <c r="G5" s="13">
        <f t="shared" si="1"/>
        <v>131.47088909016284</v>
      </c>
      <c r="H5" s="53">
        <f t="shared" si="2"/>
        <v>6.5458754898089806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37.693605442000035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198.97941043100002</v>
      </c>
      <c r="S5" s="42"/>
      <c r="T5" s="11" t="s">
        <v>95</v>
      </c>
      <c r="U5" s="22">
        <v>311.699047619</v>
      </c>
      <c r="V5" s="32">
        <f>U12-U11</f>
        <v>37.693605442000035</v>
      </c>
      <c r="W5" s="22">
        <v>4</v>
      </c>
      <c r="X5" s="32">
        <f>U13-U11</f>
        <v>198.97941043100002</v>
      </c>
      <c r="Y5" s="22">
        <v>4</v>
      </c>
      <c r="Z5" s="32">
        <f t="shared" si="5"/>
        <v>198.97941043100002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53.396201252332865</v>
      </c>
      <c r="G6" s="13">
        <f t="shared" si="1"/>
        <v>50.001659255433388</v>
      </c>
      <c r="H6" s="53">
        <f t="shared" si="2"/>
        <v>6.7888587047851061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77.533605441999953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295.19020408099993</v>
      </c>
      <c r="S6" s="42"/>
      <c r="T6" s="11" t="s">
        <v>96</v>
      </c>
      <c r="U6" s="22">
        <v>350.476190476</v>
      </c>
      <c r="V6" s="32">
        <f>U15-U14</f>
        <v>77.533605441999953</v>
      </c>
      <c r="W6" s="22">
        <v>5</v>
      </c>
      <c r="X6" s="32">
        <f>U16-U14</f>
        <v>295.19020408099993</v>
      </c>
      <c r="Y6" s="22">
        <v>5</v>
      </c>
      <c r="Z6" s="32">
        <f t="shared" si="5"/>
        <v>295.19020408099993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48.834898160047977</v>
      </c>
      <c r="G7" s="25">
        <f t="shared" si="1"/>
        <v>44.295474287473915</v>
      </c>
      <c r="H7" s="52">
        <f t="shared" si="2"/>
        <v>10.248053431178052</v>
      </c>
      <c r="I7" s="32"/>
      <c r="J7" s="11" t="s">
        <v>37</v>
      </c>
      <c r="K7" s="61" t="s">
        <v>388</v>
      </c>
      <c r="L7" s="19">
        <v>39</v>
      </c>
      <c r="M7" s="32">
        <f t="shared" si="3"/>
        <v>47.916553288000159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243.81723355999998</v>
      </c>
      <c r="S7" s="42"/>
      <c r="T7" s="11" t="s">
        <v>97</v>
      </c>
      <c r="U7" s="22">
        <v>412.43283446700002</v>
      </c>
      <c r="V7" s="32">
        <f>U18-U17</f>
        <v>47.916553288000159</v>
      </c>
      <c r="W7" s="22">
        <v>6</v>
      </c>
      <c r="X7" s="32">
        <f>U19-U17</f>
        <v>243.81723355999998</v>
      </c>
      <c r="Y7" s="22">
        <v>6</v>
      </c>
      <c r="Z7" s="32">
        <f t="shared" si="5"/>
        <v>243.81723355999998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43.636867380360705</v>
      </c>
      <c r="G8" s="25">
        <f t="shared" si="1"/>
        <v>44.543671015065819</v>
      </c>
      <c r="H8" s="53">
        <f t="shared" si="2"/>
        <v>-2.0357631377045888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54.999365079999961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199.3549206350001</v>
      </c>
      <c r="S8" s="42"/>
      <c r="T8" s="11" t="s">
        <v>98</v>
      </c>
      <c r="U8" s="22">
        <v>421.15428571400003</v>
      </c>
      <c r="V8" s="32">
        <f>U21-U20</f>
        <v>54.999365079999961</v>
      </c>
      <c r="W8" s="22">
        <v>7</v>
      </c>
      <c r="X8" s="32">
        <f>U22-U20</f>
        <v>199.3549206350001</v>
      </c>
      <c r="Y8" s="22">
        <v>7</v>
      </c>
      <c r="Z8" s="32">
        <f t="shared" si="5"/>
        <v>199.3549206350001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94.345712839187655</v>
      </c>
      <c r="G9" s="25">
        <f t="shared" si="1"/>
        <v>82.210618837643295</v>
      </c>
      <c r="H9" s="52">
        <f t="shared" si="2"/>
        <v>14.760981212791746</v>
      </c>
      <c r="I9" s="32"/>
      <c r="J9" s="11" t="s">
        <v>37</v>
      </c>
      <c r="K9" s="11" t="s">
        <v>40</v>
      </c>
      <c r="L9" s="19">
        <v>76</v>
      </c>
      <c r="M9" s="32">
        <f t="shared" si="3"/>
        <v>48.332879818000038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151.07537415000002</v>
      </c>
      <c r="S9" s="42"/>
      <c r="T9" s="11" t="s">
        <v>99</v>
      </c>
      <c r="U9" s="22">
        <v>459.72897959199997</v>
      </c>
      <c r="V9" s="32">
        <f>U24-U23</f>
        <v>48.332879818000038</v>
      </c>
      <c r="W9" s="22">
        <v>8</v>
      </c>
      <c r="X9" s="32">
        <f>U25-U23</f>
        <v>151.07537415000002</v>
      </c>
      <c r="Y9" s="22">
        <v>8</v>
      </c>
      <c r="Z9" s="32">
        <f t="shared" si="5"/>
        <v>151.07537415000002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53.834889436011942</v>
      </c>
      <c r="G10" s="25">
        <f t="shared" si="1"/>
        <v>46.382164280843405</v>
      </c>
      <c r="H10" s="52">
        <f t="shared" si="2"/>
        <v>16.068084080860011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43.466235827999981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166.87448979600003</v>
      </c>
      <c r="S10" s="42"/>
      <c r="T10" s="11" t="s">
        <v>100</v>
      </c>
      <c r="U10" s="22">
        <v>549.564081633</v>
      </c>
      <c r="V10" s="32">
        <f>U27-U26</f>
        <v>43.466235827999981</v>
      </c>
      <c r="W10" s="22">
        <v>9</v>
      </c>
      <c r="X10" s="32">
        <f>U28-U26</f>
        <v>166.87448979600003</v>
      </c>
      <c r="Y10" s="22">
        <v>9</v>
      </c>
      <c r="Z10" s="32">
        <f t="shared" si="5"/>
        <v>166.87448979600003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54.295697853969394</v>
      </c>
      <c r="G11" s="25">
        <f t="shared" si="1"/>
        <v>53.744879621254633</v>
      </c>
      <c r="H11" s="53">
        <f t="shared" si="2"/>
        <v>1.0248757399708219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30.941678004000096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149.59564625799999</v>
      </c>
      <c r="S11" s="42"/>
      <c r="T11" s="11" t="s">
        <v>101</v>
      </c>
      <c r="U11" s="22">
        <v>554.55455782299998</v>
      </c>
      <c r="V11" s="32">
        <f>U30-U29</f>
        <v>30.941678004000096</v>
      </c>
      <c r="W11" s="22">
        <v>10</v>
      </c>
      <c r="X11" s="32">
        <f>U31-U29</f>
        <v>149.59564625799999</v>
      </c>
      <c r="Y11" s="22">
        <v>10</v>
      </c>
      <c r="Z11" s="32">
        <f t="shared" si="5"/>
        <v>149.59564625799999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52.730471619849965</v>
      </c>
      <c r="G12" s="25">
        <f t="shared" si="1"/>
        <v>50.553957298865647</v>
      </c>
      <c r="H12" s="53">
        <f t="shared" si="2"/>
        <v>4.305329270500363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31.860136053999895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68.441723356000011</v>
      </c>
      <c r="S12" s="42"/>
      <c r="T12" s="11" t="s">
        <v>102</v>
      </c>
      <c r="U12" s="22">
        <v>592.24816326500002</v>
      </c>
      <c r="V12" s="32">
        <f>U33-U32</f>
        <v>31.860136053999895</v>
      </c>
      <c r="W12" s="22" t="s">
        <v>68</v>
      </c>
      <c r="X12" s="32">
        <f>U38-U32</f>
        <v>244.96417233500006</v>
      </c>
      <c r="Y12" s="22">
        <v>11</v>
      </c>
      <c r="Z12" s="32">
        <f>V12+X30</f>
        <v>68.441723356000011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60.067842827012143</v>
      </c>
      <c r="G13" s="25">
        <f t="shared" si="1"/>
        <v>58.28558836056169</v>
      </c>
      <c r="H13" s="53">
        <f t="shared" si="2"/>
        <v>3.057796132081934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24.305850340000006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50.098140588999968</v>
      </c>
      <c r="S13" s="42"/>
      <c r="T13" s="11" t="s">
        <v>103</v>
      </c>
      <c r="U13" s="22">
        <v>753.533968254</v>
      </c>
      <c r="V13" s="32">
        <f>U34-U33</f>
        <v>24.305850340000006</v>
      </c>
      <c r="W13" s="22" t="s">
        <v>42</v>
      </c>
      <c r="X13" s="32">
        <f>U41-U39</f>
        <v>145.63319727899989</v>
      </c>
      <c r="Y13" s="22">
        <v>12</v>
      </c>
      <c r="Z13" s="32">
        <f>V13+X31</f>
        <v>50.098140588999968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36.352968559092488</v>
      </c>
      <c r="G14" s="25">
        <f t="shared" si="1"/>
        <v>33.221459175743547</v>
      </c>
      <c r="H14" s="53">
        <f t="shared" si="2"/>
        <v>9.4261644763496566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56.116462585000136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126.42430839000008</v>
      </c>
      <c r="S14" s="42"/>
      <c r="T14" s="11" t="s">
        <v>104</v>
      </c>
      <c r="U14" s="22">
        <v>758.92897959200002</v>
      </c>
      <c r="V14" s="32">
        <f>U35-U34</f>
        <v>56.116462585000136</v>
      </c>
      <c r="W14" s="22" t="s">
        <v>43</v>
      </c>
      <c r="X14" s="32">
        <f>U44-U42</f>
        <v>149.133786848</v>
      </c>
      <c r="Y14" s="22">
        <v>13</v>
      </c>
      <c r="Z14" s="32">
        <f>V14+X32</f>
        <v>126.42430839000008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41.480355980368245</v>
      </c>
      <c r="G15" s="25">
        <f t="shared" si="1"/>
        <v>39.551421706172931</v>
      </c>
      <c r="H15" s="53">
        <f t="shared" si="2"/>
        <v>4.8770289182658075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37.608163264999803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145.63319727899989</v>
      </c>
      <c r="S15" s="42"/>
      <c r="T15" s="11" t="s">
        <v>105</v>
      </c>
      <c r="U15" s="22">
        <v>836.46258503399997</v>
      </c>
      <c r="V15" s="32">
        <f>U40-U39</f>
        <v>37.608163264999803</v>
      </c>
      <c r="W15" s="22">
        <v>12</v>
      </c>
      <c r="X15" s="32">
        <f>U47-U45</f>
        <v>174.95074830000021</v>
      </c>
      <c r="Y15" s="22">
        <v>14</v>
      </c>
      <c r="Z15" s="32">
        <f t="shared" ref="Z15:Z27" si="7">X13</f>
        <v>145.63319727899989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81.907597227643549</v>
      </c>
      <c r="G16" s="25">
        <f t="shared" si="1"/>
        <v>75.100325933621249</v>
      </c>
      <c r="H16" s="53">
        <f t="shared" si="2"/>
        <v>9.064236685256235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33.696507936000216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149.133786848</v>
      </c>
      <c r="S16" s="42"/>
      <c r="T16" s="11" t="s">
        <v>106</v>
      </c>
      <c r="U16" s="22">
        <v>1054.119183673</v>
      </c>
      <c r="V16" s="32">
        <f>U43-U42</f>
        <v>33.696507936000216</v>
      </c>
      <c r="W16" s="22">
        <v>13</v>
      </c>
      <c r="X16" s="32">
        <f>U50-U48</f>
        <v>105.39723355999968</v>
      </c>
      <c r="Y16" s="22">
        <v>15</v>
      </c>
      <c r="Z16" s="32">
        <f t="shared" si="7"/>
        <v>149.133786848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45.465151503836097</v>
      </c>
      <c r="G17" s="13">
        <f t="shared" si="1"/>
        <v>45.012668288198398</v>
      </c>
      <c r="H17" s="53">
        <f t="shared" si="2"/>
        <v>1.0052352656381685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51.797913833000166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174.95074830000021</v>
      </c>
      <c r="S17" s="42"/>
      <c r="T17" s="11" t="s">
        <v>107</v>
      </c>
      <c r="U17" s="22">
        <v>1057.933786848</v>
      </c>
      <c r="V17" s="32">
        <f>U46-U45</f>
        <v>51.797913833000166</v>
      </c>
      <c r="W17" s="22">
        <v>14</v>
      </c>
      <c r="X17" s="32">
        <f>U53-U51</f>
        <v>145.65623582800026</v>
      </c>
      <c r="Y17" s="22">
        <v>16</v>
      </c>
      <c r="Z17" s="32">
        <f t="shared" si="7"/>
        <v>174.95074830000021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51.921691257749501</v>
      </c>
      <c r="G18" s="13">
        <f t="shared" si="1"/>
        <v>48.957641730345394</v>
      </c>
      <c r="H18" s="53">
        <f t="shared" si="2"/>
        <v>6.0543143473491732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28.889659863999896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105.39723355999968</v>
      </c>
      <c r="S18" s="42"/>
      <c r="T18" s="11" t="s">
        <v>108</v>
      </c>
      <c r="U18" s="22">
        <v>1105.8503401360001</v>
      </c>
      <c r="V18" s="32">
        <f>U49-U48</f>
        <v>28.889659863999896</v>
      </c>
      <c r="W18" s="22">
        <v>15</v>
      </c>
      <c r="X18" s="32">
        <f>U56-U54</f>
        <v>182.49795918400014</v>
      </c>
      <c r="Y18" s="22">
        <v>17</v>
      </c>
      <c r="Z18" s="32">
        <f t="shared" si="7"/>
        <v>105.39723355999968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65.31552703761524</v>
      </c>
      <c r="G19" s="25">
        <f t="shared" si="1"/>
        <v>58.287844332497329</v>
      </c>
      <c r="H19" s="52">
        <f t="shared" si="2"/>
        <v>12.0568581418609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33.529546485000083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145.65623582800026</v>
      </c>
      <c r="S19" s="42"/>
      <c r="T19" s="11" t="s">
        <v>109</v>
      </c>
      <c r="U19" s="22">
        <v>1301.7510204079999</v>
      </c>
      <c r="V19" s="32">
        <f>U52-U51</f>
        <v>33.529546485000083</v>
      </c>
      <c r="W19" s="22">
        <v>16</v>
      </c>
      <c r="X19" s="32">
        <f>U59-U57</f>
        <v>52.481269841000085</v>
      </c>
      <c r="Y19" s="22">
        <v>18</v>
      </c>
      <c r="Z19" s="32">
        <f t="shared" si="7"/>
        <v>145.65623582800026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66.87511734287969</v>
      </c>
      <c r="G20" s="25">
        <f t="shared" si="1"/>
        <v>64.439076757801985</v>
      </c>
      <c r="H20" s="53">
        <f t="shared" si="2"/>
        <v>3.780377850902032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50.24290249500018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182.49795918400014</v>
      </c>
      <c r="S20" s="42"/>
      <c r="T20" s="11" t="s">
        <v>110</v>
      </c>
      <c r="U20" s="22">
        <v>1305.5854875279999</v>
      </c>
      <c r="V20" s="32">
        <f>U55-U54</f>
        <v>50.24290249500018</v>
      </c>
      <c r="W20" s="22">
        <v>17</v>
      </c>
      <c r="X20" s="32">
        <f>U62-U60</f>
        <v>86.320000000000164</v>
      </c>
      <c r="Y20" s="22">
        <v>19</v>
      </c>
      <c r="Z20" s="32">
        <f t="shared" si="7"/>
        <v>182.49795918400014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90.50922758696629</v>
      </c>
      <c r="G21" s="25">
        <f t="shared" si="1"/>
        <v>85.744876479426438</v>
      </c>
      <c r="H21" s="53">
        <f t="shared" si="2"/>
        <v>5.556426579823702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22.539138321999872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52.481269841000085</v>
      </c>
      <c r="S21" s="42"/>
      <c r="T21" s="11" t="s">
        <v>111</v>
      </c>
      <c r="U21" s="22">
        <v>1360.5848526079999</v>
      </c>
      <c r="V21" s="32">
        <f>U58-U57</f>
        <v>22.539138321999872</v>
      </c>
      <c r="W21" s="22">
        <v>18</v>
      </c>
      <c r="X21" s="32">
        <f>U65-U63</f>
        <v>209.27746031800007</v>
      </c>
      <c r="Y21" s="22">
        <v>20</v>
      </c>
      <c r="Z21" s="32">
        <f t="shared" si="7"/>
        <v>52.481269841000085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65.832458292712289</v>
      </c>
      <c r="G22" s="13">
        <f t="shared" si="1"/>
        <v>60.009266913808965</v>
      </c>
      <c r="H22" s="53">
        <f t="shared" si="2"/>
        <v>9.7038202237450211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34.937142857000254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86.320000000000164</v>
      </c>
      <c r="S22" s="42"/>
      <c r="T22" s="11" t="s">
        <v>112</v>
      </c>
      <c r="U22" s="22">
        <v>1504.940408163</v>
      </c>
      <c r="V22" s="32">
        <f>U61-U60</f>
        <v>34.937142857000254</v>
      </c>
      <c r="W22" s="22">
        <v>19</v>
      </c>
      <c r="X22" s="32">
        <f>U68-U66</f>
        <v>327.40235827700008</v>
      </c>
      <c r="Y22" s="22">
        <v>21</v>
      </c>
      <c r="Z22" s="32">
        <f t="shared" si="7"/>
        <v>86.320000000000164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49.834365325408974</v>
      </c>
      <c r="G23" s="13">
        <f t="shared" si="1"/>
        <v>47.735671031271373</v>
      </c>
      <c r="H23" s="53">
        <f t="shared" si="2"/>
        <v>4.3964906092191693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43.945578231000127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209.27746031800007</v>
      </c>
      <c r="S23" s="42"/>
      <c r="T23" s="11" t="s">
        <v>113</v>
      </c>
      <c r="U23" s="22">
        <v>1514.822857143</v>
      </c>
      <c r="V23" s="32">
        <f>U64-U63</f>
        <v>43.945578231000127</v>
      </c>
      <c r="W23" s="22">
        <v>20</v>
      </c>
      <c r="X23" s="32">
        <f>U71-U69</f>
        <v>81.450702948000071</v>
      </c>
      <c r="Y23" s="22">
        <v>22</v>
      </c>
      <c r="Z23" s="32">
        <f t="shared" si="7"/>
        <v>209.27746031800007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21.532976349339499</v>
      </c>
      <c r="G24" s="13">
        <f t="shared" si="1"/>
        <v>22.724332344928801</v>
      </c>
      <c r="H24" s="53">
        <f t="shared" si="2"/>
        <v>-5.2426446573035026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94.738412698000047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327.40235827700008</v>
      </c>
      <c r="S24" s="42"/>
      <c r="T24" s="11" t="s">
        <v>114</v>
      </c>
      <c r="U24" s="22">
        <v>1563.155736961</v>
      </c>
      <c r="V24" s="32">
        <f>U67-U66</f>
        <v>94.738412698000047</v>
      </c>
      <c r="W24" s="22">
        <v>21</v>
      </c>
      <c r="X24" s="32">
        <f>U74-U72</f>
        <v>169.86412698399999</v>
      </c>
      <c r="Y24" s="22">
        <v>23</v>
      </c>
      <c r="Z24" s="32">
        <f t="shared" si="7"/>
        <v>327.40235827700008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94.808805824005617</v>
      </c>
      <c r="G25" s="13">
        <f t="shared" si="1"/>
        <v>94.290162294892426</v>
      </c>
      <c r="H25" s="53">
        <f t="shared" si="2"/>
        <v>0.55005052116798159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22.149841270000252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81.450702948000071</v>
      </c>
      <c r="S25" s="42"/>
      <c r="T25" s="11" t="s">
        <v>115</v>
      </c>
      <c r="U25" s="22">
        <v>1665.898231293</v>
      </c>
      <c r="V25" s="32">
        <f>U70-U69</f>
        <v>22.149841270000252</v>
      </c>
      <c r="W25" s="22">
        <v>22</v>
      </c>
      <c r="X25" s="32">
        <f>U77-U75</f>
        <v>230.4296825399997</v>
      </c>
      <c r="Y25" s="22">
        <v>24</v>
      </c>
      <c r="Z25" s="32">
        <f t="shared" si="7"/>
        <v>81.450702948000071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35.72534420197595</v>
      </c>
      <c r="G26" s="13">
        <f t="shared" si="1"/>
        <v>33.732808108092918</v>
      </c>
      <c r="H26" s="53">
        <f t="shared" si="2"/>
        <v>5.9068195197333671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62.980498865999834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169.86412698399999</v>
      </c>
      <c r="S26" s="42"/>
      <c r="T26" s="11" t="s">
        <v>116</v>
      </c>
      <c r="U26" s="22">
        <v>1670.944285714</v>
      </c>
      <c r="V26" s="32">
        <f>U73-U72</f>
        <v>62.980498865999834</v>
      </c>
      <c r="W26" s="22">
        <v>23</v>
      </c>
      <c r="X26" s="2">
        <f>SUM(X2:X25)</f>
        <v>4244.8097052170006</v>
      </c>
      <c r="Z26" s="32">
        <f t="shared" si="7"/>
        <v>169.86412698399999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51.101951547833082</v>
      </c>
      <c r="G27" s="13">
        <f t="shared" si="1"/>
        <v>47.650111213836396</v>
      </c>
      <c r="H27" s="53">
        <f t="shared" si="2"/>
        <v>7.2441390923645059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105.67111111099985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230.4296825399997</v>
      </c>
      <c r="S27" s="42"/>
      <c r="T27" s="11" t="s">
        <v>117</v>
      </c>
      <c r="U27" s="22">
        <v>1714.410521542</v>
      </c>
      <c r="V27" s="32">
        <f>U76-U75</f>
        <v>105.67111111099985</v>
      </c>
      <c r="W27" s="22">
        <v>24</v>
      </c>
      <c r="X27" s="32">
        <f t="shared" ref="X27:X32" si="8">U33-U32</f>
        <v>31.860136053999895</v>
      </c>
      <c r="Y27" s="22" t="s">
        <v>68</v>
      </c>
      <c r="Z27" s="32">
        <f t="shared" si="7"/>
        <v>230.4296825399997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1837.81877551</v>
      </c>
      <c r="V28" s="32"/>
      <c r="X28" s="32">
        <f t="shared" si="8"/>
        <v>24.305850340000006</v>
      </c>
      <c r="Y28" s="22" t="s">
        <v>42</v>
      </c>
      <c r="Z28" s="21"/>
      <c r="AC28" s="49"/>
      <c r="AD28" s="49"/>
    </row>
    <row r="29" spans="1:30" x14ac:dyDescent="0.3">
      <c r="T29" s="11" t="s">
        <v>119</v>
      </c>
      <c r="U29" s="22">
        <v>1843.059591837</v>
      </c>
      <c r="V29" s="32"/>
      <c r="X29" s="32">
        <f t="shared" si="8"/>
        <v>56.116462585000136</v>
      </c>
      <c r="Y29" s="22" t="s">
        <v>43</v>
      </c>
      <c r="Z29" s="21"/>
      <c r="AC29" s="49"/>
      <c r="AD29" s="49"/>
    </row>
    <row r="30" spans="1:30" x14ac:dyDescent="0.3">
      <c r="T30" s="11" t="s">
        <v>120</v>
      </c>
      <c r="U30" s="22">
        <v>1874.0012698410001</v>
      </c>
      <c r="V30" s="32"/>
      <c r="X30" s="32">
        <f t="shared" si="8"/>
        <v>36.581587302000116</v>
      </c>
      <c r="Y30" s="22" t="s">
        <v>69</v>
      </c>
      <c r="Z30" s="21"/>
      <c r="AC30" s="49"/>
      <c r="AD30" s="49"/>
    </row>
    <row r="31" spans="1:30" x14ac:dyDescent="0.3">
      <c r="T31" s="11" t="s">
        <v>121</v>
      </c>
      <c r="U31" s="22">
        <v>1992.655238095</v>
      </c>
      <c r="V31" s="32"/>
      <c r="X31" s="32">
        <f t="shared" si="8"/>
        <v>25.792290248999961</v>
      </c>
      <c r="Y31" s="22" t="s">
        <v>70</v>
      </c>
      <c r="Z31" s="21"/>
      <c r="AC31" s="49"/>
      <c r="AD31" s="49"/>
    </row>
    <row r="32" spans="1:30" x14ac:dyDescent="0.3">
      <c r="T32" s="11" t="s">
        <v>122</v>
      </c>
      <c r="U32" s="22">
        <v>1998.315646259</v>
      </c>
      <c r="V32" s="32"/>
      <c r="X32" s="32">
        <f t="shared" si="8"/>
        <v>70.307845804999943</v>
      </c>
      <c r="Y32" s="22" t="s">
        <v>71</v>
      </c>
      <c r="Z32" s="21"/>
      <c r="AC32" s="49"/>
      <c r="AD32" s="49"/>
    </row>
    <row r="33" spans="20:30" x14ac:dyDescent="0.3">
      <c r="T33" s="11" t="s">
        <v>123</v>
      </c>
      <c r="U33" s="22">
        <v>2030.1757823129999</v>
      </c>
      <c r="V33" s="32"/>
      <c r="X33" s="22"/>
      <c r="Z33" s="21"/>
      <c r="AC33" s="49"/>
      <c r="AD33" s="49"/>
    </row>
    <row r="34" spans="20:30" x14ac:dyDescent="0.3">
      <c r="T34" s="11" t="s">
        <v>124</v>
      </c>
      <c r="U34" s="22">
        <v>2054.4816326529999</v>
      </c>
      <c r="V34" s="32"/>
      <c r="X34" s="22"/>
      <c r="Z34" s="21"/>
      <c r="AC34" s="49"/>
      <c r="AD34" s="49"/>
    </row>
    <row r="35" spans="20:30" x14ac:dyDescent="0.3">
      <c r="T35" s="11" t="s">
        <v>125</v>
      </c>
      <c r="U35" s="22">
        <v>2110.598095238</v>
      </c>
      <c r="V35" s="32"/>
      <c r="X35" s="22"/>
      <c r="Y35" s="42"/>
      <c r="Z35" s="21"/>
      <c r="AC35" s="49"/>
      <c r="AD35" s="49"/>
    </row>
    <row r="36" spans="20:30" x14ac:dyDescent="0.3">
      <c r="T36" s="11" t="s">
        <v>126</v>
      </c>
      <c r="U36" s="22">
        <v>2147.1796825400002</v>
      </c>
      <c r="V36" s="32"/>
      <c r="X36" s="22"/>
      <c r="Y36" s="42"/>
      <c r="Z36" s="21"/>
      <c r="AC36" s="49"/>
      <c r="AD36" s="49"/>
    </row>
    <row r="37" spans="20:30" x14ac:dyDescent="0.3">
      <c r="T37" s="11" t="s">
        <v>127</v>
      </c>
      <c r="U37" s="22">
        <v>2172.9719727890001</v>
      </c>
      <c r="V37" s="32"/>
      <c r="X37" s="22"/>
      <c r="Y37" s="42"/>
      <c r="Z37" s="21"/>
      <c r="AC37" s="49"/>
      <c r="AD37" s="49"/>
    </row>
    <row r="38" spans="20:30" x14ac:dyDescent="0.3">
      <c r="T38" s="11" t="s">
        <v>128</v>
      </c>
      <c r="U38" s="22">
        <v>2243.2798185940001</v>
      </c>
      <c r="V38" s="32"/>
      <c r="X38" s="22"/>
      <c r="Z38" s="21"/>
      <c r="AC38" s="49"/>
      <c r="AD38" s="49"/>
    </row>
    <row r="39" spans="20:30" x14ac:dyDescent="0.3">
      <c r="T39" s="11" t="s">
        <v>129</v>
      </c>
      <c r="U39" s="22">
        <v>2250.4048979590002</v>
      </c>
      <c r="V39" s="32"/>
      <c r="X39" s="22"/>
      <c r="Z39" s="21"/>
      <c r="AC39" s="49"/>
      <c r="AD39" s="49"/>
    </row>
    <row r="40" spans="20:30" x14ac:dyDescent="0.3">
      <c r="T40" s="11" t="s">
        <v>130</v>
      </c>
      <c r="U40" s="22">
        <v>2288.013061224</v>
      </c>
      <c r="V40" s="32"/>
      <c r="X40" s="22"/>
      <c r="Z40" s="21"/>
      <c r="AC40" s="49"/>
      <c r="AD40" s="49"/>
    </row>
    <row r="41" spans="20:30" x14ac:dyDescent="0.3">
      <c r="T41" s="11" t="s">
        <v>131</v>
      </c>
      <c r="U41" s="22">
        <v>2396.0380952380001</v>
      </c>
      <c r="V41" s="32"/>
      <c r="X41" s="22"/>
      <c r="Z41" s="21"/>
      <c r="AC41" s="49"/>
      <c r="AD41" s="49"/>
    </row>
    <row r="42" spans="20:30" x14ac:dyDescent="0.3">
      <c r="T42" s="11" t="s">
        <v>132</v>
      </c>
      <c r="U42" s="22">
        <v>2402.361904762</v>
      </c>
      <c r="V42" s="32"/>
      <c r="X42" s="22"/>
      <c r="Z42" s="21"/>
      <c r="AC42" s="49"/>
      <c r="AD42" s="49"/>
    </row>
    <row r="43" spans="20:30" x14ac:dyDescent="0.3">
      <c r="T43" s="11" t="s">
        <v>133</v>
      </c>
      <c r="U43" s="22">
        <v>2436.0584126980002</v>
      </c>
      <c r="V43" s="32"/>
      <c r="X43" s="22"/>
      <c r="Z43" s="21"/>
      <c r="AC43" s="49"/>
      <c r="AD43" s="49"/>
    </row>
    <row r="44" spans="20:30" x14ac:dyDescent="0.3">
      <c r="T44" s="11" t="s">
        <v>134</v>
      </c>
      <c r="U44" s="22">
        <v>2551.49569161</v>
      </c>
      <c r="V44" s="32"/>
      <c r="X44" s="22"/>
      <c r="Z44" s="21"/>
      <c r="AC44" s="49"/>
      <c r="AD44" s="49"/>
    </row>
    <row r="45" spans="20:30" x14ac:dyDescent="0.3">
      <c r="T45" s="11" t="s">
        <v>135</v>
      </c>
      <c r="U45" s="22">
        <v>2559.9245351469999</v>
      </c>
      <c r="V45" s="32"/>
      <c r="X45" s="22"/>
      <c r="Z45" s="21"/>
      <c r="AC45" s="49"/>
      <c r="AD45" s="49"/>
    </row>
    <row r="46" spans="20:30" x14ac:dyDescent="0.3">
      <c r="T46" s="11" t="s">
        <v>136</v>
      </c>
      <c r="U46" s="22">
        <v>2611.7224489800001</v>
      </c>
      <c r="V46" s="32"/>
      <c r="X46" s="22"/>
      <c r="Z46" s="21"/>
      <c r="AC46" s="49"/>
      <c r="AD46" s="49"/>
    </row>
    <row r="47" spans="20:30" x14ac:dyDescent="0.3">
      <c r="T47" s="11" t="s">
        <v>137</v>
      </c>
      <c r="U47" s="22">
        <v>2734.8752834470001</v>
      </c>
      <c r="V47" s="32"/>
      <c r="X47" s="22"/>
      <c r="Z47" s="21"/>
      <c r="AC47" s="49"/>
      <c r="AD47" s="49"/>
    </row>
    <row r="48" spans="20:30" x14ac:dyDescent="0.3">
      <c r="T48" s="11" t="s">
        <v>138</v>
      </c>
      <c r="U48" s="22">
        <v>2738.6060317460001</v>
      </c>
      <c r="V48" s="32"/>
      <c r="X48" s="22"/>
      <c r="Z48" s="21"/>
      <c r="AC48" s="49"/>
      <c r="AD48" s="49"/>
    </row>
    <row r="49" spans="20:30" x14ac:dyDescent="0.3">
      <c r="T49" s="11" t="s">
        <v>139</v>
      </c>
      <c r="U49" s="22">
        <v>2767.49569161</v>
      </c>
      <c r="V49" s="32"/>
      <c r="X49" s="22"/>
      <c r="Z49" s="21"/>
      <c r="AC49" s="49"/>
      <c r="AD49" s="49"/>
    </row>
    <row r="50" spans="20:30" x14ac:dyDescent="0.3">
      <c r="T50" s="11" t="s">
        <v>140</v>
      </c>
      <c r="U50" s="22">
        <v>2844.0032653059998</v>
      </c>
      <c r="V50" s="32"/>
      <c r="X50" s="22"/>
      <c r="Z50" s="21"/>
      <c r="AC50" s="49"/>
      <c r="AD50" s="49"/>
    </row>
    <row r="51" spans="20:30" x14ac:dyDescent="0.3">
      <c r="T51" s="11" t="s">
        <v>141</v>
      </c>
      <c r="U51" s="22">
        <v>2851.4594104309999</v>
      </c>
      <c r="V51" s="32"/>
      <c r="X51" s="22"/>
      <c r="Z51" s="21"/>
      <c r="AC51" s="49"/>
      <c r="AD51" s="49"/>
    </row>
    <row r="52" spans="20:30" x14ac:dyDescent="0.3">
      <c r="T52" s="11" t="s">
        <v>142</v>
      </c>
      <c r="U52" s="22">
        <v>2884.988956916</v>
      </c>
      <c r="V52" s="32"/>
      <c r="X52" s="22"/>
      <c r="Z52" s="21"/>
      <c r="AC52" s="49"/>
      <c r="AD52" s="49"/>
    </row>
    <row r="53" spans="20:30" x14ac:dyDescent="0.3">
      <c r="T53" s="11" t="s">
        <v>143</v>
      </c>
      <c r="U53" s="22">
        <v>2997.1156462590002</v>
      </c>
      <c r="V53" s="32"/>
      <c r="X53" s="22"/>
      <c r="Z53" s="21"/>
      <c r="AC53" s="49"/>
      <c r="AD53" s="49"/>
    </row>
    <row r="54" spans="20:30" x14ac:dyDescent="0.3">
      <c r="T54" s="11" t="s">
        <v>144</v>
      </c>
      <c r="U54" s="22">
        <v>3000.4934240359999</v>
      </c>
      <c r="V54" s="32"/>
      <c r="X54" s="22"/>
      <c r="Z54" s="21"/>
      <c r="AC54" s="49"/>
      <c r="AD54" s="49"/>
    </row>
    <row r="55" spans="20:30" x14ac:dyDescent="0.3">
      <c r="T55" s="11" t="s">
        <v>145</v>
      </c>
      <c r="U55" s="22">
        <v>3050.736326531</v>
      </c>
      <c r="V55" s="32"/>
      <c r="X55" s="22"/>
      <c r="Z55" s="21"/>
      <c r="AC55" s="49"/>
      <c r="AD55" s="49"/>
    </row>
    <row r="56" spans="20:30" x14ac:dyDescent="0.3">
      <c r="T56" s="11" t="s">
        <v>146</v>
      </c>
      <c r="U56" s="22">
        <v>3182.99138322</v>
      </c>
      <c r="V56" s="32"/>
      <c r="X56" s="22"/>
      <c r="Z56" s="21"/>
      <c r="AC56" s="49"/>
      <c r="AD56" s="49"/>
    </row>
    <row r="57" spans="20:30" x14ac:dyDescent="0.3">
      <c r="T57" s="11" t="s">
        <v>147</v>
      </c>
      <c r="U57" s="22">
        <v>3187.0971428570001</v>
      </c>
      <c r="V57" s="32"/>
      <c r="X57" s="22"/>
      <c r="Z57" s="21"/>
      <c r="AC57" s="49"/>
      <c r="AD57" s="49"/>
    </row>
    <row r="58" spans="20:30" x14ac:dyDescent="0.3">
      <c r="T58" s="11" t="s">
        <v>148</v>
      </c>
      <c r="U58" s="22">
        <v>3209.636281179</v>
      </c>
      <c r="V58" s="32"/>
      <c r="X58" s="22"/>
      <c r="Z58" s="21"/>
      <c r="AC58" s="49"/>
      <c r="AD58" s="49"/>
    </row>
    <row r="59" spans="20:30" x14ac:dyDescent="0.3">
      <c r="T59" s="11" t="s">
        <v>149</v>
      </c>
      <c r="U59" s="22">
        <v>3239.5784126980002</v>
      </c>
      <c r="V59" s="32"/>
      <c r="X59" s="22"/>
      <c r="Z59" s="21"/>
      <c r="AC59" s="49"/>
      <c r="AD59" s="49"/>
    </row>
    <row r="60" spans="20:30" x14ac:dyDescent="0.3">
      <c r="T60" s="11" t="s">
        <v>150</v>
      </c>
      <c r="U60" s="22">
        <v>3242.7771428569999</v>
      </c>
      <c r="V60" s="32"/>
      <c r="X60" s="22"/>
      <c r="Z60" s="21"/>
      <c r="AC60" s="49"/>
      <c r="AD60" s="49"/>
    </row>
    <row r="61" spans="20:30" x14ac:dyDescent="0.3">
      <c r="T61" s="11" t="s">
        <v>151</v>
      </c>
      <c r="U61" s="22">
        <v>3277.7142857140002</v>
      </c>
      <c r="V61" s="32"/>
      <c r="X61" s="22"/>
      <c r="Z61" s="21"/>
      <c r="AC61" s="49"/>
      <c r="AD61" s="49"/>
    </row>
    <row r="62" spans="20:30" x14ac:dyDescent="0.3">
      <c r="T62" s="11" t="s">
        <v>152</v>
      </c>
      <c r="U62" s="22">
        <v>3329.0971428570001</v>
      </c>
      <c r="V62" s="32"/>
      <c r="X62" s="22"/>
      <c r="Z62" s="21"/>
      <c r="AC62" s="49"/>
      <c r="AD62" s="49"/>
    </row>
    <row r="63" spans="20:30" x14ac:dyDescent="0.3">
      <c r="T63" s="11" t="s">
        <v>153</v>
      </c>
      <c r="U63" s="22">
        <v>3334.644897959</v>
      </c>
      <c r="V63" s="32"/>
      <c r="X63" s="22"/>
      <c r="Z63" s="21"/>
      <c r="AC63" s="49"/>
      <c r="AD63" s="49"/>
    </row>
    <row r="64" spans="20:30" x14ac:dyDescent="0.3">
      <c r="T64" s="11" t="s">
        <v>154</v>
      </c>
      <c r="U64" s="22">
        <v>3378.5904761900001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22">
        <v>3543.9223582770001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22">
        <v>3547.7758730159999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22">
        <v>3642.5142857139999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22">
        <v>3875.178231293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22">
        <v>3884.2069841269999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22">
        <v>3906.3568253970002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22">
        <v>3965.657687075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22">
        <v>3968.8431746030001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22">
        <v>4031.8236734689999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22">
        <v>4138.7073015870001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22">
        <v>4143.8853514740003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22">
        <v>4249.5564625850002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22">
        <v>4374.315034014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Tabelle26"/>
  <dimension ref="A1:AE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5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4" style="64" bestFit="1" customWidth="1"/>
    <col min="22" max="22" width="10" style="9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1" x14ac:dyDescent="0.3">
      <c r="A1" s="16"/>
      <c r="B1" s="12" t="s">
        <v>260</v>
      </c>
      <c r="C1" s="16"/>
      <c r="D1" s="16"/>
      <c r="E1" s="16"/>
      <c r="F1" s="15" t="s">
        <v>77</v>
      </c>
      <c r="G1" s="15" t="s">
        <v>73</v>
      </c>
      <c r="H1" s="57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51" t="s">
        <v>260</v>
      </c>
      <c r="V1" s="32" t="s">
        <v>168</v>
      </c>
      <c r="X1" s="22" t="s">
        <v>169</v>
      </c>
      <c r="Z1" s="21" t="s">
        <v>170</v>
      </c>
    </row>
    <row r="2" spans="1:31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>L2/M2*60</f>
        <v>52.466687817779054</v>
      </c>
      <c r="G2" s="13">
        <f t="shared" ref="G2:G27" si="0">Q2/R2*60</f>
        <v>50.713484168410936</v>
      </c>
      <c r="H2" s="52">
        <f>(F2-G2)/G2*100</f>
        <v>3.4570759199782524</v>
      </c>
      <c r="I2" s="32"/>
      <c r="J2" s="11" t="s">
        <v>37</v>
      </c>
      <c r="K2" s="61" t="s">
        <v>59</v>
      </c>
      <c r="L2" s="19">
        <v>28</v>
      </c>
      <c r="M2" s="32">
        <f t="shared" ref="M2:M27" si="1">V2</f>
        <v>32.020317460000001</v>
      </c>
      <c r="N2" s="32"/>
      <c r="O2" s="11" t="s">
        <v>37</v>
      </c>
      <c r="P2" s="19">
        <v>136.5</v>
      </c>
      <c r="Q2" s="19">
        <f>P2*2</f>
        <v>273</v>
      </c>
      <c r="R2" s="32">
        <f>Z2</f>
        <v>322.991020408</v>
      </c>
      <c r="S2" s="42"/>
      <c r="T2" s="11" t="s">
        <v>92</v>
      </c>
      <c r="U2" s="64">
        <v>2.3379591839999998</v>
      </c>
      <c r="V2" s="32">
        <f>U3-U2</f>
        <v>32.020317460000001</v>
      </c>
      <c r="W2" s="22">
        <v>1</v>
      </c>
      <c r="X2" s="32">
        <f>U4-U2</f>
        <v>322.991020408</v>
      </c>
      <c r="Y2" s="22">
        <v>1</v>
      </c>
      <c r="Z2" s="32">
        <f>X2</f>
        <v>322.991020408</v>
      </c>
      <c r="AA2" s="21">
        <v>1</v>
      </c>
      <c r="AB2" s="60"/>
      <c r="AC2" s="49"/>
      <c r="AD2" s="49"/>
      <c r="AE2" s="32"/>
    </row>
    <row r="3" spans="1:31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ref="F3:F27" si="2">L3/M3*60</f>
        <v>64.385828305059619</v>
      </c>
      <c r="G3" s="13">
        <f t="shared" si="0"/>
        <v>56.866357622039196</v>
      </c>
      <c r="H3" s="52">
        <f t="shared" ref="H3:H27" si="3">(F3-G3)/G3*100</f>
        <v>13.223056649765391</v>
      </c>
      <c r="I3" s="32"/>
      <c r="J3" s="11" t="s">
        <v>32</v>
      </c>
      <c r="K3" s="61" t="s">
        <v>76</v>
      </c>
      <c r="L3" s="19">
        <v>44</v>
      </c>
      <c r="M3" s="32">
        <f t="shared" si="1"/>
        <v>41.002811790999999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ref="R3:R27" si="4">Z3</f>
        <v>107.44489795899995</v>
      </c>
      <c r="S3" s="42"/>
      <c r="T3" s="11" t="s">
        <v>93</v>
      </c>
      <c r="U3" s="64">
        <v>34.358276644</v>
      </c>
      <c r="V3" s="32">
        <f>U6-U5</f>
        <v>41.002811790999999</v>
      </c>
      <c r="W3" s="22">
        <v>2</v>
      </c>
      <c r="X3" s="32">
        <f>U7-U5</f>
        <v>107.44489795899995</v>
      </c>
      <c r="Y3" s="22">
        <v>2</v>
      </c>
      <c r="Z3" s="32">
        <f t="shared" ref="Z3:Z11" si="5">X3</f>
        <v>107.44489795899995</v>
      </c>
      <c r="AA3" s="21">
        <v>2</v>
      </c>
      <c r="AB3" s="60"/>
      <c r="AC3" s="49"/>
      <c r="AD3" s="49"/>
      <c r="AE3" s="32"/>
    </row>
    <row r="4" spans="1:31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2"/>
        <v>50.596246717284671</v>
      </c>
      <c r="G4" s="13">
        <f t="shared" si="0"/>
        <v>48.693722824453793</v>
      </c>
      <c r="H4" s="53">
        <f t="shared" si="3"/>
        <v>3.9071235109496256</v>
      </c>
      <c r="I4" s="32"/>
      <c r="J4" s="11" t="s">
        <v>39</v>
      </c>
      <c r="K4" s="61" t="s">
        <v>392</v>
      </c>
      <c r="L4" s="19">
        <v>32.5</v>
      </c>
      <c r="M4" s="32">
        <f t="shared" si="1"/>
        <v>38.540408162999995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134.92498866200003</v>
      </c>
      <c r="S4" s="42"/>
      <c r="T4" s="11" t="s">
        <v>94</v>
      </c>
      <c r="U4" s="64">
        <v>325.328979592</v>
      </c>
      <c r="V4" s="32">
        <f>U9-U8</f>
        <v>38.540408162999995</v>
      </c>
      <c r="W4" s="22">
        <v>3</v>
      </c>
      <c r="X4" s="32">
        <f>U10-U8</f>
        <v>134.92498866200003</v>
      </c>
      <c r="Y4" s="22">
        <v>3</v>
      </c>
      <c r="Z4" s="32">
        <f t="shared" si="5"/>
        <v>134.92498866200003</v>
      </c>
      <c r="AA4" s="21">
        <v>3</v>
      </c>
      <c r="AB4" s="60"/>
      <c r="AC4" s="49"/>
      <c r="AD4" s="49"/>
      <c r="AE4" s="32"/>
    </row>
    <row r="5" spans="1:31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2"/>
        <v>140.20231214088108</v>
      </c>
      <c r="G5" s="13">
        <f t="shared" si="0"/>
        <v>132.16419825502373</v>
      </c>
      <c r="H5" s="53">
        <f t="shared" si="3"/>
        <v>6.081914763593554</v>
      </c>
      <c r="I5" s="32"/>
      <c r="J5" s="11" t="s">
        <v>37</v>
      </c>
      <c r="K5" s="61" t="s">
        <v>386</v>
      </c>
      <c r="L5" s="19">
        <v>88</v>
      </c>
      <c r="M5" s="32">
        <f t="shared" si="1"/>
        <v>37.659863944999984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197.93560090699998</v>
      </c>
      <c r="S5" s="42"/>
      <c r="T5" s="11" t="s">
        <v>95</v>
      </c>
      <c r="U5" s="64">
        <v>331.27836734700003</v>
      </c>
      <c r="V5" s="32">
        <f>U12-U11</f>
        <v>37.659863944999984</v>
      </c>
      <c r="W5" s="22">
        <v>4</v>
      </c>
      <c r="X5" s="32">
        <f>U13-U11</f>
        <v>197.93560090699998</v>
      </c>
      <c r="Y5" s="22">
        <v>4</v>
      </c>
      <c r="Z5" s="32">
        <f t="shared" si="5"/>
        <v>197.93560090699998</v>
      </c>
      <c r="AA5" s="21">
        <v>4</v>
      </c>
      <c r="AB5" s="60"/>
      <c r="AC5" s="49"/>
      <c r="AD5" s="49"/>
      <c r="AE5" s="32"/>
    </row>
    <row r="6" spans="1:31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2"/>
        <v>56.963233825789722</v>
      </c>
      <c r="G6" s="13">
        <f t="shared" si="0"/>
        <v>57.077066614355161</v>
      </c>
      <c r="H6" s="53">
        <f t="shared" si="3"/>
        <v>-0.19943699863652348</v>
      </c>
      <c r="I6" s="32"/>
      <c r="J6" s="11" t="s">
        <v>37</v>
      </c>
      <c r="K6" s="61" t="s">
        <v>387</v>
      </c>
      <c r="L6" s="19">
        <v>69</v>
      </c>
      <c r="M6" s="32">
        <f t="shared" si="1"/>
        <v>72.678458050000017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258.59773242600011</v>
      </c>
      <c r="S6" s="42"/>
      <c r="T6" s="11" t="s">
        <v>96</v>
      </c>
      <c r="U6" s="64">
        <v>372.28117913800003</v>
      </c>
      <c r="V6" s="32">
        <f>U15-U14</f>
        <v>72.678458050000017</v>
      </c>
      <c r="W6" s="22">
        <v>5</v>
      </c>
      <c r="X6" s="32">
        <f>U16-U14</f>
        <v>258.59773242600011</v>
      </c>
      <c r="Y6" s="22">
        <v>5</v>
      </c>
      <c r="Z6" s="32">
        <f t="shared" si="5"/>
        <v>258.59773242600011</v>
      </c>
      <c r="AA6" s="21">
        <v>5</v>
      </c>
      <c r="AB6" s="60"/>
      <c r="AC6" s="49"/>
      <c r="AD6" s="49"/>
      <c r="AE6" s="32"/>
    </row>
    <row r="7" spans="1:31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2"/>
        <v>54.689818622261214</v>
      </c>
      <c r="G7" s="25">
        <f t="shared" si="0"/>
        <v>54.873799938127689</v>
      </c>
      <c r="H7" s="53">
        <f t="shared" si="3"/>
        <v>-0.33528080080825701</v>
      </c>
      <c r="I7" s="32"/>
      <c r="J7" s="11" t="s">
        <v>37</v>
      </c>
      <c r="K7" s="61" t="s">
        <v>388</v>
      </c>
      <c r="L7" s="19">
        <v>39</v>
      </c>
      <c r="M7" s="32">
        <f t="shared" si="1"/>
        <v>42.786757370000032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196.81523809500004</v>
      </c>
      <c r="S7" s="42"/>
      <c r="T7" s="11" t="s">
        <v>97</v>
      </c>
      <c r="U7" s="64">
        <v>438.72326530599997</v>
      </c>
      <c r="V7" s="32">
        <f>U18-U17</f>
        <v>42.786757370000032</v>
      </c>
      <c r="W7" s="22">
        <v>6</v>
      </c>
      <c r="X7" s="32">
        <f>U19-U17</f>
        <v>196.81523809500004</v>
      </c>
      <c r="Y7" s="22">
        <v>6</v>
      </c>
      <c r="Z7" s="32">
        <f t="shared" si="5"/>
        <v>196.81523809500004</v>
      </c>
      <c r="AA7" s="21">
        <v>6</v>
      </c>
      <c r="AB7" s="60"/>
      <c r="AC7" s="49"/>
      <c r="AD7" s="49"/>
      <c r="AE7" s="32"/>
    </row>
    <row r="8" spans="1:31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2"/>
        <v>45.380330388313496</v>
      </c>
      <c r="G8" s="25">
        <f t="shared" si="0"/>
        <v>43.659160477042718</v>
      </c>
      <c r="H8" s="53">
        <f t="shared" si="3"/>
        <v>3.9422881531948373</v>
      </c>
      <c r="I8" s="32"/>
      <c r="J8" s="11" t="s">
        <v>37</v>
      </c>
      <c r="K8" s="61" t="s">
        <v>389</v>
      </c>
      <c r="L8" s="19">
        <v>40</v>
      </c>
      <c r="M8" s="32">
        <f t="shared" si="1"/>
        <v>52.886349205999977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203.39374149599985</v>
      </c>
      <c r="S8" s="42"/>
      <c r="T8" s="11" t="s">
        <v>98</v>
      </c>
      <c r="U8" s="64">
        <v>445.116734694</v>
      </c>
      <c r="V8" s="32">
        <f>U21-U20</f>
        <v>52.886349205999977</v>
      </c>
      <c r="W8" s="22">
        <v>7</v>
      </c>
      <c r="X8" s="32">
        <f>U22-U20</f>
        <v>203.39374149599985</v>
      </c>
      <c r="Y8" s="22">
        <v>7</v>
      </c>
      <c r="Z8" s="32">
        <f t="shared" si="5"/>
        <v>203.39374149599985</v>
      </c>
      <c r="AA8" s="21">
        <v>7</v>
      </c>
      <c r="AB8" s="60"/>
      <c r="AC8" s="49"/>
      <c r="AD8" s="49"/>
      <c r="AE8" s="32"/>
    </row>
    <row r="9" spans="1:31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2"/>
        <v>111.26898969369847</v>
      </c>
      <c r="G9" s="25">
        <f t="shared" si="0"/>
        <v>95.550328245367311</v>
      </c>
      <c r="H9" s="52">
        <f t="shared" si="3"/>
        <v>16.450661904547953</v>
      </c>
      <c r="I9" s="32"/>
      <c r="J9" s="11" t="s">
        <v>37</v>
      </c>
      <c r="K9" s="11" t="s">
        <v>40</v>
      </c>
      <c r="L9" s="19">
        <v>76</v>
      </c>
      <c r="M9" s="32">
        <f t="shared" si="1"/>
        <v>40.981768708000118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129.98385487600012</v>
      </c>
      <c r="S9" s="42"/>
      <c r="T9" s="11" t="s">
        <v>99</v>
      </c>
      <c r="U9" s="64">
        <v>483.657142857</v>
      </c>
      <c r="V9" s="32">
        <f>U24-U23</f>
        <v>40.981768708000118</v>
      </c>
      <c r="W9" s="22">
        <v>8</v>
      </c>
      <c r="X9" s="32">
        <f>U25-U23</f>
        <v>129.98385487600012</v>
      </c>
      <c r="Y9" s="22">
        <v>8</v>
      </c>
      <c r="Z9" s="32">
        <f t="shared" si="5"/>
        <v>129.98385487600012</v>
      </c>
      <c r="AA9" s="21">
        <v>8</v>
      </c>
      <c r="AB9" s="60"/>
      <c r="AC9" s="49"/>
      <c r="AD9" s="49"/>
      <c r="AE9" s="32"/>
    </row>
    <row r="10" spans="1:31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2"/>
        <v>57.668320815876157</v>
      </c>
      <c r="G10" s="25">
        <f t="shared" si="0"/>
        <v>54.656115495248081</v>
      </c>
      <c r="H10" s="53">
        <f t="shared" si="3"/>
        <v>5.511195395673453</v>
      </c>
      <c r="I10" s="32"/>
      <c r="J10" s="11" t="s">
        <v>41</v>
      </c>
      <c r="K10" s="61" t="s">
        <v>388</v>
      </c>
      <c r="L10" s="19">
        <v>39</v>
      </c>
      <c r="M10" s="32">
        <f t="shared" si="1"/>
        <v>40.576870747999919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141.61269841199987</v>
      </c>
      <c r="S10" s="42"/>
      <c r="T10" s="11" t="s">
        <v>100</v>
      </c>
      <c r="U10" s="64">
        <v>580.04172335600003</v>
      </c>
      <c r="V10" s="32">
        <f>U27-U26</f>
        <v>40.576870747999919</v>
      </c>
      <c r="W10" s="22">
        <v>9</v>
      </c>
      <c r="X10" s="32">
        <f>U28-U26</f>
        <v>141.61269841199987</v>
      </c>
      <c r="Y10" s="22">
        <v>9</v>
      </c>
      <c r="Z10" s="32">
        <f t="shared" si="5"/>
        <v>141.61269841199987</v>
      </c>
      <c r="AA10" s="21">
        <v>9</v>
      </c>
      <c r="AB10" s="60"/>
      <c r="AC10" s="49"/>
      <c r="AD10" s="49"/>
      <c r="AE10" s="32"/>
    </row>
    <row r="11" spans="1:31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2"/>
        <v>46.442469710435823</v>
      </c>
      <c r="G11" s="25">
        <f t="shared" si="0"/>
        <v>47.058155239155433</v>
      </c>
      <c r="H11" s="53">
        <f t="shared" si="3"/>
        <v>-1.3083503286319207</v>
      </c>
      <c r="I11" s="32"/>
      <c r="J11" s="11" t="s">
        <v>37</v>
      </c>
      <c r="K11" s="61" t="s">
        <v>59</v>
      </c>
      <c r="L11" s="19">
        <v>28</v>
      </c>
      <c r="M11" s="32">
        <f t="shared" si="1"/>
        <v>36.173786847999963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170.85242630400012</v>
      </c>
      <c r="S11" s="42"/>
      <c r="T11" s="11" t="s">
        <v>101</v>
      </c>
      <c r="U11" s="64">
        <v>585.39682539700004</v>
      </c>
      <c r="V11" s="32">
        <f>U30-U29</f>
        <v>36.173786847999963</v>
      </c>
      <c r="W11" s="22">
        <v>10</v>
      </c>
      <c r="X11" s="32">
        <f>U31-U29</f>
        <v>170.85242630400012</v>
      </c>
      <c r="Y11" s="22">
        <v>10</v>
      </c>
      <c r="Z11" s="32">
        <f t="shared" si="5"/>
        <v>170.85242630400012</v>
      </c>
      <c r="AA11" s="21">
        <v>10</v>
      </c>
      <c r="AB11" s="60"/>
      <c r="AC11" s="49"/>
      <c r="AD11" s="49"/>
      <c r="AE11" s="32"/>
    </row>
    <row r="12" spans="1:31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2"/>
        <v>52.221720987851874</v>
      </c>
      <c r="G12" s="25">
        <f t="shared" si="0"/>
        <v>52.024575254026914</v>
      </c>
      <c r="H12" s="53">
        <f t="shared" si="3"/>
        <v>0.37894732030455319</v>
      </c>
      <c r="I12" s="32"/>
      <c r="J12" s="11" t="s">
        <v>32</v>
      </c>
      <c r="K12" s="39" t="s">
        <v>172</v>
      </c>
      <c r="L12" s="19">
        <v>28</v>
      </c>
      <c r="M12" s="32">
        <f t="shared" si="1"/>
        <v>32.17052154199996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66.507029478000049</v>
      </c>
      <c r="S12" s="42"/>
      <c r="T12" s="11" t="s">
        <v>102</v>
      </c>
      <c r="U12" s="64">
        <v>623.05668934200003</v>
      </c>
      <c r="V12" s="32">
        <f>U33-U32</f>
        <v>32.17052154199996</v>
      </c>
      <c r="W12" s="22" t="s">
        <v>68</v>
      </c>
      <c r="X12" s="32">
        <f>U38-U32</f>
        <v>226.74648526099986</v>
      </c>
      <c r="Y12" s="22">
        <v>11</v>
      </c>
      <c r="Z12" s="32">
        <f>V12+X30</f>
        <v>66.507029478000049</v>
      </c>
      <c r="AA12" s="21" t="s">
        <v>68</v>
      </c>
      <c r="AB12" s="60"/>
      <c r="AC12" s="49"/>
      <c r="AD12" s="49"/>
      <c r="AE12" s="32"/>
    </row>
    <row r="13" spans="1:31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2"/>
        <v>63.319696227007832</v>
      </c>
      <c r="G13" s="25">
        <f t="shared" si="0"/>
        <v>62.364145579598116</v>
      </c>
      <c r="H13" s="53">
        <f t="shared" si="3"/>
        <v>1.5322115592686254</v>
      </c>
      <c r="I13" s="32"/>
      <c r="J13" s="11" t="s">
        <v>32</v>
      </c>
      <c r="K13" s="39" t="s">
        <v>174</v>
      </c>
      <c r="L13" s="19">
        <v>24.3333333</v>
      </c>
      <c r="M13" s="32">
        <f t="shared" si="1"/>
        <v>23.057596372000035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46.821768708000263</v>
      </c>
      <c r="S13" s="42"/>
      <c r="T13" s="11" t="s">
        <v>103</v>
      </c>
      <c r="U13" s="64">
        <v>783.33242630400002</v>
      </c>
      <c r="V13" s="32">
        <f>U34-U33</f>
        <v>23.057596372000035</v>
      </c>
      <c r="W13" s="22" t="s">
        <v>42</v>
      </c>
      <c r="X13" s="32">
        <f>U41-U39</f>
        <v>146.84444444399969</v>
      </c>
      <c r="Y13" s="22">
        <v>12</v>
      </c>
      <c r="Z13" s="32">
        <f>V13+X31</f>
        <v>46.821768708000263</v>
      </c>
      <c r="AA13" s="21" t="s">
        <v>42</v>
      </c>
      <c r="AB13" s="60"/>
      <c r="AC13" s="49"/>
      <c r="AD13" s="49"/>
      <c r="AE13" s="32"/>
    </row>
    <row r="14" spans="1:31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2"/>
        <v>40.388241420713285</v>
      </c>
      <c r="G14" s="25">
        <f t="shared" si="0"/>
        <v>37.03126124607595</v>
      </c>
      <c r="H14" s="53">
        <f t="shared" si="3"/>
        <v>9.0652601658093985</v>
      </c>
      <c r="I14" s="32"/>
      <c r="J14" s="11" t="s">
        <v>37</v>
      </c>
      <c r="K14" s="39" t="s">
        <v>173</v>
      </c>
      <c r="L14" s="19">
        <v>34</v>
      </c>
      <c r="M14" s="32">
        <f t="shared" si="1"/>
        <v>50.509750566999855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113.41768707499955</v>
      </c>
      <c r="S14" s="42"/>
      <c r="T14" s="11" t="s">
        <v>104</v>
      </c>
      <c r="U14" s="64">
        <v>792.41723356</v>
      </c>
      <c r="V14" s="32">
        <f>U35-U34</f>
        <v>50.509750566999855</v>
      </c>
      <c r="W14" s="22" t="s">
        <v>43</v>
      </c>
      <c r="X14" s="32">
        <f>U44-U42</f>
        <v>157.66566893400022</v>
      </c>
      <c r="Y14" s="22">
        <v>13</v>
      </c>
      <c r="Z14" s="32">
        <f>V14+X32</f>
        <v>113.41768707499955</v>
      </c>
      <c r="AA14" s="21" t="s">
        <v>43</v>
      </c>
      <c r="AB14" s="60"/>
      <c r="AC14" s="49"/>
      <c r="AD14" s="49"/>
      <c r="AE14" s="32"/>
    </row>
    <row r="15" spans="1:31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2"/>
        <v>44.298091980323861</v>
      </c>
      <c r="G15" s="25">
        <f t="shared" si="0"/>
        <v>39.225181598181756</v>
      </c>
      <c r="H15" s="52">
        <f t="shared" si="3"/>
        <v>12.932790048261381</v>
      </c>
      <c r="I15" s="32"/>
      <c r="J15" s="11" t="s">
        <v>37</v>
      </c>
      <c r="K15" s="61" t="s">
        <v>388</v>
      </c>
      <c r="L15" s="19">
        <v>26</v>
      </c>
      <c r="M15" s="32">
        <f t="shared" si="1"/>
        <v>35.215963718999774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146.84444444399969</v>
      </c>
      <c r="S15" s="42"/>
      <c r="T15" s="11" t="s">
        <v>105</v>
      </c>
      <c r="U15" s="64">
        <v>865.09569161000002</v>
      </c>
      <c r="V15" s="32">
        <f>U40-U39</f>
        <v>35.215963718999774</v>
      </c>
      <c r="W15" s="22">
        <v>12</v>
      </c>
      <c r="X15" s="32">
        <f>U47-U45</f>
        <v>161.23065759600013</v>
      </c>
      <c r="Y15" s="22">
        <v>14</v>
      </c>
      <c r="Z15" s="32">
        <f t="shared" ref="Z15:Z27" si="7">X13</f>
        <v>146.84444444399969</v>
      </c>
      <c r="AA15" s="21">
        <v>12</v>
      </c>
      <c r="AB15" s="60"/>
      <c r="AC15" s="49"/>
      <c r="AD15" s="49"/>
      <c r="AE15" s="32"/>
    </row>
    <row r="16" spans="1:31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2"/>
        <v>76.724659605901977</v>
      </c>
      <c r="G16" s="25">
        <f t="shared" si="0"/>
        <v>71.036364959631015</v>
      </c>
      <c r="H16" s="53">
        <f t="shared" si="3"/>
        <v>8.007581257154051</v>
      </c>
      <c r="I16" s="32"/>
      <c r="J16" s="11" t="s">
        <v>32</v>
      </c>
      <c r="K16" s="61" t="s">
        <v>387</v>
      </c>
      <c r="L16" s="19">
        <v>46</v>
      </c>
      <c r="M16" s="32">
        <f t="shared" si="1"/>
        <v>35.972789116000058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157.66566893400022</v>
      </c>
      <c r="S16" s="42"/>
      <c r="T16" s="11" t="s">
        <v>106</v>
      </c>
      <c r="U16" s="64">
        <v>1051.0149659860001</v>
      </c>
      <c r="V16" s="32">
        <f>U43-U42</f>
        <v>35.972789116000058</v>
      </c>
      <c r="W16" s="22">
        <v>13</v>
      </c>
      <c r="X16" s="32">
        <f>U50-U48</f>
        <v>104.94693877499958</v>
      </c>
      <c r="Y16" s="22">
        <v>15</v>
      </c>
      <c r="Z16" s="32">
        <f t="shared" si="7"/>
        <v>157.66566893400022</v>
      </c>
      <c r="AA16" s="21">
        <v>13</v>
      </c>
      <c r="AB16" s="60"/>
      <c r="AC16" s="49"/>
      <c r="AD16" s="49"/>
      <c r="AE16" s="32"/>
    </row>
    <row r="17" spans="1:31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2"/>
        <v>50.866471930571528</v>
      </c>
      <c r="G17" s="13">
        <f t="shared" si="0"/>
        <v>48.843068169656625</v>
      </c>
      <c r="H17" s="53">
        <f t="shared" si="3"/>
        <v>4.1426630978352961</v>
      </c>
      <c r="I17" s="32"/>
      <c r="J17" s="11" t="s">
        <v>37</v>
      </c>
      <c r="K17" s="61" t="s">
        <v>390</v>
      </c>
      <c r="L17" s="19">
        <v>39.25</v>
      </c>
      <c r="M17" s="32">
        <f t="shared" si="1"/>
        <v>46.297687073999896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161.23065759600013</v>
      </c>
      <c r="S17" s="42"/>
      <c r="T17" s="11" t="s">
        <v>107</v>
      </c>
      <c r="U17" s="64">
        <v>1059.120181406</v>
      </c>
      <c r="V17" s="32">
        <f>U46-U45</f>
        <v>46.297687073999896</v>
      </c>
      <c r="W17" s="22">
        <v>14</v>
      </c>
      <c r="X17" s="32">
        <f>U53-U51</f>
        <v>129.27709750599979</v>
      </c>
      <c r="Y17" s="22">
        <v>16</v>
      </c>
      <c r="Z17" s="32">
        <f t="shared" si="7"/>
        <v>161.23065759600013</v>
      </c>
      <c r="AA17" s="21">
        <v>14</v>
      </c>
      <c r="AB17" s="60"/>
      <c r="AC17" s="49"/>
      <c r="AD17" s="49"/>
      <c r="AE17" s="32"/>
    </row>
    <row r="18" spans="1:31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2"/>
        <v>52.947786999303545</v>
      </c>
      <c r="G18" s="13">
        <f t="shared" si="0"/>
        <v>49.167703796132194</v>
      </c>
      <c r="H18" s="53">
        <f t="shared" si="3"/>
        <v>7.688142645109072</v>
      </c>
      <c r="I18" s="32"/>
      <c r="J18" s="11" t="s">
        <v>37</v>
      </c>
      <c r="K18" s="11" t="s">
        <v>58</v>
      </c>
      <c r="L18" s="19">
        <v>25</v>
      </c>
      <c r="M18" s="32">
        <f t="shared" si="1"/>
        <v>28.329795917999945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104.94693877499958</v>
      </c>
      <c r="S18" s="42"/>
      <c r="T18" s="11" t="s">
        <v>108</v>
      </c>
      <c r="U18" s="64">
        <v>1101.9069387760001</v>
      </c>
      <c r="V18" s="32">
        <f>U49-U48</f>
        <v>28.329795917999945</v>
      </c>
      <c r="W18" s="22">
        <v>15</v>
      </c>
      <c r="X18" s="32">
        <f>U56-U54</f>
        <v>184.06022675800023</v>
      </c>
      <c r="Y18" s="22">
        <v>17</v>
      </c>
      <c r="Z18" s="32">
        <f t="shared" si="7"/>
        <v>104.94693877499958</v>
      </c>
      <c r="AA18" s="21">
        <v>15</v>
      </c>
      <c r="AB18" s="60"/>
      <c r="AC18" s="49"/>
      <c r="AD18" s="49"/>
      <c r="AE18" s="32"/>
    </row>
    <row r="19" spans="1:31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2"/>
        <v>77.102333690470545</v>
      </c>
      <c r="G19" s="25">
        <f t="shared" si="0"/>
        <v>65.672792503760974</v>
      </c>
      <c r="H19" s="52">
        <f t="shared" si="3"/>
        <v>17.40376912715417</v>
      </c>
      <c r="I19" s="32"/>
      <c r="J19" s="11" t="s">
        <v>37</v>
      </c>
      <c r="K19" s="61" t="s">
        <v>391</v>
      </c>
      <c r="L19" s="19">
        <v>36.5</v>
      </c>
      <c r="M19" s="32">
        <f t="shared" si="1"/>
        <v>28.403809523999826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129.27709750599979</v>
      </c>
      <c r="S19" s="42"/>
      <c r="T19" s="11" t="s">
        <v>109</v>
      </c>
      <c r="U19" s="64">
        <v>1255.9354195010001</v>
      </c>
      <c r="V19" s="32">
        <f>U52-U51</f>
        <v>28.403809523999826</v>
      </c>
      <c r="W19" s="22">
        <v>16</v>
      </c>
      <c r="X19" s="32">
        <f>U59-U57</f>
        <v>51.624852607999856</v>
      </c>
      <c r="Y19" s="22">
        <v>18</v>
      </c>
      <c r="Z19" s="32">
        <f t="shared" si="7"/>
        <v>129.27709750599979</v>
      </c>
      <c r="AA19" s="21">
        <v>16</v>
      </c>
      <c r="AB19" s="60"/>
      <c r="AC19" s="49"/>
      <c r="AD19" s="49"/>
      <c r="AE19" s="32"/>
    </row>
    <row r="20" spans="1:31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2"/>
        <v>66.106558546535553</v>
      </c>
      <c r="G20" s="25">
        <f t="shared" si="0"/>
        <v>63.892130348518378</v>
      </c>
      <c r="H20" s="53">
        <f t="shared" si="3"/>
        <v>3.4658856825369968</v>
      </c>
      <c r="I20" s="32"/>
      <c r="J20" s="11" t="s">
        <v>32</v>
      </c>
      <c r="K20" s="11" t="s">
        <v>59</v>
      </c>
      <c r="L20" s="19">
        <v>56</v>
      </c>
      <c r="M20" s="32">
        <f t="shared" si="1"/>
        <v>50.827029478999975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184.06022675800023</v>
      </c>
      <c r="S20" s="42"/>
      <c r="T20" s="11" t="s">
        <v>110</v>
      </c>
      <c r="U20" s="64">
        <v>1265.275646259</v>
      </c>
      <c r="V20" s="32">
        <f>U55-U54</f>
        <v>50.827029478999975</v>
      </c>
      <c r="W20" s="22">
        <v>17</v>
      </c>
      <c r="X20" s="32">
        <f>U62-U60</f>
        <v>80.066031746000135</v>
      </c>
      <c r="Y20" s="22">
        <v>19</v>
      </c>
      <c r="Z20" s="32">
        <f t="shared" si="7"/>
        <v>184.06022675800023</v>
      </c>
      <c r="AA20" s="21">
        <v>17</v>
      </c>
      <c r="AB20" s="60"/>
      <c r="AC20" s="49"/>
      <c r="AD20" s="49"/>
      <c r="AE20" s="32"/>
    </row>
    <row r="21" spans="1:31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2"/>
        <v>96.511328527229097</v>
      </c>
      <c r="G21" s="25">
        <f t="shared" si="0"/>
        <v>87.167319085046145</v>
      </c>
      <c r="H21" s="52">
        <f t="shared" si="3"/>
        <v>10.71962467156564</v>
      </c>
      <c r="I21" s="32"/>
      <c r="J21" s="11" t="s">
        <v>37</v>
      </c>
      <c r="K21" s="11" t="s">
        <v>60</v>
      </c>
      <c r="L21" s="19">
        <v>34</v>
      </c>
      <c r="M21" s="32">
        <f t="shared" si="1"/>
        <v>21.137414966000051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51.624852607999856</v>
      </c>
      <c r="S21" s="42"/>
      <c r="T21" s="11" t="s">
        <v>111</v>
      </c>
      <c r="U21" s="64">
        <v>1318.161995465</v>
      </c>
      <c r="V21" s="32">
        <f>U58-U57</f>
        <v>21.137414966000051</v>
      </c>
      <c r="W21" s="22">
        <v>18</v>
      </c>
      <c r="X21" s="32">
        <f>U65-U63</f>
        <v>237.01043083900004</v>
      </c>
      <c r="Y21" s="22">
        <v>20</v>
      </c>
      <c r="Z21" s="32">
        <f t="shared" si="7"/>
        <v>51.624852607999856</v>
      </c>
      <c r="AA21" s="21">
        <v>18</v>
      </c>
      <c r="AB21" s="60"/>
      <c r="AC21" s="49"/>
      <c r="AD21" s="49"/>
      <c r="AE21" s="32"/>
    </row>
    <row r="22" spans="1:31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2"/>
        <v>69.009704638573936</v>
      </c>
      <c r="G22" s="13">
        <f t="shared" si="0"/>
        <v>64.696598632900006</v>
      </c>
      <c r="H22" s="53">
        <f t="shared" si="3"/>
        <v>6.6666657858587897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1"/>
        <v>33.32861677999972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80.066031746000135</v>
      </c>
      <c r="S22" s="42"/>
      <c r="T22" s="11" t="s">
        <v>112</v>
      </c>
      <c r="U22" s="64">
        <v>1468.6693877549999</v>
      </c>
      <c r="V22" s="32">
        <f>U61-U60</f>
        <v>33.32861677999972</v>
      </c>
      <c r="W22" s="22">
        <v>19</v>
      </c>
      <c r="X22" s="32">
        <f>U68-U66</f>
        <v>200.42739229100016</v>
      </c>
      <c r="Y22" s="22">
        <v>21</v>
      </c>
      <c r="Z22" s="32">
        <f t="shared" si="7"/>
        <v>80.066031746000135</v>
      </c>
      <c r="AA22" s="21">
        <v>19</v>
      </c>
      <c r="AB22" s="60"/>
      <c r="AC22" s="49"/>
      <c r="AD22" s="49"/>
      <c r="AE22" s="32"/>
    </row>
    <row r="23" spans="1:31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2"/>
        <v>44.778839020275399</v>
      </c>
      <c r="G23" s="13">
        <f t="shared" si="0"/>
        <v>42.150043627346321</v>
      </c>
      <c r="H23" s="53">
        <f t="shared" si="3"/>
        <v>6.2367560426996915</v>
      </c>
      <c r="I23" s="32"/>
      <c r="J23" s="11" t="s">
        <v>37</v>
      </c>
      <c r="K23" s="11" t="s">
        <v>62</v>
      </c>
      <c r="L23" s="19">
        <v>36.5</v>
      </c>
      <c r="M23" s="32">
        <f t="shared" si="1"/>
        <v>48.907029478999902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237.01043083900004</v>
      </c>
      <c r="S23" s="42"/>
      <c r="T23" s="11" t="s">
        <v>113</v>
      </c>
      <c r="U23" s="64">
        <v>1477.4029931969999</v>
      </c>
      <c r="V23" s="32">
        <f>U64-U63</f>
        <v>48.907029478999902</v>
      </c>
      <c r="W23" s="22">
        <v>20</v>
      </c>
      <c r="X23" s="32">
        <f>U71-U69</f>
        <v>88.206258503999834</v>
      </c>
      <c r="Y23" s="22">
        <v>22</v>
      </c>
      <c r="Z23" s="32">
        <f t="shared" si="7"/>
        <v>237.01043083900004</v>
      </c>
      <c r="AA23" s="21">
        <v>20</v>
      </c>
      <c r="AB23" s="60"/>
      <c r="AC23" s="49"/>
      <c r="AD23" s="49"/>
      <c r="AE23" s="32"/>
    </row>
    <row r="24" spans="1:31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2"/>
        <v>37.890172241209051</v>
      </c>
      <c r="G24" s="13">
        <f t="shared" si="0"/>
        <v>37.12067454930451</v>
      </c>
      <c r="H24" s="53">
        <f t="shared" si="3"/>
        <v>2.0729625774512157</v>
      </c>
      <c r="I24" s="32"/>
      <c r="J24" s="11" t="s">
        <v>37</v>
      </c>
      <c r="K24" s="11" t="s">
        <v>60</v>
      </c>
      <c r="L24" s="19">
        <v>34</v>
      </c>
      <c r="M24" s="32">
        <f t="shared" si="1"/>
        <v>53.839818594999997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200.42739229100016</v>
      </c>
      <c r="S24" s="42"/>
      <c r="T24" s="11" t="s">
        <v>114</v>
      </c>
      <c r="U24" s="64">
        <v>1518.384761905</v>
      </c>
      <c r="V24" s="32">
        <f>U67-U66</f>
        <v>53.839818594999997</v>
      </c>
      <c r="W24" s="22">
        <v>21</v>
      </c>
      <c r="X24" s="32">
        <f>U74-U72</f>
        <v>139.06757369600018</v>
      </c>
      <c r="Y24" s="22">
        <v>23</v>
      </c>
      <c r="Z24" s="32">
        <f t="shared" si="7"/>
        <v>200.42739229100016</v>
      </c>
      <c r="AA24" s="21">
        <v>21</v>
      </c>
      <c r="AB24" s="60"/>
      <c r="AC24" s="49"/>
      <c r="AD24" s="49"/>
      <c r="AE24" s="32"/>
    </row>
    <row r="25" spans="1:31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2"/>
        <v>92.180072142063381</v>
      </c>
      <c r="G25" s="13">
        <f t="shared" si="0"/>
        <v>87.068651706292925</v>
      </c>
      <c r="H25" s="53">
        <f t="shared" si="3"/>
        <v>5.8705634411483887</v>
      </c>
      <c r="I25" s="32"/>
      <c r="J25" s="11" t="s">
        <v>37</v>
      </c>
      <c r="K25" s="11" t="s">
        <v>63</v>
      </c>
      <c r="L25" s="19">
        <v>35</v>
      </c>
      <c r="M25" s="32">
        <f t="shared" si="1"/>
        <v>22.781496599000093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88.206258503999834</v>
      </c>
      <c r="S25" s="42"/>
      <c r="T25" s="11" t="s">
        <v>115</v>
      </c>
      <c r="U25" s="64">
        <v>1607.386848073</v>
      </c>
      <c r="V25" s="32">
        <f>U70-U69</f>
        <v>22.781496599000093</v>
      </c>
      <c r="W25" s="22">
        <v>22</v>
      </c>
      <c r="X25" s="32">
        <f>U77-U75</f>
        <v>215.98331065800039</v>
      </c>
      <c r="Y25" s="22">
        <v>24</v>
      </c>
      <c r="Z25" s="32">
        <f t="shared" si="7"/>
        <v>88.206258503999834</v>
      </c>
      <c r="AA25" s="21">
        <v>22</v>
      </c>
      <c r="AB25" s="60"/>
      <c r="AC25" s="49"/>
      <c r="AD25" s="49"/>
      <c r="AE25" s="32"/>
    </row>
    <row r="26" spans="1:31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2"/>
        <v>43.145206175208436</v>
      </c>
      <c r="G26" s="13">
        <f t="shared" si="0"/>
        <v>41.202947946195486</v>
      </c>
      <c r="H26" s="53">
        <f t="shared" si="3"/>
        <v>4.713881714359931</v>
      </c>
      <c r="I26" s="32"/>
      <c r="J26" s="11" t="s">
        <v>37</v>
      </c>
      <c r="K26" s="11" t="s">
        <v>64</v>
      </c>
      <c r="L26" s="19">
        <v>37.5</v>
      </c>
      <c r="M26" s="32">
        <f t="shared" si="1"/>
        <v>52.149478457999976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139.06757369600018</v>
      </c>
      <c r="S26" s="42"/>
      <c r="T26" s="11" t="s">
        <v>116</v>
      </c>
      <c r="U26" s="64">
        <v>1615.6734693880001</v>
      </c>
      <c r="V26" s="32">
        <f>U73-U72</f>
        <v>52.149478457999976</v>
      </c>
      <c r="W26" s="22">
        <v>23</v>
      </c>
      <c r="X26" s="2">
        <f>SUM(X2:X25)</f>
        <v>3987.7095691610002</v>
      </c>
      <c r="Z26" s="32">
        <f t="shared" si="7"/>
        <v>139.06757369600018</v>
      </c>
      <c r="AA26" s="21">
        <v>23</v>
      </c>
      <c r="AB26" s="60"/>
      <c r="AC26" s="49"/>
      <c r="AD26" s="49"/>
      <c r="AE26" s="32"/>
    </row>
    <row r="27" spans="1:31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2"/>
        <v>54.540307701122892</v>
      </c>
      <c r="G27" s="13">
        <f t="shared" si="0"/>
        <v>50.837261298333942</v>
      </c>
      <c r="H27" s="53">
        <f t="shared" si="3"/>
        <v>7.2841185937573449</v>
      </c>
      <c r="I27" s="32"/>
      <c r="J27" s="11" t="s">
        <v>37</v>
      </c>
      <c r="K27" s="11" t="s">
        <v>65</v>
      </c>
      <c r="L27" s="19">
        <v>90</v>
      </c>
      <c r="M27" s="32">
        <f t="shared" si="1"/>
        <v>99.009342404000108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215.98331065800039</v>
      </c>
      <c r="S27" s="42"/>
      <c r="T27" s="11" t="s">
        <v>117</v>
      </c>
      <c r="U27" s="64">
        <v>1656.250340136</v>
      </c>
      <c r="V27" s="32">
        <f>U76-U75</f>
        <v>99.009342404000108</v>
      </c>
      <c r="W27" s="22">
        <v>24</v>
      </c>
      <c r="X27" s="32">
        <f t="shared" ref="X27:X32" si="8">U33-U32</f>
        <v>32.17052154199996</v>
      </c>
      <c r="Y27" s="22" t="s">
        <v>68</v>
      </c>
      <c r="Z27" s="32">
        <f t="shared" si="7"/>
        <v>215.98331065800039</v>
      </c>
      <c r="AA27" s="21">
        <v>24</v>
      </c>
      <c r="AB27" s="60"/>
      <c r="AC27" s="49"/>
      <c r="AD27" s="49"/>
      <c r="AE27" s="32"/>
    </row>
    <row r="28" spans="1:31" x14ac:dyDescent="0.3">
      <c r="T28" s="11" t="s">
        <v>118</v>
      </c>
      <c r="U28" s="64">
        <v>1757.2861677999999</v>
      </c>
      <c r="V28" s="32"/>
      <c r="X28" s="32">
        <f t="shared" si="8"/>
        <v>23.057596372000035</v>
      </c>
      <c r="Y28" s="22" t="s">
        <v>42</v>
      </c>
      <c r="Z28" s="21"/>
      <c r="AC28" s="49"/>
      <c r="AD28" s="49"/>
      <c r="AE28" s="32"/>
    </row>
    <row r="29" spans="1:31" x14ac:dyDescent="0.3">
      <c r="T29" s="11" t="s">
        <v>119</v>
      </c>
      <c r="U29" s="64">
        <v>1766.109750567</v>
      </c>
      <c r="V29" s="32"/>
      <c r="X29" s="32">
        <f t="shared" si="8"/>
        <v>50.509750566999855</v>
      </c>
      <c r="Y29" s="22" t="s">
        <v>43</v>
      </c>
      <c r="Z29" s="21"/>
      <c r="AC29" s="49"/>
      <c r="AD29" s="49"/>
      <c r="AE29" s="32"/>
    </row>
    <row r="30" spans="1:31" x14ac:dyDescent="0.3">
      <c r="T30" s="11" t="s">
        <v>120</v>
      </c>
      <c r="U30" s="64">
        <v>1802.283537415</v>
      </c>
      <c r="V30" s="32"/>
      <c r="X30" s="32">
        <f t="shared" si="8"/>
        <v>34.336507936000089</v>
      </c>
      <c r="Y30" s="22" t="s">
        <v>69</v>
      </c>
      <c r="Z30" s="21"/>
      <c r="AC30" s="49"/>
      <c r="AD30" s="49"/>
      <c r="AE30" s="32"/>
    </row>
    <row r="31" spans="1:31" x14ac:dyDescent="0.3">
      <c r="T31" s="11" t="s">
        <v>121</v>
      </c>
      <c r="U31" s="64">
        <v>1936.9621768710001</v>
      </c>
      <c r="V31" s="32"/>
      <c r="X31" s="32">
        <f t="shared" si="8"/>
        <v>23.764172336000229</v>
      </c>
      <c r="Y31" s="22" t="s">
        <v>70</v>
      </c>
      <c r="Z31" s="21"/>
      <c r="AC31" s="49"/>
      <c r="AD31" s="49"/>
      <c r="AE31" s="32"/>
    </row>
    <row r="32" spans="1:31" x14ac:dyDescent="0.3">
      <c r="T32" s="11" t="s">
        <v>122</v>
      </c>
      <c r="U32" s="64">
        <v>1945.433106576</v>
      </c>
      <c r="V32" s="32"/>
      <c r="X32" s="32">
        <f t="shared" si="8"/>
        <v>62.907936507999693</v>
      </c>
      <c r="Y32" s="22" t="s">
        <v>71</v>
      </c>
      <c r="Z32" s="21"/>
      <c r="AC32" s="49"/>
      <c r="AD32" s="49"/>
      <c r="AE32" s="32"/>
    </row>
    <row r="33" spans="6:30" x14ac:dyDescent="0.3">
      <c r="T33" s="11" t="s">
        <v>123</v>
      </c>
      <c r="U33" s="64">
        <v>1977.603628118</v>
      </c>
      <c r="V33" s="32"/>
      <c r="X33" s="22"/>
      <c r="Z33" s="21"/>
      <c r="AC33" s="49"/>
      <c r="AD33" s="49"/>
    </row>
    <row r="34" spans="6:30" x14ac:dyDescent="0.3">
      <c r="F34" s="38"/>
      <c r="T34" s="11" t="s">
        <v>124</v>
      </c>
      <c r="U34" s="64">
        <v>2000.66122449</v>
      </c>
      <c r="V34" s="32"/>
      <c r="X34" s="22"/>
      <c r="Z34" s="21"/>
      <c r="AC34" s="49"/>
      <c r="AD34" s="49"/>
    </row>
    <row r="35" spans="6:30" x14ac:dyDescent="0.3">
      <c r="F35" s="38"/>
      <c r="T35" s="11" t="s">
        <v>125</v>
      </c>
      <c r="U35" s="64">
        <v>2051.1709750569999</v>
      </c>
      <c r="V35" s="32"/>
      <c r="X35" s="22"/>
      <c r="Y35" s="42"/>
      <c r="Z35" s="21"/>
      <c r="AC35" s="49"/>
      <c r="AD35" s="49"/>
    </row>
    <row r="36" spans="6:30" x14ac:dyDescent="0.3">
      <c r="F36" s="38"/>
      <c r="T36" s="11" t="s">
        <v>126</v>
      </c>
      <c r="U36" s="64">
        <v>2085.5074829929999</v>
      </c>
      <c r="V36" s="32"/>
      <c r="X36" s="22"/>
      <c r="Y36" s="42"/>
      <c r="Z36" s="21"/>
      <c r="AC36" s="49"/>
      <c r="AD36" s="49"/>
    </row>
    <row r="37" spans="6:30" x14ac:dyDescent="0.3">
      <c r="F37" s="38"/>
      <c r="T37" s="11" t="s">
        <v>127</v>
      </c>
      <c r="U37" s="64">
        <v>2109.2716553290002</v>
      </c>
      <c r="V37" s="32"/>
      <c r="X37" s="22"/>
      <c r="Y37" s="42"/>
      <c r="Z37" s="21"/>
      <c r="AC37" s="49"/>
      <c r="AD37" s="49"/>
    </row>
    <row r="38" spans="6:30" x14ac:dyDescent="0.3">
      <c r="F38" s="38"/>
      <c r="T38" s="11" t="s">
        <v>128</v>
      </c>
      <c r="U38" s="64">
        <v>2172.1795918369999</v>
      </c>
      <c r="V38" s="32"/>
      <c r="X38" s="22"/>
      <c r="Z38" s="21"/>
      <c r="AC38" s="49"/>
      <c r="AD38" s="49"/>
    </row>
    <row r="39" spans="6:30" x14ac:dyDescent="0.3">
      <c r="F39" s="38"/>
      <c r="T39" s="11" t="s">
        <v>129</v>
      </c>
      <c r="U39" s="64">
        <v>2181.5219954650001</v>
      </c>
      <c r="V39" s="32"/>
      <c r="X39" s="22"/>
      <c r="Z39" s="21"/>
      <c r="AC39" s="49"/>
      <c r="AD39" s="49"/>
    </row>
    <row r="40" spans="6:30" x14ac:dyDescent="0.3">
      <c r="F40" s="38"/>
      <c r="T40" s="11" t="s">
        <v>130</v>
      </c>
      <c r="U40" s="64">
        <v>2216.7379591839999</v>
      </c>
      <c r="V40" s="32"/>
      <c r="X40" s="22"/>
      <c r="Z40" s="21"/>
      <c r="AC40" s="49"/>
      <c r="AD40" s="49"/>
    </row>
    <row r="41" spans="6:30" x14ac:dyDescent="0.3">
      <c r="F41" s="38"/>
      <c r="T41" s="11" t="s">
        <v>131</v>
      </c>
      <c r="U41" s="64">
        <v>2328.3664399089998</v>
      </c>
      <c r="V41" s="32"/>
      <c r="X41" s="22"/>
      <c r="Z41" s="21"/>
      <c r="AC41" s="49"/>
      <c r="AD41" s="49"/>
    </row>
    <row r="42" spans="6:30" x14ac:dyDescent="0.3">
      <c r="F42" s="38"/>
      <c r="T42" s="11" t="s">
        <v>132</v>
      </c>
      <c r="U42" s="64">
        <v>2336.7147392289999</v>
      </c>
      <c r="V42" s="32"/>
      <c r="X42" s="22"/>
      <c r="Z42" s="21"/>
      <c r="AC42" s="49"/>
      <c r="AD42" s="49"/>
    </row>
    <row r="43" spans="6:30" x14ac:dyDescent="0.3">
      <c r="F43" s="38"/>
      <c r="T43" s="11" t="s">
        <v>133</v>
      </c>
      <c r="U43" s="64">
        <v>2372.6875283449999</v>
      </c>
      <c r="V43" s="32"/>
      <c r="X43" s="22"/>
      <c r="Z43" s="21"/>
      <c r="AC43" s="49"/>
      <c r="AD43" s="49"/>
    </row>
    <row r="44" spans="6:30" x14ac:dyDescent="0.3">
      <c r="F44" s="38"/>
      <c r="T44" s="11" t="s">
        <v>134</v>
      </c>
      <c r="U44" s="64">
        <v>2494.3804081630001</v>
      </c>
      <c r="V44" s="32"/>
      <c r="X44" s="22"/>
      <c r="Z44" s="21"/>
      <c r="AC44" s="49"/>
      <c r="AD44" s="49"/>
    </row>
    <row r="45" spans="6:30" x14ac:dyDescent="0.3">
      <c r="F45" s="38"/>
      <c r="T45" s="11" t="s">
        <v>135</v>
      </c>
      <c r="U45" s="64">
        <v>2503.026938776</v>
      </c>
      <c r="V45" s="32"/>
      <c r="X45" s="22"/>
      <c r="Z45" s="21"/>
      <c r="AC45" s="49"/>
      <c r="AD45" s="49"/>
    </row>
    <row r="46" spans="6:30" x14ac:dyDescent="0.3">
      <c r="F46" s="38"/>
      <c r="T46" s="11" t="s">
        <v>136</v>
      </c>
      <c r="U46" s="64">
        <v>2549.3246258499998</v>
      </c>
      <c r="V46" s="32"/>
      <c r="X46" s="22"/>
      <c r="Z46" s="21"/>
      <c r="AC46" s="49"/>
      <c r="AD46" s="49"/>
    </row>
    <row r="47" spans="6:30" x14ac:dyDescent="0.3">
      <c r="F47" s="38"/>
      <c r="T47" s="11" t="s">
        <v>137</v>
      </c>
      <c r="U47" s="64">
        <v>2664.2575963720001</v>
      </c>
      <c r="V47" s="32"/>
      <c r="X47" s="22"/>
      <c r="Z47" s="21"/>
      <c r="AC47" s="49"/>
      <c r="AD47" s="49"/>
    </row>
    <row r="48" spans="6:30" x14ac:dyDescent="0.3">
      <c r="F48" s="38"/>
      <c r="T48" s="11" t="s">
        <v>138</v>
      </c>
      <c r="U48" s="64">
        <v>2672.3918367350002</v>
      </c>
      <c r="V48" s="32"/>
      <c r="X48" s="22"/>
      <c r="Z48" s="21"/>
      <c r="AC48" s="49"/>
      <c r="AD48" s="49"/>
    </row>
    <row r="49" spans="6:30" x14ac:dyDescent="0.3">
      <c r="F49" s="38"/>
      <c r="T49" s="11" t="s">
        <v>139</v>
      </c>
      <c r="U49" s="64">
        <v>2700.7216326530001</v>
      </c>
      <c r="V49" s="32"/>
      <c r="X49" s="22"/>
      <c r="Z49" s="21"/>
      <c r="AC49" s="49"/>
      <c r="AD49" s="49"/>
    </row>
    <row r="50" spans="6:30" x14ac:dyDescent="0.3">
      <c r="F50" s="38"/>
      <c r="T50" s="11" t="s">
        <v>140</v>
      </c>
      <c r="U50" s="64">
        <v>2777.3387755099998</v>
      </c>
      <c r="V50" s="32"/>
      <c r="X50" s="22"/>
      <c r="Z50" s="21"/>
      <c r="AC50" s="49"/>
      <c r="AD50" s="49"/>
    </row>
    <row r="51" spans="6:30" x14ac:dyDescent="0.3">
      <c r="F51" s="38"/>
      <c r="T51" s="11" t="s">
        <v>141</v>
      </c>
      <c r="U51" s="64">
        <v>2785.4715646260001</v>
      </c>
      <c r="V51" s="32"/>
      <c r="X51" s="22"/>
      <c r="Z51" s="21"/>
      <c r="AC51" s="49"/>
      <c r="AD51" s="49"/>
    </row>
    <row r="52" spans="6:30" x14ac:dyDescent="0.3">
      <c r="F52" s="38"/>
      <c r="T52" s="11" t="s">
        <v>142</v>
      </c>
      <c r="U52" s="64">
        <v>2813.87537415</v>
      </c>
      <c r="V52" s="32"/>
      <c r="X52" s="22"/>
      <c r="Z52" s="21"/>
      <c r="AC52" s="49"/>
      <c r="AD52" s="49"/>
    </row>
    <row r="53" spans="6:30" x14ac:dyDescent="0.3">
      <c r="F53" s="38"/>
      <c r="T53" s="11" t="s">
        <v>143</v>
      </c>
      <c r="U53" s="64">
        <v>2914.7486621319999</v>
      </c>
      <c r="V53" s="32"/>
      <c r="X53" s="22"/>
      <c r="Z53" s="21"/>
      <c r="AC53" s="49"/>
      <c r="AD53" s="49"/>
    </row>
    <row r="54" spans="6:30" x14ac:dyDescent="0.3">
      <c r="F54" s="38"/>
      <c r="T54" s="11" t="s">
        <v>144</v>
      </c>
      <c r="U54" s="64">
        <v>2923.601269841</v>
      </c>
      <c r="V54" s="32"/>
      <c r="X54" s="22"/>
      <c r="Z54" s="21"/>
      <c r="AC54" s="49"/>
      <c r="AD54" s="49"/>
    </row>
    <row r="55" spans="6:30" x14ac:dyDescent="0.3">
      <c r="F55" s="38"/>
      <c r="T55" s="11" t="s">
        <v>145</v>
      </c>
      <c r="U55" s="64">
        <v>2974.42829932</v>
      </c>
      <c r="V55" s="32"/>
      <c r="X55" s="22"/>
      <c r="Z55" s="21"/>
      <c r="AC55" s="49"/>
      <c r="AD55" s="49"/>
    </row>
    <row r="56" spans="6:30" x14ac:dyDescent="0.3">
      <c r="F56" s="38"/>
      <c r="T56" s="11" t="s">
        <v>146</v>
      </c>
      <c r="U56" s="64">
        <v>3107.6614965990002</v>
      </c>
      <c r="V56" s="32"/>
      <c r="X56" s="22"/>
      <c r="Z56" s="21"/>
      <c r="AC56" s="49"/>
      <c r="AD56" s="49"/>
    </row>
    <row r="57" spans="6:30" x14ac:dyDescent="0.3">
      <c r="F57" s="38"/>
      <c r="T57" s="11" t="s">
        <v>147</v>
      </c>
      <c r="U57" s="64">
        <v>3114.770068027</v>
      </c>
      <c r="V57" s="32"/>
      <c r="X57" s="22"/>
      <c r="Z57" s="21"/>
      <c r="AC57" s="49"/>
      <c r="AD57" s="49"/>
    </row>
    <row r="58" spans="6:30" x14ac:dyDescent="0.3">
      <c r="F58" s="38"/>
      <c r="T58" s="11" t="s">
        <v>148</v>
      </c>
      <c r="U58" s="64">
        <v>3135.907482993</v>
      </c>
      <c r="V58" s="32"/>
      <c r="X58" s="22"/>
      <c r="Z58" s="21"/>
      <c r="AC58" s="49"/>
      <c r="AD58" s="49"/>
    </row>
    <row r="59" spans="6:30" x14ac:dyDescent="0.3">
      <c r="F59" s="38"/>
      <c r="T59" s="11" t="s">
        <v>149</v>
      </c>
      <c r="U59" s="64">
        <v>3166.3949206349998</v>
      </c>
      <c r="V59" s="32"/>
      <c r="X59" s="22"/>
      <c r="Z59" s="21"/>
      <c r="AC59" s="49"/>
      <c r="AD59" s="49"/>
    </row>
    <row r="60" spans="6:30" x14ac:dyDescent="0.3">
      <c r="T60" s="11" t="s">
        <v>150</v>
      </c>
      <c r="U60" s="64">
        <v>3173.6482539680001</v>
      </c>
      <c r="V60" s="32"/>
      <c r="X60" s="22"/>
      <c r="Z60" s="21"/>
      <c r="AC60" s="49"/>
      <c r="AD60" s="49"/>
    </row>
    <row r="61" spans="6:30" x14ac:dyDescent="0.3">
      <c r="T61" s="11" t="s">
        <v>151</v>
      </c>
      <c r="U61" s="64">
        <v>3206.9768707479998</v>
      </c>
      <c r="V61" s="32"/>
      <c r="X61" s="22"/>
      <c r="Z61" s="21"/>
      <c r="AC61" s="49"/>
      <c r="AD61" s="49"/>
    </row>
    <row r="62" spans="6:30" x14ac:dyDescent="0.3">
      <c r="T62" s="11" t="s">
        <v>152</v>
      </c>
      <c r="U62" s="64">
        <v>3253.7142857140002</v>
      </c>
      <c r="V62" s="32"/>
      <c r="X62" s="22"/>
      <c r="Z62" s="21"/>
      <c r="AC62" s="49"/>
      <c r="AD62" s="49"/>
    </row>
    <row r="63" spans="6:30" x14ac:dyDescent="0.3">
      <c r="T63" s="11" t="s">
        <v>153</v>
      </c>
      <c r="U63" s="64">
        <v>3262.0879818590001</v>
      </c>
      <c r="V63" s="32"/>
      <c r="X63" s="22"/>
      <c r="Z63" s="21"/>
      <c r="AC63" s="49"/>
      <c r="AD63" s="49"/>
    </row>
    <row r="64" spans="6:30" x14ac:dyDescent="0.3">
      <c r="T64" s="11" t="s">
        <v>154</v>
      </c>
      <c r="U64" s="64">
        <v>3310.995011338</v>
      </c>
      <c r="V64" s="32"/>
      <c r="X64" s="22"/>
      <c r="Z64" s="21"/>
      <c r="AC64" s="49"/>
      <c r="AD64" s="49"/>
    </row>
    <row r="65" spans="20:30" x14ac:dyDescent="0.3">
      <c r="T65" s="11" t="s">
        <v>155</v>
      </c>
      <c r="U65" s="64">
        <v>3499.0984126980002</v>
      </c>
      <c r="V65" s="32"/>
      <c r="X65" s="22"/>
      <c r="Z65" s="21"/>
      <c r="AC65" s="49"/>
      <c r="AD65" s="49"/>
    </row>
    <row r="66" spans="20:30" x14ac:dyDescent="0.3">
      <c r="T66" s="11" t="s">
        <v>156</v>
      </c>
      <c r="U66" s="64">
        <v>3507.2653061219999</v>
      </c>
      <c r="V66" s="32"/>
      <c r="X66" s="22"/>
      <c r="Z66" s="21"/>
      <c r="AC66" s="49"/>
      <c r="AD66" s="49"/>
    </row>
    <row r="67" spans="20:30" x14ac:dyDescent="0.3">
      <c r="T67" s="11" t="s">
        <v>157</v>
      </c>
      <c r="U67" s="64">
        <v>3561.1051247169999</v>
      </c>
      <c r="V67" s="32"/>
      <c r="X67" s="22"/>
      <c r="Z67" s="21"/>
      <c r="AC67" s="49"/>
      <c r="AD67" s="49"/>
    </row>
    <row r="68" spans="20:30" x14ac:dyDescent="0.3">
      <c r="T68" s="11" t="s">
        <v>158</v>
      </c>
      <c r="U68" s="64">
        <v>3707.692698413</v>
      </c>
      <c r="V68" s="32"/>
      <c r="X68" s="22"/>
      <c r="Z68" s="21"/>
      <c r="AC68" s="49"/>
      <c r="AD68" s="49"/>
    </row>
    <row r="69" spans="20:30" x14ac:dyDescent="0.3">
      <c r="T69" s="11" t="s">
        <v>159</v>
      </c>
      <c r="U69" s="64">
        <v>3713.855238095</v>
      </c>
      <c r="V69" s="32"/>
      <c r="X69" s="22"/>
      <c r="Z69" s="21"/>
      <c r="AC69" s="49"/>
      <c r="AD69" s="49"/>
    </row>
    <row r="70" spans="20:30" x14ac:dyDescent="0.3">
      <c r="T70" s="11" t="s">
        <v>160</v>
      </c>
      <c r="U70" s="64">
        <v>3736.6367346940001</v>
      </c>
      <c r="V70" s="32"/>
      <c r="X70" s="22"/>
      <c r="Z70" s="21"/>
      <c r="AC70" s="49"/>
      <c r="AD70" s="49"/>
    </row>
    <row r="71" spans="20:30" x14ac:dyDescent="0.3">
      <c r="T71" s="11" t="s">
        <v>161</v>
      </c>
      <c r="U71" s="64">
        <v>3802.0614965989998</v>
      </c>
      <c r="V71" s="32"/>
      <c r="X71" s="22"/>
      <c r="Z71" s="21"/>
      <c r="AC71" s="49"/>
      <c r="AD71" s="49"/>
    </row>
    <row r="72" spans="20:30" x14ac:dyDescent="0.3">
      <c r="T72" s="11" t="s">
        <v>162</v>
      </c>
      <c r="U72" s="64">
        <v>3809.3115646259998</v>
      </c>
      <c r="V72" s="32"/>
      <c r="X72" s="22"/>
      <c r="Z72" s="21"/>
      <c r="AC72" s="49"/>
      <c r="AD72" s="49"/>
    </row>
    <row r="73" spans="20:30" x14ac:dyDescent="0.3">
      <c r="T73" s="11" t="s">
        <v>163</v>
      </c>
      <c r="U73" s="64">
        <v>3861.4610430839998</v>
      </c>
      <c r="V73" s="32"/>
      <c r="X73" s="22"/>
      <c r="Z73" s="21"/>
      <c r="AC73" s="49"/>
      <c r="AD73" s="49"/>
    </row>
    <row r="74" spans="20:30" x14ac:dyDescent="0.3">
      <c r="T74" s="11" t="s">
        <v>164</v>
      </c>
      <c r="U74" s="64">
        <v>3948.379138322</v>
      </c>
      <c r="V74" s="32"/>
      <c r="X74" s="22"/>
      <c r="Z74" s="21"/>
      <c r="AC74" s="49"/>
      <c r="AD74" s="49"/>
    </row>
    <row r="75" spans="20:30" x14ac:dyDescent="0.3">
      <c r="T75" s="11" t="s">
        <v>165</v>
      </c>
      <c r="U75" s="64">
        <v>3956.7557369609999</v>
      </c>
      <c r="V75" s="32"/>
      <c r="X75" s="22"/>
      <c r="Z75" s="21"/>
      <c r="AC75" s="49"/>
      <c r="AD75" s="49"/>
    </row>
    <row r="76" spans="20:30" x14ac:dyDescent="0.3">
      <c r="T76" s="11" t="s">
        <v>166</v>
      </c>
      <c r="U76" s="64">
        <v>4055.765079365</v>
      </c>
      <c r="V76" s="32"/>
      <c r="X76" s="22"/>
      <c r="Z76" s="21"/>
      <c r="AC76" s="49"/>
      <c r="AD76" s="49"/>
    </row>
    <row r="77" spans="20:30" x14ac:dyDescent="0.3">
      <c r="T77" s="11" t="s">
        <v>167</v>
      </c>
      <c r="U77" s="64">
        <v>4172.7390476190003</v>
      </c>
      <c r="V77" s="32"/>
      <c r="X77" s="22"/>
      <c r="Z77" s="21"/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Tabelle27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29.44140625" style="64" bestFit="1" customWidth="1"/>
    <col min="22" max="22" width="10" style="32" bestFit="1" customWidth="1"/>
    <col min="23" max="23" width="4.109375" style="9" bestFit="1" customWidth="1"/>
    <col min="24" max="24" width="10.5546875" style="22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261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51" t="s">
        <v>261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49.783898851961773</v>
      </c>
      <c r="G2" s="13">
        <f t="shared" ref="G2:G27" si="1">Q2/R2*60</f>
        <v>46.932889861884412</v>
      </c>
      <c r="H2" s="52">
        <f t="shared" ref="H2:H27" si="2">(F2-G2)/G2*100</f>
        <v>6.0746504177931513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33.745850340000004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349.008979592</v>
      </c>
      <c r="S2" s="42"/>
      <c r="T2" s="11" t="s">
        <v>92</v>
      </c>
      <c r="U2" s="64">
        <v>2.1463945579999999</v>
      </c>
      <c r="V2" s="32">
        <f>U3-U2</f>
        <v>33.745850340000004</v>
      </c>
      <c r="W2" s="22">
        <v>1</v>
      </c>
      <c r="X2" s="32">
        <f>U4-U2</f>
        <v>349.008979592</v>
      </c>
      <c r="Y2" s="22">
        <v>1</v>
      </c>
      <c r="Z2" s="32">
        <f>X2</f>
        <v>349.008979592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65.825361286349576</v>
      </c>
      <c r="G3" s="13">
        <f t="shared" si="1"/>
        <v>56.46841210171592</v>
      </c>
      <c r="H3" s="52">
        <f t="shared" si="2"/>
        <v>16.570236060080966</v>
      </c>
      <c r="I3" s="32"/>
      <c r="J3" s="11" t="s">
        <v>32</v>
      </c>
      <c r="K3" s="61" t="s">
        <v>76</v>
      </c>
      <c r="L3" s="19">
        <v>44</v>
      </c>
      <c r="M3" s="32">
        <f t="shared" si="3"/>
        <v>40.106122448999997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108.20208616799999</v>
      </c>
      <c r="S3" s="42"/>
      <c r="T3" s="11" t="s">
        <v>93</v>
      </c>
      <c r="U3" s="64">
        <v>35.892244898000001</v>
      </c>
      <c r="V3" s="32">
        <f>U6-U5</f>
        <v>40.106122448999997</v>
      </c>
      <c r="W3" s="22">
        <v>2</v>
      </c>
      <c r="X3" s="32">
        <f>U7-U5</f>
        <v>108.20208616799999</v>
      </c>
      <c r="Y3" s="22">
        <v>2</v>
      </c>
      <c r="Z3" s="32">
        <f t="shared" ref="Z3:Z11" si="5">X3</f>
        <v>108.20208616799999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49.728788859721163</v>
      </c>
      <c r="G4" s="13">
        <f t="shared" si="1"/>
        <v>48.21698165960084</v>
      </c>
      <c r="H4" s="53">
        <f t="shared" si="2"/>
        <v>3.1354247986596979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39.212698412999998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136.259047619</v>
      </c>
      <c r="S4" s="42"/>
      <c r="T4" s="11" t="s">
        <v>94</v>
      </c>
      <c r="U4" s="64">
        <v>351.15537415</v>
      </c>
      <c r="V4" s="32">
        <f>U9-U8</f>
        <v>39.212698412999998</v>
      </c>
      <c r="W4" s="22">
        <v>3</v>
      </c>
      <c r="X4" s="32">
        <f>U10-U8</f>
        <v>136.259047619</v>
      </c>
      <c r="Y4" s="22">
        <v>3</v>
      </c>
      <c r="Z4" s="32">
        <f t="shared" si="5"/>
        <v>136.259047619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173.04811053626551</v>
      </c>
      <c r="G5" s="13">
        <f t="shared" si="1"/>
        <v>158.46296190538925</v>
      </c>
      <c r="H5" s="53">
        <f t="shared" si="2"/>
        <v>9.2041373299486633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30.511746032000019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165.08589569100002</v>
      </c>
      <c r="S5" s="42"/>
      <c r="T5" s="11" t="s">
        <v>95</v>
      </c>
      <c r="U5" s="64">
        <v>356.49886621299999</v>
      </c>
      <c r="V5" s="32">
        <f>U12-U11</f>
        <v>30.511746032000019</v>
      </c>
      <c r="W5" s="22">
        <v>4</v>
      </c>
      <c r="X5" s="32">
        <f>U13-U11</f>
        <v>165.08589569100002</v>
      </c>
      <c r="Y5" s="22">
        <v>4</v>
      </c>
      <c r="Z5" s="32">
        <f t="shared" si="5"/>
        <v>165.08589569100002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53.385709072132606</v>
      </c>
      <c r="G6" s="13">
        <f t="shared" si="1"/>
        <v>51.733313495715265</v>
      </c>
      <c r="H6" s="53">
        <f t="shared" si="2"/>
        <v>3.1940648390020447</v>
      </c>
      <c r="I6" s="32"/>
      <c r="J6" s="11" t="s">
        <v>37</v>
      </c>
      <c r="K6" s="61" t="s">
        <v>387</v>
      </c>
      <c r="L6" s="19">
        <v>69</v>
      </c>
      <c r="M6" s="32">
        <f t="shared" si="3"/>
        <v>77.548843538000028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285.30938775499999</v>
      </c>
      <c r="S6" s="42"/>
      <c r="T6" s="11" t="s">
        <v>96</v>
      </c>
      <c r="U6" s="64">
        <v>396.60498866199998</v>
      </c>
      <c r="V6" s="32">
        <f>U15-U14</f>
        <v>77.548843538000028</v>
      </c>
      <c r="W6" s="22">
        <v>5</v>
      </c>
      <c r="X6" s="32">
        <f>U16-U14</f>
        <v>285.30938775499999</v>
      </c>
      <c r="Y6" s="22">
        <v>5</v>
      </c>
      <c r="Z6" s="32">
        <f t="shared" si="5"/>
        <v>285.30938775499999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47.905587082319165</v>
      </c>
      <c r="G7" s="25">
        <f t="shared" si="1"/>
        <v>45.517725421237742</v>
      </c>
      <c r="H7" s="53">
        <f t="shared" si="2"/>
        <v>5.2460039226109716</v>
      </c>
      <c r="I7" s="32"/>
      <c r="J7" s="11" t="s">
        <v>37</v>
      </c>
      <c r="K7" s="61" t="s">
        <v>388</v>
      </c>
      <c r="L7" s="19">
        <v>39</v>
      </c>
      <c r="M7" s="32">
        <f t="shared" si="3"/>
        <v>48.846077096999807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237.27020408099997</v>
      </c>
      <c r="S7" s="42"/>
      <c r="T7" s="11" t="s">
        <v>97</v>
      </c>
      <c r="U7" s="64">
        <v>464.70095238099998</v>
      </c>
      <c r="V7" s="32">
        <f>U18-U17</f>
        <v>48.846077096999807</v>
      </c>
      <c r="W7" s="22">
        <v>6</v>
      </c>
      <c r="X7" s="32">
        <f>U19-U17</f>
        <v>237.27020408099997</v>
      </c>
      <c r="Y7" s="22">
        <v>6</v>
      </c>
      <c r="Z7" s="32">
        <f t="shared" si="5"/>
        <v>237.27020408099997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47.112700131541494</v>
      </c>
      <c r="G8" s="25">
        <f t="shared" si="1"/>
        <v>45.208462629790994</v>
      </c>
      <c r="H8" s="53">
        <f t="shared" si="2"/>
        <v>4.2121262059808835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50.941678004000096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196.42340136000007</v>
      </c>
      <c r="S8" s="42"/>
      <c r="T8" s="11" t="s">
        <v>98</v>
      </c>
      <c r="U8" s="64">
        <v>468.87619047599998</v>
      </c>
      <c r="V8" s="32">
        <f>U21-U20</f>
        <v>50.941678004000096</v>
      </c>
      <c r="W8" s="22">
        <v>7</v>
      </c>
      <c r="X8" s="32">
        <f>U22-U20</f>
        <v>196.42340136000007</v>
      </c>
      <c r="Y8" s="22">
        <v>7</v>
      </c>
      <c r="Z8" s="32">
        <f t="shared" si="5"/>
        <v>196.42340136000007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114.23624365911279</v>
      </c>
      <c r="G9" s="25">
        <f t="shared" si="1"/>
        <v>96.865962840739968</v>
      </c>
      <c r="H9" s="52">
        <f t="shared" si="2"/>
        <v>17.932285303282207</v>
      </c>
      <c r="I9" s="32"/>
      <c r="J9" s="11" t="s">
        <v>37</v>
      </c>
      <c r="K9" s="11" t="s">
        <v>40</v>
      </c>
      <c r="L9" s="19">
        <v>76</v>
      </c>
      <c r="M9" s="32">
        <f t="shared" si="3"/>
        <v>39.917278912000029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128.21841269900005</v>
      </c>
      <c r="S9" s="42"/>
      <c r="T9" s="11" t="s">
        <v>99</v>
      </c>
      <c r="U9" s="64">
        <v>508.08888888899997</v>
      </c>
      <c r="V9" s="32">
        <f>U24-U23</f>
        <v>39.917278912000029</v>
      </c>
      <c r="W9" s="22">
        <v>8</v>
      </c>
      <c r="X9" s="32">
        <f>U25-U23</f>
        <v>128.21841269900005</v>
      </c>
      <c r="Y9" s="22">
        <v>8</v>
      </c>
      <c r="Z9" s="32">
        <f t="shared" si="5"/>
        <v>128.21841269900005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58.676695355102673</v>
      </c>
      <c r="G10" s="25">
        <f t="shared" si="1"/>
        <v>51.876990978118286</v>
      </c>
      <c r="H10" s="52">
        <f t="shared" si="2"/>
        <v>13.107360794793403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39.879546484999992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149.19909297100003</v>
      </c>
      <c r="S10" s="42"/>
      <c r="T10" s="11" t="s">
        <v>100</v>
      </c>
      <c r="U10" s="64">
        <v>605.13523809499998</v>
      </c>
      <c r="V10" s="32">
        <f>U27-U26</f>
        <v>39.879546484999992</v>
      </c>
      <c r="W10" s="22">
        <v>9</v>
      </c>
      <c r="X10" s="32">
        <f>U28-U26</f>
        <v>149.19909297100003</v>
      </c>
      <c r="Y10" s="22">
        <v>9</v>
      </c>
      <c r="Z10" s="32">
        <f t="shared" si="5"/>
        <v>149.19909297100003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42.50192752464806</v>
      </c>
      <c r="G11" s="25">
        <f t="shared" si="1"/>
        <v>40.855014269544931</v>
      </c>
      <c r="H11" s="53">
        <f t="shared" si="2"/>
        <v>4.031116582746634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39.527619048000133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196.79346938800018</v>
      </c>
      <c r="S11" s="42"/>
      <c r="T11" s="11" t="s">
        <v>101</v>
      </c>
      <c r="U11" s="64">
        <v>609.58984126999997</v>
      </c>
      <c r="V11" s="32">
        <f>U30-U29</f>
        <v>39.527619048000133</v>
      </c>
      <c r="W11" s="22">
        <v>10</v>
      </c>
      <c r="X11" s="32">
        <f>U31-U29</f>
        <v>196.79346938800018</v>
      </c>
      <c r="Y11" s="22">
        <v>10</v>
      </c>
      <c r="Z11" s="32">
        <f t="shared" si="5"/>
        <v>196.79346938800018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39.257494574278311</v>
      </c>
      <c r="G12" s="25">
        <f t="shared" si="1"/>
        <v>37.432585292353913</v>
      </c>
      <c r="H12" s="53">
        <f t="shared" si="2"/>
        <v>4.8751890035689298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42.794376416999967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92.432834466999793</v>
      </c>
      <c r="S12" s="42"/>
      <c r="T12" s="11" t="s">
        <v>102</v>
      </c>
      <c r="U12" s="64">
        <v>640.10158730199998</v>
      </c>
      <c r="V12" s="32">
        <f>U33-U32</f>
        <v>42.794376416999967</v>
      </c>
      <c r="W12" s="22" t="s">
        <v>68</v>
      </c>
      <c r="X12" s="32">
        <f>U38-U32</f>
        <v>278.32018140599985</v>
      </c>
      <c r="Y12" s="22">
        <v>11</v>
      </c>
      <c r="Z12" s="32">
        <f>V12+X30</f>
        <v>92.432834466999793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72.921951914060415</v>
      </c>
      <c r="G13" s="25">
        <f t="shared" si="1"/>
        <v>65.813889322258248</v>
      </c>
      <c r="H13" s="52">
        <f t="shared" si="2"/>
        <v>10.80024697673994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20.021405896000033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44.36752834500021</v>
      </c>
      <c r="S13" s="42"/>
      <c r="T13" s="11" t="s">
        <v>103</v>
      </c>
      <c r="U13" s="64">
        <v>774.67573696099998</v>
      </c>
      <c r="V13" s="32">
        <f>U34-U33</f>
        <v>20.021405896000033</v>
      </c>
      <c r="W13" s="22" t="s">
        <v>42</v>
      </c>
      <c r="X13" s="32">
        <f>U41-U39</f>
        <v>154.19210884299991</v>
      </c>
      <c r="Y13" s="22">
        <v>12</v>
      </c>
      <c r="Z13" s="32">
        <f>V13+X31</f>
        <v>44.36752834500021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32.231667889683621</v>
      </c>
      <c r="G14" s="25">
        <f t="shared" si="1"/>
        <v>29.677822101010463</v>
      </c>
      <c r="H14" s="53">
        <f t="shared" si="2"/>
        <v>8.6052331602398979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63.291791383000145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141.51981859399984</v>
      </c>
      <c r="S14" s="42"/>
      <c r="T14" s="11" t="s">
        <v>104</v>
      </c>
      <c r="U14" s="64">
        <v>779.250068027</v>
      </c>
      <c r="V14" s="32">
        <f>U35-U34</f>
        <v>63.291791383000145</v>
      </c>
      <c r="W14" s="22" t="s">
        <v>43</v>
      </c>
      <c r="X14" s="32">
        <f>U44-U42</f>
        <v>130.05351473900009</v>
      </c>
      <c r="Y14" s="22">
        <v>13</v>
      </c>
      <c r="Z14" s="32">
        <f>V14+X32</f>
        <v>141.51981859399984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40.393720760426767</v>
      </c>
      <c r="G15" s="25">
        <f t="shared" si="1"/>
        <v>37.355997289490958</v>
      </c>
      <c r="H15" s="53">
        <f t="shared" si="2"/>
        <v>8.1318227094699616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38.619863944999906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154.19210884299991</v>
      </c>
      <c r="S15" s="42"/>
      <c r="T15" s="11" t="s">
        <v>105</v>
      </c>
      <c r="U15" s="64">
        <v>856.79891156500003</v>
      </c>
      <c r="V15" s="32">
        <f>U40-U39</f>
        <v>38.619863944999906</v>
      </c>
      <c r="W15" s="22">
        <v>12</v>
      </c>
      <c r="X15" s="32">
        <f>U47-U45</f>
        <v>192.44408163300022</v>
      </c>
      <c r="Y15" s="22">
        <v>14</v>
      </c>
      <c r="Z15" s="32">
        <f t="shared" ref="Z15:Z27" si="7">X13</f>
        <v>154.19210884299991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97.613945491207105</v>
      </c>
      <c r="G16" s="25">
        <f t="shared" si="1"/>
        <v>86.11836460150181</v>
      </c>
      <c r="H16" s="52">
        <f t="shared" si="2"/>
        <v>13.348582434071007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28.274648525999964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130.05351473900009</v>
      </c>
      <c r="S16" s="42"/>
      <c r="T16" s="11" t="s">
        <v>106</v>
      </c>
      <c r="U16" s="64">
        <v>1064.559455782</v>
      </c>
      <c r="V16" s="32">
        <f>U43-U42</f>
        <v>28.274648525999964</v>
      </c>
      <c r="W16" s="22">
        <v>13</v>
      </c>
      <c r="X16" s="32">
        <f>U50-U48</f>
        <v>111.58494331099973</v>
      </c>
      <c r="Y16" s="22">
        <v>15</v>
      </c>
      <c r="Z16" s="32">
        <f t="shared" si="7"/>
        <v>130.05351473900009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44.091462544231057</v>
      </c>
      <c r="G17" s="13">
        <f t="shared" si="1"/>
        <v>40.920977840295393</v>
      </c>
      <c r="H17" s="53">
        <f t="shared" si="2"/>
        <v>7.7478224403856943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53.411700681000184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192.44408163300022</v>
      </c>
      <c r="S17" s="42"/>
      <c r="T17" s="11" t="s">
        <v>107</v>
      </c>
      <c r="U17" s="64">
        <v>1069.0612244900001</v>
      </c>
      <c r="V17" s="32">
        <f>U46-U45</f>
        <v>53.411700681000184</v>
      </c>
      <c r="W17" s="22">
        <v>14</v>
      </c>
      <c r="X17" s="32">
        <f>U53-U51</f>
        <v>106.19863945499992</v>
      </c>
      <c r="Y17" s="22">
        <v>16</v>
      </c>
      <c r="Z17" s="32">
        <f t="shared" si="7"/>
        <v>192.44408163300022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48.414152887662624</v>
      </c>
      <c r="G18" s="13">
        <f t="shared" si="1"/>
        <v>46.242798059398588</v>
      </c>
      <c r="H18" s="53">
        <f t="shared" si="2"/>
        <v>4.6955524306183722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30.982675737000136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111.58494331099973</v>
      </c>
      <c r="S18" s="42"/>
      <c r="T18" s="11" t="s">
        <v>108</v>
      </c>
      <c r="U18" s="64">
        <v>1117.9073015869999</v>
      </c>
      <c r="V18" s="32">
        <f>U49-U48</f>
        <v>30.982675737000136</v>
      </c>
      <c r="W18" s="22">
        <v>15</v>
      </c>
      <c r="X18" s="32">
        <f>U56-U54</f>
        <v>174.84335600899976</v>
      </c>
      <c r="Y18" s="22">
        <v>17</v>
      </c>
      <c r="Z18" s="32">
        <f t="shared" si="7"/>
        <v>111.58494331099973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101.88002127067764</v>
      </c>
      <c r="G19" s="25">
        <f t="shared" si="1"/>
        <v>79.944414011042994</v>
      </c>
      <c r="H19" s="52">
        <f t="shared" si="2"/>
        <v>27.438574077989504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21.495873015000143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106.19863945499992</v>
      </c>
      <c r="S19" s="42"/>
      <c r="T19" s="11" t="s">
        <v>109</v>
      </c>
      <c r="U19" s="64">
        <v>1306.3314285710001</v>
      </c>
      <c r="V19" s="32">
        <f>U52-U51</f>
        <v>21.495873015000143</v>
      </c>
      <c r="W19" s="22">
        <v>16</v>
      </c>
      <c r="X19" s="32">
        <f>U59-U57</f>
        <v>49.783582767000098</v>
      </c>
      <c r="Y19" s="22">
        <v>18</v>
      </c>
      <c r="Z19" s="32">
        <f t="shared" si="7"/>
        <v>106.19863945499992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72.478399699134116</v>
      </c>
      <c r="G20" s="25">
        <f t="shared" si="1"/>
        <v>67.260205182716078</v>
      </c>
      <c r="H20" s="53">
        <f t="shared" si="2"/>
        <v>7.7582197411419171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46.358639455999764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174.84335600899976</v>
      </c>
      <c r="S20" s="42"/>
      <c r="T20" s="11" t="s">
        <v>110</v>
      </c>
      <c r="U20" s="64">
        <v>1308.5605442179999</v>
      </c>
      <c r="V20" s="32">
        <f>U55-U54</f>
        <v>46.358639455999764</v>
      </c>
      <c r="W20" s="22">
        <v>17</v>
      </c>
      <c r="X20" s="32">
        <f>U62-U60</f>
        <v>78.375328797999828</v>
      </c>
      <c r="Y20" s="22">
        <v>19</v>
      </c>
      <c r="Z20" s="32">
        <f t="shared" si="7"/>
        <v>174.84335600899976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93.937951078419559</v>
      </c>
      <c r="G21" s="25">
        <f t="shared" si="1"/>
        <v>90.391244460270187</v>
      </c>
      <c r="H21" s="53">
        <f t="shared" si="2"/>
        <v>3.9237280549979174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21.716462586000034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49.783582767000098</v>
      </c>
      <c r="S21" s="42"/>
      <c r="T21" s="11" t="s">
        <v>111</v>
      </c>
      <c r="U21" s="64">
        <v>1359.502222222</v>
      </c>
      <c r="V21" s="32">
        <f>U58-U57</f>
        <v>21.716462586000034</v>
      </c>
      <c r="W21" s="22">
        <v>18</v>
      </c>
      <c r="X21" s="32">
        <f>U65-U63</f>
        <v>225.89750566900011</v>
      </c>
      <c r="Y21" s="22">
        <v>20</v>
      </c>
      <c r="Z21" s="32">
        <f t="shared" si="7"/>
        <v>49.783582767000098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70.646237630067333</v>
      </c>
      <c r="G22" s="13">
        <f t="shared" si="1"/>
        <v>66.092225697076699</v>
      </c>
      <c r="H22" s="53">
        <f t="shared" si="2"/>
        <v>6.8903897318623066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32.556553288000032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78.375328797999828</v>
      </c>
      <c r="S22" s="42"/>
      <c r="T22" s="11" t="s">
        <v>112</v>
      </c>
      <c r="U22" s="64">
        <v>1504.983945578</v>
      </c>
      <c r="V22" s="32">
        <f>U61-U60</f>
        <v>32.556553288000032</v>
      </c>
      <c r="W22" s="22">
        <v>19</v>
      </c>
      <c r="X22" s="32">
        <f>U68-U66</f>
        <v>259.2449886620002</v>
      </c>
      <c r="Y22" s="22">
        <v>21</v>
      </c>
      <c r="Z22" s="32">
        <f t="shared" si="7"/>
        <v>78.375328797999828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47.285533551870266</v>
      </c>
      <c r="G23" s="13">
        <f t="shared" si="1"/>
        <v>44.223595875547232</v>
      </c>
      <c r="H23" s="53">
        <f t="shared" si="2"/>
        <v>6.9237646005536284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46.314376416999949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225.89750566900011</v>
      </c>
      <c r="S23" s="42"/>
      <c r="T23" s="11" t="s">
        <v>113</v>
      </c>
      <c r="U23" s="64">
        <v>1508.434285714</v>
      </c>
      <c r="V23" s="32">
        <f>U64-U63</f>
        <v>46.314376416999949</v>
      </c>
      <c r="W23" s="22">
        <v>20</v>
      </c>
      <c r="X23" s="32">
        <f>U71-U69</f>
        <v>81.997641723000015</v>
      </c>
      <c r="Y23" s="22">
        <v>22</v>
      </c>
      <c r="Z23" s="32">
        <f t="shared" si="7"/>
        <v>225.89750566900011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28.100823621308926</v>
      </c>
      <c r="G24" s="13">
        <f t="shared" si="1"/>
        <v>28.698722541943376</v>
      </c>
      <c r="H24" s="53">
        <f t="shared" si="2"/>
        <v>-2.0833642325389783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72.595736961000057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259.2449886620002</v>
      </c>
      <c r="S24" s="42"/>
      <c r="T24" s="11" t="s">
        <v>114</v>
      </c>
      <c r="U24" s="64">
        <v>1548.351564626</v>
      </c>
      <c r="V24" s="32">
        <f>U67-U66</f>
        <v>72.595736961000057</v>
      </c>
      <c r="W24" s="22">
        <v>21</v>
      </c>
      <c r="X24" s="32">
        <f>U74-U72</f>
        <v>171.74639455799979</v>
      </c>
      <c r="Y24" s="22">
        <v>23</v>
      </c>
      <c r="Z24" s="32">
        <f t="shared" si="7"/>
        <v>259.2449886620002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97.354677565388144</v>
      </c>
      <c r="G25" s="13">
        <f t="shared" si="1"/>
        <v>93.661230233232303</v>
      </c>
      <c r="H25" s="53">
        <f t="shared" si="2"/>
        <v>3.9434110815740229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21.57061224500012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81.997641723000015</v>
      </c>
      <c r="S25" s="42"/>
      <c r="T25" s="11" t="s">
        <v>115</v>
      </c>
      <c r="U25" s="64">
        <v>1636.6526984130001</v>
      </c>
      <c r="V25" s="32">
        <f>U70-U69</f>
        <v>21.57061224500012</v>
      </c>
      <c r="W25" s="22">
        <v>22</v>
      </c>
      <c r="X25" s="32">
        <f>U77-U75</f>
        <v>255.07990929700009</v>
      </c>
      <c r="Y25" s="22">
        <v>24</v>
      </c>
      <c r="Z25" s="32">
        <f t="shared" si="7"/>
        <v>81.997641723000015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35.990311179619965</v>
      </c>
      <c r="G26" s="13">
        <f t="shared" si="1"/>
        <v>33.363110851593142</v>
      </c>
      <c r="H26" s="53">
        <f t="shared" si="2"/>
        <v>7.8745664327083293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62.516825397000048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171.74639455799979</v>
      </c>
      <c r="S26" s="42"/>
      <c r="T26" s="11" t="s">
        <v>116</v>
      </c>
      <c r="U26" s="64">
        <v>1642.272653061</v>
      </c>
      <c r="V26" s="32">
        <f>U73-U72</f>
        <v>62.516825397000048</v>
      </c>
      <c r="W26" s="22">
        <v>23</v>
      </c>
      <c r="X26" s="2">
        <f>SUM(X2:X25)</f>
        <v>4221.5321541940002</v>
      </c>
      <c r="Z26" s="32">
        <f t="shared" si="7"/>
        <v>171.74639455799979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48.492011260186622</v>
      </c>
      <c r="G27" s="13">
        <f t="shared" si="1"/>
        <v>43.045334421910631</v>
      </c>
      <c r="H27" s="52">
        <f t="shared" si="2"/>
        <v>12.653350035314309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111.35854875199948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255.07990929700009</v>
      </c>
      <c r="S27" s="42"/>
      <c r="T27" s="11" t="s">
        <v>117</v>
      </c>
      <c r="U27" s="64">
        <v>1682.152199546</v>
      </c>
      <c r="V27" s="32">
        <f>U76-U75</f>
        <v>111.35854875199948</v>
      </c>
      <c r="W27" s="22">
        <v>24</v>
      </c>
      <c r="X27" s="32">
        <f t="shared" ref="X27:X32" si="8">U33-U32</f>
        <v>42.794376416999967</v>
      </c>
      <c r="Y27" s="43" t="str">
        <f>W12</f>
        <v>11a</v>
      </c>
      <c r="Z27" s="32">
        <f t="shared" si="7"/>
        <v>255.07990929700009</v>
      </c>
      <c r="AA27" s="21">
        <v>24</v>
      </c>
      <c r="AC27" s="49"/>
      <c r="AD27" s="49"/>
    </row>
    <row r="28" spans="1:30" x14ac:dyDescent="0.3">
      <c r="T28" s="11" t="s">
        <v>118</v>
      </c>
      <c r="U28" s="64">
        <v>1791.4717460320001</v>
      </c>
      <c r="X28" s="32">
        <f t="shared" si="8"/>
        <v>20.021405896000033</v>
      </c>
      <c r="Y28" s="43" t="str">
        <f>W13</f>
        <v>11b</v>
      </c>
      <c r="AC28" s="49"/>
      <c r="AD28" s="49"/>
    </row>
    <row r="29" spans="1:30" x14ac:dyDescent="0.3">
      <c r="T29" s="11" t="s">
        <v>119</v>
      </c>
      <c r="U29" s="64">
        <v>1796.2710204079999</v>
      </c>
      <c r="X29" s="32">
        <f t="shared" si="8"/>
        <v>63.291791383000145</v>
      </c>
      <c r="Y29" s="43" t="str">
        <f>W14</f>
        <v>11c</v>
      </c>
      <c r="AC29" s="49"/>
      <c r="AD29" s="49"/>
    </row>
    <row r="30" spans="1:30" x14ac:dyDescent="0.3">
      <c r="T30" s="11" t="s">
        <v>120</v>
      </c>
      <c r="U30" s="64">
        <v>1835.798639456</v>
      </c>
      <c r="X30" s="32">
        <f t="shared" si="8"/>
        <v>49.638458049999826</v>
      </c>
      <c r="Y30" s="21" t="s">
        <v>69</v>
      </c>
      <c r="AC30" s="49"/>
      <c r="AD30" s="49"/>
    </row>
    <row r="31" spans="1:30" x14ac:dyDescent="0.3">
      <c r="T31" s="11" t="s">
        <v>121</v>
      </c>
      <c r="U31" s="64">
        <v>1993.0644897960001</v>
      </c>
      <c r="X31" s="32">
        <f t="shared" si="8"/>
        <v>24.346122449000177</v>
      </c>
      <c r="Y31" s="21" t="s">
        <v>70</v>
      </c>
      <c r="AC31" s="49"/>
      <c r="AD31" s="49"/>
    </row>
    <row r="32" spans="1:30" x14ac:dyDescent="0.3">
      <c r="T32" s="11" t="s">
        <v>122</v>
      </c>
      <c r="U32" s="64">
        <v>1994.872743764</v>
      </c>
      <c r="X32" s="32">
        <f t="shared" si="8"/>
        <v>78.228027210999699</v>
      </c>
      <c r="Y32" s="21" t="s">
        <v>71</v>
      </c>
      <c r="AC32" s="49"/>
      <c r="AD32" s="49"/>
    </row>
    <row r="33" spans="20:30" x14ac:dyDescent="0.3">
      <c r="T33" s="11" t="s">
        <v>123</v>
      </c>
      <c r="U33" s="64">
        <v>2037.667120181</v>
      </c>
      <c r="AC33" s="49"/>
      <c r="AD33" s="49"/>
    </row>
    <row r="34" spans="20:30" x14ac:dyDescent="0.3">
      <c r="T34" s="11" t="s">
        <v>124</v>
      </c>
      <c r="U34" s="64">
        <v>2057.688526077</v>
      </c>
      <c r="AC34" s="49"/>
      <c r="AD34" s="49"/>
    </row>
    <row r="35" spans="20:30" x14ac:dyDescent="0.3">
      <c r="T35" s="11" t="s">
        <v>125</v>
      </c>
      <c r="U35" s="64">
        <v>2120.9803174600002</v>
      </c>
      <c r="AC35" s="49"/>
      <c r="AD35" s="49"/>
    </row>
    <row r="36" spans="20:30" x14ac:dyDescent="0.3">
      <c r="T36" s="11" t="s">
        <v>126</v>
      </c>
      <c r="U36" s="64">
        <v>2170.61877551</v>
      </c>
      <c r="AC36" s="49"/>
      <c r="AD36" s="49"/>
    </row>
    <row r="37" spans="20:30" x14ac:dyDescent="0.3">
      <c r="T37" s="11" t="s">
        <v>127</v>
      </c>
      <c r="U37" s="64">
        <v>2194.9648979590002</v>
      </c>
      <c r="AC37" s="49"/>
      <c r="AD37" s="49"/>
    </row>
    <row r="38" spans="20:30" x14ac:dyDescent="0.3">
      <c r="T38" s="11" t="s">
        <v>128</v>
      </c>
      <c r="U38" s="64">
        <v>2273.1929251699999</v>
      </c>
      <c r="AC38" s="49"/>
      <c r="AD38" s="49"/>
    </row>
    <row r="39" spans="20:30" x14ac:dyDescent="0.3">
      <c r="T39" s="11" t="s">
        <v>129</v>
      </c>
      <c r="U39" s="64">
        <v>2277.598911565</v>
      </c>
      <c r="AC39" s="49"/>
      <c r="AD39" s="49"/>
    </row>
    <row r="40" spans="20:30" x14ac:dyDescent="0.3">
      <c r="T40" s="11" t="s">
        <v>130</v>
      </c>
      <c r="U40" s="64">
        <v>2316.2187755099999</v>
      </c>
      <c r="AC40" s="49"/>
      <c r="AD40" s="49"/>
    </row>
    <row r="41" spans="20:30" x14ac:dyDescent="0.3">
      <c r="T41" s="11" t="s">
        <v>131</v>
      </c>
      <c r="U41" s="64">
        <v>2431.7910204079999</v>
      </c>
      <c r="AC41" s="49"/>
      <c r="AD41" s="49"/>
    </row>
    <row r="42" spans="20:30" x14ac:dyDescent="0.3">
      <c r="T42" s="11" t="s">
        <v>132</v>
      </c>
      <c r="U42" s="64">
        <v>2439.170612245</v>
      </c>
      <c r="AC42" s="49"/>
      <c r="AD42" s="49"/>
    </row>
    <row r="43" spans="20:30" x14ac:dyDescent="0.3">
      <c r="T43" s="11" t="s">
        <v>133</v>
      </c>
      <c r="U43" s="64">
        <v>2467.445260771</v>
      </c>
      <c r="AC43" s="49"/>
      <c r="AD43" s="49"/>
    </row>
    <row r="44" spans="20:30" x14ac:dyDescent="0.3">
      <c r="T44" s="11" t="s">
        <v>134</v>
      </c>
      <c r="U44" s="64">
        <v>2569.2241269840001</v>
      </c>
      <c r="AC44" s="49"/>
      <c r="AD44" s="49"/>
    </row>
    <row r="45" spans="20:30" x14ac:dyDescent="0.3">
      <c r="T45" s="11" t="s">
        <v>135</v>
      </c>
      <c r="U45" s="64">
        <v>2575.1887528339998</v>
      </c>
      <c r="AC45" s="49"/>
      <c r="AD45" s="49"/>
    </row>
    <row r="46" spans="20:30" x14ac:dyDescent="0.3">
      <c r="T46" s="11" t="s">
        <v>136</v>
      </c>
      <c r="U46" s="64">
        <v>2628.600453515</v>
      </c>
      <c r="AC46" s="49"/>
      <c r="AD46" s="49"/>
    </row>
    <row r="47" spans="20:30" x14ac:dyDescent="0.3">
      <c r="T47" s="11" t="s">
        <v>137</v>
      </c>
      <c r="U47" s="64">
        <v>2767.6328344670001</v>
      </c>
      <c r="AC47" s="49"/>
      <c r="AD47" s="49"/>
    </row>
    <row r="48" spans="20:30" x14ac:dyDescent="0.3">
      <c r="T48" s="11" t="s">
        <v>138</v>
      </c>
      <c r="U48" s="64">
        <v>2769.7443990930001</v>
      </c>
      <c r="AC48" s="49"/>
      <c r="AD48" s="49"/>
    </row>
    <row r="49" spans="20:30" x14ac:dyDescent="0.3">
      <c r="T49" s="11" t="s">
        <v>139</v>
      </c>
      <c r="U49" s="64">
        <v>2800.7270748300002</v>
      </c>
      <c r="AC49" s="49"/>
      <c r="AD49" s="49"/>
    </row>
    <row r="50" spans="20:30" x14ac:dyDescent="0.3">
      <c r="T50" s="11" t="s">
        <v>140</v>
      </c>
      <c r="U50" s="64">
        <v>2881.3293424039998</v>
      </c>
      <c r="AC50" s="49"/>
      <c r="AD50" s="49"/>
    </row>
    <row r="51" spans="20:30" x14ac:dyDescent="0.3">
      <c r="T51" s="11" t="s">
        <v>141</v>
      </c>
      <c r="U51" s="64">
        <v>2884.717278912</v>
      </c>
      <c r="AC51" s="49"/>
      <c r="AD51" s="49"/>
    </row>
    <row r="52" spans="20:30" x14ac:dyDescent="0.3">
      <c r="T52" s="11" t="s">
        <v>142</v>
      </c>
      <c r="U52" s="64">
        <v>2906.2131519270001</v>
      </c>
      <c r="AC52" s="49"/>
      <c r="AD52" s="49"/>
    </row>
    <row r="53" spans="20:30" x14ac:dyDescent="0.3">
      <c r="T53" s="11" t="s">
        <v>143</v>
      </c>
      <c r="U53" s="64">
        <v>2990.9159183669999</v>
      </c>
      <c r="AC53" s="49"/>
      <c r="AD53" s="49"/>
    </row>
    <row r="54" spans="20:30" x14ac:dyDescent="0.3">
      <c r="T54" s="11" t="s">
        <v>144</v>
      </c>
      <c r="U54" s="64">
        <v>2992.6487074830002</v>
      </c>
      <c r="AC54" s="49"/>
      <c r="AD54" s="49"/>
    </row>
    <row r="55" spans="20:30" x14ac:dyDescent="0.3">
      <c r="T55" s="11" t="s">
        <v>145</v>
      </c>
      <c r="U55" s="64">
        <v>3039.0073469389999</v>
      </c>
      <c r="AC55" s="49"/>
      <c r="AD55" s="49"/>
    </row>
    <row r="56" spans="20:30" x14ac:dyDescent="0.3">
      <c r="T56" s="11" t="s">
        <v>146</v>
      </c>
      <c r="U56" s="64">
        <v>3167.4920634919999</v>
      </c>
      <c r="AC56" s="49"/>
      <c r="AD56" s="49"/>
    </row>
    <row r="57" spans="20:30" x14ac:dyDescent="0.3">
      <c r="T57" s="11" t="s">
        <v>147</v>
      </c>
      <c r="U57" s="64">
        <v>3169.9243537409998</v>
      </c>
      <c r="AC57" s="49"/>
      <c r="AD57" s="49"/>
    </row>
    <row r="58" spans="20:30" x14ac:dyDescent="0.3">
      <c r="T58" s="11" t="s">
        <v>148</v>
      </c>
      <c r="U58" s="64">
        <v>3191.6408163269998</v>
      </c>
      <c r="AC58" s="49"/>
      <c r="AD58" s="49"/>
    </row>
    <row r="59" spans="20:30" x14ac:dyDescent="0.3">
      <c r="T59" s="11" t="s">
        <v>149</v>
      </c>
      <c r="U59" s="64">
        <v>3219.7079365079999</v>
      </c>
      <c r="AC59" s="49"/>
      <c r="AD59" s="49"/>
    </row>
    <row r="60" spans="20:30" x14ac:dyDescent="0.3">
      <c r="T60" s="11" t="s">
        <v>150</v>
      </c>
      <c r="U60" s="64">
        <v>3226.4511564630002</v>
      </c>
      <c r="AC60" s="49"/>
      <c r="AD60" s="49"/>
    </row>
    <row r="61" spans="20:30" x14ac:dyDescent="0.3">
      <c r="T61" s="11" t="s">
        <v>151</v>
      </c>
      <c r="U61" s="64">
        <v>3259.0077097510002</v>
      </c>
      <c r="AC61" s="49"/>
      <c r="AD61" s="49"/>
    </row>
    <row r="62" spans="20:30" x14ac:dyDescent="0.3">
      <c r="T62" s="11" t="s">
        <v>152</v>
      </c>
      <c r="U62" s="64">
        <v>3304.826485261</v>
      </c>
      <c r="AC62" s="49"/>
      <c r="AD62" s="49"/>
    </row>
    <row r="63" spans="20:30" x14ac:dyDescent="0.3">
      <c r="T63" s="11" t="s">
        <v>153</v>
      </c>
      <c r="U63" s="64">
        <v>3310.0371882089999</v>
      </c>
      <c r="AC63" s="49"/>
      <c r="AD63" s="49"/>
    </row>
    <row r="64" spans="20:30" x14ac:dyDescent="0.3">
      <c r="T64" s="11" t="s">
        <v>154</v>
      </c>
      <c r="U64" s="64">
        <v>3356.3515646259998</v>
      </c>
      <c r="AC64" s="49"/>
      <c r="AD64" s="49"/>
    </row>
    <row r="65" spans="20:30" x14ac:dyDescent="0.3">
      <c r="T65" s="11" t="s">
        <v>155</v>
      </c>
      <c r="U65" s="64">
        <v>3535.934693878</v>
      </c>
      <c r="AC65" s="49"/>
      <c r="AD65" s="49"/>
    </row>
    <row r="66" spans="20:30" x14ac:dyDescent="0.3">
      <c r="T66" s="11" t="s">
        <v>156</v>
      </c>
      <c r="U66" s="64">
        <v>3542.2156916099998</v>
      </c>
      <c r="AC66" s="49"/>
      <c r="AD66" s="49"/>
    </row>
    <row r="67" spans="20:30" x14ac:dyDescent="0.3">
      <c r="T67" s="11" t="s">
        <v>157</v>
      </c>
      <c r="U67" s="64">
        <v>3614.8114285709999</v>
      </c>
      <c r="AC67" s="49"/>
      <c r="AD67" s="49"/>
    </row>
    <row r="68" spans="20:30" x14ac:dyDescent="0.3">
      <c r="T68" s="11" t="s">
        <v>158</v>
      </c>
      <c r="U68" s="64">
        <v>3801.460680272</v>
      </c>
      <c r="AC68" s="49"/>
      <c r="AD68" s="49"/>
    </row>
    <row r="69" spans="20:30" x14ac:dyDescent="0.3">
      <c r="T69" s="11" t="s">
        <v>159</v>
      </c>
      <c r="U69" s="64">
        <v>3805.8906122449998</v>
      </c>
      <c r="AC69" s="49"/>
      <c r="AD69" s="49"/>
    </row>
    <row r="70" spans="20:30" x14ac:dyDescent="0.3">
      <c r="T70" s="11" t="s">
        <v>160</v>
      </c>
      <c r="U70" s="64">
        <v>3827.4612244899999</v>
      </c>
      <c r="AC70" s="49"/>
      <c r="AD70" s="49"/>
    </row>
    <row r="71" spans="20:30" x14ac:dyDescent="0.3">
      <c r="T71" s="11" t="s">
        <v>161</v>
      </c>
      <c r="U71" s="64">
        <v>3887.8882539679998</v>
      </c>
      <c r="AC71" s="49"/>
      <c r="AD71" s="49"/>
    </row>
    <row r="72" spans="20:30" x14ac:dyDescent="0.3">
      <c r="T72" s="11" t="s">
        <v>162</v>
      </c>
      <c r="U72" s="64">
        <v>3893.394285714</v>
      </c>
      <c r="AC72" s="49"/>
      <c r="AD72" s="49"/>
    </row>
    <row r="73" spans="20:30" x14ac:dyDescent="0.3">
      <c r="T73" s="11" t="s">
        <v>163</v>
      </c>
      <c r="U73" s="64">
        <v>3955.9111111110001</v>
      </c>
      <c r="AC73" s="49"/>
      <c r="AD73" s="49"/>
    </row>
    <row r="74" spans="20:30" x14ac:dyDescent="0.3">
      <c r="T74" s="11" t="s">
        <v>164</v>
      </c>
      <c r="U74" s="64">
        <v>4065.1406802719998</v>
      </c>
      <c r="AC74" s="49"/>
      <c r="AD74" s="49"/>
    </row>
    <row r="75" spans="20:30" x14ac:dyDescent="0.3">
      <c r="T75" s="11" t="s">
        <v>165</v>
      </c>
      <c r="U75" s="64">
        <v>4070.5625396830001</v>
      </c>
      <c r="AC75" s="49"/>
      <c r="AD75" s="49"/>
    </row>
    <row r="76" spans="20:30" x14ac:dyDescent="0.3">
      <c r="T76" s="11" t="s">
        <v>166</v>
      </c>
      <c r="U76" s="64">
        <v>4181.9210884349995</v>
      </c>
      <c r="AC76" s="49"/>
      <c r="AD76" s="49"/>
    </row>
    <row r="77" spans="20:30" x14ac:dyDescent="0.3">
      <c r="T77" s="11" t="s">
        <v>167</v>
      </c>
      <c r="U77" s="64">
        <v>4325.6424489800002</v>
      </c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Tabelle68"/>
  <dimension ref="A1:AD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4.66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22" bestFit="1" customWidth="1"/>
    <col min="21" max="21" width="34.6640625" style="22" bestFit="1" customWidth="1"/>
    <col min="22" max="22" width="10" style="32" bestFit="1" customWidth="1"/>
    <col min="23" max="23" width="4.109375" style="9" bestFit="1" customWidth="1"/>
    <col min="24" max="24" width="9.7773437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30" width="4.5546875" style="9" bestFit="1" customWidth="1"/>
    <col min="31" max="16384" width="11.5546875" style="9"/>
  </cols>
  <sheetData>
    <row r="1" spans="1:30" x14ac:dyDescent="0.3">
      <c r="A1" s="16"/>
      <c r="B1" s="12" t="s">
        <v>224</v>
      </c>
      <c r="C1" s="16"/>
      <c r="D1" s="16"/>
      <c r="E1" s="16"/>
      <c r="F1" s="15" t="s">
        <v>77</v>
      </c>
      <c r="G1" s="15" t="s">
        <v>73</v>
      </c>
      <c r="H1" s="43" t="s">
        <v>90</v>
      </c>
      <c r="I1" s="46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U1" s="31" t="s">
        <v>224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48.132219378533613</v>
      </c>
      <c r="G2" s="13">
        <f t="shared" ref="G2:G27" si="1">Q2/R2*60</f>
        <v>47.146196952656609</v>
      </c>
      <c r="H2" s="53">
        <f t="shared" ref="H2:H27" si="2">(F2-G2)/G2*100</f>
        <v>2.0914145564426962</v>
      </c>
      <c r="I2" s="32"/>
      <c r="J2" s="11" t="s">
        <v>37</v>
      </c>
      <c r="K2" s="61" t="s">
        <v>59</v>
      </c>
      <c r="L2" s="19">
        <v>28</v>
      </c>
      <c r="M2" s="32">
        <f t="shared" ref="M2:M27" si="3">V2</f>
        <v>34.903854875</v>
      </c>
      <c r="N2" s="32"/>
      <c r="O2" s="11" t="s">
        <v>37</v>
      </c>
      <c r="P2" s="19">
        <v>136.5</v>
      </c>
      <c r="Q2" s="19">
        <f>P2*2</f>
        <v>273</v>
      </c>
      <c r="R2" s="32">
        <f t="shared" ref="R2:R27" si="4">Z2</f>
        <v>347.42993197200002</v>
      </c>
      <c r="S2" s="42"/>
      <c r="T2" s="11" t="s">
        <v>92</v>
      </c>
      <c r="U2" s="22">
        <v>1.5659863949999999</v>
      </c>
      <c r="V2" s="32">
        <f>U3-U2</f>
        <v>34.903854875</v>
      </c>
      <c r="W2" s="22">
        <v>1</v>
      </c>
      <c r="X2" s="32">
        <f>U4-U2</f>
        <v>347.42993197200002</v>
      </c>
      <c r="Y2" s="22">
        <v>1</v>
      </c>
      <c r="Z2" s="32">
        <f>X2</f>
        <v>347.42993197200002</v>
      </c>
      <c r="AA2" s="21">
        <v>1</v>
      </c>
      <c r="AC2" s="49"/>
      <c r="AD2" s="49"/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68.972871522453943</v>
      </c>
      <c r="G3" s="13">
        <f t="shared" si="1"/>
        <v>62.364832254363151</v>
      </c>
      <c r="H3" s="52">
        <f t="shared" si="2"/>
        <v>10.595778148073959</v>
      </c>
      <c r="I3" s="32"/>
      <c r="J3" s="11" t="s">
        <v>32</v>
      </c>
      <c r="K3" s="61" t="s">
        <v>76</v>
      </c>
      <c r="L3" s="19">
        <v>44</v>
      </c>
      <c r="M3" s="32">
        <f t="shared" si="3"/>
        <v>38.275918368000021</v>
      </c>
      <c r="N3" s="32"/>
      <c r="O3" s="11" t="s">
        <v>32</v>
      </c>
      <c r="P3" s="23">
        <v>50.916666599999999</v>
      </c>
      <c r="Q3" s="19">
        <f>P3*2</f>
        <v>101.8333332</v>
      </c>
      <c r="R3" s="32">
        <f t="shared" si="4"/>
        <v>97.971882086999983</v>
      </c>
      <c r="S3" s="42"/>
      <c r="T3" s="11" t="s">
        <v>93</v>
      </c>
      <c r="U3" s="22">
        <v>36.469841270000003</v>
      </c>
      <c r="V3" s="32">
        <f>U6-U5</f>
        <v>38.275918368000021</v>
      </c>
      <c r="W3" s="22">
        <v>2</v>
      </c>
      <c r="X3" s="32">
        <f>U7-U5</f>
        <v>97.971882086999983</v>
      </c>
      <c r="Y3" s="22">
        <v>2</v>
      </c>
      <c r="Z3" s="32">
        <f t="shared" ref="Z3:Z11" si="5">X3</f>
        <v>97.971882086999983</v>
      </c>
      <c r="AA3" s="21">
        <v>2</v>
      </c>
      <c r="AC3" s="49"/>
      <c r="AD3" s="49"/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46.841092702468224</v>
      </c>
      <c r="G4" s="13">
        <f t="shared" si="1"/>
        <v>48.264402510704087</v>
      </c>
      <c r="H4" s="53">
        <f t="shared" si="2"/>
        <v>-2.9489846226112544</v>
      </c>
      <c r="I4" s="32"/>
      <c r="J4" s="11" t="s">
        <v>39</v>
      </c>
      <c r="K4" s="61" t="s">
        <v>392</v>
      </c>
      <c r="L4" s="19">
        <v>32.5</v>
      </c>
      <c r="M4" s="32">
        <f t="shared" si="3"/>
        <v>41.630113378999965</v>
      </c>
      <c r="N4" s="32"/>
      <c r="O4" s="11" t="s">
        <v>39</v>
      </c>
      <c r="P4" s="19">
        <v>54.75</v>
      </c>
      <c r="Q4" s="19">
        <f>P4*2</f>
        <v>109.5</v>
      </c>
      <c r="R4" s="32">
        <f t="shared" si="4"/>
        <v>136.12517006799999</v>
      </c>
      <c r="S4" s="42"/>
      <c r="T4" s="11" t="s">
        <v>94</v>
      </c>
      <c r="U4" s="22">
        <v>348.995918367</v>
      </c>
      <c r="V4" s="32">
        <f>U9-U8</f>
        <v>41.630113378999965</v>
      </c>
      <c r="W4" s="22">
        <v>3</v>
      </c>
      <c r="X4" s="32">
        <f>U10-U8</f>
        <v>136.12517006799999</v>
      </c>
      <c r="Y4" s="22">
        <v>3</v>
      </c>
      <c r="Z4" s="32">
        <f t="shared" si="5"/>
        <v>136.12517006799999</v>
      </c>
      <c r="AA4" s="21">
        <v>3</v>
      </c>
      <c r="AC4" s="49"/>
      <c r="AD4" s="49"/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173.68006492599454</v>
      </c>
      <c r="G5" s="13">
        <f t="shared" si="1"/>
        <v>155.25093016817965</v>
      </c>
      <c r="H5" s="52">
        <f t="shared" si="2"/>
        <v>11.87054708004071</v>
      </c>
      <c r="I5" s="32"/>
      <c r="J5" s="11" t="s">
        <v>37</v>
      </c>
      <c r="K5" s="61" t="s">
        <v>386</v>
      </c>
      <c r="L5" s="19">
        <v>88</v>
      </c>
      <c r="M5" s="32">
        <f t="shared" si="3"/>
        <v>30.400725623000085</v>
      </c>
      <c r="N5" s="32"/>
      <c r="O5" s="11" t="s">
        <v>37</v>
      </c>
      <c r="P5" s="19">
        <v>109</v>
      </c>
      <c r="Q5" s="19">
        <f>P5*4</f>
        <v>436</v>
      </c>
      <c r="R5" s="32">
        <f t="shared" si="4"/>
        <v>168.50140589600005</v>
      </c>
      <c r="S5" s="42"/>
      <c r="T5" s="11" t="s">
        <v>95</v>
      </c>
      <c r="U5" s="22">
        <v>351.45832199500001</v>
      </c>
      <c r="V5" s="32">
        <f>U12-U11</f>
        <v>30.400725623000085</v>
      </c>
      <c r="W5" s="22">
        <v>4</v>
      </c>
      <c r="X5" s="32">
        <f>U13-U11</f>
        <v>168.50140589600005</v>
      </c>
      <c r="Y5" s="22">
        <v>4</v>
      </c>
      <c r="Z5" s="32">
        <f t="shared" si="5"/>
        <v>168.50140589600005</v>
      </c>
      <c r="AA5" s="21">
        <v>4</v>
      </c>
      <c r="AC5" s="49"/>
      <c r="AD5" s="49"/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43.039116955209856</v>
      </c>
      <c r="G6" s="13">
        <f t="shared" si="1"/>
        <v>47.864624022353645</v>
      </c>
      <c r="H6" s="52">
        <f t="shared" si="2"/>
        <v>-10.081573115230551</v>
      </c>
      <c r="I6" s="32"/>
      <c r="J6" s="11" t="s">
        <v>37</v>
      </c>
      <c r="K6" s="61" t="s">
        <v>387</v>
      </c>
      <c r="L6" s="19">
        <v>69</v>
      </c>
      <c r="M6" s="32">
        <f t="shared" si="3"/>
        <v>96.191564624999955</v>
      </c>
      <c r="N6" s="32"/>
      <c r="O6" s="11" t="s">
        <v>37</v>
      </c>
      <c r="P6" s="19">
        <v>82</v>
      </c>
      <c r="Q6" s="19">
        <f>P6*3</f>
        <v>246</v>
      </c>
      <c r="R6" s="32">
        <f t="shared" si="4"/>
        <v>308.36970521499995</v>
      </c>
      <c r="S6" s="42"/>
      <c r="T6" s="11" t="s">
        <v>96</v>
      </c>
      <c r="U6" s="22">
        <v>389.73424036300003</v>
      </c>
      <c r="V6" s="32">
        <f>U15-U14</f>
        <v>96.191564624999955</v>
      </c>
      <c r="W6" s="22">
        <v>5</v>
      </c>
      <c r="X6" s="32">
        <f>U16-U14</f>
        <v>308.36970521499995</v>
      </c>
      <c r="Y6" s="22">
        <v>5</v>
      </c>
      <c r="Z6" s="32">
        <f t="shared" si="5"/>
        <v>308.36970521499995</v>
      </c>
      <c r="AA6" s="21">
        <v>5</v>
      </c>
      <c r="AC6" s="49"/>
      <c r="AD6" s="49"/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46.550548173538097</v>
      </c>
      <c r="G7" s="25">
        <f t="shared" si="1"/>
        <v>48.121456665343153</v>
      </c>
      <c r="H7" s="53">
        <f t="shared" si="2"/>
        <v>-3.2644657927331977</v>
      </c>
      <c r="I7" s="32"/>
      <c r="J7" s="11" t="s">
        <v>37</v>
      </c>
      <c r="K7" s="61" t="s">
        <v>388</v>
      </c>
      <c r="L7" s="19">
        <v>39</v>
      </c>
      <c r="M7" s="32">
        <f t="shared" si="3"/>
        <v>50.267936507999821</v>
      </c>
      <c r="N7" s="32"/>
      <c r="O7" s="11" t="s">
        <v>37</v>
      </c>
      <c r="P7" s="19">
        <v>60</v>
      </c>
      <c r="Q7" s="19">
        <f>P7*3</f>
        <v>180</v>
      </c>
      <c r="R7" s="32">
        <f t="shared" si="4"/>
        <v>224.43210884299992</v>
      </c>
      <c r="S7" s="42"/>
      <c r="T7" s="11" t="s">
        <v>97</v>
      </c>
      <c r="U7" s="22">
        <v>449.43020408199999</v>
      </c>
      <c r="V7" s="32">
        <f>U18-U17</f>
        <v>50.267936507999821</v>
      </c>
      <c r="W7" s="22">
        <v>6</v>
      </c>
      <c r="X7" s="32">
        <f>U19-U17</f>
        <v>224.43210884299992</v>
      </c>
      <c r="Y7" s="22">
        <v>6</v>
      </c>
      <c r="Z7" s="32">
        <f t="shared" si="5"/>
        <v>224.43210884299992</v>
      </c>
      <c r="AA7" s="21">
        <v>6</v>
      </c>
      <c r="AC7" s="49"/>
      <c r="AD7" s="49"/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43.856450511256497</v>
      </c>
      <c r="G8" s="25">
        <f t="shared" si="1"/>
        <v>46.050811963998314</v>
      </c>
      <c r="H8" s="53">
        <f t="shared" si="2"/>
        <v>-4.765087430938955</v>
      </c>
      <c r="I8" s="32"/>
      <c r="J8" s="11" t="s">
        <v>37</v>
      </c>
      <c r="K8" s="61" t="s">
        <v>389</v>
      </c>
      <c r="L8" s="19">
        <v>40</v>
      </c>
      <c r="M8" s="32">
        <f t="shared" si="3"/>
        <v>54.723990930000127</v>
      </c>
      <c r="N8" s="32"/>
      <c r="O8" s="11" t="s">
        <v>37</v>
      </c>
      <c r="P8" s="19">
        <v>74</v>
      </c>
      <c r="Q8" s="19">
        <f>P8*2</f>
        <v>148</v>
      </c>
      <c r="R8" s="32">
        <f t="shared" si="4"/>
        <v>192.83047619100012</v>
      </c>
      <c r="S8" s="42"/>
      <c r="T8" s="11" t="s">
        <v>98</v>
      </c>
      <c r="U8" s="22">
        <v>453.84308390000001</v>
      </c>
      <c r="V8" s="32">
        <f>U21-U20</f>
        <v>54.723990930000127</v>
      </c>
      <c r="W8" s="22">
        <v>7</v>
      </c>
      <c r="X8" s="32">
        <f>U22-U20</f>
        <v>192.83047619100012</v>
      </c>
      <c r="Y8" s="22">
        <v>7</v>
      </c>
      <c r="Z8" s="32">
        <f t="shared" si="5"/>
        <v>192.83047619100012</v>
      </c>
      <c r="AA8" s="21">
        <v>7</v>
      </c>
      <c r="AC8" s="49"/>
      <c r="AD8" s="49"/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109.6900036635765</v>
      </c>
      <c r="G9" s="25">
        <f t="shared" si="1"/>
        <v>94.131011630950042</v>
      </c>
      <c r="H9" s="52">
        <f t="shared" si="2"/>
        <v>16.529081928522167</v>
      </c>
      <c r="I9" s="32"/>
      <c r="J9" s="11" t="s">
        <v>37</v>
      </c>
      <c r="K9" s="11" t="s">
        <v>40</v>
      </c>
      <c r="L9" s="19">
        <v>76</v>
      </c>
      <c r="M9" s="32">
        <f t="shared" si="3"/>
        <v>41.571700681000038</v>
      </c>
      <c r="N9" s="32"/>
      <c r="O9" s="11" t="s">
        <v>37</v>
      </c>
      <c r="P9" s="19">
        <v>69</v>
      </c>
      <c r="Q9" s="19">
        <f>P9*3</f>
        <v>207</v>
      </c>
      <c r="R9" s="32">
        <f t="shared" si="4"/>
        <v>131.94376417300009</v>
      </c>
      <c r="S9" s="42"/>
      <c r="T9" s="11" t="s">
        <v>99</v>
      </c>
      <c r="U9" s="22">
        <v>495.47319727899998</v>
      </c>
      <c r="V9" s="32">
        <f>U24-U23</f>
        <v>41.571700681000038</v>
      </c>
      <c r="W9" s="22">
        <v>8</v>
      </c>
      <c r="X9" s="32">
        <f>U25-U23</f>
        <v>131.94376417300009</v>
      </c>
      <c r="Y9" s="22">
        <v>8</v>
      </c>
      <c r="Z9" s="32">
        <f t="shared" si="5"/>
        <v>131.94376417300009</v>
      </c>
      <c r="AA9" s="21">
        <v>8</v>
      </c>
      <c r="AC9" s="49"/>
      <c r="AD9" s="49"/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59.550024930201701</v>
      </c>
      <c r="G10" s="25">
        <f t="shared" si="1"/>
        <v>52.574524242821013</v>
      </c>
      <c r="H10" s="52">
        <f t="shared" si="2"/>
        <v>13.267834160825876</v>
      </c>
      <c r="I10" s="32"/>
      <c r="J10" s="11" t="s">
        <v>41</v>
      </c>
      <c r="K10" s="61" t="s">
        <v>388</v>
      </c>
      <c r="L10" s="19">
        <v>39</v>
      </c>
      <c r="M10" s="32">
        <f t="shared" si="3"/>
        <v>39.2946938770001</v>
      </c>
      <c r="N10" s="32"/>
      <c r="O10" s="11" t="s">
        <v>41</v>
      </c>
      <c r="P10" s="19">
        <v>43</v>
      </c>
      <c r="Q10" s="19">
        <f>P10*3</f>
        <v>129</v>
      </c>
      <c r="R10" s="32">
        <f t="shared" si="4"/>
        <v>147.21959183600006</v>
      </c>
      <c r="S10" s="42"/>
      <c r="T10" s="11" t="s">
        <v>100</v>
      </c>
      <c r="U10" s="22">
        <v>589.968253968</v>
      </c>
      <c r="V10" s="32">
        <f>U27-U26</f>
        <v>39.2946938770001</v>
      </c>
      <c r="W10" s="22">
        <v>9</v>
      </c>
      <c r="X10" s="32">
        <f>U28-U26</f>
        <v>147.21959183600006</v>
      </c>
      <c r="Y10" s="22">
        <v>9</v>
      </c>
      <c r="Z10" s="32">
        <f t="shared" si="5"/>
        <v>147.21959183600006</v>
      </c>
      <c r="AA10" s="21">
        <v>9</v>
      </c>
      <c r="AC10" s="49"/>
      <c r="AD10" s="49"/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43.030087606968529</v>
      </c>
      <c r="G11" s="25">
        <f t="shared" si="1"/>
        <v>43.810653519598326</v>
      </c>
      <c r="H11" s="53">
        <f t="shared" si="2"/>
        <v>-1.7816805957496553</v>
      </c>
      <c r="I11" s="32"/>
      <c r="J11" s="11" t="s">
        <v>37</v>
      </c>
      <c r="K11" s="61" t="s">
        <v>59</v>
      </c>
      <c r="L11" s="19">
        <v>28</v>
      </c>
      <c r="M11" s="32">
        <f t="shared" si="3"/>
        <v>39.042448980000017</v>
      </c>
      <c r="N11" s="32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183.51700680299996</v>
      </c>
      <c r="S11" s="42"/>
      <c r="T11" s="11" t="s">
        <v>101</v>
      </c>
      <c r="U11" s="22">
        <v>591.89405895699997</v>
      </c>
      <c r="V11" s="32">
        <f>U30-U29</f>
        <v>39.042448980000017</v>
      </c>
      <c r="W11" s="22">
        <v>10</v>
      </c>
      <c r="X11" s="32">
        <f>U31-U29</f>
        <v>183.51700680299996</v>
      </c>
      <c r="Y11" s="22">
        <v>10</v>
      </c>
      <c r="Z11" s="32">
        <f t="shared" si="5"/>
        <v>183.51700680299996</v>
      </c>
      <c r="AA11" s="21">
        <v>10</v>
      </c>
      <c r="AC11" s="49"/>
      <c r="AD11" s="49"/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56.075615191342727</v>
      </c>
      <c r="G12" s="25">
        <f t="shared" si="1"/>
        <v>53.607865774028703</v>
      </c>
      <c r="H12" s="53">
        <f t="shared" si="2"/>
        <v>4.6033345698115262</v>
      </c>
      <c r="I12" s="32"/>
      <c r="J12" s="11" t="s">
        <v>32</v>
      </c>
      <c r="K12" s="39" t="s">
        <v>172</v>
      </c>
      <c r="L12" s="19">
        <v>28</v>
      </c>
      <c r="M12" s="32">
        <f t="shared" si="3"/>
        <v>29.959546484999919</v>
      </c>
      <c r="N12" s="43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64.542766439999923</v>
      </c>
      <c r="S12" s="42"/>
      <c r="T12" s="11" t="s">
        <v>102</v>
      </c>
      <c r="U12" s="22">
        <v>622.29478458000006</v>
      </c>
      <c r="V12" s="32">
        <f>U33-U32</f>
        <v>29.959546484999919</v>
      </c>
      <c r="W12" s="22" t="s">
        <v>68</v>
      </c>
      <c r="X12" s="32">
        <f>U38-U32</f>
        <v>230.25487528299982</v>
      </c>
      <c r="Y12" s="22">
        <v>11</v>
      </c>
      <c r="Z12" s="32">
        <f>V12+X30</f>
        <v>64.542766439999923</v>
      </c>
      <c r="AA12" s="21" t="s">
        <v>68</v>
      </c>
      <c r="AC12" s="49"/>
      <c r="AD12" s="49"/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70.241316015958006</v>
      </c>
      <c r="G13" s="25">
        <f t="shared" si="1"/>
        <v>70.538036578618033</v>
      </c>
      <c r="H13" s="53">
        <f t="shared" si="2"/>
        <v>-0.42065327736946323</v>
      </c>
      <c r="I13" s="32"/>
      <c r="J13" s="11" t="s">
        <v>32</v>
      </c>
      <c r="K13" s="39" t="s">
        <v>174</v>
      </c>
      <c r="L13" s="19">
        <v>24.3333333</v>
      </c>
      <c r="M13" s="32">
        <f t="shared" si="3"/>
        <v>20.785487527999976</v>
      </c>
      <c r="N13" s="43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41.39609977300006</v>
      </c>
      <c r="S13" s="42"/>
      <c r="T13" s="11" t="s">
        <v>103</v>
      </c>
      <c r="U13" s="22">
        <v>760.39546485300002</v>
      </c>
      <c r="V13" s="32">
        <f>U34-U33</f>
        <v>20.785487527999976</v>
      </c>
      <c r="W13" s="22" t="s">
        <v>42</v>
      </c>
      <c r="X13" s="32">
        <f>U41-U39</f>
        <v>162.10068027199986</v>
      </c>
      <c r="Y13" s="22">
        <v>12</v>
      </c>
      <c r="Z13" s="32">
        <f>V13+X31</f>
        <v>41.39609977300006</v>
      </c>
      <c r="AA13" s="21" t="s">
        <v>42</v>
      </c>
      <c r="AC13" s="49"/>
      <c r="AD13" s="49"/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35.788619438746622</v>
      </c>
      <c r="G14" s="25">
        <f t="shared" si="1"/>
        <v>33.784868348171187</v>
      </c>
      <c r="H14" s="53">
        <f t="shared" si="2"/>
        <v>5.9309128273809</v>
      </c>
      <c r="I14" s="32"/>
      <c r="J14" s="11" t="s">
        <v>37</v>
      </c>
      <c r="K14" s="39" t="s">
        <v>173</v>
      </c>
      <c r="L14" s="19">
        <v>34</v>
      </c>
      <c r="M14" s="32">
        <f t="shared" si="3"/>
        <v>57.001360543999908</v>
      </c>
      <c r="N14" s="43"/>
      <c r="O14" s="11" t="s">
        <v>37</v>
      </c>
      <c r="P14" s="19">
        <v>35</v>
      </c>
      <c r="Q14" s="19">
        <f t="shared" si="6"/>
        <v>70</v>
      </c>
      <c r="R14" s="32">
        <f t="shared" si="4"/>
        <v>124.31600906999984</v>
      </c>
      <c r="S14" s="42"/>
      <c r="T14" s="11" t="s">
        <v>104</v>
      </c>
      <c r="U14" s="22">
        <v>767.27727891200004</v>
      </c>
      <c r="V14" s="32">
        <f>U35-U34</f>
        <v>57.001360543999908</v>
      </c>
      <c r="W14" s="22" t="s">
        <v>43</v>
      </c>
      <c r="X14" s="32">
        <f>U44-U42</f>
        <v>130.16580498799976</v>
      </c>
      <c r="Y14" s="22">
        <v>13</v>
      </c>
      <c r="Z14" s="32">
        <f>V14+X32</f>
        <v>124.31600906999984</v>
      </c>
      <c r="AA14" s="21" t="s">
        <v>43</v>
      </c>
      <c r="AC14" s="49"/>
      <c r="AD14" s="49"/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37.545187823983206</v>
      </c>
      <c r="G15" s="25">
        <f t="shared" si="1"/>
        <v>35.533472101010929</v>
      </c>
      <c r="H15" s="53">
        <f t="shared" si="2"/>
        <v>5.6614667918000707</v>
      </c>
      <c r="I15" s="32"/>
      <c r="J15" s="11" t="s">
        <v>37</v>
      </c>
      <c r="K15" s="61" t="s">
        <v>388</v>
      </c>
      <c r="L15" s="19">
        <v>26</v>
      </c>
      <c r="M15" s="32">
        <f t="shared" si="3"/>
        <v>41.54993197299973</v>
      </c>
      <c r="N15" s="42"/>
      <c r="O15" s="11" t="s">
        <v>37</v>
      </c>
      <c r="P15" s="19">
        <v>48</v>
      </c>
      <c r="Q15" s="19">
        <f t="shared" si="6"/>
        <v>96</v>
      </c>
      <c r="R15" s="32">
        <f t="shared" si="4"/>
        <v>162.10068027199986</v>
      </c>
      <c r="S15" s="42"/>
      <c r="T15" s="11" t="s">
        <v>105</v>
      </c>
      <c r="U15" s="22">
        <v>863.468843537</v>
      </c>
      <c r="V15" s="32">
        <f>U40-U39</f>
        <v>41.54993197299973</v>
      </c>
      <c r="W15" s="22">
        <v>12</v>
      </c>
      <c r="X15" s="32">
        <f>U47-U45</f>
        <v>175.41768707399979</v>
      </c>
      <c r="Y15" s="22">
        <v>14</v>
      </c>
      <c r="Z15" s="32">
        <f t="shared" ref="Z15:Z27" si="7">X13</f>
        <v>162.10068027199986</v>
      </c>
      <c r="AA15" s="21">
        <v>12</v>
      </c>
      <c r="AC15" s="49"/>
      <c r="AD15" s="49"/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90.824702264812274</v>
      </c>
      <c r="G16" s="25">
        <f t="shared" si="1"/>
        <v>86.044072796480989</v>
      </c>
      <c r="H16" s="53">
        <f t="shared" si="2"/>
        <v>5.5560241547826887</v>
      </c>
      <c r="I16" s="32"/>
      <c r="J16" s="11" t="s">
        <v>32</v>
      </c>
      <c r="K16" s="61" t="s">
        <v>387</v>
      </c>
      <c r="L16" s="19">
        <v>46</v>
      </c>
      <c r="M16" s="32">
        <f t="shared" si="3"/>
        <v>30.388208616999691</v>
      </c>
      <c r="N16" s="42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130.16580498799976</v>
      </c>
      <c r="S16" s="42"/>
      <c r="T16" s="11" t="s">
        <v>106</v>
      </c>
      <c r="U16" s="22">
        <v>1075.646984127</v>
      </c>
      <c r="V16" s="32">
        <f>U43-U42</f>
        <v>30.388208616999691</v>
      </c>
      <c r="W16" s="22">
        <v>13</v>
      </c>
      <c r="X16" s="32">
        <f>U50-U48</f>
        <v>100.18965986399962</v>
      </c>
      <c r="Y16" s="22">
        <v>15</v>
      </c>
      <c r="Z16" s="32">
        <f t="shared" si="7"/>
        <v>130.16580498799976</v>
      </c>
      <c r="AA16" s="21">
        <v>13</v>
      </c>
      <c r="AC16" s="49"/>
      <c r="AD16" s="49"/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45.910532030137723</v>
      </c>
      <c r="G17" s="13">
        <f t="shared" si="1"/>
        <v>44.892850495046936</v>
      </c>
      <c r="H17" s="53">
        <f t="shared" si="2"/>
        <v>2.2669122674735678</v>
      </c>
      <c r="I17" s="32"/>
      <c r="J17" s="11" t="s">
        <v>37</v>
      </c>
      <c r="K17" s="61" t="s">
        <v>390</v>
      </c>
      <c r="L17" s="19">
        <v>39.25</v>
      </c>
      <c r="M17" s="32">
        <f t="shared" si="3"/>
        <v>51.295419500999742</v>
      </c>
      <c r="N17" s="42"/>
      <c r="O17" s="11" t="s">
        <v>37</v>
      </c>
      <c r="P17" s="19">
        <v>43.75</v>
      </c>
      <c r="Q17" s="19">
        <f>P17*3</f>
        <v>131.25</v>
      </c>
      <c r="R17" s="32">
        <f t="shared" si="4"/>
        <v>175.41768707399979</v>
      </c>
      <c r="S17" s="42"/>
      <c r="T17" s="11" t="s">
        <v>107</v>
      </c>
      <c r="U17" s="22">
        <v>1079.2522448980001</v>
      </c>
      <c r="V17" s="32">
        <f>U46-U45</f>
        <v>51.295419500999742</v>
      </c>
      <c r="W17" s="22">
        <v>14</v>
      </c>
      <c r="X17" s="32">
        <f>U53-U51</f>
        <v>137.22412698400012</v>
      </c>
      <c r="Y17" s="22">
        <v>16</v>
      </c>
      <c r="Z17" s="32">
        <f t="shared" si="7"/>
        <v>175.41768707399979</v>
      </c>
      <c r="AA17" s="21">
        <v>14</v>
      </c>
      <c r="AC17" s="49"/>
      <c r="AD17" s="49"/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51.589566976083802</v>
      </c>
      <c r="G18" s="13">
        <f t="shared" si="1"/>
        <v>51.502320768473865</v>
      </c>
      <c r="H18" s="53">
        <f t="shared" si="2"/>
        <v>0.16940247800122976</v>
      </c>
      <c r="I18" s="32"/>
      <c r="J18" s="11" t="s">
        <v>37</v>
      </c>
      <c r="K18" s="11" t="s">
        <v>58</v>
      </c>
      <c r="L18" s="19">
        <v>25</v>
      </c>
      <c r="M18" s="32">
        <f t="shared" si="3"/>
        <v>29.075646257999779</v>
      </c>
      <c r="N18" s="42"/>
      <c r="O18" s="11" t="s">
        <v>37</v>
      </c>
      <c r="P18" s="19">
        <v>43</v>
      </c>
      <c r="Q18" s="19">
        <f>P18*2</f>
        <v>86</v>
      </c>
      <c r="R18" s="32">
        <f t="shared" si="4"/>
        <v>100.18965986399962</v>
      </c>
      <c r="S18" s="42"/>
      <c r="T18" s="11" t="s">
        <v>108</v>
      </c>
      <c r="U18" s="22">
        <v>1129.5201814059999</v>
      </c>
      <c r="V18" s="32">
        <f>U49-U48</f>
        <v>29.075646257999779</v>
      </c>
      <c r="W18" s="22">
        <v>15</v>
      </c>
      <c r="X18" s="32">
        <f>U56-U54</f>
        <v>190.54820861600001</v>
      </c>
      <c r="Y18" s="22">
        <v>17</v>
      </c>
      <c r="Z18" s="32">
        <f t="shared" si="7"/>
        <v>100.18965986399962</v>
      </c>
      <c r="AA18" s="21">
        <v>15</v>
      </c>
      <c r="AC18" s="49"/>
      <c r="AD18" s="49"/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69.133538345793966</v>
      </c>
      <c r="G19" s="25">
        <f t="shared" si="1"/>
        <v>61.869499093187194</v>
      </c>
      <c r="H19" s="52">
        <f t="shared" si="2"/>
        <v>11.740905226444054</v>
      </c>
      <c r="I19" s="32"/>
      <c r="J19" s="11" t="s">
        <v>37</v>
      </c>
      <c r="K19" s="61" t="s">
        <v>391</v>
      </c>
      <c r="L19" s="19">
        <v>36.5</v>
      </c>
      <c r="M19" s="32">
        <f t="shared" si="3"/>
        <v>31.677823128999989</v>
      </c>
      <c r="N19" s="42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137.22412698400012</v>
      </c>
      <c r="S19" s="42"/>
      <c r="T19" s="11" t="s">
        <v>109</v>
      </c>
      <c r="U19" s="22">
        <v>1303.684353741</v>
      </c>
      <c r="V19" s="32">
        <f>U52-U51</f>
        <v>31.677823128999989</v>
      </c>
      <c r="W19" s="22">
        <v>16</v>
      </c>
      <c r="X19" s="32">
        <f>U59-U57</f>
        <v>47.218231292999917</v>
      </c>
      <c r="Y19" s="22">
        <v>18</v>
      </c>
      <c r="Z19" s="32">
        <f t="shared" si="7"/>
        <v>137.22412698400012</v>
      </c>
      <c r="AA19" s="21">
        <v>16</v>
      </c>
      <c r="AC19" s="49"/>
      <c r="AD19" s="49"/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57.603134864638953</v>
      </c>
      <c r="G20" s="25">
        <f t="shared" si="1"/>
        <v>61.716665223020797</v>
      </c>
      <c r="H20" s="53">
        <f t="shared" si="2"/>
        <v>-6.6651857217448374</v>
      </c>
      <c r="I20" s="32"/>
      <c r="J20" s="11" t="s">
        <v>32</v>
      </c>
      <c r="K20" s="11" t="s">
        <v>59</v>
      </c>
      <c r="L20" s="19">
        <v>56</v>
      </c>
      <c r="M20" s="32">
        <f t="shared" si="3"/>
        <v>58.330158730000221</v>
      </c>
      <c r="N20" s="42"/>
      <c r="O20" s="11" t="s">
        <v>32</v>
      </c>
      <c r="P20" s="19">
        <v>49</v>
      </c>
      <c r="Q20" s="19">
        <f>P20*4</f>
        <v>196</v>
      </c>
      <c r="R20" s="32">
        <f t="shared" si="4"/>
        <v>190.54820861600001</v>
      </c>
      <c r="S20" s="42"/>
      <c r="T20" s="11" t="s">
        <v>110</v>
      </c>
      <c r="U20" s="22">
        <v>1307.248253968</v>
      </c>
      <c r="V20" s="32">
        <f>U55-U54</f>
        <v>58.330158730000221</v>
      </c>
      <c r="W20" s="22">
        <v>17</v>
      </c>
      <c r="X20" s="32">
        <f>U62-U60</f>
        <v>61.804807256000004</v>
      </c>
      <c r="Y20" s="22">
        <v>19</v>
      </c>
      <c r="Z20" s="32">
        <f t="shared" si="7"/>
        <v>190.54820861600001</v>
      </c>
      <c r="AA20" s="21">
        <v>17</v>
      </c>
      <c r="AC20" s="49"/>
      <c r="AD20" s="49"/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97.914245040898621</v>
      </c>
      <c r="G21" s="25">
        <f t="shared" si="1"/>
        <v>95.302171995314083</v>
      </c>
      <c r="H21" s="53">
        <f t="shared" si="2"/>
        <v>2.7408326493471429</v>
      </c>
      <c r="I21" s="32"/>
      <c r="J21" s="11" t="s">
        <v>37</v>
      </c>
      <c r="K21" s="11" t="s">
        <v>60</v>
      </c>
      <c r="L21" s="19">
        <v>34</v>
      </c>
      <c r="M21" s="32">
        <f t="shared" si="3"/>
        <v>20.834557823000068</v>
      </c>
      <c r="N21" s="42"/>
      <c r="O21" s="11" t="s">
        <v>37</v>
      </c>
      <c r="P21" s="19">
        <v>18.75</v>
      </c>
      <c r="Q21" s="19">
        <f>P21*4</f>
        <v>75</v>
      </c>
      <c r="R21" s="32">
        <f t="shared" si="4"/>
        <v>47.218231292999917</v>
      </c>
      <c r="S21" s="42"/>
      <c r="T21" s="11" t="s">
        <v>111</v>
      </c>
      <c r="U21" s="22">
        <v>1361.9722448980001</v>
      </c>
      <c r="V21" s="32">
        <f>U58-U57</f>
        <v>20.834557823000068</v>
      </c>
      <c r="W21" s="22">
        <v>18</v>
      </c>
      <c r="X21" s="32">
        <f>U65-U63</f>
        <v>228.53934240399985</v>
      </c>
      <c r="Y21" s="22">
        <v>20</v>
      </c>
      <c r="Z21" s="32">
        <f t="shared" si="7"/>
        <v>47.218231292999917</v>
      </c>
      <c r="AA21" s="21">
        <v>18</v>
      </c>
      <c r="AC21" s="49"/>
      <c r="AD21" s="49"/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88.740080314750372</v>
      </c>
      <c r="G22" s="13">
        <f t="shared" si="1"/>
        <v>83.812249402284579</v>
      </c>
      <c r="H22" s="53">
        <f t="shared" si="2"/>
        <v>5.8796070354979273</v>
      </c>
      <c r="I22" s="32"/>
      <c r="J22" s="11" t="s">
        <v>32</v>
      </c>
      <c r="K22" s="11" t="s">
        <v>61</v>
      </c>
      <c r="L22" s="19">
        <v>38.333300000000001</v>
      </c>
      <c r="M22" s="32">
        <f t="shared" si="3"/>
        <v>25.918367347000185</v>
      </c>
      <c r="N22" s="42"/>
      <c r="O22" s="11" t="s">
        <v>32</v>
      </c>
      <c r="P22" s="19">
        <v>43.166665999999999</v>
      </c>
      <c r="Q22" s="19">
        <f>P22*2</f>
        <v>86.333331999999999</v>
      </c>
      <c r="R22" s="32">
        <f t="shared" si="4"/>
        <v>61.804807256000004</v>
      </c>
      <c r="S22" s="42"/>
      <c r="T22" s="11" t="s">
        <v>112</v>
      </c>
      <c r="U22" s="22">
        <v>1500.0787301590001</v>
      </c>
      <c r="V22" s="32">
        <f>U61-U60</f>
        <v>25.918367347000185</v>
      </c>
      <c r="W22" s="22">
        <v>19</v>
      </c>
      <c r="X22" s="32">
        <f>U68-U66</f>
        <v>244.51628117899963</v>
      </c>
      <c r="Y22" s="22">
        <v>21</v>
      </c>
      <c r="Z22" s="32">
        <f t="shared" si="7"/>
        <v>61.804807256000004</v>
      </c>
      <c r="AA22" s="21">
        <v>19</v>
      </c>
      <c r="AC22" s="49"/>
      <c r="AD22" s="49"/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45.113171799787523</v>
      </c>
      <c r="G23" s="13">
        <f t="shared" si="1"/>
        <v>43.712386212874463</v>
      </c>
      <c r="H23" s="53">
        <f t="shared" si="2"/>
        <v>3.2045507195406566</v>
      </c>
      <c r="I23" s="32"/>
      <c r="J23" s="11" t="s">
        <v>37</v>
      </c>
      <c r="K23" s="11" t="s">
        <v>62</v>
      </c>
      <c r="L23" s="19">
        <v>36.5</v>
      </c>
      <c r="M23" s="32">
        <f t="shared" si="3"/>
        <v>48.544580498999949</v>
      </c>
      <c r="N23" s="42"/>
      <c r="O23" s="11" t="s">
        <v>37</v>
      </c>
      <c r="P23" s="19">
        <v>83.25</v>
      </c>
      <c r="Q23" s="19">
        <f>P23*2</f>
        <v>166.5</v>
      </c>
      <c r="R23" s="32">
        <f t="shared" si="4"/>
        <v>228.53934240399985</v>
      </c>
      <c r="S23" s="42"/>
      <c r="T23" s="11" t="s">
        <v>113</v>
      </c>
      <c r="U23" s="22">
        <v>1505.0340136049999</v>
      </c>
      <c r="V23" s="32">
        <f>U64-U63</f>
        <v>48.544580498999949</v>
      </c>
      <c r="W23" s="22">
        <v>20</v>
      </c>
      <c r="X23" s="32">
        <f>U71-U69</f>
        <v>82.130430838999928</v>
      </c>
      <c r="Y23" s="22">
        <v>22</v>
      </c>
      <c r="Z23" s="32">
        <f t="shared" si="7"/>
        <v>228.53934240399985</v>
      </c>
      <c r="AA23" s="21">
        <v>20</v>
      </c>
      <c r="AC23" s="49"/>
      <c r="AD23" s="49"/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26.286816269240937</v>
      </c>
      <c r="G24" s="13">
        <f t="shared" si="1"/>
        <v>30.42742170020778</v>
      </c>
      <c r="H24" s="52">
        <f t="shared" si="2"/>
        <v>-13.608137658730934</v>
      </c>
      <c r="I24" s="32"/>
      <c r="J24" s="11" t="s">
        <v>37</v>
      </c>
      <c r="K24" s="11" t="s">
        <v>60</v>
      </c>
      <c r="L24" s="19">
        <v>34</v>
      </c>
      <c r="M24" s="32">
        <f t="shared" si="3"/>
        <v>77.605442176999986</v>
      </c>
      <c r="N24" s="42"/>
      <c r="O24" s="11" t="s">
        <v>37</v>
      </c>
      <c r="P24" s="19">
        <v>31</v>
      </c>
      <c r="Q24" s="19">
        <f>P24*4</f>
        <v>124</v>
      </c>
      <c r="R24" s="32">
        <f t="shared" si="4"/>
        <v>244.51628117899963</v>
      </c>
      <c r="S24" s="42"/>
      <c r="T24" s="11" t="s">
        <v>114</v>
      </c>
      <c r="U24" s="22">
        <v>1546.605714286</v>
      </c>
      <c r="V24" s="32">
        <f>U67-U66</f>
        <v>77.605442176999986</v>
      </c>
      <c r="W24" s="22">
        <v>21</v>
      </c>
      <c r="X24" s="32">
        <f>U74-U72</f>
        <v>157.67510204099972</v>
      </c>
      <c r="Y24" s="22">
        <v>23</v>
      </c>
      <c r="Z24" s="32">
        <f t="shared" si="7"/>
        <v>244.51628117899963</v>
      </c>
      <c r="AA24" s="21">
        <v>21</v>
      </c>
      <c r="AC24" s="49"/>
      <c r="AD24" s="49"/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94.103612535671843</v>
      </c>
      <c r="G25" s="13">
        <f t="shared" si="1"/>
        <v>93.509798031561331</v>
      </c>
      <c r="H25" s="53">
        <f t="shared" si="2"/>
        <v>0.63502918048233614</v>
      </c>
      <c r="I25" s="32"/>
      <c r="J25" s="11" t="s">
        <v>37</v>
      </c>
      <c r="K25" s="11" t="s">
        <v>63</v>
      </c>
      <c r="L25" s="19">
        <v>35</v>
      </c>
      <c r="M25" s="32">
        <f t="shared" si="3"/>
        <v>22.315827665000143</v>
      </c>
      <c r="N25" s="42"/>
      <c r="O25" s="11" t="s">
        <v>37</v>
      </c>
      <c r="P25" s="19">
        <v>64</v>
      </c>
      <c r="Q25" s="19">
        <f>P25*2</f>
        <v>128</v>
      </c>
      <c r="R25" s="32">
        <f t="shared" si="4"/>
        <v>82.130430838999928</v>
      </c>
      <c r="S25" s="42"/>
      <c r="T25" s="11" t="s">
        <v>115</v>
      </c>
      <c r="U25" s="22">
        <v>1636.977777778</v>
      </c>
      <c r="V25" s="32">
        <f>U70-U69</f>
        <v>22.315827665000143</v>
      </c>
      <c r="W25" s="22">
        <v>22</v>
      </c>
      <c r="X25" s="32">
        <f>U77-U75</f>
        <v>215.58421768799963</v>
      </c>
      <c r="Y25" s="22">
        <v>24</v>
      </c>
      <c r="Z25" s="32">
        <f t="shared" si="7"/>
        <v>82.130430838999928</v>
      </c>
      <c r="AA25" s="21">
        <v>22</v>
      </c>
      <c r="AC25" s="49"/>
      <c r="AD25" s="49"/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35.986134321922648</v>
      </c>
      <c r="G26" s="13">
        <f t="shared" si="1"/>
        <v>36.340512394341431</v>
      </c>
      <c r="H26" s="53">
        <f t="shared" si="2"/>
        <v>-0.9751598122044165</v>
      </c>
      <c r="I26" s="32"/>
      <c r="J26" s="11" t="s">
        <v>37</v>
      </c>
      <c r="K26" s="11" t="s">
        <v>64</v>
      </c>
      <c r="L26" s="19">
        <v>37.5</v>
      </c>
      <c r="M26" s="32">
        <f t="shared" si="3"/>
        <v>62.524081633000151</v>
      </c>
      <c r="N26" s="42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157.67510204099972</v>
      </c>
      <c r="S26" s="42"/>
      <c r="T26" s="11" t="s">
        <v>116</v>
      </c>
      <c r="U26" s="22">
        <v>1641.6718367349999</v>
      </c>
      <c r="V26" s="32">
        <f>U73-U72</f>
        <v>62.524081633000151</v>
      </c>
      <c r="W26" s="22">
        <v>23</v>
      </c>
      <c r="X26" s="2">
        <f>SUM(X2:X25)</f>
        <v>4101.710498864998</v>
      </c>
      <c r="Z26" s="32">
        <f t="shared" si="7"/>
        <v>157.67510204099972</v>
      </c>
      <c r="AA26" s="21">
        <v>23</v>
      </c>
      <c r="AC26" s="49"/>
      <c r="AD26" s="49"/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52.364793548645302</v>
      </c>
      <c r="G27" s="13">
        <f t="shared" si="1"/>
        <v>50.931372053823566</v>
      </c>
      <c r="H27" s="53">
        <f t="shared" si="2"/>
        <v>2.8144175917878602</v>
      </c>
      <c r="I27" s="32"/>
      <c r="J27" s="11" t="s">
        <v>37</v>
      </c>
      <c r="K27" s="11" t="s">
        <v>65</v>
      </c>
      <c r="L27" s="19">
        <v>90</v>
      </c>
      <c r="M27" s="32">
        <f t="shared" si="3"/>
        <v>103.1227210889997</v>
      </c>
      <c r="N27" s="42"/>
      <c r="O27" s="11" t="s">
        <v>37</v>
      </c>
      <c r="P27" s="19">
        <v>61</v>
      </c>
      <c r="Q27" s="19">
        <f>P27*3</f>
        <v>183</v>
      </c>
      <c r="R27" s="32">
        <f t="shared" si="4"/>
        <v>215.58421768799963</v>
      </c>
      <c r="S27" s="42"/>
      <c r="T27" s="11" t="s">
        <v>117</v>
      </c>
      <c r="U27" s="22">
        <v>1680.966530612</v>
      </c>
      <c r="V27" s="32">
        <f>U76-U75</f>
        <v>103.1227210889997</v>
      </c>
      <c r="W27" s="22">
        <v>24</v>
      </c>
      <c r="X27" s="32">
        <f t="shared" ref="X27:X32" si="8">U33-U32</f>
        <v>29.959546484999919</v>
      </c>
      <c r="Y27" s="43" t="str">
        <f>W12</f>
        <v>11a</v>
      </c>
      <c r="Z27" s="32">
        <f t="shared" si="7"/>
        <v>215.58421768799963</v>
      </c>
      <c r="AA27" s="21">
        <v>24</v>
      </c>
      <c r="AC27" s="49"/>
      <c r="AD27" s="49"/>
    </row>
    <row r="28" spans="1:30" x14ac:dyDescent="0.3">
      <c r="T28" s="11" t="s">
        <v>118</v>
      </c>
      <c r="U28" s="22">
        <v>1788.891428571</v>
      </c>
      <c r="X28" s="32">
        <f t="shared" si="8"/>
        <v>20.785487527999976</v>
      </c>
      <c r="Y28" s="43" t="str">
        <f>W13</f>
        <v>11b</v>
      </c>
      <c r="AC28" s="49"/>
      <c r="AD28" s="49"/>
    </row>
    <row r="29" spans="1:30" x14ac:dyDescent="0.3">
      <c r="T29" s="11" t="s">
        <v>119</v>
      </c>
      <c r="U29" s="22">
        <v>1792.924897959</v>
      </c>
      <c r="X29" s="32">
        <f t="shared" si="8"/>
        <v>57.001360543999908</v>
      </c>
      <c r="Y29" s="43" t="str">
        <f>W14</f>
        <v>11c</v>
      </c>
      <c r="AC29" s="49"/>
      <c r="AD29" s="49"/>
    </row>
    <row r="30" spans="1:30" x14ac:dyDescent="0.3">
      <c r="T30" s="11" t="s">
        <v>120</v>
      </c>
      <c r="U30" s="22">
        <v>1831.967346939</v>
      </c>
      <c r="X30" s="32">
        <f t="shared" si="8"/>
        <v>34.583219955000004</v>
      </c>
      <c r="Y30" s="21" t="s">
        <v>69</v>
      </c>
      <c r="AC30" s="49"/>
      <c r="AD30" s="49"/>
    </row>
    <row r="31" spans="1:30" x14ac:dyDescent="0.3">
      <c r="T31" s="11" t="s">
        <v>121</v>
      </c>
      <c r="U31" s="22">
        <v>1976.4419047619999</v>
      </c>
      <c r="X31" s="32">
        <f t="shared" si="8"/>
        <v>20.610612245000084</v>
      </c>
      <c r="Y31" s="21" t="s">
        <v>70</v>
      </c>
      <c r="AC31" s="49"/>
      <c r="AD31" s="49"/>
    </row>
    <row r="32" spans="1:30" x14ac:dyDescent="0.3">
      <c r="T32" s="11" t="s">
        <v>122</v>
      </c>
      <c r="U32" s="22">
        <v>1980.6563265310001</v>
      </c>
      <c r="X32" s="32">
        <f t="shared" si="8"/>
        <v>67.314648525999928</v>
      </c>
      <c r="Y32" s="21" t="s">
        <v>71</v>
      </c>
      <c r="AC32" s="49"/>
      <c r="AD32" s="49"/>
    </row>
    <row r="33" spans="20:30" x14ac:dyDescent="0.3">
      <c r="T33" s="11" t="s">
        <v>123</v>
      </c>
      <c r="U33" s="22">
        <v>2010.615873016</v>
      </c>
      <c r="AC33" s="49"/>
      <c r="AD33" s="49"/>
    </row>
    <row r="34" spans="20:30" x14ac:dyDescent="0.3">
      <c r="T34" s="11" t="s">
        <v>124</v>
      </c>
      <c r="U34" s="22">
        <v>2031.401360544</v>
      </c>
      <c r="AC34" s="49"/>
      <c r="AD34" s="49"/>
    </row>
    <row r="35" spans="20:30" x14ac:dyDescent="0.3">
      <c r="T35" s="11" t="s">
        <v>125</v>
      </c>
      <c r="U35" s="22">
        <v>2088.4027210879999</v>
      </c>
      <c r="AC35" s="49"/>
      <c r="AD35" s="49"/>
    </row>
    <row r="36" spans="20:30" x14ac:dyDescent="0.3">
      <c r="T36" s="11" t="s">
        <v>126</v>
      </c>
      <c r="U36" s="22">
        <v>2122.9859410429999</v>
      </c>
      <c r="AC36" s="49"/>
      <c r="AD36" s="49"/>
    </row>
    <row r="37" spans="20:30" x14ac:dyDescent="0.3">
      <c r="T37" s="11" t="s">
        <v>127</v>
      </c>
      <c r="U37" s="22">
        <v>2143.596553288</v>
      </c>
      <c r="AC37" s="49"/>
      <c r="AD37" s="49"/>
    </row>
    <row r="38" spans="20:30" x14ac:dyDescent="0.3">
      <c r="T38" s="11" t="s">
        <v>128</v>
      </c>
      <c r="U38" s="22">
        <v>2210.9112018139999</v>
      </c>
      <c r="AC38" s="49"/>
      <c r="AD38" s="49"/>
    </row>
    <row r="39" spans="20:30" x14ac:dyDescent="0.3">
      <c r="T39" s="11" t="s">
        <v>129</v>
      </c>
      <c r="U39" s="22">
        <v>2216.1567346940001</v>
      </c>
      <c r="AC39" s="49"/>
      <c r="AD39" s="49"/>
    </row>
    <row r="40" spans="20:30" x14ac:dyDescent="0.3">
      <c r="T40" s="11" t="s">
        <v>130</v>
      </c>
      <c r="U40" s="22">
        <v>2257.7066666669998</v>
      </c>
      <c r="AC40" s="49"/>
      <c r="AD40" s="49"/>
    </row>
    <row r="41" spans="20:30" x14ac:dyDescent="0.3">
      <c r="T41" s="11" t="s">
        <v>131</v>
      </c>
      <c r="U41" s="22">
        <v>2378.2574149659999</v>
      </c>
      <c r="AC41" s="49"/>
      <c r="AD41" s="49"/>
    </row>
    <row r="42" spans="20:30" x14ac:dyDescent="0.3">
      <c r="T42" s="11" t="s">
        <v>132</v>
      </c>
      <c r="U42" s="22">
        <v>2386.1342403630001</v>
      </c>
      <c r="AC42" s="49"/>
      <c r="AD42" s="49"/>
    </row>
    <row r="43" spans="20:30" x14ac:dyDescent="0.3">
      <c r="T43" s="11" t="s">
        <v>133</v>
      </c>
      <c r="U43" s="22">
        <v>2416.5224489799998</v>
      </c>
      <c r="AC43" s="49"/>
      <c r="AD43" s="49"/>
    </row>
    <row r="44" spans="20:30" x14ac:dyDescent="0.3">
      <c r="T44" s="11" t="s">
        <v>134</v>
      </c>
      <c r="U44" s="22">
        <v>2516.3000453509999</v>
      </c>
      <c r="AC44" s="49"/>
      <c r="AD44" s="49"/>
    </row>
    <row r="45" spans="20:30" x14ac:dyDescent="0.3">
      <c r="T45" s="11" t="s">
        <v>135</v>
      </c>
      <c r="U45" s="22">
        <v>2520.5815873020001</v>
      </c>
      <c r="AC45" s="49"/>
      <c r="AD45" s="49"/>
    </row>
    <row r="46" spans="20:30" x14ac:dyDescent="0.3">
      <c r="T46" s="11" t="s">
        <v>136</v>
      </c>
      <c r="U46" s="22">
        <v>2571.8770068029999</v>
      </c>
      <c r="AC46" s="49"/>
      <c r="AD46" s="49"/>
    </row>
    <row r="47" spans="20:30" x14ac:dyDescent="0.3">
      <c r="T47" s="11" t="s">
        <v>137</v>
      </c>
      <c r="U47" s="22">
        <v>2695.9992743759999</v>
      </c>
      <c r="AC47" s="49"/>
      <c r="AD47" s="49"/>
    </row>
    <row r="48" spans="20:30" x14ac:dyDescent="0.3">
      <c r="T48" s="11" t="s">
        <v>138</v>
      </c>
      <c r="U48" s="22">
        <v>2697.0370068030002</v>
      </c>
      <c r="AC48" s="49"/>
      <c r="AD48" s="49"/>
    </row>
    <row r="49" spans="20:30" x14ac:dyDescent="0.3">
      <c r="T49" s="11" t="s">
        <v>139</v>
      </c>
      <c r="U49" s="22">
        <v>2726.1126530609999</v>
      </c>
      <c r="AC49" s="49"/>
      <c r="AD49" s="49"/>
    </row>
    <row r="50" spans="20:30" x14ac:dyDescent="0.3">
      <c r="T50" s="11" t="s">
        <v>140</v>
      </c>
      <c r="U50" s="22">
        <v>2797.2266666669998</v>
      </c>
      <c r="AC50" s="49"/>
      <c r="AD50" s="49"/>
    </row>
    <row r="51" spans="20:30" x14ac:dyDescent="0.3">
      <c r="T51" s="11" t="s">
        <v>141</v>
      </c>
      <c r="U51" s="22">
        <v>2800.3323356010001</v>
      </c>
      <c r="AC51" s="49"/>
      <c r="AD51" s="49"/>
    </row>
    <row r="52" spans="20:30" x14ac:dyDescent="0.3">
      <c r="T52" s="11" t="s">
        <v>142</v>
      </c>
      <c r="U52" s="22">
        <v>2832.0101587300001</v>
      </c>
      <c r="AC52" s="49"/>
      <c r="AD52" s="49"/>
    </row>
    <row r="53" spans="20:30" x14ac:dyDescent="0.3">
      <c r="T53" s="11" t="s">
        <v>143</v>
      </c>
      <c r="U53" s="22">
        <v>2937.5564625850002</v>
      </c>
      <c r="AC53" s="49"/>
      <c r="AD53" s="49"/>
    </row>
    <row r="54" spans="20:30" x14ac:dyDescent="0.3">
      <c r="T54" s="11" t="s">
        <v>144</v>
      </c>
      <c r="U54" s="22">
        <v>2942.4215873019998</v>
      </c>
      <c r="AC54" s="49"/>
      <c r="AD54" s="49"/>
    </row>
    <row r="55" spans="20:30" x14ac:dyDescent="0.3">
      <c r="T55" s="11" t="s">
        <v>145</v>
      </c>
      <c r="U55" s="22">
        <v>3000.751746032</v>
      </c>
      <c r="AC55" s="49"/>
      <c r="AD55" s="49"/>
    </row>
    <row r="56" spans="20:30" x14ac:dyDescent="0.3">
      <c r="T56" s="11" t="s">
        <v>146</v>
      </c>
      <c r="U56" s="22">
        <v>3132.9697959179998</v>
      </c>
      <c r="AC56" s="49"/>
      <c r="AD56" s="49"/>
    </row>
    <row r="57" spans="20:30" x14ac:dyDescent="0.3">
      <c r="T57" s="11" t="s">
        <v>147</v>
      </c>
      <c r="U57" s="22">
        <v>3136.5510204080001</v>
      </c>
      <c r="AC57" s="49"/>
      <c r="AD57" s="49"/>
    </row>
    <row r="58" spans="20:30" x14ac:dyDescent="0.3">
      <c r="T58" s="11" t="s">
        <v>148</v>
      </c>
      <c r="U58" s="22">
        <v>3157.3855782310002</v>
      </c>
      <c r="AC58" s="49"/>
      <c r="AD58" s="49"/>
    </row>
    <row r="59" spans="20:30" x14ac:dyDescent="0.3">
      <c r="T59" s="11" t="s">
        <v>149</v>
      </c>
      <c r="U59" s="22">
        <v>3183.769251701</v>
      </c>
      <c r="AC59" s="49"/>
      <c r="AD59" s="49"/>
    </row>
    <row r="60" spans="20:30" x14ac:dyDescent="0.3">
      <c r="T60" s="11" t="s">
        <v>150</v>
      </c>
      <c r="U60" s="22">
        <v>3185.4361904759999</v>
      </c>
      <c r="AC60" s="49"/>
      <c r="AD60" s="49"/>
    </row>
    <row r="61" spans="20:30" x14ac:dyDescent="0.3">
      <c r="T61" s="11" t="s">
        <v>151</v>
      </c>
      <c r="U61" s="22">
        <v>3211.3545578230001</v>
      </c>
      <c r="AC61" s="49"/>
      <c r="AD61" s="49"/>
    </row>
    <row r="62" spans="20:30" x14ac:dyDescent="0.3">
      <c r="T62" s="11" t="s">
        <v>152</v>
      </c>
      <c r="U62" s="22">
        <v>3247.2409977319999</v>
      </c>
      <c r="AC62" s="49"/>
      <c r="AD62" s="49"/>
    </row>
    <row r="63" spans="20:30" x14ac:dyDescent="0.3">
      <c r="T63" s="11" t="s">
        <v>153</v>
      </c>
      <c r="U63" s="22">
        <v>3252.1719727889999</v>
      </c>
      <c r="AC63" s="49"/>
      <c r="AD63" s="49"/>
    </row>
    <row r="64" spans="20:30" x14ac:dyDescent="0.3">
      <c r="T64" s="11" t="s">
        <v>154</v>
      </c>
      <c r="U64" s="22">
        <v>3300.7165532879999</v>
      </c>
      <c r="AC64" s="49"/>
      <c r="AD64" s="49"/>
    </row>
    <row r="65" spans="20:30" x14ac:dyDescent="0.3">
      <c r="T65" s="11" t="s">
        <v>155</v>
      </c>
      <c r="U65" s="22">
        <v>3480.7113151929998</v>
      </c>
      <c r="AC65" s="49"/>
      <c r="AD65" s="49"/>
    </row>
    <row r="66" spans="20:30" x14ac:dyDescent="0.3">
      <c r="T66" s="11" t="s">
        <v>156</v>
      </c>
      <c r="U66" s="22">
        <v>3485.0438095240002</v>
      </c>
      <c r="AC66" s="49"/>
      <c r="AD66" s="49"/>
    </row>
    <row r="67" spans="20:30" x14ac:dyDescent="0.3">
      <c r="T67" s="11" t="s">
        <v>157</v>
      </c>
      <c r="U67" s="22">
        <v>3562.6492517010001</v>
      </c>
      <c r="AC67" s="49"/>
      <c r="AD67" s="49"/>
    </row>
    <row r="68" spans="20:30" x14ac:dyDescent="0.3">
      <c r="T68" s="11" t="s">
        <v>158</v>
      </c>
      <c r="U68" s="22">
        <v>3729.5600907029998</v>
      </c>
      <c r="AC68" s="49"/>
      <c r="AD68" s="49"/>
    </row>
    <row r="69" spans="20:30" x14ac:dyDescent="0.3">
      <c r="T69" s="11" t="s">
        <v>159</v>
      </c>
      <c r="U69" s="22">
        <v>3731.631020408</v>
      </c>
      <c r="AC69" s="49"/>
      <c r="AD69" s="49"/>
    </row>
    <row r="70" spans="20:30" x14ac:dyDescent="0.3">
      <c r="T70" s="11" t="s">
        <v>160</v>
      </c>
      <c r="U70" s="22">
        <v>3753.9468480730002</v>
      </c>
      <c r="AC70" s="49"/>
      <c r="AD70" s="49"/>
    </row>
    <row r="71" spans="20:30" x14ac:dyDescent="0.3">
      <c r="T71" s="11" t="s">
        <v>161</v>
      </c>
      <c r="U71" s="22">
        <v>3813.761451247</v>
      </c>
      <c r="AC71" s="49"/>
      <c r="AD71" s="49"/>
    </row>
    <row r="72" spans="20:30" x14ac:dyDescent="0.3">
      <c r="T72" s="11" t="s">
        <v>162</v>
      </c>
      <c r="U72" s="22">
        <v>3817.0122448980001</v>
      </c>
      <c r="AC72" s="49"/>
      <c r="AD72" s="49"/>
    </row>
    <row r="73" spans="20:30" x14ac:dyDescent="0.3">
      <c r="T73" s="11" t="s">
        <v>163</v>
      </c>
      <c r="U73" s="22">
        <v>3879.5363265310002</v>
      </c>
      <c r="AC73" s="49"/>
      <c r="AD73" s="49"/>
    </row>
    <row r="74" spans="20:30" x14ac:dyDescent="0.3">
      <c r="T74" s="11" t="s">
        <v>164</v>
      </c>
      <c r="U74" s="22">
        <v>3974.6873469389998</v>
      </c>
      <c r="AC74" s="49"/>
      <c r="AD74" s="49"/>
    </row>
    <row r="75" spans="20:30" x14ac:dyDescent="0.3">
      <c r="T75" s="11" t="s">
        <v>165</v>
      </c>
      <c r="U75" s="22">
        <v>3976.9643537410002</v>
      </c>
      <c r="AC75" s="49"/>
      <c r="AD75" s="49"/>
    </row>
    <row r="76" spans="20:30" x14ac:dyDescent="0.3">
      <c r="T76" s="11" t="s">
        <v>166</v>
      </c>
      <c r="U76" s="22">
        <v>4080.0870748299999</v>
      </c>
      <c r="AC76" s="49"/>
      <c r="AD76" s="49"/>
    </row>
    <row r="77" spans="20:30" x14ac:dyDescent="0.3">
      <c r="T77" s="11" t="s">
        <v>167</v>
      </c>
      <c r="U77" s="22">
        <v>4192.5485714289998</v>
      </c>
      <c r="AC77" s="49"/>
      <c r="AD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Tabelle69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2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199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199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47.984455957837532</v>
      </c>
      <c r="G2" s="13">
        <f t="shared" ref="G2:G27" si="1">Q2/R2*60</f>
        <v>45.388661122430101</v>
      </c>
      <c r="H2" s="41">
        <f t="shared" ref="H2:H27" si="2">(F2-G2)/G2*100</f>
        <v>5.7190381280593572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35.011337869000002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360.88308390100002</v>
      </c>
      <c r="T2" s="11" t="s">
        <v>92</v>
      </c>
      <c r="U2" s="22">
        <v>0.44263038500000002</v>
      </c>
      <c r="V2" s="32">
        <f>U3-U2</f>
        <v>35.011337869000002</v>
      </c>
      <c r="W2" s="22">
        <v>1</v>
      </c>
      <c r="X2" s="32">
        <f>U4-U2</f>
        <v>360.88308390100002</v>
      </c>
      <c r="Y2" s="22">
        <v>1</v>
      </c>
      <c r="Z2" s="32">
        <f>X2</f>
        <v>360.88308390100002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74.662931723645158</v>
      </c>
      <c r="G3" s="13">
        <f t="shared" si="1"/>
        <v>65.808399699052458</v>
      </c>
      <c r="H3" s="41">
        <f t="shared" si="2"/>
        <v>13.45501799935152</v>
      </c>
      <c r="I3" s="13"/>
      <c r="J3" s="11" t="s">
        <v>32</v>
      </c>
      <c r="K3" s="61" t="s">
        <v>76</v>
      </c>
      <c r="L3" s="19">
        <v>44</v>
      </c>
      <c r="M3" s="32">
        <f t="shared" si="3"/>
        <v>35.358911564999971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92.845351473999983</v>
      </c>
      <c r="T3" s="11" t="s">
        <v>93</v>
      </c>
      <c r="U3" s="22">
        <v>35.453968254000003</v>
      </c>
      <c r="V3" s="32">
        <f>U6-U5</f>
        <v>35.358911564999971</v>
      </c>
      <c r="W3" s="22">
        <v>2</v>
      </c>
      <c r="X3" s="32">
        <f>U7-U5</f>
        <v>92.845351473999983</v>
      </c>
      <c r="Y3" s="22">
        <v>2</v>
      </c>
      <c r="Z3" s="32">
        <f t="shared" ref="Z3:Z11" si="5">X3</f>
        <v>92.845351473999983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40.941577732077874</v>
      </c>
      <c r="G4" s="13">
        <f t="shared" si="1"/>
        <v>41.225063231143942</v>
      </c>
      <c r="H4" s="18">
        <f t="shared" si="2"/>
        <v>-0.68765327896915152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47.628843537999956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159.36907029500003</v>
      </c>
      <c r="T4" s="11" t="s">
        <v>94</v>
      </c>
      <c r="U4" s="22">
        <v>361.32571428599999</v>
      </c>
      <c r="V4" s="32">
        <f>U9-U8</f>
        <v>47.628843537999956</v>
      </c>
      <c r="W4" s="22">
        <v>3</v>
      </c>
      <c r="X4" s="32">
        <f>U10-U8</f>
        <v>159.36907029500003</v>
      </c>
      <c r="Y4" s="22">
        <v>3</v>
      </c>
      <c r="Z4" s="32">
        <f t="shared" si="5"/>
        <v>159.36907029500003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152.12967034299083</v>
      </c>
      <c r="G5" s="13">
        <f t="shared" si="1"/>
        <v>144.51309680300506</v>
      </c>
      <c r="H5" s="37">
        <f t="shared" si="2"/>
        <v>5.2705074546761761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34.707233560000077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181.02165532900005</v>
      </c>
      <c r="T5" s="11" t="s">
        <v>95</v>
      </c>
      <c r="U5" s="22">
        <v>366.59301587300001</v>
      </c>
      <c r="V5" s="32">
        <f>U12-U11</f>
        <v>34.707233560000077</v>
      </c>
      <c r="W5" s="22">
        <v>4</v>
      </c>
      <c r="X5" s="32">
        <f>U13-U11</f>
        <v>181.02165532900005</v>
      </c>
      <c r="Y5" s="22">
        <v>4</v>
      </c>
      <c r="Z5" s="32">
        <f t="shared" si="5"/>
        <v>181.02165532900005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50.460692128479558</v>
      </c>
      <c r="G6" s="13">
        <f t="shared" si="1"/>
        <v>50.252460488096027</v>
      </c>
      <c r="H6" s="18">
        <f t="shared" si="2"/>
        <v>0.41437103449463397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82.044058956999947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293.71696145099997</v>
      </c>
      <c r="T6" s="11" t="s">
        <v>96</v>
      </c>
      <c r="U6" s="22">
        <v>401.95192743799998</v>
      </c>
      <c r="V6" s="32">
        <f>U15-U14</f>
        <v>82.044058956999947</v>
      </c>
      <c r="W6" s="22">
        <v>5</v>
      </c>
      <c r="X6" s="32">
        <f>U16-U14</f>
        <v>293.71696145099997</v>
      </c>
      <c r="Y6" s="22">
        <v>5</v>
      </c>
      <c r="Z6" s="32">
        <f t="shared" si="5"/>
        <v>293.71696145099997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42.406686509859071</v>
      </c>
      <c r="G7" s="25">
        <f t="shared" si="1"/>
        <v>42.48751614761288</v>
      </c>
      <c r="H7" s="18">
        <f t="shared" si="2"/>
        <v>-0.19024326456972657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55.179977323999992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254.1923129249999</v>
      </c>
      <c r="T7" s="11" t="s">
        <v>97</v>
      </c>
      <c r="U7" s="22">
        <v>459.438367347</v>
      </c>
      <c r="V7" s="32">
        <f>U18-U17</f>
        <v>55.179977323999992</v>
      </c>
      <c r="W7" s="22">
        <v>6</v>
      </c>
      <c r="X7" s="32">
        <f>U19-U17</f>
        <v>254.1923129249999</v>
      </c>
      <c r="Y7" s="22">
        <v>6</v>
      </c>
      <c r="Z7" s="32">
        <f t="shared" si="5"/>
        <v>254.1923129249999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42.613636363636409</v>
      </c>
      <c r="G8" s="25">
        <f t="shared" si="1"/>
        <v>40.635553639804492</v>
      </c>
      <c r="H8" s="18">
        <f t="shared" si="2"/>
        <v>4.8678621223319318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56.319999999999936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218.52784580499997</v>
      </c>
      <c r="T8" s="11" t="s">
        <v>98</v>
      </c>
      <c r="U8" s="22">
        <v>464.70204081600002</v>
      </c>
      <c r="V8" s="32">
        <f>U21-U20</f>
        <v>56.319999999999936</v>
      </c>
      <c r="W8" s="22">
        <v>7</v>
      </c>
      <c r="X8" s="32">
        <f>U22-U20</f>
        <v>218.52784580499997</v>
      </c>
      <c r="Y8" s="22">
        <v>7</v>
      </c>
      <c r="Z8" s="32">
        <f t="shared" si="5"/>
        <v>218.52784580499997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109.98336270432848</v>
      </c>
      <c r="G9" s="25">
        <f t="shared" si="1"/>
        <v>97.473618046584292</v>
      </c>
      <c r="H9" s="41">
        <f t="shared" si="2"/>
        <v>12.833980012689766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41.460816325999986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127.41909297000007</v>
      </c>
      <c r="T9" s="11" t="s">
        <v>99</v>
      </c>
      <c r="U9" s="22">
        <v>512.33088435399998</v>
      </c>
      <c r="V9" s="32">
        <f>U24-U23</f>
        <v>41.460816325999986</v>
      </c>
      <c r="W9" s="22">
        <v>8</v>
      </c>
      <c r="X9" s="32">
        <f>U25-U23</f>
        <v>127.41909297000007</v>
      </c>
      <c r="Y9" s="22">
        <v>8</v>
      </c>
      <c r="Z9" s="32">
        <f t="shared" si="5"/>
        <v>127.41909297000007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48.700673543093849</v>
      </c>
      <c r="G10" s="25">
        <f t="shared" si="1"/>
        <v>45.560271449624906</v>
      </c>
      <c r="H10" s="37">
        <f t="shared" si="2"/>
        <v>6.8928520255662287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48.048616779999975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169.88485260800007</v>
      </c>
      <c r="T10" s="11" t="s">
        <v>100</v>
      </c>
      <c r="U10" s="22">
        <v>624.07111111100005</v>
      </c>
      <c r="V10" s="32">
        <f>U27-U26</f>
        <v>48.048616779999975</v>
      </c>
      <c r="W10" s="22">
        <v>9</v>
      </c>
      <c r="X10" s="32">
        <f>U28-U26</f>
        <v>169.88485260800007</v>
      </c>
      <c r="Y10" s="22">
        <v>9</v>
      </c>
      <c r="Z10" s="32">
        <f t="shared" si="5"/>
        <v>169.88485260800007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41.021075291808351</v>
      </c>
      <c r="G11" s="25">
        <f t="shared" si="1"/>
        <v>42.047471505586678</v>
      </c>
      <c r="H11" s="18">
        <f t="shared" si="2"/>
        <v>-2.4410414634372333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40.954557822999959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191.21244898000009</v>
      </c>
      <c r="T11" s="11" t="s">
        <v>101</v>
      </c>
      <c r="U11" s="22">
        <v>629.68816326499996</v>
      </c>
      <c r="V11" s="32">
        <f>U30-U29</f>
        <v>40.954557822999959</v>
      </c>
      <c r="W11" s="22">
        <v>10</v>
      </c>
      <c r="X11" s="32">
        <f>U31-U29</f>
        <v>191.21244898000009</v>
      </c>
      <c r="Y11" s="22">
        <v>10</v>
      </c>
      <c r="Z11" s="32">
        <f t="shared" si="5"/>
        <v>191.21244898000009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53.791108580636383</v>
      </c>
      <c r="G12" s="25">
        <f t="shared" si="1"/>
        <v>51.379424468802561</v>
      </c>
      <c r="H12" s="18">
        <f t="shared" si="2"/>
        <v>4.6938714023513226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31.23192743799973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67.342131519999839</v>
      </c>
      <c r="T12" s="11" t="s">
        <v>102</v>
      </c>
      <c r="U12" s="22">
        <v>664.39539682500003</v>
      </c>
      <c r="V12" s="32">
        <f>U33-U32</f>
        <v>31.23192743799973</v>
      </c>
      <c r="W12" s="22" t="s">
        <v>68</v>
      </c>
      <c r="X12" s="32">
        <f>U38-U32</f>
        <v>248.18544217699991</v>
      </c>
      <c r="Y12" s="22">
        <v>11</v>
      </c>
      <c r="Z12" s="32">
        <f>V12+X30</f>
        <v>67.342131519999839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64.886861596017695</v>
      </c>
      <c r="G13" s="25">
        <f t="shared" si="1"/>
        <v>65.292711059249825</v>
      </c>
      <c r="H13" s="18">
        <f t="shared" si="2"/>
        <v>-0.62158464038021344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22.500702948000253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44.721678004000296</v>
      </c>
      <c r="T13" s="11" t="s">
        <v>103</v>
      </c>
      <c r="U13" s="22">
        <v>810.70981859400001</v>
      </c>
      <c r="V13" s="32">
        <f>U34-U33</f>
        <v>22.500702948000253</v>
      </c>
      <c r="W13" s="22" t="s">
        <v>42</v>
      </c>
      <c r="X13" s="32">
        <f>U41-U39</f>
        <v>178.63349206399971</v>
      </c>
      <c r="Y13" s="22">
        <v>12</v>
      </c>
      <c r="Z13" s="32">
        <f>V13+X31</f>
        <v>44.721678004000296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32.359672777758639</v>
      </c>
      <c r="G14" s="25">
        <f t="shared" si="1"/>
        <v>30.854757749685589</v>
      </c>
      <c r="H14" s="18">
        <f t="shared" si="2"/>
        <v>4.8774164434604428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63.041428570999869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136.12163265299978</v>
      </c>
      <c r="T14" s="11" t="s">
        <v>104</v>
      </c>
      <c r="U14" s="22">
        <v>814.50775510200003</v>
      </c>
      <c r="V14" s="32">
        <f>U35-U34</f>
        <v>63.041428570999869</v>
      </c>
      <c r="W14" s="22" t="s">
        <v>43</v>
      </c>
      <c r="X14" s="32">
        <f>U44-U42</f>
        <v>147.21675736999987</v>
      </c>
      <c r="Y14" s="22">
        <v>13</v>
      </c>
      <c r="Z14" s="32">
        <f>V14+X32</f>
        <v>136.12163265299978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34.716524108434577</v>
      </c>
      <c r="G15" s="25">
        <f t="shared" si="1"/>
        <v>32.244793142913771</v>
      </c>
      <c r="H15" s="37">
        <f t="shared" si="2"/>
        <v>7.6655196842656803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44.935374149999916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178.63349206399971</v>
      </c>
      <c r="T15" s="11" t="s">
        <v>105</v>
      </c>
      <c r="U15" s="22">
        <v>896.55181405899998</v>
      </c>
      <c r="V15" s="32">
        <f>U40-U39</f>
        <v>44.935374149999916</v>
      </c>
      <c r="W15" s="22">
        <v>12</v>
      </c>
      <c r="X15" s="32">
        <f>U47-U45</f>
        <v>199.36426303799999</v>
      </c>
      <c r="Y15" s="22">
        <v>14</v>
      </c>
      <c r="Z15" s="32">
        <f t="shared" ref="Z15:Z27" si="7">X13</f>
        <v>178.63349206399971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82.738874544934319</v>
      </c>
      <c r="G16" s="25">
        <f t="shared" si="1"/>
        <v>76.078268534682152</v>
      </c>
      <c r="H16" s="37">
        <f t="shared" si="2"/>
        <v>8.7549390102322917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33.35795918399981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147.21675736999987</v>
      </c>
      <c r="T16" s="11" t="s">
        <v>106</v>
      </c>
      <c r="U16" s="22">
        <v>1108.224716553</v>
      </c>
      <c r="V16" s="32">
        <f>U43-U42</f>
        <v>33.35795918399981</v>
      </c>
      <c r="W16" s="22">
        <v>13</v>
      </c>
      <c r="X16" s="32">
        <f>U50-U48</f>
        <v>120.81337868399987</v>
      </c>
      <c r="Y16" s="22">
        <v>15</v>
      </c>
      <c r="Z16" s="32">
        <f t="shared" si="7"/>
        <v>147.21675736999987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41.694200376865453</v>
      </c>
      <c r="G17" s="13">
        <f t="shared" si="1"/>
        <v>39.500559829516583</v>
      </c>
      <c r="H17" s="18">
        <f t="shared" si="2"/>
        <v>5.553441664666444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56.482675737000136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199.36426303799999</v>
      </c>
      <c r="T17" s="11" t="s">
        <v>107</v>
      </c>
      <c r="U17" s="22">
        <v>1114.6242176870001</v>
      </c>
      <c r="V17" s="32">
        <f>U46-U45</f>
        <v>56.482675737000136</v>
      </c>
      <c r="W17" s="22">
        <v>14</v>
      </c>
      <c r="X17" s="32">
        <f>U53-U51</f>
        <v>119.19820861700009</v>
      </c>
      <c r="Y17" s="22">
        <v>16</v>
      </c>
      <c r="Z17" s="32">
        <f t="shared" si="7"/>
        <v>199.36426303799999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46.604954145568669</v>
      </c>
      <c r="G18" s="13">
        <f t="shared" si="1"/>
        <v>42.710501570331246</v>
      </c>
      <c r="H18" s="18">
        <f t="shared" si="2"/>
        <v>9.118255305020103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32.185419501000069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120.81337868399987</v>
      </c>
      <c r="T18" s="11" t="s">
        <v>108</v>
      </c>
      <c r="U18" s="22">
        <v>1169.804195011</v>
      </c>
      <c r="V18" s="32">
        <f>U49-U48</f>
        <v>32.185419501000069</v>
      </c>
      <c r="W18" s="22">
        <v>15</v>
      </c>
      <c r="X18" s="32">
        <f>U56-U54</f>
        <v>209.26634920600009</v>
      </c>
      <c r="Y18" s="22">
        <v>17</v>
      </c>
      <c r="Z18" s="32">
        <f t="shared" si="7"/>
        <v>120.81337868399987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82.267919523626432</v>
      </c>
      <c r="G19" s="25">
        <f t="shared" si="1"/>
        <v>71.22580195210378</v>
      </c>
      <c r="H19" s="41">
        <f t="shared" si="2"/>
        <v>15.502974019089304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26.620340135999868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119.19820861700009</v>
      </c>
      <c r="T19" s="11" t="s">
        <v>109</v>
      </c>
      <c r="U19" s="22">
        <v>1368.816530612</v>
      </c>
      <c r="V19" s="32">
        <f>U52-U51</f>
        <v>26.620340135999868</v>
      </c>
      <c r="W19" s="22">
        <v>16</v>
      </c>
      <c r="X19" s="32">
        <f>U59-U57</f>
        <v>52.170929706000152</v>
      </c>
      <c r="Y19" s="22">
        <v>18</v>
      </c>
      <c r="Z19" s="32">
        <f t="shared" si="7"/>
        <v>119.19820861700009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58.047888254597559</v>
      </c>
      <c r="G20" s="25">
        <f t="shared" si="1"/>
        <v>56.196326091700257</v>
      </c>
      <c r="H20" s="37">
        <f t="shared" si="2"/>
        <v>3.294809984332344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57.883242630000041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209.26634920600009</v>
      </c>
      <c r="T20" s="11" t="s">
        <v>110</v>
      </c>
      <c r="U20" s="22">
        <v>1375.160816327</v>
      </c>
      <c r="V20" s="32">
        <f>U55-U54</f>
        <v>57.883242630000041</v>
      </c>
      <c r="W20" s="22">
        <v>17</v>
      </c>
      <c r="X20" s="32">
        <f>U62-U60</f>
        <v>83.349115646999962</v>
      </c>
      <c r="Y20" s="22">
        <v>19</v>
      </c>
      <c r="Z20" s="32">
        <f t="shared" si="7"/>
        <v>209.26634920600009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90.73451751947286</v>
      </c>
      <c r="G21" s="25">
        <f t="shared" si="1"/>
        <v>86.254932111789785</v>
      </c>
      <c r="H21" s="37">
        <f t="shared" si="2"/>
        <v>5.1934252314723945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22.483174603999942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52.170929706000152</v>
      </c>
      <c r="T21" s="11" t="s">
        <v>111</v>
      </c>
      <c r="U21" s="22">
        <v>1431.480816327</v>
      </c>
      <c r="V21" s="32">
        <f>U58-U57</f>
        <v>22.483174603999942</v>
      </c>
      <c r="W21" s="22">
        <v>18</v>
      </c>
      <c r="X21" s="32">
        <f>U65-U63</f>
        <v>250.35126984099998</v>
      </c>
      <c r="Y21" s="22">
        <v>20</v>
      </c>
      <c r="Z21" s="32">
        <f t="shared" si="7"/>
        <v>52.170929706000152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66.949906534306535</v>
      </c>
      <c r="G22" s="13">
        <f t="shared" si="1"/>
        <v>62.148277876616518</v>
      </c>
      <c r="H22" s="37">
        <f t="shared" si="2"/>
        <v>7.7260848115900007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34.35401360600008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83.349115646999962</v>
      </c>
      <c r="T22" s="11" t="s">
        <v>112</v>
      </c>
      <c r="U22" s="22">
        <v>1593.688662132</v>
      </c>
      <c r="V22" s="32">
        <f>U61-U60</f>
        <v>34.35401360600008</v>
      </c>
      <c r="W22" s="22">
        <v>19</v>
      </c>
      <c r="X22" s="32">
        <f>U68-U66</f>
        <v>257.20920634999993</v>
      </c>
      <c r="Y22" s="22">
        <v>21</v>
      </c>
      <c r="Z22" s="32">
        <f t="shared" si="7"/>
        <v>83.349115646999962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41.229662440659638</v>
      </c>
      <c r="G23" s="13">
        <f t="shared" si="1"/>
        <v>39.903931808872898</v>
      </c>
      <c r="H23" s="37">
        <f t="shared" si="2"/>
        <v>3.322305777126342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53.117097506000391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250.35126984099998</v>
      </c>
      <c r="T23" s="11" t="s">
        <v>113</v>
      </c>
      <c r="U23" s="22">
        <v>1599.261678005</v>
      </c>
      <c r="V23" s="32">
        <f>U64-U63</f>
        <v>53.117097506000391</v>
      </c>
      <c r="W23" s="22">
        <v>20</v>
      </c>
      <c r="X23" s="32">
        <f>U71-U69</f>
        <v>81.830748299000334</v>
      </c>
      <c r="Y23" s="22">
        <v>22</v>
      </c>
      <c r="Z23" s="32">
        <f t="shared" si="7"/>
        <v>250.35126984099998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30.079602415657263</v>
      </c>
      <c r="G24" s="13">
        <f t="shared" si="1"/>
        <v>28.925869744630944</v>
      </c>
      <c r="H24" s="18">
        <f t="shared" si="2"/>
        <v>3.988584202348723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67.820045351999852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257.20920634999993</v>
      </c>
      <c r="T24" s="11" t="s">
        <v>114</v>
      </c>
      <c r="U24" s="22">
        <v>1640.722494331</v>
      </c>
      <c r="V24" s="32">
        <f>U67-U66</f>
        <v>67.820045351999852</v>
      </c>
      <c r="W24" s="22">
        <v>21</v>
      </c>
      <c r="X24" s="32">
        <f>U74-U72</f>
        <v>186.19823129299948</v>
      </c>
      <c r="Y24" s="22">
        <v>23</v>
      </c>
      <c r="Z24" s="32">
        <f t="shared" si="7"/>
        <v>257.20920634999993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95.48367673874877</v>
      </c>
      <c r="G25" s="13">
        <f t="shared" si="1"/>
        <v>93.852251869164704</v>
      </c>
      <c r="H25" s="18">
        <f t="shared" si="2"/>
        <v>1.7382905972872806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21.993287980999867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81.830748299000334</v>
      </c>
      <c r="T25" s="11" t="s">
        <v>115</v>
      </c>
      <c r="U25" s="22">
        <v>1726.6807709750001</v>
      </c>
      <c r="V25" s="32">
        <f>U70-U69</f>
        <v>21.993287980999867</v>
      </c>
      <c r="W25" s="22">
        <v>22</v>
      </c>
      <c r="X25" s="32">
        <f>U77-U75</f>
        <v>223.86934240299979</v>
      </c>
      <c r="Y25" s="22">
        <v>24</v>
      </c>
      <c r="Z25" s="32">
        <f t="shared" si="7"/>
        <v>81.830748299000334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31.168417511308782</v>
      </c>
      <c r="G26" s="13">
        <f t="shared" si="1"/>
        <v>30.773622070466093</v>
      </c>
      <c r="H26" s="18">
        <f t="shared" si="2"/>
        <v>1.2829020904288673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72.188458050000008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186.19823129299948</v>
      </c>
      <c r="T26" s="11" t="s">
        <v>116</v>
      </c>
      <c r="U26" s="22">
        <v>1730.768253968</v>
      </c>
      <c r="V26" s="32">
        <f>U73-U72</f>
        <v>72.188458050000008</v>
      </c>
      <c r="W26" s="22">
        <v>23</v>
      </c>
      <c r="X26" s="2">
        <f>SUM(X2:X25)</f>
        <v>4406.7294104329985</v>
      </c>
      <c r="Z26" s="32">
        <f t="shared" si="7"/>
        <v>186.19823129299948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51.619229821198367</v>
      </c>
      <c r="G27" s="13">
        <f t="shared" si="1"/>
        <v>49.046465595250126</v>
      </c>
      <c r="H27" s="18">
        <f t="shared" si="2"/>
        <v>5.2455649856192661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104.61217687099997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223.86934240299979</v>
      </c>
      <c r="T27" s="11" t="s">
        <v>117</v>
      </c>
      <c r="U27" s="22">
        <v>1778.8168707479999</v>
      </c>
      <c r="V27" s="32">
        <f>U76-U75</f>
        <v>104.61217687099997</v>
      </c>
      <c r="W27" s="22">
        <v>24</v>
      </c>
      <c r="X27" s="32">
        <f t="shared" ref="X27:X32" si="8">U33-U32</f>
        <v>31.23192743799973</v>
      </c>
      <c r="Y27" s="43" t="str">
        <f>W12</f>
        <v>11a</v>
      </c>
      <c r="Z27" s="32">
        <f t="shared" si="7"/>
        <v>223.86934240299979</v>
      </c>
      <c r="AA27" s="21">
        <v>24</v>
      </c>
    </row>
    <row r="28" spans="1:27" x14ac:dyDescent="0.3">
      <c r="T28" s="11" t="s">
        <v>118</v>
      </c>
      <c r="U28" s="22">
        <v>1900.653106576</v>
      </c>
      <c r="X28" s="32">
        <f t="shared" si="8"/>
        <v>22.500702948000253</v>
      </c>
      <c r="Y28" s="43" t="str">
        <f>W13</f>
        <v>11b</v>
      </c>
    </row>
    <row r="29" spans="1:27" x14ac:dyDescent="0.3">
      <c r="T29" s="11" t="s">
        <v>119</v>
      </c>
      <c r="U29" s="22">
        <v>1904.7038548749999</v>
      </c>
      <c r="X29" s="32">
        <f t="shared" si="8"/>
        <v>63.041428570999869</v>
      </c>
      <c r="Y29" s="43" t="str">
        <f>W14</f>
        <v>11c</v>
      </c>
    </row>
    <row r="30" spans="1:27" x14ac:dyDescent="0.3">
      <c r="T30" s="11" t="s">
        <v>120</v>
      </c>
      <c r="U30" s="22">
        <v>1945.6584126979999</v>
      </c>
      <c r="X30" s="32">
        <f t="shared" si="8"/>
        <v>36.110204082000109</v>
      </c>
      <c r="Y30" s="21" t="s">
        <v>69</v>
      </c>
    </row>
    <row r="31" spans="1:27" x14ac:dyDescent="0.3">
      <c r="T31" s="11" t="s">
        <v>121</v>
      </c>
      <c r="U31" s="22">
        <v>2095.916303855</v>
      </c>
      <c r="X31" s="32">
        <f t="shared" si="8"/>
        <v>22.220975056000043</v>
      </c>
      <c r="Y31" s="21" t="s">
        <v>70</v>
      </c>
    </row>
    <row r="32" spans="1:27" x14ac:dyDescent="0.3">
      <c r="T32" s="11" t="s">
        <v>122</v>
      </c>
      <c r="U32" s="22">
        <v>2100.1284353740002</v>
      </c>
      <c r="X32" s="32">
        <f t="shared" si="8"/>
        <v>73.080204081999909</v>
      </c>
      <c r="Y32" s="21" t="s">
        <v>71</v>
      </c>
    </row>
    <row r="33" spans="20:21" x14ac:dyDescent="0.3">
      <c r="T33" s="11" t="s">
        <v>123</v>
      </c>
      <c r="U33" s="22">
        <v>2131.3603628119999</v>
      </c>
    </row>
    <row r="34" spans="20:21" x14ac:dyDescent="0.3">
      <c r="T34" s="11" t="s">
        <v>124</v>
      </c>
      <c r="U34" s="22">
        <v>2153.8610657600002</v>
      </c>
    </row>
    <row r="35" spans="20:21" x14ac:dyDescent="0.3">
      <c r="T35" s="11" t="s">
        <v>125</v>
      </c>
      <c r="U35" s="22">
        <v>2216.9024943310001</v>
      </c>
    </row>
    <row r="36" spans="20:21" x14ac:dyDescent="0.3">
      <c r="T36" s="11" t="s">
        <v>126</v>
      </c>
      <c r="U36" s="22">
        <v>2253.0126984130002</v>
      </c>
    </row>
    <row r="37" spans="20:21" x14ac:dyDescent="0.3">
      <c r="T37" s="11" t="s">
        <v>127</v>
      </c>
      <c r="U37" s="22">
        <v>2275.2336734690002</v>
      </c>
    </row>
    <row r="38" spans="20:21" x14ac:dyDescent="0.3">
      <c r="T38" s="11" t="s">
        <v>128</v>
      </c>
      <c r="U38" s="22">
        <v>2348.3138775510001</v>
      </c>
    </row>
    <row r="39" spans="20:21" x14ac:dyDescent="0.3">
      <c r="T39" s="11" t="s">
        <v>129</v>
      </c>
      <c r="U39" s="22">
        <v>2354.8791836730002</v>
      </c>
    </row>
    <row r="40" spans="20:21" x14ac:dyDescent="0.3">
      <c r="T40" s="11" t="s">
        <v>130</v>
      </c>
      <c r="U40" s="22">
        <v>2399.8145578230001</v>
      </c>
    </row>
    <row r="41" spans="20:21" x14ac:dyDescent="0.3">
      <c r="T41" s="11" t="s">
        <v>131</v>
      </c>
      <c r="U41" s="22">
        <v>2533.5126757369999</v>
      </c>
    </row>
    <row r="42" spans="20:21" x14ac:dyDescent="0.3">
      <c r="T42" s="11" t="s">
        <v>132</v>
      </c>
      <c r="U42" s="22">
        <v>2539.9451700680002</v>
      </c>
    </row>
    <row r="43" spans="20:21" x14ac:dyDescent="0.3">
      <c r="T43" s="11" t="s">
        <v>133</v>
      </c>
      <c r="U43" s="22">
        <v>2573.303129252</v>
      </c>
    </row>
    <row r="44" spans="20:21" x14ac:dyDescent="0.3">
      <c r="T44" s="11" t="s">
        <v>134</v>
      </c>
      <c r="U44" s="22">
        <v>2687.161927438</v>
      </c>
    </row>
    <row r="45" spans="20:21" x14ac:dyDescent="0.3">
      <c r="T45" s="11" t="s">
        <v>135</v>
      </c>
      <c r="U45" s="22">
        <v>2696.037709751</v>
      </c>
    </row>
    <row r="46" spans="20:21" x14ac:dyDescent="0.3">
      <c r="T46" s="11" t="s">
        <v>136</v>
      </c>
      <c r="U46" s="22">
        <v>2752.5203854880001</v>
      </c>
    </row>
    <row r="47" spans="20:21" x14ac:dyDescent="0.3">
      <c r="T47" s="11" t="s">
        <v>137</v>
      </c>
      <c r="U47" s="22">
        <v>2895.401972789</v>
      </c>
    </row>
    <row r="48" spans="20:21" x14ac:dyDescent="0.3">
      <c r="T48" s="11" t="s">
        <v>138</v>
      </c>
      <c r="U48" s="22">
        <v>2903.388571429</v>
      </c>
    </row>
    <row r="49" spans="20:21" x14ac:dyDescent="0.3">
      <c r="T49" s="11" t="s">
        <v>139</v>
      </c>
      <c r="U49" s="22">
        <v>2935.57399093</v>
      </c>
    </row>
    <row r="50" spans="20:21" x14ac:dyDescent="0.3">
      <c r="T50" s="11" t="s">
        <v>140</v>
      </c>
      <c r="U50" s="22">
        <v>3024.2019501129998</v>
      </c>
    </row>
    <row r="51" spans="20:21" x14ac:dyDescent="0.3">
      <c r="T51" s="11" t="s">
        <v>141</v>
      </c>
      <c r="U51" s="22">
        <v>3029.1347392289999</v>
      </c>
    </row>
    <row r="52" spans="20:21" x14ac:dyDescent="0.3">
      <c r="T52" s="11" t="s">
        <v>142</v>
      </c>
      <c r="U52" s="22">
        <v>3055.7550793649998</v>
      </c>
    </row>
    <row r="53" spans="20:21" x14ac:dyDescent="0.3">
      <c r="T53" s="11" t="s">
        <v>143</v>
      </c>
      <c r="U53" s="22">
        <v>3148.332947846</v>
      </c>
    </row>
    <row r="54" spans="20:21" x14ac:dyDescent="0.3">
      <c r="T54" s="11" t="s">
        <v>144</v>
      </c>
      <c r="U54" s="22">
        <v>3152.7898412700001</v>
      </c>
    </row>
    <row r="55" spans="20:21" x14ac:dyDescent="0.3">
      <c r="T55" s="11" t="s">
        <v>145</v>
      </c>
      <c r="U55" s="22">
        <v>3210.6730839000002</v>
      </c>
    </row>
    <row r="56" spans="20:21" x14ac:dyDescent="0.3">
      <c r="T56" s="11" t="s">
        <v>146</v>
      </c>
      <c r="U56" s="22">
        <v>3362.0561904760002</v>
      </c>
    </row>
    <row r="57" spans="20:21" x14ac:dyDescent="0.3">
      <c r="T57" s="11" t="s">
        <v>147</v>
      </c>
      <c r="U57" s="22">
        <v>3366.985396825</v>
      </c>
    </row>
    <row r="58" spans="20:21" x14ac:dyDescent="0.3">
      <c r="T58" s="11" t="s">
        <v>148</v>
      </c>
      <c r="U58" s="22">
        <v>3389.4685714289999</v>
      </c>
    </row>
    <row r="59" spans="20:21" x14ac:dyDescent="0.3">
      <c r="T59" s="11" t="s">
        <v>149</v>
      </c>
      <c r="U59" s="22">
        <v>3419.1563265310001</v>
      </c>
    </row>
    <row r="60" spans="20:21" x14ac:dyDescent="0.3">
      <c r="T60" s="11" t="s">
        <v>150</v>
      </c>
      <c r="U60" s="22">
        <v>3423.1804081629998</v>
      </c>
    </row>
    <row r="61" spans="20:21" x14ac:dyDescent="0.3">
      <c r="T61" s="11" t="s">
        <v>151</v>
      </c>
      <c r="U61" s="22">
        <v>3457.5344217689999</v>
      </c>
    </row>
    <row r="62" spans="20:21" x14ac:dyDescent="0.3">
      <c r="T62" s="11" t="s">
        <v>152</v>
      </c>
      <c r="U62" s="22">
        <v>3506.5295238099998</v>
      </c>
    </row>
    <row r="63" spans="20:21" x14ac:dyDescent="0.3">
      <c r="T63" s="11" t="s">
        <v>153</v>
      </c>
      <c r="U63" s="22">
        <v>3512.6363718819998</v>
      </c>
    </row>
    <row r="64" spans="20:21" x14ac:dyDescent="0.3">
      <c r="T64" s="11" t="s">
        <v>154</v>
      </c>
      <c r="U64" s="22">
        <v>3565.7534693880002</v>
      </c>
    </row>
    <row r="65" spans="20:21" x14ac:dyDescent="0.3">
      <c r="T65" s="11" t="s">
        <v>155</v>
      </c>
      <c r="U65" s="22">
        <v>3762.9876417229998</v>
      </c>
    </row>
    <row r="66" spans="20:21" x14ac:dyDescent="0.3">
      <c r="T66" s="11" t="s">
        <v>156</v>
      </c>
      <c r="U66" s="22">
        <v>3769.6565986390001</v>
      </c>
    </row>
    <row r="67" spans="20:21" x14ac:dyDescent="0.3">
      <c r="T67" s="11" t="s">
        <v>157</v>
      </c>
      <c r="U67" s="22">
        <v>3837.4766439909999</v>
      </c>
    </row>
    <row r="68" spans="20:21" x14ac:dyDescent="0.3">
      <c r="T68" s="11" t="s">
        <v>158</v>
      </c>
      <c r="U68" s="22">
        <v>4026.865804989</v>
      </c>
    </row>
    <row r="69" spans="20:21" x14ac:dyDescent="0.3">
      <c r="T69" s="11" t="s">
        <v>159</v>
      </c>
      <c r="U69" s="22">
        <v>4030.913741497</v>
      </c>
    </row>
    <row r="70" spans="20:21" x14ac:dyDescent="0.3">
      <c r="T70" s="11" t="s">
        <v>160</v>
      </c>
      <c r="U70" s="22">
        <v>4052.9070294779999</v>
      </c>
    </row>
    <row r="71" spans="20:21" x14ac:dyDescent="0.3">
      <c r="T71" s="11" t="s">
        <v>161</v>
      </c>
      <c r="U71" s="22">
        <v>4112.7444897960004</v>
      </c>
    </row>
    <row r="72" spans="20:21" x14ac:dyDescent="0.3">
      <c r="T72" s="11" t="s">
        <v>162</v>
      </c>
      <c r="U72" s="22">
        <v>4117.6253968250003</v>
      </c>
    </row>
    <row r="73" spans="20:21" x14ac:dyDescent="0.3">
      <c r="T73" s="11" t="s">
        <v>163</v>
      </c>
      <c r="U73" s="22">
        <v>4189.8138548750003</v>
      </c>
    </row>
    <row r="74" spans="20:21" x14ac:dyDescent="0.3">
      <c r="T74" s="11" t="s">
        <v>164</v>
      </c>
      <c r="U74" s="22">
        <v>4303.8236281179998</v>
      </c>
    </row>
    <row r="75" spans="20:21" x14ac:dyDescent="0.3">
      <c r="T75" s="11" t="s">
        <v>165</v>
      </c>
      <c r="U75" s="22">
        <v>4311.5329478459998</v>
      </c>
    </row>
    <row r="76" spans="20:21" x14ac:dyDescent="0.3">
      <c r="T76" s="11" t="s">
        <v>166</v>
      </c>
      <c r="U76" s="22">
        <v>4416.1451247169998</v>
      </c>
    </row>
    <row r="77" spans="20:21" x14ac:dyDescent="0.3">
      <c r="T77" s="11" t="s">
        <v>167</v>
      </c>
      <c r="U77" s="22">
        <v>4535.4022902489996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Tabelle70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21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225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225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53.146251183175615</v>
      </c>
      <c r="G2" s="13">
        <f t="shared" ref="G2:G27" si="1">Q2/R2*60</f>
        <v>52.021075809900871</v>
      </c>
      <c r="H2" s="37">
        <f t="shared" ref="H2:H27" si="2">(F2-G2)/G2*100</f>
        <v>2.1629221536794803</v>
      </c>
      <c r="I2" s="13"/>
      <c r="J2" s="11" t="s">
        <v>37</v>
      </c>
      <c r="K2" s="61" t="s">
        <v>59</v>
      </c>
      <c r="L2" s="20">
        <v>28</v>
      </c>
      <c r="M2" s="32">
        <f t="shared" ref="M2:M27" si="3">V2</f>
        <v>31.610884354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6" si="4">Z2</f>
        <v>314.872380953</v>
      </c>
      <c r="T2" s="11" t="s">
        <v>92</v>
      </c>
      <c r="U2" s="21">
        <v>5.7197278909999998</v>
      </c>
      <c r="V2" s="32">
        <f>U3-U2</f>
        <v>31.610884354</v>
      </c>
      <c r="W2" s="22">
        <v>1</v>
      </c>
      <c r="X2" s="32">
        <f>U4-U2</f>
        <v>314.872380953</v>
      </c>
      <c r="Y2" s="22">
        <v>1</v>
      </c>
      <c r="Z2" s="32">
        <f>X2</f>
        <v>314.872380953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73.335181033590374</v>
      </c>
      <c r="G3" s="13">
        <f t="shared" si="1"/>
        <v>67.51443151313633</v>
      </c>
      <c r="H3" s="37">
        <f t="shared" si="2"/>
        <v>8.6214893467946858</v>
      </c>
      <c r="I3" s="13"/>
      <c r="J3" s="11" t="s">
        <v>32</v>
      </c>
      <c r="K3" s="61" t="s">
        <v>76</v>
      </c>
      <c r="L3" s="20">
        <v>44</v>
      </c>
      <c r="M3" s="32">
        <f t="shared" si="3"/>
        <v>35.999092969999992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90.499229024999977</v>
      </c>
      <c r="T3" s="11" t="s">
        <v>93</v>
      </c>
      <c r="U3" s="21">
        <v>37.330612244999998</v>
      </c>
      <c r="V3" s="32">
        <f>U6-U5</f>
        <v>35.999092969999992</v>
      </c>
      <c r="W3" s="22">
        <v>2</v>
      </c>
      <c r="X3" s="32">
        <f>U7-U5</f>
        <v>90.499229024999977</v>
      </c>
      <c r="Y3" s="22">
        <v>2</v>
      </c>
      <c r="Z3" s="32">
        <f t="shared" ref="Z3:Z11" si="5">X3</f>
        <v>90.499229024999977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43.341938383990865</v>
      </c>
      <c r="G4" s="13">
        <f t="shared" si="1"/>
        <v>42.412921158280135</v>
      </c>
      <c r="H4" s="18">
        <f t="shared" si="2"/>
        <v>2.1904108473069912</v>
      </c>
      <c r="I4" s="13"/>
      <c r="J4" s="11" t="s">
        <v>39</v>
      </c>
      <c r="K4" s="61" t="s">
        <v>392</v>
      </c>
      <c r="L4" s="20">
        <v>32.5</v>
      </c>
      <c r="M4" s="32">
        <f t="shared" si="3"/>
        <v>44.991065759999969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154.90562358300002</v>
      </c>
      <c r="T4" s="11" t="s">
        <v>94</v>
      </c>
      <c r="U4" s="21">
        <v>320.59210884399999</v>
      </c>
      <c r="V4" s="32">
        <f>U9-U8</f>
        <v>44.991065759999969</v>
      </c>
      <c r="W4" s="22">
        <v>3</v>
      </c>
      <c r="X4" s="32">
        <f>U10-U8</f>
        <v>154.90562358300002</v>
      </c>
      <c r="Y4" s="22">
        <v>3</v>
      </c>
      <c r="Z4" s="32">
        <f t="shared" si="5"/>
        <v>154.90562358300002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186.47053924105336</v>
      </c>
      <c r="G5" s="13">
        <f t="shared" si="1"/>
        <v>173.72474517764155</v>
      </c>
      <c r="H5" s="37">
        <f t="shared" si="2"/>
        <v>7.3367752247261304</v>
      </c>
      <c r="I5" s="13"/>
      <c r="J5" s="11" t="s">
        <v>37</v>
      </c>
      <c r="K5" s="61" t="s">
        <v>386</v>
      </c>
      <c r="L5" s="20">
        <v>88</v>
      </c>
      <c r="M5" s="32">
        <f t="shared" si="3"/>
        <v>28.31546485299998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150.58303854899998</v>
      </c>
      <c r="T5" s="11" t="s">
        <v>95</v>
      </c>
      <c r="U5" s="21">
        <v>325.97968254</v>
      </c>
      <c r="V5" s="32">
        <f>U12-U11</f>
        <v>28.31546485299998</v>
      </c>
      <c r="W5" s="22">
        <v>4</v>
      </c>
      <c r="X5" s="32">
        <f>U13-U11</f>
        <v>150.58303854899998</v>
      </c>
      <c r="Y5" s="22">
        <v>4</v>
      </c>
      <c r="Z5" s="32">
        <f t="shared" si="5"/>
        <v>150.58303854899998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57.092055756942266</v>
      </c>
      <c r="G6" s="13">
        <f t="shared" si="1"/>
        <v>57.215457445183603</v>
      </c>
      <c r="H6" s="18">
        <f t="shared" si="2"/>
        <v>-0.21567893319661835</v>
      </c>
      <c r="I6" s="13"/>
      <c r="J6" s="11" t="s">
        <v>37</v>
      </c>
      <c r="K6" s="61" t="s">
        <v>387</v>
      </c>
      <c r="L6" s="20">
        <v>69</v>
      </c>
      <c r="M6" s="32">
        <f t="shared" si="3"/>
        <v>72.514467120000063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257.97224489799999</v>
      </c>
      <c r="T6" s="11" t="s">
        <v>96</v>
      </c>
      <c r="U6" s="21">
        <v>361.97877550999999</v>
      </c>
      <c r="V6" s="32">
        <f>U15-U14</f>
        <v>72.514467120000063</v>
      </c>
      <c r="W6" s="22">
        <v>5</v>
      </c>
      <c r="X6" s="32">
        <f>U16-U14</f>
        <v>257.97224489799999</v>
      </c>
      <c r="Y6" s="22">
        <v>5</v>
      </c>
      <c r="Z6" s="32">
        <f t="shared" si="5"/>
        <v>257.97224489799999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49.275154710217286</v>
      </c>
      <c r="G7" s="25">
        <f t="shared" si="1"/>
        <v>49.661333644754315</v>
      </c>
      <c r="H7" s="18">
        <f t="shared" si="2"/>
        <v>-0.77762497741101255</v>
      </c>
      <c r="I7" s="13"/>
      <c r="J7" s="11" t="s">
        <v>37</v>
      </c>
      <c r="K7" s="61" t="s">
        <v>388</v>
      </c>
      <c r="L7" s="20">
        <v>39</v>
      </c>
      <c r="M7" s="32">
        <f t="shared" si="3"/>
        <v>47.488435373999891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217.47301587299989</v>
      </c>
      <c r="T7" s="11" t="s">
        <v>97</v>
      </c>
      <c r="U7" s="21">
        <v>416.47891156499998</v>
      </c>
      <c r="V7" s="32">
        <f>U18-U17</f>
        <v>47.488435373999891</v>
      </c>
      <c r="W7" s="22">
        <v>6</v>
      </c>
      <c r="X7" s="32">
        <f>U19-U17</f>
        <v>217.47301587299989</v>
      </c>
      <c r="Y7" s="22">
        <v>6</v>
      </c>
      <c r="Z7" s="32">
        <f t="shared" si="5"/>
        <v>217.47301587299989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45.976851715004599</v>
      </c>
      <c r="G8" s="25">
        <f t="shared" si="1"/>
        <v>41.43636938476196</v>
      </c>
      <c r="H8" s="41">
        <f t="shared" si="2"/>
        <v>10.957722401018033</v>
      </c>
      <c r="I8" s="13"/>
      <c r="J8" s="11" t="s">
        <v>37</v>
      </c>
      <c r="K8" s="61" t="s">
        <v>389</v>
      </c>
      <c r="L8" s="20">
        <v>40</v>
      </c>
      <c r="M8" s="32">
        <f t="shared" si="3"/>
        <v>52.200181405999956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214.30448979599987</v>
      </c>
      <c r="T8" s="11" t="s">
        <v>98</v>
      </c>
      <c r="U8" s="21">
        <v>421.84612244900001</v>
      </c>
      <c r="V8" s="32">
        <f>U21-U20</f>
        <v>52.200181405999956</v>
      </c>
      <c r="W8" s="22">
        <v>7</v>
      </c>
      <c r="X8" s="32">
        <f>U22-U20</f>
        <v>214.30448979599987</v>
      </c>
      <c r="Y8" s="22">
        <v>7</v>
      </c>
      <c r="Z8" s="32">
        <f t="shared" si="5"/>
        <v>214.30448979599987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116.58387945293349</v>
      </c>
      <c r="G9" s="25">
        <f t="shared" si="1"/>
        <v>104.95123039223095</v>
      </c>
      <c r="H9" s="41">
        <f t="shared" si="2"/>
        <v>11.083861539524785</v>
      </c>
      <c r="I9" s="13"/>
      <c r="J9" s="11" t="s">
        <v>37</v>
      </c>
      <c r="K9" s="11" t="s">
        <v>40</v>
      </c>
      <c r="L9" s="20">
        <v>76</v>
      </c>
      <c r="M9" s="32">
        <f t="shared" si="3"/>
        <v>39.113469386999896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118.34068027199987</v>
      </c>
      <c r="T9" s="11" t="s">
        <v>99</v>
      </c>
      <c r="U9" s="21">
        <v>466.83718820899998</v>
      </c>
      <c r="V9" s="32">
        <f>U24-U23</f>
        <v>39.113469386999896</v>
      </c>
      <c r="W9" s="22">
        <v>8</v>
      </c>
      <c r="X9" s="32">
        <f>U25-U23</f>
        <v>118.34068027199987</v>
      </c>
      <c r="Y9" s="22">
        <v>8</v>
      </c>
      <c r="Z9" s="32">
        <f t="shared" si="5"/>
        <v>118.34068027199987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51.807962020305283</v>
      </c>
      <c r="G10" s="25">
        <f t="shared" si="1"/>
        <v>52.317048048718824</v>
      </c>
      <c r="H10" s="37">
        <f t="shared" si="2"/>
        <v>-0.97307865676876326</v>
      </c>
      <c r="I10" s="13"/>
      <c r="J10" s="11" t="s">
        <v>41</v>
      </c>
      <c r="K10" s="61" t="s">
        <v>388</v>
      </c>
      <c r="L10" s="20">
        <v>39</v>
      </c>
      <c r="M10" s="32">
        <f t="shared" si="3"/>
        <v>45.166802722000057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147.94412698499991</v>
      </c>
      <c r="T10" s="11" t="s">
        <v>100</v>
      </c>
      <c r="U10" s="21">
        <v>576.75174603200003</v>
      </c>
      <c r="V10" s="32">
        <f>U27-U26</f>
        <v>45.166802722000057</v>
      </c>
      <c r="W10" s="22">
        <v>9</v>
      </c>
      <c r="X10" s="32">
        <f>U28-U26</f>
        <v>147.94412698499991</v>
      </c>
      <c r="Y10" s="22">
        <v>9</v>
      </c>
      <c r="Z10" s="32">
        <f t="shared" si="5"/>
        <v>147.94412698499991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38.496071829873181</v>
      </c>
      <c r="G11" s="25">
        <f t="shared" si="1"/>
        <v>39.66615294571519</v>
      </c>
      <c r="H11" s="18">
        <f t="shared" si="2"/>
        <v>-2.949822528651354</v>
      </c>
      <c r="I11" s="13"/>
      <c r="J11" s="11" t="s">
        <v>37</v>
      </c>
      <c r="K11" s="61" t="s">
        <v>59</v>
      </c>
      <c r="L11" s="20">
        <v>28</v>
      </c>
      <c r="M11" s="32">
        <f t="shared" si="3"/>
        <v>43.640816326000049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202.69170067999994</v>
      </c>
      <c r="T11" s="11" t="s">
        <v>101</v>
      </c>
      <c r="U11" s="21">
        <v>582.00653061200001</v>
      </c>
      <c r="V11" s="32">
        <f>U30-U29</f>
        <v>43.640816326000049</v>
      </c>
      <c r="W11" s="22">
        <v>10</v>
      </c>
      <c r="X11" s="32">
        <f>U31-U29</f>
        <v>202.69170067999994</v>
      </c>
      <c r="Y11" s="22">
        <v>10</v>
      </c>
      <c r="Z11" s="32">
        <f t="shared" si="5"/>
        <v>202.69170067999994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60.773299384153816</v>
      </c>
      <c r="G12" s="25">
        <f t="shared" si="1"/>
        <v>58.765215747380878</v>
      </c>
      <c r="H12" s="18">
        <f t="shared" si="2"/>
        <v>3.417129693533774</v>
      </c>
      <c r="I12" s="18"/>
      <c r="J12" s="11" t="s">
        <v>32</v>
      </c>
      <c r="K12" s="39" t="s">
        <v>172</v>
      </c>
      <c r="L12" s="20">
        <v>28</v>
      </c>
      <c r="M12" s="32">
        <f t="shared" si="3"/>
        <v>27.643718820999993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58.878367346999994</v>
      </c>
      <c r="T12" s="11" t="s">
        <v>102</v>
      </c>
      <c r="U12" s="21">
        <v>610.32199546499999</v>
      </c>
      <c r="V12" s="32">
        <f>U33-U32</f>
        <v>27.643718820999993</v>
      </c>
      <c r="W12" s="22" t="s">
        <v>68</v>
      </c>
      <c r="X12" s="32">
        <f>U38-U32</f>
        <v>213.180952381</v>
      </c>
      <c r="Y12" s="22">
        <v>11</v>
      </c>
      <c r="Z12" s="32">
        <f>V12+X30</f>
        <v>58.878367346999994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75.082562028553241</v>
      </c>
      <c r="G13" s="25">
        <f t="shared" si="1"/>
        <v>73.204830726981982</v>
      </c>
      <c r="H13" s="18">
        <f t="shared" si="2"/>
        <v>2.5650374202411226</v>
      </c>
      <c r="I13" s="18"/>
      <c r="J13" s="11" t="s">
        <v>32</v>
      </c>
      <c r="K13" s="39" t="s">
        <v>174</v>
      </c>
      <c r="L13" s="20">
        <v>24.3333333</v>
      </c>
      <c r="M13" s="32">
        <f t="shared" si="3"/>
        <v>19.445260770999994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39.888072563000151</v>
      </c>
      <c r="T13" s="11" t="s">
        <v>103</v>
      </c>
      <c r="U13" s="21">
        <v>732.58956916099999</v>
      </c>
      <c r="V13" s="32">
        <f>U34-U33</f>
        <v>19.445260770999994</v>
      </c>
      <c r="W13" s="22" t="s">
        <v>42</v>
      </c>
      <c r="X13" s="32">
        <f>U41-U39</f>
        <v>139.90984127000002</v>
      </c>
      <c r="Y13" s="22">
        <v>12</v>
      </c>
      <c r="Z13" s="32">
        <f>V13+X31</f>
        <v>39.888072563000151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39.035218650145644</v>
      </c>
      <c r="G14" s="25">
        <f t="shared" si="1"/>
        <v>36.708629956925748</v>
      </c>
      <c r="H14" s="18">
        <f t="shared" si="2"/>
        <v>6.3379883584594081</v>
      </c>
      <c r="I14" s="18"/>
      <c r="J14" s="11" t="s">
        <v>37</v>
      </c>
      <c r="K14" s="39" t="s">
        <v>173</v>
      </c>
      <c r="L14" s="20">
        <v>34</v>
      </c>
      <c r="M14" s="32">
        <f t="shared" si="3"/>
        <v>52.260498866000034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114.41451247099985</v>
      </c>
      <c r="T14" s="11" t="s">
        <v>104</v>
      </c>
      <c r="U14" s="21">
        <v>739.48734693899996</v>
      </c>
      <c r="V14" s="32">
        <f>U35-U34</f>
        <v>52.260498866000034</v>
      </c>
      <c r="W14" s="22" t="s">
        <v>43</v>
      </c>
      <c r="X14" s="32">
        <f>U44-U42</f>
        <v>149.15628117899996</v>
      </c>
      <c r="Y14" s="22">
        <v>13</v>
      </c>
      <c r="Z14" s="32">
        <f>V14+X32</f>
        <v>114.41451247099985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42.974079126819341</v>
      </c>
      <c r="G15" s="25">
        <f t="shared" si="1"/>
        <v>41.169369843571396</v>
      </c>
      <c r="H15" s="37">
        <f t="shared" si="2"/>
        <v>4.3836213430158946</v>
      </c>
      <c r="I15" s="13"/>
      <c r="J15" s="11" t="s">
        <v>37</v>
      </c>
      <c r="K15" s="61" t="s">
        <v>388</v>
      </c>
      <c r="L15" s="20">
        <v>26</v>
      </c>
      <c r="M15" s="32">
        <f t="shared" si="3"/>
        <v>36.300952381000116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139.90984127000002</v>
      </c>
      <c r="T15" s="11" t="s">
        <v>105</v>
      </c>
      <c r="U15" s="21">
        <v>812.00181405900003</v>
      </c>
      <c r="V15" s="32">
        <f>U40-U39</f>
        <v>36.300952381000116</v>
      </c>
      <c r="W15" s="22">
        <v>12</v>
      </c>
      <c r="X15" s="32">
        <f>U47-U45</f>
        <v>156.31963718800034</v>
      </c>
      <c r="Y15" s="22">
        <v>14</v>
      </c>
      <c r="Z15" s="32">
        <f t="shared" ref="Z15:Z27" si="7">X13</f>
        <v>139.90984127000002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82.322417972814819</v>
      </c>
      <c r="G16" s="25">
        <f t="shared" si="1"/>
        <v>75.089000017096637</v>
      </c>
      <c r="H16" s="37">
        <f t="shared" si="2"/>
        <v>9.6331259626193457</v>
      </c>
      <c r="I16" s="13"/>
      <c r="J16" s="11" t="s">
        <v>32</v>
      </c>
      <c r="K16" s="61" t="s">
        <v>387</v>
      </c>
      <c r="L16" s="20">
        <v>46</v>
      </c>
      <c r="M16" s="32">
        <f t="shared" si="3"/>
        <v>33.526712018000126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149.15628117899996</v>
      </c>
      <c r="T16" s="11" t="s">
        <v>106</v>
      </c>
      <c r="U16" s="21">
        <v>997.45959183699995</v>
      </c>
      <c r="V16" s="32">
        <f>U43-U42</f>
        <v>33.526712018000126</v>
      </c>
      <c r="W16" s="22">
        <v>13</v>
      </c>
      <c r="X16" s="32">
        <f>U50-U48</f>
        <v>118.8056235830004</v>
      </c>
      <c r="Y16" s="22">
        <v>15</v>
      </c>
      <c r="Z16" s="32">
        <f t="shared" si="7"/>
        <v>149.15628117899996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51.965996973881566</v>
      </c>
      <c r="G17" s="13">
        <f t="shared" si="1"/>
        <v>50.377547835074637</v>
      </c>
      <c r="H17" s="18">
        <f t="shared" si="2"/>
        <v>3.1530894358081376</v>
      </c>
      <c r="I17" s="13"/>
      <c r="J17" s="11" t="s">
        <v>37</v>
      </c>
      <c r="K17" s="61" t="s">
        <v>390</v>
      </c>
      <c r="L17" s="20">
        <v>39.25</v>
      </c>
      <c r="M17" s="32">
        <f t="shared" si="3"/>
        <v>45.318095238000296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156.31963718800034</v>
      </c>
      <c r="T17" s="11" t="s">
        <v>107</v>
      </c>
      <c r="U17" s="21">
        <v>1002.448253968</v>
      </c>
      <c r="V17" s="32">
        <f>U46-U45</f>
        <v>45.318095238000296</v>
      </c>
      <c r="W17" s="22">
        <v>14</v>
      </c>
      <c r="X17" s="32">
        <f>U53-U51</f>
        <v>121.27795918399988</v>
      </c>
      <c r="Y17" s="22">
        <v>16</v>
      </c>
      <c r="Z17" s="32">
        <f t="shared" si="7"/>
        <v>156.31963718800034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46.232359716749144</v>
      </c>
      <c r="G18" s="13">
        <f t="shared" si="1"/>
        <v>43.432287499380053</v>
      </c>
      <c r="H18" s="18">
        <f t="shared" si="2"/>
        <v>6.4469830593404955</v>
      </c>
      <c r="I18" s="13"/>
      <c r="J18" s="11" t="s">
        <v>37</v>
      </c>
      <c r="K18" s="11" t="s">
        <v>58</v>
      </c>
      <c r="L18" s="20">
        <v>25</v>
      </c>
      <c r="M18" s="32">
        <f t="shared" si="3"/>
        <v>32.444807256000331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118.8056235830004</v>
      </c>
      <c r="T18" s="11" t="s">
        <v>108</v>
      </c>
      <c r="U18" s="21">
        <v>1049.9366893419999</v>
      </c>
      <c r="V18" s="32">
        <f>U49-U48</f>
        <v>32.444807256000331</v>
      </c>
      <c r="W18" s="22">
        <v>15</v>
      </c>
      <c r="X18" s="32">
        <f>U56-U54</f>
        <v>210.55564625899979</v>
      </c>
      <c r="Y18" s="22">
        <v>17</v>
      </c>
      <c r="Z18" s="32">
        <f t="shared" si="7"/>
        <v>118.8056235830004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77.282613390870523</v>
      </c>
      <c r="G19" s="25">
        <f t="shared" si="1"/>
        <v>70.004377193709232</v>
      </c>
      <c r="H19" s="41">
        <f t="shared" si="2"/>
        <v>10.396830153951191</v>
      </c>
      <c r="I19" s="13"/>
      <c r="J19" s="11" t="s">
        <v>37</v>
      </c>
      <c r="K19" s="61" t="s">
        <v>391</v>
      </c>
      <c r="L19" s="20">
        <v>36.5</v>
      </c>
      <c r="M19" s="32">
        <f t="shared" si="3"/>
        <v>28.337551020999854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121.27795918399988</v>
      </c>
      <c r="T19" s="11" t="s">
        <v>109</v>
      </c>
      <c r="U19" s="21">
        <v>1219.9212698409999</v>
      </c>
      <c r="V19" s="32">
        <f>U52-U51</f>
        <v>28.337551020999854</v>
      </c>
      <c r="W19" s="22">
        <v>16</v>
      </c>
      <c r="X19" s="32">
        <f>U59-U57</f>
        <v>47.036507936999897</v>
      </c>
      <c r="Y19" s="22">
        <v>18</v>
      </c>
      <c r="Z19" s="32">
        <f t="shared" si="7"/>
        <v>121.27795918399988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56.729638341403898</v>
      </c>
      <c r="G20" s="25">
        <f t="shared" si="1"/>
        <v>55.852218683959144</v>
      </c>
      <c r="H20" s="37">
        <f t="shared" si="2"/>
        <v>1.5709665222247489</v>
      </c>
      <c r="I20" s="13"/>
      <c r="J20" s="11" t="s">
        <v>32</v>
      </c>
      <c r="K20" s="11" t="s">
        <v>59</v>
      </c>
      <c r="L20" s="20">
        <v>56</v>
      </c>
      <c r="M20" s="32">
        <f t="shared" si="3"/>
        <v>59.228299319999678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210.55564625899979</v>
      </c>
      <c r="T20" s="11" t="s">
        <v>110</v>
      </c>
      <c r="U20" s="21">
        <v>1226.4530612240001</v>
      </c>
      <c r="V20" s="32">
        <f>U55-U54</f>
        <v>59.228299319999678</v>
      </c>
      <c r="W20" s="22">
        <v>17</v>
      </c>
      <c r="X20" s="32">
        <f>U62-U60</f>
        <v>82.195918367000104</v>
      </c>
      <c r="Y20" s="22">
        <v>19</v>
      </c>
      <c r="Z20" s="32">
        <f t="shared" si="7"/>
        <v>210.55564625899979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98.442023989394187</v>
      </c>
      <c r="G21" s="25">
        <f t="shared" si="1"/>
        <v>95.670367494696748</v>
      </c>
      <c r="H21" s="37">
        <f t="shared" si="2"/>
        <v>2.8970898380327417</v>
      </c>
      <c r="I21" s="13"/>
      <c r="J21" s="11" t="s">
        <v>37</v>
      </c>
      <c r="K21" s="11" t="s">
        <v>60</v>
      </c>
      <c r="L21" s="20">
        <v>34</v>
      </c>
      <c r="M21" s="32">
        <f t="shared" si="3"/>
        <v>20.722857143000056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47.036507936999897</v>
      </c>
      <c r="T21" s="11" t="s">
        <v>111</v>
      </c>
      <c r="U21" s="21">
        <v>1278.65324263</v>
      </c>
      <c r="V21" s="32">
        <f>U58-U57</f>
        <v>20.722857143000056</v>
      </c>
      <c r="W21" s="22">
        <v>18</v>
      </c>
      <c r="X21" s="32">
        <f>U65-U63</f>
        <v>229.85287981800002</v>
      </c>
      <c r="Y21" s="22">
        <v>20</v>
      </c>
      <c r="Z21" s="32">
        <f t="shared" si="7"/>
        <v>47.036507936999897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67.777184268601204</v>
      </c>
      <c r="G22" s="13">
        <f t="shared" si="1"/>
        <v>63.020209554342784</v>
      </c>
      <c r="H22" s="37">
        <f t="shared" si="2"/>
        <v>7.5483321110769168</v>
      </c>
      <c r="I22" s="13"/>
      <c r="J22" s="11" t="s">
        <v>32</v>
      </c>
      <c r="K22" s="11" t="s">
        <v>61</v>
      </c>
      <c r="L22" s="20">
        <v>38.333300000000001</v>
      </c>
      <c r="M22" s="32">
        <f t="shared" si="3"/>
        <v>33.934693876999972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82.195918367000104</v>
      </c>
      <c r="T22" s="11" t="s">
        <v>112</v>
      </c>
      <c r="U22" s="21">
        <v>1440.7575510199999</v>
      </c>
      <c r="V22" s="32">
        <f>U61-U60</f>
        <v>33.934693876999972</v>
      </c>
      <c r="W22" s="22">
        <v>19</v>
      </c>
      <c r="X22" s="32">
        <f>U68-U66</f>
        <v>222.50022675800028</v>
      </c>
      <c r="Y22" s="22">
        <v>21</v>
      </c>
      <c r="Z22" s="32">
        <f t="shared" si="7"/>
        <v>82.195918367000104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45.060466939343144</v>
      </c>
      <c r="G23" s="13">
        <f t="shared" si="1"/>
        <v>43.462583579158064</v>
      </c>
      <c r="H23" s="37">
        <f t="shared" si="2"/>
        <v>3.676457376894926</v>
      </c>
      <c r="I23" s="13"/>
      <c r="J23" s="11" t="s">
        <v>37</v>
      </c>
      <c r="K23" s="11" t="s">
        <v>62</v>
      </c>
      <c r="L23" s="20">
        <v>36.5</v>
      </c>
      <c r="M23" s="32">
        <f t="shared" si="3"/>
        <v>48.601360543999817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229.85287981800002</v>
      </c>
      <c r="T23" s="11" t="s">
        <v>113</v>
      </c>
      <c r="U23" s="21">
        <v>1444.739591837</v>
      </c>
      <c r="V23" s="32">
        <f>U64-U63</f>
        <v>48.601360543999817</v>
      </c>
      <c r="W23" s="22">
        <v>20</v>
      </c>
      <c r="X23" s="32">
        <f>U71-U69</f>
        <v>84.691020407999986</v>
      </c>
      <c r="Y23" s="22">
        <v>22</v>
      </c>
      <c r="Z23" s="32">
        <f t="shared" si="7"/>
        <v>229.85287981800002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33.111958789151707</v>
      </c>
      <c r="G24" s="13">
        <f t="shared" si="1"/>
        <v>33.438168169113951</v>
      </c>
      <c r="H24" s="18">
        <f t="shared" si="2"/>
        <v>-0.97555995984120736</v>
      </c>
      <c r="I24" s="13"/>
      <c r="J24" s="11" t="s">
        <v>37</v>
      </c>
      <c r="K24" s="11" t="s">
        <v>60</v>
      </c>
      <c r="L24" s="20">
        <v>34</v>
      </c>
      <c r="M24" s="32">
        <f t="shared" si="3"/>
        <v>61.609160998000334</v>
      </c>
      <c r="N24" s="58"/>
      <c r="O24" s="11" t="s">
        <v>37</v>
      </c>
      <c r="P24" s="19">
        <v>31</v>
      </c>
      <c r="Q24" s="19">
        <f>P24*4</f>
        <v>124</v>
      </c>
      <c r="R24" s="32">
        <f>Z24</f>
        <v>222.50022675800028</v>
      </c>
      <c r="T24" s="11" t="s">
        <v>114</v>
      </c>
      <c r="U24" s="21">
        <v>1483.8530612239999</v>
      </c>
      <c r="V24" s="32">
        <f>U67-U66</f>
        <v>61.609160998000334</v>
      </c>
      <c r="W24" s="22">
        <v>21</v>
      </c>
      <c r="X24" s="32">
        <f>U74-U72</f>
        <v>122.10040816300034</v>
      </c>
      <c r="Y24" s="22">
        <v>23</v>
      </c>
      <c r="Z24" s="32">
        <f t="shared" si="7"/>
        <v>222.50022675800028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90.105604817934207</v>
      </c>
      <c r="G25" s="13">
        <f t="shared" si="1"/>
        <v>90.68257724374449</v>
      </c>
      <c r="H25" s="18">
        <f t="shared" si="2"/>
        <v>-0.63625499334833213</v>
      </c>
      <c r="I25" s="13"/>
      <c r="J25" s="11" t="s">
        <v>37</v>
      </c>
      <c r="K25" s="11" t="s">
        <v>63</v>
      </c>
      <c r="L25" s="20">
        <v>35</v>
      </c>
      <c r="M25" s="32">
        <f t="shared" si="3"/>
        <v>23.305986394999763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84.691020407999986</v>
      </c>
      <c r="T25" s="11" t="s">
        <v>115</v>
      </c>
      <c r="U25" s="21">
        <v>1563.0802721089999</v>
      </c>
      <c r="V25" s="32">
        <f>U70-U69</f>
        <v>23.305986394999763</v>
      </c>
      <c r="W25" s="22">
        <v>22</v>
      </c>
      <c r="X25" s="32">
        <f>U77-U75</f>
        <v>184.11716553300039</v>
      </c>
      <c r="Y25" s="22">
        <v>24</v>
      </c>
      <c r="Z25" s="32">
        <f t="shared" si="7"/>
        <v>84.691020407999986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48.013366805574293</v>
      </c>
      <c r="G26" s="13">
        <f t="shared" si="1"/>
        <v>46.928540913234556</v>
      </c>
      <c r="H26" s="18">
        <f t="shared" si="2"/>
        <v>2.311654850606701</v>
      </c>
      <c r="I26" s="13"/>
      <c r="J26" s="11" t="s">
        <v>37</v>
      </c>
      <c r="K26" s="11" t="s">
        <v>64</v>
      </c>
      <c r="L26" s="20">
        <v>37.5</v>
      </c>
      <c r="M26" s="32">
        <f t="shared" si="3"/>
        <v>46.861950113000148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122.10040816300034</v>
      </c>
      <c r="T26" s="11" t="s">
        <v>116</v>
      </c>
      <c r="U26" s="21">
        <v>1568.19047619</v>
      </c>
      <c r="V26" s="32">
        <f>U73-U72</f>
        <v>46.861950113000148</v>
      </c>
      <c r="W26" s="22">
        <v>23</v>
      </c>
      <c r="X26" s="2">
        <f>SUM(X2:X25)</f>
        <v>3951.2865986420006</v>
      </c>
      <c r="Z26" s="32">
        <f t="shared" si="7"/>
        <v>122.10040816300034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61.210200774916302</v>
      </c>
      <c r="G27" s="13">
        <f t="shared" si="1"/>
        <v>59.635938714426878</v>
      </c>
      <c r="H27" s="18">
        <f t="shared" si="2"/>
        <v>2.6397875080460254</v>
      </c>
      <c r="I27" s="13"/>
      <c r="J27" s="11" t="s">
        <v>37</v>
      </c>
      <c r="K27" s="11" t="s">
        <v>65</v>
      </c>
      <c r="L27" s="20">
        <v>90</v>
      </c>
      <c r="M27" s="32">
        <f t="shared" si="3"/>
        <v>88.220589569000367</v>
      </c>
      <c r="N27" s="58"/>
      <c r="O27" s="11" t="s">
        <v>37</v>
      </c>
      <c r="P27" s="19">
        <v>61</v>
      </c>
      <c r="Q27" s="19">
        <f>P27*3</f>
        <v>183</v>
      </c>
      <c r="R27" s="32">
        <f>Z27</f>
        <v>184.11716553300039</v>
      </c>
      <c r="T27" s="11" t="s">
        <v>117</v>
      </c>
      <c r="U27" s="21">
        <v>1613.3572789120001</v>
      </c>
      <c r="V27" s="32">
        <f>U76-U75</f>
        <v>88.220589569000367</v>
      </c>
      <c r="W27" s="22">
        <v>24</v>
      </c>
      <c r="X27" s="32">
        <f t="shared" ref="X27:X32" si="8">U33-U32</f>
        <v>27.643718820999993</v>
      </c>
      <c r="Y27" s="43" t="str">
        <f>W12</f>
        <v>11a</v>
      </c>
      <c r="Z27" s="32">
        <f t="shared" si="7"/>
        <v>184.11716553300039</v>
      </c>
      <c r="AA27" s="21">
        <v>24</v>
      </c>
      <c r="AC27" s="49"/>
    </row>
    <row r="28" spans="1:29" x14ac:dyDescent="0.3">
      <c r="T28" s="11" t="s">
        <v>118</v>
      </c>
      <c r="U28" s="21">
        <v>1716.1346031749999</v>
      </c>
      <c r="X28" s="32">
        <f t="shared" si="8"/>
        <v>19.445260770999994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1720.8609523810001</v>
      </c>
      <c r="X29" s="32">
        <f t="shared" si="8"/>
        <v>52.260498866000034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1764.5017687070001</v>
      </c>
      <c r="X30" s="32">
        <f t="shared" si="8"/>
        <v>31.234648526000001</v>
      </c>
      <c r="Y30" s="21" t="s">
        <v>69</v>
      </c>
      <c r="AC30" s="49"/>
    </row>
    <row r="31" spans="1:29" x14ac:dyDescent="0.3">
      <c r="T31" s="11" t="s">
        <v>121</v>
      </c>
      <c r="U31" s="21">
        <v>1923.552653061</v>
      </c>
      <c r="X31" s="32">
        <f t="shared" si="8"/>
        <v>20.442811792000157</v>
      </c>
      <c r="Y31" s="21" t="s">
        <v>70</v>
      </c>
      <c r="AC31" s="49"/>
    </row>
    <row r="32" spans="1:29" x14ac:dyDescent="0.3">
      <c r="T32" s="11" t="s">
        <v>122</v>
      </c>
      <c r="U32" s="21">
        <v>1929.417142857</v>
      </c>
      <c r="X32" s="32">
        <f t="shared" si="8"/>
        <v>62.154013604999818</v>
      </c>
      <c r="Y32" s="21" t="s">
        <v>71</v>
      </c>
      <c r="AC32" s="49"/>
    </row>
    <row r="33" spans="20:29" x14ac:dyDescent="0.3">
      <c r="T33" s="11" t="s">
        <v>123</v>
      </c>
      <c r="U33" s="21">
        <v>1957.060861678</v>
      </c>
      <c r="AC33" s="49"/>
    </row>
    <row r="34" spans="20:29" x14ac:dyDescent="0.3">
      <c r="T34" s="11" t="s">
        <v>124</v>
      </c>
      <c r="U34" s="21">
        <v>1976.506122449</v>
      </c>
      <c r="AC34" s="49"/>
    </row>
    <row r="35" spans="20:29" x14ac:dyDescent="0.3">
      <c r="T35" s="11" t="s">
        <v>125</v>
      </c>
      <c r="U35" s="21">
        <v>2028.7666213150001</v>
      </c>
      <c r="AC35" s="49"/>
    </row>
    <row r="36" spans="20:29" x14ac:dyDescent="0.3">
      <c r="T36" s="11" t="s">
        <v>126</v>
      </c>
      <c r="U36" s="21">
        <v>2060.0012698410001</v>
      </c>
      <c r="AC36" s="49"/>
    </row>
    <row r="37" spans="20:29" x14ac:dyDescent="0.3">
      <c r="T37" s="11" t="s">
        <v>127</v>
      </c>
      <c r="U37" s="21">
        <v>2080.4440816330002</v>
      </c>
      <c r="AC37" s="49"/>
    </row>
    <row r="38" spans="20:29" x14ac:dyDescent="0.3">
      <c r="T38" s="11" t="s">
        <v>128</v>
      </c>
      <c r="U38" s="21">
        <v>2142.598095238</v>
      </c>
      <c r="AC38" s="49"/>
    </row>
    <row r="39" spans="20:29" x14ac:dyDescent="0.3">
      <c r="T39" s="11" t="s">
        <v>129</v>
      </c>
      <c r="U39" s="21">
        <v>2147.9987301589999</v>
      </c>
      <c r="AC39" s="49"/>
    </row>
    <row r="40" spans="20:29" x14ac:dyDescent="0.3">
      <c r="T40" s="11" t="s">
        <v>130</v>
      </c>
      <c r="U40" s="21">
        <v>2184.29968254</v>
      </c>
      <c r="AC40" s="49"/>
    </row>
    <row r="41" spans="20:29" x14ac:dyDescent="0.3">
      <c r="T41" s="11" t="s">
        <v>131</v>
      </c>
      <c r="U41" s="21">
        <v>2287.9085714289999</v>
      </c>
      <c r="AC41" s="49"/>
    </row>
    <row r="42" spans="20:29" x14ac:dyDescent="0.3">
      <c r="T42" s="11" t="s">
        <v>132</v>
      </c>
      <c r="U42" s="21">
        <v>2295.115464853</v>
      </c>
      <c r="AC42" s="49"/>
    </row>
    <row r="43" spans="20:29" x14ac:dyDescent="0.3">
      <c r="T43" s="11" t="s">
        <v>133</v>
      </c>
      <c r="U43" s="21">
        <v>2328.6421768710002</v>
      </c>
      <c r="AC43" s="49"/>
    </row>
    <row r="44" spans="20:29" x14ac:dyDescent="0.3">
      <c r="T44" s="11" t="s">
        <v>134</v>
      </c>
      <c r="U44" s="21">
        <v>2444.271746032</v>
      </c>
      <c r="AC44" s="49"/>
    </row>
    <row r="45" spans="20:29" x14ac:dyDescent="0.3">
      <c r="T45" s="11" t="s">
        <v>135</v>
      </c>
      <c r="U45" s="21">
        <v>2450.1202721089999</v>
      </c>
      <c r="AC45" s="49"/>
    </row>
    <row r="46" spans="20:29" x14ac:dyDescent="0.3">
      <c r="T46" s="11" t="s">
        <v>136</v>
      </c>
      <c r="U46" s="21">
        <v>2495.4383673470002</v>
      </c>
      <c r="AC46" s="49"/>
    </row>
    <row r="47" spans="20:29" x14ac:dyDescent="0.3">
      <c r="T47" s="11" t="s">
        <v>137</v>
      </c>
      <c r="U47" s="21">
        <v>2606.4399092970002</v>
      </c>
      <c r="AC47" s="49"/>
    </row>
    <row r="48" spans="20:29" x14ac:dyDescent="0.3">
      <c r="T48" s="11" t="s">
        <v>138</v>
      </c>
      <c r="U48" s="21">
        <v>2610.4939682539998</v>
      </c>
      <c r="AC48" s="49"/>
    </row>
    <row r="49" spans="20:29" x14ac:dyDescent="0.3">
      <c r="T49" s="11" t="s">
        <v>139</v>
      </c>
      <c r="U49" s="21">
        <v>2642.9387755100001</v>
      </c>
      <c r="AC49" s="49"/>
    </row>
    <row r="50" spans="20:29" x14ac:dyDescent="0.3">
      <c r="T50" s="11" t="s">
        <v>140</v>
      </c>
      <c r="U50" s="21">
        <v>2729.2995918370002</v>
      </c>
      <c r="AC50" s="49"/>
    </row>
    <row r="51" spans="20:29" x14ac:dyDescent="0.3">
      <c r="T51" s="11" t="s">
        <v>141</v>
      </c>
      <c r="U51" s="21">
        <v>2734.480408163</v>
      </c>
      <c r="AC51" s="49"/>
    </row>
    <row r="52" spans="20:29" x14ac:dyDescent="0.3">
      <c r="T52" s="11" t="s">
        <v>142</v>
      </c>
      <c r="U52" s="21">
        <v>2762.8179591839998</v>
      </c>
      <c r="AC52" s="49"/>
    </row>
    <row r="53" spans="20:29" x14ac:dyDescent="0.3">
      <c r="T53" s="11" t="s">
        <v>143</v>
      </c>
      <c r="U53" s="21">
        <v>2855.7583673469999</v>
      </c>
      <c r="AC53" s="49"/>
    </row>
    <row r="54" spans="20:29" x14ac:dyDescent="0.3">
      <c r="T54" s="11" t="s">
        <v>144</v>
      </c>
      <c r="U54" s="21">
        <v>2860.2862585030002</v>
      </c>
      <c r="AC54" s="49"/>
    </row>
    <row r="55" spans="20:29" x14ac:dyDescent="0.3">
      <c r="T55" s="11" t="s">
        <v>145</v>
      </c>
      <c r="U55" s="21">
        <v>2919.5145578229999</v>
      </c>
      <c r="AC55" s="49"/>
    </row>
    <row r="56" spans="20:29" x14ac:dyDescent="0.3">
      <c r="T56" s="11" t="s">
        <v>146</v>
      </c>
      <c r="U56" s="21">
        <v>3070.841904762</v>
      </c>
      <c r="AC56" s="49"/>
    </row>
    <row r="57" spans="20:29" x14ac:dyDescent="0.3">
      <c r="T57" s="11" t="s">
        <v>147</v>
      </c>
      <c r="U57" s="21">
        <v>3074.69047619</v>
      </c>
      <c r="AC57" s="49"/>
    </row>
    <row r="58" spans="20:29" x14ac:dyDescent="0.3">
      <c r="T58" s="11" t="s">
        <v>148</v>
      </c>
      <c r="U58" s="21">
        <v>3095.4133333330001</v>
      </c>
      <c r="AC58" s="49"/>
    </row>
    <row r="59" spans="20:29" x14ac:dyDescent="0.3">
      <c r="T59" s="11" t="s">
        <v>149</v>
      </c>
      <c r="U59" s="21">
        <v>3121.7269841269999</v>
      </c>
      <c r="AC59" s="49"/>
    </row>
    <row r="60" spans="20:29" x14ac:dyDescent="0.3">
      <c r="T60" s="11" t="s">
        <v>150</v>
      </c>
      <c r="U60" s="21">
        <v>3125.196734694</v>
      </c>
      <c r="AC60" s="49"/>
    </row>
    <row r="61" spans="20:29" x14ac:dyDescent="0.3">
      <c r="T61" s="11" t="s">
        <v>151</v>
      </c>
      <c r="U61" s="21">
        <v>3159.131428571</v>
      </c>
      <c r="AC61" s="49"/>
    </row>
    <row r="62" spans="20:29" x14ac:dyDescent="0.3">
      <c r="T62" s="11" t="s">
        <v>152</v>
      </c>
      <c r="U62" s="21">
        <v>3207.3926530610001</v>
      </c>
      <c r="AC62" s="49"/>
    </row>
    <row r="63" spans="20:29" x14ac:dyDescent="0.3">
      <c r="T63" s="11" t="s">
        <v>153</v>
      </c>
      <c r="U63" s="21">
        <v>3212.2267573700001</v>
      </c>
      <c r="AC63" s="49"/>
    </row>
    <row r="64" spans="20:29" x14ac:dyDescent="0.3">
      <c r="T64" s="11" t="s">
        <v>154</v>
      </c>
      <c r="U64" s="21">
        <v>3260.8281179139999</v>
      </c>
      <c r="AC64" s="49"/>
    </row>
    <row r="65" spans="20:29" x14ac:dyDescent="0.3">
      <c r="T65" s="11" t="s">
        <v>155</v>
      </c>
      <c r="U65" s="21">
        <v>3442.0796371880001</v>
      </c>
      <c r="AC65" s="49"/>
    </row>
    <row r="66" spans="20:29" x14ac:dyDescent="0.3">
      <c r="T66" s="11" t="s">
        <v>156</v>
      </c>
      <c r="U66" s="21">
        <v>3448.3714285709998</v>
      </c>
      <c r="AC66" s="49"/>
    </row>
    <row r="67" spans="20:29" x14ac:dyDescent="0.3">
      <c r="T67" s="11" t="s">
        <v>157</v>
      </c>
      <c r="U67" s="21">
        <v>3509.9805895690001</v>
      </c>
      <c r="AC67" s="49"/>
    </row>
    <row r="68" spans="20:29" x14ac:dyDescent="0.3">
      <c r="T68" s="11" t="s">
        <v>158</v>
      </c>
      <c r="U68" s="21">
        <v>3670.8716553290001</v>
      </c>
      <c r="AC68" s="49"/>
    </row>
    <row r="69" spans="20:29" x14ac:dyDescent="0.3">
      <c r="T69" s="11" t="s">
        <v>159</v>
      </c>
      <c r="U69" s="21">
        <v>3675.618095238</v>
      </c>
      <c r="AC69" s="49"/>
    </row>
    <row r="70" spans="20:29" x14ac:dyDescent="0.3">
      <c r="T70" s="11" t="s">
        <v>160</v>
      </c>
      <c r="U70" s="21">
        <v>3698.9240816329998</v>
      </c>
      <c r="AC70" s="49"/>
    </row>
    <row r="71" spans="20:29" x14ac:dyDescent="0.3">
      <c r="T71" s="11" t="s">
        <v>161</v>
      </c>
      <c r="U71" s="21">
        <v>3760.309115646</v>
      </c>
      <c r="AC71" s="49"/>
    </row>
    <row r="72" spans="20:29" x14ac:dyDescent="0.3">
      <c r="T72" s="11" t="s">
        <v>162</v>
      </c>
      <c r="U72" s="21">
        <v>3766.2783673469999</v>
      </c>
      <c r="AC72" s="49"/>
    </row>
    <row r="73" spans="20:29" x14ac:dyDescent="0.3">
      <c r="T73" s="11" t="s">
        <v>163</v>
      </c>
      <c r="U73" s="21">
        <v>3813.14031746</v>
      </c>
      <c r="AC73" s="49"/>
    </row>
    <row r="74" spans="20:29" x14ac:dyDescent="0.3">
      <c r="T74" s="11" t="s">
        <v>164</v>
      </c>
      <c r="U74" s="21">
        <v>3888.3787755100002</v>
      </c>
      <c r="AC74" s="49"/>
    </row>
    <row r="75" spans="20:29" x14ac:dyDescent="0.3">
      <c r="T75" s="11" t="s">
        <v>165</v>
      </c>
      <c r="U75" s="21">
        <v>3893.5619047619998</v>
      </c>
      <c r="AC75" s="49"/>
    </row>
    <row r="76" spans="20:29" x14ac:dyDescent="0.3">
      <c r="T76" s="11" t="s">
        <v>166</v>
      </c>
      <c r="U76" s="21">
        <v>3981.7824943310002</v>
      </c>
      <c r="AC76" s="49"/>
    </row>
    <row r="77" spans="20:29" x14ac:dyDescent="0.3">
      <c r="T77" s="11" t="s">
        <v>167</v>
      </c>
      <c r="U77" s="21">
        <v>4077.6790702950002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Tabelle71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226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226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51.392540284816874</v>
      </c>
      <c r="G2" s="13">
        <f t="shared" ref="G2:G27" si="1">Q2/R2*60</f>
        <v>51.06210620114075</v>
      </c>
      <c r="H2" s="37">
        <f t="shared" ref="H2:H27" si="2">(F2-G2)/G2*100</f>
        <v>0.64712192320171491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32.689569161000001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320.78582766399995</v>
      </c>
      <c r="T2" s="11" t="s">
        <v>92</v>
      </c>
      <c r="U2" s="21">
        <v>1.9662131519999999</v>
      </c>
      <c r="V2" s="32">
        <f>U3-U2</f>
        <v>32.689569161000001</v>
      </c>
      <c r="W2" s="22">
        <v>1</v>
      </c>
      <c r="X2" s="32">
        <f>U4-U2</f>
        <v>320.78582766399995</v>
      </c>
      <c r="Y2" s="22">
        <v>1</v>
      </c>
      <c r="Z2" s="32">
        <f>X2</f>
        <v>320.78582766399995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65.167014824129822</v>
      </c>
      <c r="G3" s="13">
        <f t="shared" si="1"/>
        <v>57.026366066240769</v>
      </c>
      <c r="H3" s="41">
        <f t="shared" si="2"/>
        <v>14.275236735991607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40.511292517000015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107.143492063</v>
      </c>
      <c r="T3" s="11" t="s">
        <v>93</v>
      </c>
      <c r="U3" s="21">
        <v>34.655782313000003</v>
      </c>
      <c r="V3" s="32">
        <f>U6-U5</f>
        <v>40.511292517000015</v>
      </c>
      <c r="W3" s="22">
        <v>2</v>
      </c>
      <c r="X3" s="32">
        <f>U7-U5</f>
        <v>107.143492063</v>
      </c>
      <c r="Y3" s="22">
        <v>2</v>
      </c>
      <c r="Z3" s="32">
        <f t="shared" ref="Z3:Z11" si="5">X3</f>
        <v>107.143492063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48.502756922546773</v>
      </c>
      <c r="G4" s="13">
        <f t="shared" si="1"/>
        <v>48.610165055760788</v>
      </c>
      <c r="H4" s="18">
        <f t="shared" si="2"/>
        <v>-0.22095817426418385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40.203900225999973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135.15691609899994</v>
      </c>
      <c r="T4" s="11" t="s">
        <v>94</v>
      </c>
      <c r="U4" s="21">
        <v>322.75204081599998</v>
      </c>
      <c r="V4" s="32">
        <f>U9-U8</f>
        <v>40.203900225999973</v>
      </c>
      <c r="W4" s="22">
        <v>3</v>
      </c>
      <c r="X4" s="32">
        <f>U10-U8</f>
        <v>135.15691609899994</v>
      </c>
      <c r="Y4" s="22">
        <v>3</v>
      </c>
      <c r="Z4" s="32">
        <f t="shared" si="5"/>
        <v>135.15691609899994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169.40363007945135</v>
      </c>
      <c r="G5" s="13">
        <f t="shared" si="1"/>
        <v>152.02752386945758</v>
      </c>
      <c r="H5" s="41">
        <f t="shared" si="2"/>
        <v>11.429579176014347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31.168163264999976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172.07410430799996</v>
      </c>
      <c r="T5" s="11" t="s">
        <v>95</v>
      </c>
      <c r="U5" s="21">
        <v>328.776326531</v>
      </c>
      <c r="V5" s="32">
        <f>U12-U11</f>
        <v>31.168163264999976</v>
      </c>
      <c r="W5" s="22">
        <v>4</v>
      </c>
      <c r="X5" s="32">
        <f>U13-U11</f>
        <v>172.07410430799996</v>
      </c>
      <c r="Y5" s="22">
        <v>4</v>
      </c>
      <c r="Z5" s="32">
        <f t="shared" si="5"/>
        <v>172.07410430799996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53.332562150324648</v>
      </c>
      <c r="G6" s="13">
        <f t="shared" si="1"/>
        <v>52.783843432003401</v>
      </c>
      <c r="H6" s="18">
        <f t="shared" si="2"/>
        <v>1.0395580970304126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77.626122448999922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279.63102040899992</v>
      </c>
      <c r="T6" s="11" t="s">
        <v>96</v>
      </c>
      <c r="U6" s="21">
        <v>369.28761904800001</v>
      </c>
      <c r="V6" s="32">
        <f>U15-U14</f>
        <v>77.626122448999922</v>
      </c>
      <c r="W6" s="22">
        <v>5</v>
      </c>
      <c r="X6" s="32">
        <f>U16-U14</f>
        <v>279.63102040899992</v>
      </c>
      <c r="Y6" s="22">
        <v>5</v>
      </c>
      <c r="Z6" s="32">
        <f t="shared" si="5"/>
        <v>279.63102040899992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50.820112933321411</v>
      </c>
      <c r="G7" s="25">
        <f t="shared" si="1"/>
        <v>49.254023063263425</v>
      </c>
      <c r="H7" s="18">
        <f t="shared" si="2"/>
        <v>3.1796181766643734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46.044761905000087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219.27142857199988</v>
      </c>
      <c r="T7" s="11" t="s">
        <v>97</v>
      </c>
      <c r="U7" s="21">
        <v>435.91981859399999</v>
      </c>
      <c r="V7" s="32">
        <f>U18-U17</f>
        <v>46.044761905000087</v>
      </c>
      <c r="W7" s="22">
        <v>6</v>
      </c>
      <c r="X7" s="32">
        <f>U19-U17</f>
        <v>219.27142857199988</v>
      </c>
      <c r="Y7" s="22">
        <v>6</v>
      </c>
      <c r="Z7" s="32">
        <f t="shared" si="5"/>
        <v>219.27142857199988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47.428874612638559</v>
      </c>
      <c r="G8" s="25">
        <f t="shared" si="1"/>
        <v>45.077242121028689</v>
      </c>
      <c r="H8" s="37">
        <f t="shared" si="2"/>
        <v>5.2168952246367022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50.602086167999914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196.99519274399995</v>
      </c>
      <c r="T8" s="11" t="s">
        <v>98</v>
      </c>
      <c r="U8" s="21">
        <v>442.640544218</v>
      </c>
      <c r="V8" s="32">
        <f>U21-U20</f>
        <v>50.602086167999914</v>
      </c>
      <c r="W8" s="22">
        <v>7</v>
      </c>
      <c r="X8" s="32">
        <f>U22-U20</f>
        <v>196.99519274399995</v>
      </c>
      <c r="Y8" s="22">
        <v>7</v>
      </c>
      <c r="Z8" s="32">
        <f t="shared" si="5"/>
        <v>196.99519274399995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117.7884615407589</v>
      </c>
      <c r="G9" s="25">
        <f t="shared" si="1"/>
        <v>86.438164712446167</v>
      </c>
      <c r="H9" s="41">
        <f t="shared" si="2"/>
        <v>36.26904496712276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38.713469387000032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143.68653061200007</v>
      </c>
      <c r="T9" s="11" t="s">
        <v>99</v>
      </c>
      <c r="U9" s="21">
        <v>482.84444444399998</v>
      </c>
      <c r="V9" s="32">
        <f>U24-U23</f>
        <v>38.713469387000032</v>
      </c>
      <c r="W9" s="22">
        <v>8</v>
      </c>
      <c r="X9" s="32">
        <f>U25-U23</f>
        <v>143.68653061200007</v>
      </c>
      <c r="Y9" s="22">
        <v>8</v>
      </c>
      <c r="Z9" s="32">
        <f t="shared" si="5"/>
        <v>143.68653061200007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64.476906928034211</v>
      </c>
      <c r="G10" s="25">
        <f t="shared" si="1"/>
        <v>53.835351208839825</v>
      </c>
      <c r="H10" s="37">
        <f t="shared" si="2"/>
        <v>19.766854827255276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36.292063492000125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143.77170068000009</v>
      </c>
      <c r="T10" s="11" t="s">
        <v>100</v>
      </c>
      <c r="U10" s="21">
        <v>577.79746031699995</v>
      </c>
      <c r="V10" s="32">
        <f>U27-U26</f>
        <v>36.292063492000125</v>
      </c>
      <c r="W10" s="22">
        <v>9</v>
      </c>
      <c r="X10" s="32">
        <f>U28-U26</f>
        <v>143.77170068000009</v>
      </c>
      <c r="Y10" s="22">
        <v>9</v>
      </c>
      <c r="Z10" s="32">
        <f t="shared" si="5"/>
        <v>143.77170068000009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43.110511126115149</v>
      </c>
      <c r="G11" s="25">
        <f t="shared" si="1"/>
        <v>42.735772099170816</v>
      </c>
      <c r="H11" s="18">
        <f t="shared" si="2"/>
        <v>0.87687435732933405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38.969614512000135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188.13278911499992</v>
      </c>
      <c r="T11" s="11" t="s">
        <v>101</v>
      </c>
      <c r="U11" s="21">
        <v>583.48</v>
      </c>
      <c r="V11" s="32">
        <f>U30-U29</f>
        <v>38.969614512000135</v>
      </c>
      <c r="W11" s="22">
        <v>10</v>
      </c>
      <c r="X11" s="32">
        <f>U31-U29</f>
        <v>188.13278911499992</v>
      </c>
      <c r="Y11" s="22">
        <v>10</v>
      </c>
      <c r="Z11" s="32">
        <f t="shared" si="5"/>
        <v>188.13278911499992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49.581301408191308</v>
      </c>
      <c r="G12" s="25">
        <f t="shared" si="1"/>
        <v>49.034247823699843</v>
      </c>
      <c r="H12" s="18">
        <f t="shared" si="2"/>
        <v>1.1156561154121676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33.883741497000074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70.562925170999961</v>
      </c>
      <c r="T12" s="11" t="s">
        <v>102</v>
      </c>
      <c r="U12" s="21">
        <v>614.64816326499999</v>
      </c>
      <c r="V12" s="32">
        <f>U33-U32</f>
        <v>33.883741497000074</v>
      </c>
      <c r="W12" s="22" t="s">
        <v>68</v>
      </c>
      <c r="X12" s="32">
        <f>U38-U32</f>
        <v>249.99448979600015</v>
      </c>
      <c r="Y12" s="22">
        <v>11</v>
      </c>
      <c r="Z12" s="32">
        <f>V12+X30</f>
        <v>70.562925170999961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67.055338841865364</v>
      </c>
      <c r="G13" s="25">
        <f t="shared" si="1"/>
        <v>66.276324508619226</v>
      </c>
      <c r="H13" s="18">
        <f t="shared" si="2"/>
        <v>1.1754036437926301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21.773061224000003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44.057959182999866</v>
      </c>
      <c r="T13" s="11" t="s">
        <v>103</v>
      </c>
      <c r="U13" s="21">
        <v>755.55410430799998</v>
      </c>
      <c r="V13" s="32">
        <f>U34-U33</f>
        <v>21.773061224000003</v>
      </c>
      <c r="W13" s="22" t="s">
        <v>42</v>
      </c>
      <c r="X13" s="32">
        <f>U41-U39</f>
        <v>174.83020408199991</v>
      </c>
      <c r="Y13" s="22">
        <v>12</v>
      </c>
      <c r="Z13" s="32">
        <f>V13+X31</f>
        <v>44.057959182999866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32.95109419421874</v>
      </c>
      <c r="G14" s="25">
        <f t="shared" si="1"/>
        <v>31.025250352805699</v>
      </c>
      <c r="H14" s="18">
        <f t="shared" si="2"/>
        <v>6.2073434364370295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61.909931973000084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135.37360544200033</v>
      </c>
      <c r="T14" s="11" t="s">
        <v>104</v>
      </c>
      <c r="U14" s="21">
        <v>761.60979591800003</v>
      </c>
      <c r="V14" s="32">
        <f>U35-U34</f>
        <v>61.909931973000084</v>
      </c>
      <c r="W14" s="22" t="s">
        <v>43</v>
      </c>
      <c r="X14" s="32">
        <f>U44-U42</f>
        <v>128.96770974999981</v>
      </c>
      <c r="Y14" s="22">
        <v>13</v>
      </c>
      <c r="Z14" s="32">
        <f>V14+X32</f>
        <v>135.37360544200033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38.047602087680851</v>
      </c>
      <c r="G15" s="25">
        <f t="shared" si="1"/>
        <v>32.946252223662739</v>
      </c>
      <c r="H15" s="41">
        <f t="shared" si="2"/>
        <v>15.483854823263348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41.001269841000067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174.83020408199991</v>
      </c>
      <c r="T15" s="11" t="s">
        <v>105</v>
      </c>
      <c r="U15" s="21">
        <v>839.23591836699995</v>
      </c>
      <c r="V15" s="32">
        <f>U40-U39</f>
        <v>41.001269841000067</v>
      </c>
      <c r="W15" s="22">
        <v>12</v>
      </c>
      <c r="X15" s="32">
        <f>U47-U45</f>
        <v>173.55138321999993</v>
      </c>
      <c r="Y15" s="22">
        <v>14</v>
      </c>
      <c r="Z15" s="32">
        <f t="shared" ref="Z15:Z27" si="7">X13</f>
        <v>174.83020408199991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95.072501805902476</v>
      </c>
      <c r="G16" s="25">
        <f t="shared" si="1"/>
        <v>86.843412368187884</v>
      </c>
      <c r="H16" s="37">
        <f t="shared" si="2"/>
        <v>9.4757785459027364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29.030476190000172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128.96770974999981</v>
      </c>
      <c r="T16" s="11" t="s">
        <v>106</v>
      </c>
      <c r="U16" s="21">
        <v>1041.2408163269999</v>
      </c>
      <c r="V16" s="32">
        <f>U43-U42</f>
        <v>29.030476190000172</v>
      </c>
      <c r="W16" s="22">
        <v>13</v>
      </c>
      <c r="X16" s="32">
        <f>U50-U48</f>
        <v>124.66249433099983</v>
      </c>
      <c r="Y16" s="22">
        <v>15</v>
      </c>
      <c r="Z16" s="32">
        <f t="shared" si="7"/>
        <v>128.96770974999981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43.343920069122937</v>
      </c>
      <c r="G17" s="13">
        <f t="shared" si="1"/>
        <v>45.375610691718705</v>
      </c>
      <c r="H17" s="18">
        <f t="shared" si="2"/>
        <v>-4.4774948295441073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54.332879819000027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173.55138321999993</v>
      </c>
      <c r="T17" s="11" t="s">
        <v>107</v>
      </c>
      <c r="U17" s="21">
        <v>1047.197142857</v>
      </c>
      <c r="V17" s="32">
        <f>U46-U45</f>
        <v>54.332879819000027</v>
      </c>
      <c r="W17" s="22">
        <v>14</v>
      </c>
      <c r="X17" s="32">
        <f>U53-U51</f>
        <v>122.62167800399993</v>
      </c>
      <c r="Y17" s="22">
        <v>16</v>
      </c>
      <c r="Z17" s="32">
        <f t="shared" si="7"/>
        <v>173.55138321999993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43.714380874398046</v>
      </c>
      <c r="G18" s="13">
        <f t="shared" si="1"/>
        <v>41.391759628195267</v>
      </c>
      <c r="H18" s="18">
        <f t="shared" si="2"/>
        <v>5.6113131383297228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34.313650793999841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124.66249433099983</v>
      </c>
      <c r="T18" s="11" t="s">
        <v>108</v>
      </c>
      <c r="U18" s="21">
        <v>1093.2419047620001</v>
      </c>
      <c r="V18" s="32">
        <f>U49-U48</f>
        <v>34.313650793999841</v>
      </c>
      <c r="W18" s="22">
        <v>15</v>
      </c>
      <c r="X18" s="32">
        <f>U56-U54</f>
        <v>193.94031746000019</v>
      </c>
      <c r="Y18" s="22">
        <v>17</v>
      </c>
      <c r="Z18" s="32">
        <f t="shared" si="7"/>
        <v>124.66249433099983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84.554652043225971</v>
      </c>
      <c r="G19" s="25">
        <f t="shared" si="1"/>
        <v>69.237251831793188</v>
      </c>
      <c r="H19" s="41">
        <f t="shared" si="2"/>
        <v>22.123062088953617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25.900408163000066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122.62167800399993</v>
      </c>
      <c r="T19" s="11" t="s">
        <v>109</v>
      </c>
      <c r="U19" s="21">
        <v>1266.4685714289999</v>
      </c>
      <c r="V19" s="32">
        <f>U52-U51</f>
        <v>25.900408163000066</v>
      </c>
      <c r="W19" s="22">
        <v>16</v>
      </c>
      <c r="X19" s="32">
        <f>U59-U57</f>
        <v>47.802222222000182</v>
      </c>
      <c r="Y19" s="22">
        <v>18</v>
      </c>
      <c r="Z19" s="32">
        <f t="shared" si="7"/>
        <v>122.62167800399993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68.943183849798928</v>
      </c>
      <c r="G20" s="25">
        <f t="shared" si="1"/>
        <v>60.637211251474199</v>
      </c>
      <c r="H20" s="41">
        <f t="shared" si="2"/>
        <v>13.697814307254767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48.735782312000083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193.94031746000019</v>
      </c>
      <c r="T20" s="11" t="s">
        <v>110</v>
      </c>
      <c r="U20" s="21">
        <v>1271.9339682540001</v>
      </c>
      <c r="V20" s="32">
        <f>U55-U54</f>
        <v>48.735782312000083</v>
      </c>
      <c r="W20" s="22">
        <v>17</v>
      </c>
      <c r="X20" s="32">
        <f>U62-U60</f>
        <v>96.081995464999636</v>
      </c>
      <c r="Y20" s="22">
        <v>19</v>
      </c>
      <c r="Z20" s="32">
        <f t="shared" si="7"/>
        <v>193.94031746000019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98.549860988595256</v>
      </c>
      <c r="G21" s="25">
        <f t="shared" si="1"/>
        <v>94.137882944047519</v>
      </c>
      <c r="H21" s="37">
        <f t="shared" si="2"/>
        <v>4.6867189983123723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20.700181405999956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47.802222222000182</v>
      </c>
      <c r="T21" s="11" t="s">
        <v>111</v>
      </c>
      <c r="U21" s="21">
        <v>1322.536054422</v>
      </c>
      <c r="V21" s="32">
        <f>U58-U57</f>
        <v>20.700181405999956</v>
      </c>
      <c r="W21" s="22">
        <v>18</v>
      </c>
      <c r="X21" s="32">
        <f>U65-U63</f>
        <v>239.5737641730002</v>
      </c>
      <c r="Y21" s="22">
        <v>20</v>
      </c>
      <c r="Z21" s="32">
        <f t="shared" si="7"/>
        <v>47.802222222000182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58.656588765540107</v>
      </c>
      <c r="G22" s="13">
        <f t="shared" si="1"/>
        <v>53.912327433779737</v>
      </c>
      <c r="H22" s="37">
        <f t="shared" si="2"/>
        <v>8.7999564433342705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39.211247165999794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96.081995464999636</v>
      </c>
      <c r="T22" s="11" t="s">
        <v>112</v>
      </c>
      <c r="U22" s="21">
        <v>1468.929160998</v>
      </c>
      <c r="V22" s="32">
        <f>U61-U60</f>
        <v>39.211247165999794</v>
      </c>
      <c r="W22" s="22">
        <v>19</v>
      </c>
      <c r="X22" s="32">
        <f>U68-U66</f>
        <v>275.78399093000007</v>
      </c>
      <c r="Y22" s="22">
        <v>21</v>
      </c>
      <c r="Z22" s="32">
        <f t="shared" si="7"/>
        <v>96.081995464999636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47.535959962184776</v>
      </c>
      <c r="G23" s="13">
        <f t="shared" si="1"/>
        <v>41.699056799834118</v>
      </c>
      <c r="H23" s="41">
        <f t="shared" si="2"/>
        <v>13.997686303479838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46.070385488000284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239.5737641730002</v>
      </c>
      <c r="T23" s="11" t="s">
        <v>113</v>
      </c>
      <c r="U23" s="21">
        <v>1474.5469387759999</v>
      </c>
      <c r="V23" s="32">
        <f>U64-U63</f>
        <v>46.070385488000284</v>
      </c>
      <c r="W23" s="22">
        <v>20</v>
      </c>
      <c r="X23" s="32">
        <f>U71-U69</f>
        <v>87.627664398999968</v>
      </c>
      <c r="Y23" s="22">
        <v>22</v>
      </c>
      <c r="Z23" s="32">
        <f t="shared" si="7"/>
        <v>239.5737641730002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25.283286118890672</v>
      </c>
      <c r="G24" s="13">
        <f t="shared" si="1"/>
        <v>26.977635557853802</v>
      </c>
      <c r="H24" s="18">
        <f t="shared" si="2"/>
        <v>-6.2805705686459472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80.685714285999893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275.78399093000007</v>
      </c>
      <c r="T24" s="11" t="s">
        <v>114</v>
      </c>
      <c r="U24" s="21">
        <v>1513.260408163</v>
      </c>
      <c r="V24" s="32">
        <f>U67-U66</f>
        <v>80.685714285999893</v>
      </c>
      <c r="W24" s="22">
        <v>21</v>
      </c>
      <c r="X24" s="32">
        <f>U74-U72</f>
        <v>144.00979591900023</v>
      </c>
      <c r="Y24" s="22">
        <v>23</v>
      </c>
      <c r="Z24" s="32">
        <f t="shared" si="7"/>
        <v>275.78399093000007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90.417202017626281</v>
      </c>
      <c r="G25" s="13">
        <f t="shared" si="1"/>
        <v>87.64355472297224</v>
      </c>
      <c r="H25" s="18">
        <f t="shared" si="2"/>
        <v>3.1646905507439897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23.225668934000169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87.627664398999968</v>
      </c>
      <c r="T25" s="11" t="s">
        <v>115</v>
      </c>
      <c r="U25" s="21">
        <v>1618.233469388</v>
      </c>
      <c r="V25" s="32">
        <f>U70-U69</f>
        <v>23.225668934000169</v>
      </c>
      <c r="W25" s="22">
        <v>22</v>
      </c>
      <c r="X25" s="32">
        <f>U77-U75</f>
        <v>226.60353741499966</v>
      </c>
      <c r="Y25" s="22">
        <v>24</v>
      </c>
      <c r="Z25" s="32">
        <f t="shared" si="7"/>
        <v>87.627664398999968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42.526846880240171</v>
      </c>
      <c r="G26" s="13">
        <f t="shared" si="1"/>
        <v>39.78891827069107</v>
      </c>
      <c r="H26" s="18">
        <f t="shared" si="2"/>
        <v>6.8811335631757746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52.90775510200001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144.00979591900023</v>
      </c>
      <c r="T26" s="11" t="s">
        <v>116</v>
      </c>
      <c r="U26" s="21">
        <v>1624.243809524</v>
      </c>
      <c r="V26" s="32">
        <f>U73-U72</f>
        <v>52.90775510200001</v>
      </c>
      <c r="W26" s="22">
        <v>23</v>
      </c>
      <c r="X26" s="2">
        <f>SUM(X2:X25)</f>
        <v>4192.7002494319995</v>
      </c>
      <c r="Z26" s="32">
        <f t="shared" si="7"/>
        <v>144.00979591900023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51.541170603951578</v>
      </c>
      <c r="G27" s="13">
        <f t="shared" si="1"/>
        <v>48.454671649239643</v>
      </c>
      <c r="H27" s="18">
        <f t="shared" si="2"/>
        <v>6.3698686827452038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104.77061224499994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226.60353741499966</v>
      </c>
      <c r="T27" s="11" t="s">
        <v>117</v>
      </c>
      <c r="U27" s="21">
        <v>1660.5358730160001</v>
      </c>
      <c r="V27" s="32">
        <f>U76-U75</f>
        <v>104.77061224499994</v>
      </c>
      <c r="W27" s="22">
        <v>24</v>
      </c>
      <c r="X27" s="32">
        <f t="shared" ref="X27:X32" si="8">U33-U32</f>
        <v>33.883741497000074</v>
      </c>
      <c r="Y27" s="43" t="str">
        <f>W12</f>
        <v>11a</v>
      </c>
      <c r="Z27" s="32">
        <f t="shared" si="7"/>
        <v>226.60353741499966</v>
      </c>
      <c r="AA27" s="21">
        <v>24</v>
      </c>
      <c r="AC27" s="49"/>
    </row>
    <row r="28" spans="1:29" x14ac:dyDescent="0.3">
      <c r="T28" s="11" t="s">
        <v>118</v>
      </c>
      <c r="U28" s="21">
        <v>1768.0155102040001</v>
      </c>
      <c r="X28" s="32">
        <f t="shared" si="8"/>
        <v>21.773061224000003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1773.872108844</v>
      </c>
      <c r="X29" s="32">
        <f t="shared" si="8"/>
        <v>61.909931973000084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1812.8417233560001</v>
      </c>
      <c r="X30" s="32">
        <f t="shared" si="8"/>
        <v>36.679183673999887</v>
      </c>
      <c r="Y30" s="21" t="s">
        <v>69</v>
      </c>
      <c r="AC30" s="49"/>
    </row>
    <row r="31" spans="1:29" x14ac:dyDescent="0.3">
      <c r="T31" s="11" t="s">
        <v>121</v>
      </c>
      <c r="U31" s="21">
        <v>1962.0048979589999</v>
      </c>
      <c r="X31" s="32">
        <f t="shared" si="8"/>
        <v>22.284897958999863</v>
      </c>
      <c r="Y31" s="21" t="s">
        <v>70</v>
      </c>
      <c r="AC31" s="49"/>
    </row>
    <row r="32" spans="1:29" x14ac:dyDescent="0.3">
      <c r="T32" s="11" t="s">
        <v>122</v>
      </c>
      <c r="U32" s="21">
        <v>1967.9581632649999</v>
      </c>
      <c r="X32" s="32">
        <f t="shared" si="8"/>
        <v>73.463673469000241</v>
      </c>
      <c r="Y32" s="21" t="s">
        <v>71</v>
      </c>
      <c r="AC32" s="49"/>
    </row>
    <row r="33" spans="20:29" x14ac:dyDescent="0.3">
      <c r="T33" s="11" t="s">
        <v>123</v>
      </c>
      <c r="U33" s="21">
        <v>2001.841904762</v>
      </c>
      <c r="AC33" s="49"/>
    </row>
    <row r="34" spans="20:29" x14ac:dyDescent="0.3">
      <c r="T34" s="11" t="s">
        <v>124</v>
      </c>
      <c r="U34" s="21">
        <v>2023.614965986</v>
      </c>
      <c r="AC34" s="49"/>
    </row>
    <row r="35" spans="20:29" x14ac:dyDescent="0.3">
      <c r="T35" s="11" t="s">
        <v>125</v>
      </c>
      <c r="U35" s="21">
        <v>2085.5248979590001</v>
      </c>
      <c r="AC35" s="49"/>
    </row>
    <row r="36" spans="20:29" x14ac:dyDescent="0.3">
      <c r="T36" s="11" t="s">
        <v>126</v>
      </c>
      <c r="U36" s="21">
        <v>2122.204081633</v>
      </c>
      <c r="AC36" s="49"/>
    </row>
    <row r="37" spans="20:29" x14ac:dyDescent="0.3">
      <c r="T37" s="11" t="s">
        <v>127</v>
      </c>
      <c r="U37" s="21">
        <v>2144.4889795919999</v>
      </c>
      <c r="AC37" s="49"/>
    </row>
    <row r="38" spans="20:29" x14ac:dyDescent="0.3">
      <c r="T38" s="11" t="s">
        <v>128</v>
      </c>
      <c r="U38" s="21">
        <v>2217.9526530610001</v>
      </c>
      <c r="AC38" s="49"/>
    </row>
    <row r="39" spans="20:29" x14ac:dyDescent="0.3">
      <c r="T39" s="11" t="s">
        <v>129</v>
      </c>
      <c r="U39" s="21">
        <v>2224.1161904760002</v>
      </c>
      <c r="AC39" s="49"/>
    </row>
    <row r="40" spans="20:29" x14ac:dyDescent="0.3">
      <c r="T40" s="11" t="s">
        <v>130</v>
      </c>
      <c r="U40" s="21">
        <v>2265.1174603170002</v>
      </c>
      <c r="AC40" s="49"/>
    </row>
    <row r="41" spans="20:29" x14ac:dyDescent="0.3">
      <c r="T41" s="11" t="s">
        <v>131</v>
      </c>
      <c r="U41" s="21">
        <v>2398.9463945580001</v>
      </c>
      <c r="AC41" s="49"/>
    </row>
    <row r="42" spans="20:29" x14ac:dyDescent="0.3">
      <c r="T42" s="11" t="s">
        <v>132</v>
      </c>
      <c r="U42" s="21">
        <v>2405.163809524</v>
      </c>
      <c r="AC42" s="49"/>
    </row>
    <row r="43" spans="20:29" x14ac:dyDescent="0.3">
      <c r="T43" s="11" t="s">
        <v>133</v>
      </c>
      <c r="U43" s="21">
        <v>2434.1942857140002</v>
      </c>
      <c r="AC43" s="49"/>
    </row>
    <row r="44" spans="20:29" x14ac:dyDescent="0.3">
      <c r="T44" s="11" t="s">
        <v>134</v>
      </c>
      <c r="U44" s="21">
        <v>2534.1315192739999</v>
      </c>
      <c r="AC44" s="49"/>
    </row>
    <row r="45" spans="20:29" x14ac:dyDescent="0.3">
      <c r="T45" s="11" t="s">
        <v>135</v>
      </c>
      <c r="U45" s="21">
        <v>2540.0689342400001</v>
      </c>
      <c r="AC45" s="49"/>
    </row>
    <row r="46" spans="20:29" x14ac:dyDescent="0.3">
      <c r="T46" s="11" t="s">
        <v>136</v>
      </c>
      <c r="U46" s="21">
        <v>2594.4018140590001</v>
      </c>
      <c r="AC46" s="49"/>
    </row>
    <row r="47" spans="20:29" x14ac:dyDescent="0.3">
      <c r="T47" s="11" t="s">
        <v>137</v>
      </c>
      <c r="U47" s="21">
        <v>2713.62031746</v>
      </c>
      <c r="AC47" s="49"/>
    </row>
    <row r="48" spans="20:29" x14ac:dyDescent="0.3">
      <c r="T48" s="11" t="s">
        <v>138</v>
      </c>
      <c r="U48" s="21">
        <v>2719.3059410430001</v>
      </c>
      <c r="AC48" s="49"/>
    </row>
    <row r="49" spans="20:29" x14ac:dyDescent="0.3">
      <c r="T49" s="11" t="s">
        <v>139</v>
      </c>
      <c r="U49" s="21">
        <v>2753.6195918369999</v>
      </c>
      <c r="AC49" s="49"/>
    </row>
    <row r="50" spans="20:29" x14ac:dyDescent="0.3">
      <c r="T50" s="11" t="s">
        <v>140</v>
      </c>
      <c r="U50" s="21">
        <v>2843.9684353739999</v>
      </c>
      <c r="AC50" s="49"/>
    </row>
    <row r="51" spans="20:29" x14ac:dyDescent="0.3">
      <c r="T51" s="11" t="s">
        <v>141</v>
      </c>
      <c r="U51" s="21">
        <v>2849.760362812</v>
      </c>
      <c r="AC51" s="49"/>
    </row>
    <row r="52" spans="20:29" x14ac:dyDescent="0.3">
      <c r="T52" s="11" t="s">
        <v>142</v>
      </c>
      <c r="U52" s="21">
        <v>2875.6607709750001</v>
      </c>
      <c r="AC52" s="49"/>
    </row>
    <row r="53" spans="20:29" x14ac:dyDescent="0.3">
      <c r="T53" s="11" t="s">
        <v>143</v>
      </c>
      <c r="U53" s="21">
        <v>2972.382040816</v>
      </c>
      <c r="AC53" s="49"/>
    </row>
    <row r="54" spans="20:29" x14ac:dyDescent="0.3">
      <c r="T54" s="11" t="s">
        <v>144</v>
      </c>
      <c r="U54" s="21">
        <v>2978.5556462589998</v>
      </c>
      <c r="AC54" s="49"/>
    </row>
    <row r="55" spans="20:29" x14ac:dyDescent="0.3">
      <c r="T55" s="11" t="s">
        <v>145</v>
      </c>
      <c r="U55" s="21">
        <v>3027.2914285709999</v>
      </c>
      <c r="AC55" s="49"/>
    </row>
    <row r="56" spans="20:29" x14ac:dyDescent="0.3">
      <c r="T56" s="11" t="s">
        <v>146</v>
      </c>
      <c r="U56" s="21">
        <v>3172.495963719</v>
      </c>
      <c r="AC56" s="49"/>
    </row>
    <row r="57" spans="20:29" x14ac:dyDescent="0.3">
      <c r="T57" s="11" t="s">
        <v>147</v>
      </c>
      <c r="U57" s="21">
        <v>3178.5117913829999</v>
      </c>
      <c r="AC57" s="49"/>
    </row>
    <row r="58" spans="20:29" x14ac:dyDescent="0.3">
      <c r="T58" s="11" t="s">
        <v>148</v>
      </c>
      <c r="U58" s="21">
        <v>3199.2119727889999</v>
      </c>
      <c r="AC58" s="49"/>
    </row>
    <row r="59" spans="20:29" x14ac:dyDescent="0.3">
      <c r="T59" s="11" t="s">
        <v>149</v>
      </c>
      <c r="U59" s="21">
        <v>3226.3140136050001</v>
      </c>
      <c r="AC59" s="49"/>
    </row>
    <row r="60" spans="20:29" x14ac:dyDescent="0.3">
      <c r="T60" s="11" t="s">
        <v>150</v>
      </c>
      <c r="U60" s="21">
        <v>3232.9512925170002</v>
      </c>
      <c r="AC60" s="49"/>
    </row>
    <row r="61" spans="20:29" x14ac:dyDescent="0.3">
      <c r="T61" s="11" t="s">
        <v>151</v>
      </c>
      <c r="U61" s="21">
        <v>3272.162539683</v>
      </c>
      <c r="AC61" s="49"/>
    </row>
    <row r="62" spans="20:29" x14ac:dyDescent="0.3">
      <c r="T62" s="11" t="s">
        <v>152</v>
      </c>
      <c r="U62" s="21">
        <v>3329.0332879819998</v>
      </c>
      <c r="AC62" s="49"/>
    </row>
    <row r="63" spans="20:29" x14ac:dyDescent="0.3">
      <c r="T63" s="11" t="s">
        <v>153</v>
      </c>
      <c r="U63" s="21">
        <v>3335.1265306119999</v>
      </c>
      <c r="AC63" s="49"/>
    </row>
    <row r="64" spans="20:29" x14ac:dyDescent="0.3">
      <c r="T64" s="11" t="s">
        <v>154</v>
      </c>
      <c r="U64" s="21">
        <v>3381.1969161000002</v>
      </c>
      <c r="AC64" s="49"/>
    </row>
    <row r="65" spans="20:29" x14ac:dyDescent="0.3">
      <c r="T65" s="11" t="s">
        <v>155</v>
      </c>
      <c r="U65" s="21">
        <v>3574.7002947850001</v>
      </c>
      <c r="AC65" s="49"/>
    </row>
    <row r="66" spans="20:29" x14ac:dyDescent="0.3">
      <c r="T66" s="11" t="s">
        <v>156</v>
      </c>
      <c r="U66" s="21">
        <v>3581.289795918</v>
      </c>
      <c r="AC66" s="49"/>
    </row>
    <row r="67" spans="20:29" x14ac:dyDescent="0.3">
      <c r="T67" s="11" t="s">
        <v>157</v>
      </c>
      <c r="U67" s="21">
        <v>3661.9755102039999</v>
      </c>
      <c r="AC67" s="49"/>
    </row>
    <row r="68" spans="20:29" x14ac:dyDescent="0.3">
      <c r="T68" s="11" t="s">
        <v>158</v>
      </c>
      <c r="U68" s="21">
        <v>3857.0737868480001</v>
      </c>
      <c r="AC68" s="49"/>
    </row>
    <row r="69" spans="20:29" x14ac:dyDescent="0.3">
      <c r="T69" s="11" t="s">
        <v>159</v>
      </c>
      <c r="U69" s="21">
        <v>3862.7251700679999</v>
      </c>
      <c r="AC69" s="49"/>
    </row>
    <row r="70" spans="20:29" x14ac:dyDescent="0.3">
      <c r="T70" s="11" t="s">
        <v>160</v>
      </c>
      <c r="U70" s="21">
        <v>3885.9508390020001</v>
      </c>
      <c r="AC70" s="49"/>
    </row>
    <row r="71" spans="20:29" x14ac:dyDescent="0.3">
      <c r="T71" s="11" t="s">
        <v>161</v>
      </c>
      <c r="U71" s="21">
        <v>3950.3528344669999</v>
      </c>
      <c r="AC71" s="49"/>
    </row>
    <row r="72" spans="20:29" x14ac:dyDescent="0.3">
      <c r="T72" s="11" t="s">
        <v>162</v>
      </c>
      <c r="U72" s="21">
        <v>3956.3004081630002</v>
      </c>
      <c r="AC72" s="49"/>
    </row>
    <row r="73" spans="20:29" x14ac:dyDescent="0.3">
      <c r="T73" s="11" t="s">
        <v>163</v>
      </c>
      <c r="U73" s="21">
        <v>4009.2081632650002</v>
      </c>
      <c r="AC73" s="49"/>
    </row>
    <row r="74" spans="20:29" x14ac:dyDescent="0.3">
      <c r="T74" s="11" t="s">
        <v>164</v>
      </c>
      <c r="U74" s="21">
        <v>4100.3102040820004</v>
      </c>
      <c r="AC74" s="49"/>
    </row>
    <row r="75" spans="20:29" x14ac:dyDescent="0.3">
      <c r="T75" s="11" t="s">
        <v>165</v>
      </c>
      <c r="U75" s="21">
        <v>4106.4838095240002</v>
      </c>
      <c r="AC75" s="49"/>
    </row>
    <row r="76" spans="20:29" x14ac:dyDescent="0.3">
      <c r="T76" s="11" t="s">
        <v>166</v>
      </c>
      <c r="U76" s="21">
        <v>4211.2544217690001</v>
      </c>
      <c r="AC76" s="49"/>
    </row>
    <row r="77" spans="20:29" x14ac:dyDescent="0.3">
      <c r="T77" s="11" t="s">
        <v>167</v>
      </c>
      <c r="U77" s="21">
        <v>4333.0873469389999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Tabelle28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3320312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262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262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51.374650512506733</v>
      </c>
      <c r="G2" s="13">
        <f t="shared" ref="G2:G27" si="1">Q2/R2*60</f>
        <v>49.727474292158327</v>
      </c>
      <c r="H2" s="41">
        <f t="shared" ref="H2:H27" si="2">(F2-G2)/G2*100</f>
        <v>3.3124067606388654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32.700952381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329.39537415000001</v>
      </c>
      <c r="T2" s="11" t="s">
        <v>92</v>
      </c>
      <c r="U2" s="21">
        <v>2.1130158730000002</v>
      </c>
      <c r="V2" s="32">
        <f>U3-U2</f>
        <v>32.700952381</v>
      </c>
      <c r="W2" s="22">
        <v>1</v>
      </c>
      <c r="X2" s="32">
        <f>U4-U2</f>
        <v>329.39537415000001</v>
      </c>
      <c r="Y2" s="22">
        <v>1</v>
      </c>
      <c r="Z2" s="32">
        <f>X2</f>
        <v>329.39537415000001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70.084951457373847</v>
      </c>
      <c r="G3" s="13">
        <f t="shared" si="1"/>
        <v>62.884417428800859</v>
      </c>
      <c r="H3" s="41">
        <f t="shared" si="2"/>
        <v>11.450426549193358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37.668571428000007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97.162448978999976</v>
      </c>
      <c r="T3" s="11" t="s">
        <v>93</v>
      </c>
      <c r="U3" s="21">
        <v>34.813968254000002</v>
      </c>
      <c r="V3" s="32">
        <f>U6-U5</f>
        <v>37.668571428000007</v>
      </c>
      <c r="W3" s="22">
        <v>2</v>
      </c>
      <c r="X3" s="32">
        <f>U7-U5</f>
        <v>97.162448978999976</v>
      </c>
      <c r="Y3" s="22">
        <v>2</v>
      </c>
      <c r="Z3" s="32">
        <f t="shared" ref="Z3:Z11" si="5">X3</f>
        <v>97.162448978999976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45.126192765127854</v>
      </c>
      <c r="G4" s="13">
        <f t="shared" si="1"/>
        <v>44.190129030424202</v>
      </c>
      <c r="H4" s="37">
        <f t="shared" si="2"/>
        <v>2.118264316583431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43.212154195000039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148.67573696100004</v>
      </c>
      <c r="T4" s="11" t="s">
        <v>94</v>
      </c>
      <c r="U4" s="21">
        <v>331.508390023</v>
      </c>
      <c r="V4" s="32">
        <f>U9-U8</f>
        <v>43.212154195000039</v>
      </c>
      <c r="W4" s="22">
        <v>3</v>
      </c>
      <c r="X4" s="32">
        <f>U10-U8</f>
        <v>148.67573696100004</v>
      </c>
      <c r="Y4" s="22">
        <v>3</v>
      </c>
      <c r="Z4" s="32">
        <f t="shared" si="5"/>
        <v>148.67573696100004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179.70216338649928</v>
      </c>
      <c r="G5" s="13">
        <f t="shared" si="1"/>
        <v>165.45089490571843</v>
      </c>
      <c r="H5" s="37">
        <f t="shared" si="2"/>
        <v>8.6135940750890967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29.381950114000006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158.11337868500004</v>
      </c>
      <c r="T5" s="11" t="s">
        <v>95</v>
      </c>
      <c r="U5" s="21">
        <v>336.47020408200001</v>
      </c>
      <c r="V5" s="32">
        <f>U12-U11</f>
        <v>29.381950114000006</v>
      </c>
      <c r="W5" s="22">
        <v>4</v>
      </c>
      <c r="X5" s="32">
        <f>U13-U11</f>
        <v>158.11337868500004</v>
      </c>
      <c r="Y5" s="22">
        <v>4</v>
      </c>
      <c r="Z5" s="32">
        <f t="shared" si="5"/>
        <v>158.11337868500004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54.546334538091983</v>
      </c>
      <c r="G6" s="13">
        <f t="shared" si="1"/>
        <v>54.242132125868352</v>
      </c>
      <c r="H6" s="18">
        <f t="shared" si="2"/>
        <v>0.56082310982490968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75.89877550999995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272.11319727900002</v>
      </c>
      <c r="T6" s="11" t="s">
        <v>96</v>
      </c>
      <c r="U6" s="21">
        <v>374.13877551000002</v>
      </c>
      <c r="V6" s="32">
        <f>U15-U14</f>
        <v>75.89877550999995</v>
      </c>
      <c r="W6" s="22">
        <v>5</v>
      </c>
      <c r="X6" s="32">
        <f>U16-U14</f>
        <v>272.11319727900002</v>
      </c>
      <c r="Y6" s="22">
        <v>5</v>
      </c>
      <c r="Z6" s="32">
        <f t="shared" si="5"/>
        <v>272.11319727900002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43.118231047012465</v>
      </c>
      <c r="G7" s="25">
        <f t="shared" si="1"/>
        <v>41.258139360864888</v>
      </c>
      <c r="H7" s="18">
        <f t="shared" si="2"/>
        <v>4.5084235861395952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54.269387755000025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261.766530612</v>
      </c>
      <c r="T7" s="11" t="s">
        <v>97</v>
      </c>
      <c r="U7" s="21">
        <v>433.63265306099998</v>
      </c>
      <c r="V7" s="32">
        <f>U18-U17</f>
        <v>54.269387755000025</v>
      </c>
      <c r="W7" s="22">
        <v>6</v>
      </c>
      <c r="X7" s="32">
        <f>U19-U17</f>
        <v>261.766530612</v>
      </c>
      <c r="Y7" s="22">
        <v>6</v>
      </c>
      <c r="Z7" s="32">
        <f t="shared" si="5"/>
        <v>261.766530612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39.366564307564978</v>
      </c>
      <c r="G8" s="25">
        <f t="shared" si="1"/>
        <v>40.004413062680186</v>
      </c>
      <c r="H8" s="37">
        <f t="shared" si="2"/>
        <v>-1.5944459780369882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60.965442176999886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221.9755102040001</v>
      </c>
      <c r="T8" s="11" t="s">
        <v>98</v>
      </c>
      <c r="U8" s="21">
        <v>441.62775510199998</v>
      </c>
      <c r="V8" s="32">
        <f>U21-U20</f>
        <v>60.965442176999886</v>
      </c>
      <c r="W8" s="22">
        <v>7</v>
      </c>
      <c r="X8" s="32">
        <f>U22-U20</f>
        <v>221.9755102040001</v>
      </c>
      <c r="Y8" s="22">
        <v>7</v>
      </c>
      <c r="Z8" s="32">
        <f t="shared" si="5"/>
        <v>221.9755102040001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115.77895279972199</v>
      </c>
      <c r="G9" s="25">
        <f t="shared" si="1"/>
        <v>99.408256960571222</v>
      </c>
      <c r="H9" s="41">
        <f t="shared" si="2"/>
        <v>16.468144940559572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39.385396825000043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124.9393197280001</v>
      </c>
      <c r="T9" s="11" t="s">
        <v>99</v>
      </c>
      <c r="U9" s="21">
        <v>484.83990929700002</v>
      </c>
      <c r="V9" s="32">
        <f>U24-U23</f>
        <v>39.385396825000043</v>
      </c>
      <c r="W9" s="22">
        <v>8</v>
      </c>
      <c r="X9" s="32">
        <f>U25-U23</f>
        <v>124.9393197280001</v>
      </c>
      <c r="Y9" s="22">
        <v>8</v>
      </c>
      <c r="Z9" s="32">
        <f t="shared" si="5"/>
        <v>124.9393197280001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47.795534377571002</v>
      </c>
      <c r="G10" s="25">
        <f t="shared" si="1"/>
        <v>43.091633506394558</v>
      </c>
      <c r="H10" s="41">
        <f t="shared" si="2"/>
        <v>10.916042137224645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48.958548753000059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179.61723356000016</v>
      </c>
      <c r="T10" s="11" t="s">
        <v>100</v>
      </c>
      <c r="U10" s="21">
        <v>590.30349206300002</v>
      </c>
      <c r="V10" s="32">
        <f>U27-U26</f>
        <v>48.958548753000059</v>
      </c>
      <c r="W10" s="22">
        <v>9</v>
      </c>
      <c r="X10" s="32">
        <f>U28-U26</f>
        <v>179.61723356000016</v>
      </c>
      <c r="Y10" s="22">
        <v>9</v>
      </c>
      <c r="Z10" s="32">
        <f t="shared" si="5"/>
        <v>179.61723356000016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39.141680966737376</v>
      </c>
      <c r="G11" s="25">
        <f t="shared" si="1"/>
        <v>38.136840185151371</v>
      </c>
      <c r="H11" s="18">
        <f t="shared" si="2"/>
        <v>2.6348296731128777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42.920997731999933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210.81977324199988</v>
      </c>
      <c r="T11" s="11" t="s">
        <v>101</v>
      </c>
      <c r="U11" s="21">
        <v>595.93142857099997</v>
      </c>
      <c r="V11" s="32">
        <f>U30-U29</f>
        <v>42.920997731999933</v>
      </c>
      <c r="W11" s="22">
        <v>10</v>
      </c>
      <c r="X11" s="32">
        <f>U31-U29</f>
        <v>210.81977324199988</v>
      </c>
      <c r="Y11" s="22">
        <v>10</v>
      </c>
      <c r="Z11" s="32">
        <f t="shared" si="5"/>
        <v>210.81977324199988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53.962242162214963</v>
      </c>
      <c r="G12" s="25">
        <f t="shared" si="1"/>
        <v>53.309994352300585</v>
      </c>
      <c r="H12" s="18">
        <f t="shared" si="2"/>
        <v>1.2235000544250303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31.132879818999754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64.903401360999851</v>
      </c>
      <c r="T12" s="11" t="s">
        <v>102</v>
      </c>
      <c r="U12" s="21">
        <v>625.31337868499998</v>
      </c>
      <c r="V12" s="32">
        <f>U33-U32</f>
        <v>31.132879818999754</v>
      </c>
      <c r="W12" s="22" t="s">
        <v>68</v>
      </c>
      <c r="X12" s="32">
        <f>U38-U32</f>
        <v>246.23673469400001</v>
      </c>
      <c r="Y12" s="22">
        <v>11</v>
      </c>
      <c r="Z12" s="32">
        <f>V12+X30</f>
        <v>64.903401360999851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72.742678860296124</v>
      </c>
      <c r="G13" s="25">
        <f t="shared" si="1"/>
        <v>70.08594055281678</v>
      </c>
      <c r="H13" s="18">
        <f t="shared" si="2"/>
        <v>3.7906865293149994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20.070748299000115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41.66312925200009</v>
      </c>
      <c r="T13" s="11" t="s">
        <v>103</v>
      </c>
      <c r="U13" s="21">
        <v>754.04480725600001</v>
      </c>
      <c r="V13" s="32">
        <f>U34-U33</f>
        <v>20.070748299000115</v>
      </c>
      <c r="W13" s="22" t="s">
        <v>42</v>
      </c>
      <c r="X13" s="32">
        <f>U41-U39</f>
        <v>159.23882086100002</v>
      </c>
      <c r="Y13" s="22">
        <v>12</v>
      </c>
      <c r="Z13" s="32">
        <f>V13+X31</f>
        <v>41.66312925200009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32.781126839506157</v>
      </c>
      <c r="G14" s="25">
        <f t="shared" si="1"/>
        <v>30.070837424739924</v>
      </c>
      <c r="H14" s="18">
        <f t="shared" si="2"/>
        <v>9.0130160875946199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62.230929705000108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139.67020408100007</v>
      </c>
      <c r="T14" s="11" t="s">
        <v>104</v>
      </c>
      <c r="U14" s="21">
        <v>761.22122449000005</v>
      </c>
      <c r="V14" s="32">
        <f>U35-U34</f>
        <v>62.230929705000108</v>
      </c>
      <c r="W14" s="22" t="s">
        <v>43</v>
      </c>
      <c r="X14" s="32">
        <f>U44-U42</f>
        <v>133.13741496600005</v>
      </c>
      <c r="Y14" s="22">
        <v>13</v>
      </c>
      <c r="Z14" s="32">
        <f>V14+X32</f>
        <v>139.67020408100007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39.189102973060955</v>
      </c>
      <c r="G15" s="25">
        <f t="shared" si="1"/>
        <v>36.17208397334165</v>
      </c>
      <c r="H15" s="37">
        <f t="shared" si="2"/>
        <v>8.3407386810856909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39.806984126999851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159.23882086100002</v>
      </c>
      <c r="T15" s="11" t="s">
        <v>105</v>
      </c>
      <c r="U15" s="21">
        <v>837.12</v>
      </c>
      <c r="V15" s="32">
        <f>U40-U39</f>
        <v>39.806984126999851</v>
      </c>
      <c r="W15" s="22">
        <v>12</v>
      </c>
      <c r="X15" s="32">
        <f>U47-U45</f>
        <v>177.30684807299986</v>
      </c>
      <c r="Y15" s="22">
        <v>14</v>
      </c>
      <c r="Z15" s="32">
        <f t="shared" ref="Z15:Z27" si="7">X13</f>
        <v>159.23882086100002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91.082974138912405</v>
      </c>
      <c r="G16" s="25">
        <f t="shared" si="1"/>
        <v>84.12358015859175</v>
      </c>
      <c r="H16" s="37">
        <f t="shared" si="2"/>
        <v>8.272821921274204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30.302040816000044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133.13741496600005</v>
      </c>
      <c r="T16" s="11" t="s">
        <v>106</v>
      </c>
      <c r="U16" s="21">
        <v>1033.3344217690001</v>
      </c>
      <c r="V16" s="32">
        <f>U43-U42</f>
        <v>30.302040816000044</v>
      </c>
      <c r="W16" s="22">
        <v>13</v>
      </c>
      <c r="X16" s="32">
        <f>U50-U48</f>
        <v>110.14421768700004</v>
      </c>
      <c r="Y16" s="22">
        <v>15</v>
      </c>
      <c r="Z16" s="32">
        <f t="shared" si="7"/>
        <v>133.13741496600005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46.583002612204865</v>
      </c>
      <c r="G17" s="13">
        <f t="shared" si="1"/>
        <v>44.414528178616912</v>
      </c>
      <c r="H17" s="18">
        <f t="shared" si="2"/>
        <v>4.8823538659855688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50.554920634999689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177.30684807299986</v>
      </c>
      <c r="T17" s="11" t="s">
        <v>107</v>
      </c>
      <c r="U17" s="21">
        <v>1040.045714286</v>
      </c>
      <c r="V17" s="32">
        <f>U46-U45</f>
        <v>50.554920634999689</v>
      </c>
      <c r="W17" s="22">
        <v>14</v>
      </c>
      <c r="X17" s="32">
        <f>U53-U51</f>
        <v>132.73650793599973</v>
      </c>
      <c r="Y17" s="22">
        <v>16</v>
      </c>
      <c r="Z17" s="32">
        <f t="shared" si="7"/>
        <v>177.30684807299986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50.525804441953099</v>
      </c>
      <c r="G18" s="13">
        <f t="shared" si="1"/>
        <v>46.847670339475457</v>
      </c>
      <c r="H18" s="18">
        <f t="shared" si="2"/>
        <v>7.8512636291720144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29.687800452999909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110.14421768700004</v>
      </c>
      <c r="T18" s="11" t="s">
        <v>108</v>
      </c>
      <c r="U18" s="21">
        <v>1094.315102041</v>
      </c>
      <c r="V18" s="32">
        <f>U49-U48</f>
        <v>29.687800452999909</v>
      </c>
      <c r="W18" s="22">
        <v>15</v>
      </c>
      <c r="X18" s="32">
        <f>U56-U54</f>
        <v>173.43310657599977</v>
      </c>
      <c r="Y18" s="22">
        <v>17</v>
      </c>
      <c r="Z18" s="32">
        <f t="shared" si="7"/>
        <v>110.14421768700004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72.750569475736356</v>
      </c>
      <c r="G19" s="25">
        <f t="shared" si="1"/>
        <v>63.9612125707988</v>
      </c>
      <c r="H19" s="41">
        <f t="shared" si="2"/>
        <v>13.741698369474467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30.102857143000165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132.73650793599973</v>
      </c>
      <c r="T19" s="11" t="s">
        <v>109</v>
      </c>
      <c r="U19" s="21">
        <v>1301.812244898</v>
      </c>
      <c r="V19" s="32">
        <f>U52-U51</f>
        <v>30.102857143000165</v>
      </c>
      <c r="W19" s="22">
        <v>16</v>
      </c>
      <c r="X19" s="32">
        <f>U59-U57</f>
        <v>51.873197278999669</v>
      </c>
      <c r="Y19" s="22">
        <v>18</v>
      </c>
      <c r="Z19" s="32">
        <f t="shared" si="7"/>
        <v>132.73650793599973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70.440318543791989</v>
      </c>
      <c r="G20" s="25">
        <f t="shared" si="1"/>
        <v>67.807123058403349</v>
      </c>
      <c r="H20" s="37">
        <f t="shared" si="2"/>
        <v>3.8833611671160675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47.699954649000119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173.43310657599977</v>
      </c>
      <c r="T20" s="11" t="s">
        <v>110</v>
      </c>
      <c r="U20" s="21">
        <v>1307.276190476</v>
      </c>
      <c r="V20" s="32">
        <f>U55-U54</f>
        <v>47.699954649000119</v>
      </c>
      <c r="W20" s="22">
        <v>17</v>
      </c>
      <c r="X20" s="32">
        <f>U62-U60</f>
        <v>80.869297051999638</v>
      </c>
      <c r="Y20" s="22">
        <v>19</v>
      </c>
      <c r="Z20" s="32">
        <f t="shared" si="7"/>
        <v>173.43310657599977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92.560888282725216</v>
      </c>
      <c r="G21" s="25">
        <f t="shared" si="1"/>
        <v>86.750002622679645</v>
      </c>
      <c r="H21" s="37">
        <f t="shared" si="2"/>
        <v>6.6984270713167575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22.039546484999846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51.873197278999669</v>
      </c>
      <c r="T21" s="11" t="s">
        <v>111</v>
      </c>
      <c r="U21" s="21">
        <v>1368.2416326529999</v>
      </c>
      <c r="V21" s="32">
        <f>U58-U57</f>
        <v>22.039546484999846</v>
      </c>
      <c r="W21" s="22">
        <v>18</v>
      </c>
      <c r="X21" s="32">
        <f>U65-U63</f>
        <v>237.8405442180001</v>
      </c>
      <c r="Y21" s="22">
        <v>20</v>
      </c>
      <c r="Z21" s="32">
        <f t="shared" si="7"/>
        <v>51.873197278999669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69.244887903064651</v>
      </c>
      <c r="G22" s="13">
        <f t="shared" si="1"/>
        <v>64.054025307889276</v>
      </c>
      <c r="H22" s="37">
        <f t="shared" si="2"/>
        <v>8.1038819500014103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33.215419500999815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80.869297051999638</v>
      </c>
      <c r="T22" s="11" t="s">
        <v>112</v>
      </c>
      <c r="U22" s="21">
        <v>1529.2517006800001</v>
      </c>
      <c r="V22" s="32">
        <f>U61-U60</f>
        <v>33.215419500999815</v>
      </c>
      <c r="W22" s="22">
        <v>19</v>
      </c>
      <c r="X22" s="32">
        <f>U68-U66</f>
        <v>254.7199999999998</v>
      </c>
      <c r="Y22" s="22">
        <v>21</v>
      </c>
      <c r="Z22" s="32">
        <f t="shared" si="7"/>
        <v>80.869297051999638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44.182312252764419</v>
      </c>
      <c r="G23" s="13">
        <f t="shared" si="1"/>
        <v>42.002931135422209</v>
      </c>
      <c r="H23" s="37">
        <f t="shared" si="2"/>
        <v>5.188640550621666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49.56734693899989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237.8405442180001</v>
      </c>
      <c r="T23" s="11" t="s">
        <v>113</v>
      </c>
      <c r="U23" s="21">
        <v>1538.329251701</v>
      </c>
      <c r="V23" s="32">
        <f>U64-U63</f>
        <v>49.56734693899989</v>
      </c>
      <c r="W23" s="22">
        <v>20</v>
      </c>
      <c r="X23" s="32">
        <f>U71-U69</f>
        <v>86.645986395000364</v>
      </c>
      <c r="Y23" s="22">
        <v>22</v>
      </c>
      <c r="Z23" s="32">
        <f t="shared" si="7"/>
        <v>237.8405442180001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30.013611615126848</v>
      </c>
      <c r="G24" s="13">
        <f t="shared" si="1"/>
        <v>29.208542713567862</v>
      </c>
      <c r="H24" s="37">
        <f t="shared" si="2"/>
        <v>2.7562789059825907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67.969160998000007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254.7199999999998</v>
      </c>
      <c r="T24" s="11" t="s">
        <v>114</v>
      </c>
      <c r="U24" s="21">
        <v>1577.714648526</v>
      </c>
      <c r="V24" s="32">
        <f>U67-U66</f>
        <v>67.969160998000007</v>
      </c>
      <c r="W24" s="22">
        <v>21</v>
      </c>
      <c r="X24" s="32">
        <f>U74-U72</f>
        <v>166.51029478400051</v>
      </c>
      <c r="Y24" s="22">
        <v>23</v>
      </c>
      <c r="Z24" s="32">
        <f t="shared" si="7"/>
        <v>254.7199999999998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91.650964309529442</v>
      </c>
      <c r="G25" s="13">
        <f t="shared" si="1"/>
        <v>88.63653493409997</v>
      </c>
      <c r="H25" s="37">
        <f t="shared" si="2"/>
        <v>3.4008881074498891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22.913015872999949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86.645986395000364</v>
      </c>
      <c r="T25" s="11" t="s">
        <v>115</v>
      </c>
      <c r="U25" s="21">
        <v>1663.2685714290001</v>
      </c>
      <c r="V25" s="32">
        <f>U70-U69</f>
        <v>22.913015872999949</v>
      </c>
      <c r="W25" s="22">
        <v>22</v>
      </c>
      <c r="X25" s="32">
        <f>U77-U75</f>
        <v>217.98639455800003</v>
      </c>
      <c r="Y25" s="22">
        <v>24</v>
      </c>
      <c r="Z25" s="32">
        <f t="shared" si="7"/>
        <v>86.645986395000364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34.80504265385283</v>
      </c>
      <c r="G26" s="13">
        <f t="shared" si="1"/>
        <v>34.412250650526012</v>
      </c>
      <c r="H26" s="18">
        <f t="shared" si="2"/>
        <v>1.1414307285966891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64.645804988000236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166.51029478400051</v>
      </c>
      <c r="T26" s="11" t="s">
        <v>116</v>
      </c>
      <c r="U26" s="21">
        <v>1669.6780045349999</v>
      </c>
      <c r="V26" s="32">
        <f>U73-U72</f>
        <v>64.645804988000236</v>
      </c>
      <c r="W26" s="22">
        <v>23</v>
      </c>
      <c r="X26" s="2">
        <f>SUM(X2:X25)</f>
        <v>4233.2578684790005</v>
      </c>
      <c r="Z26" s="32">
        <f t="shared" si="7"/>
        <v>166.51029478400051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54.412995872212292</v>
      </c>
      <c r="G27" s="13">
        <f t="shared" si="1"/>
        <v>50.370116090334861</v>
      </c>
      <c r="H27" s="18">
        <f t="shared" si="2"/>
        <v>8.0263459679680764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99.240997733000768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217.98639455800003</v>
      </c>
      <c r="T27" s="11" t="s">
        <v>117</v>
      </c>
      <c r="U27" s="21">
        <v>1718.636553288</v>
      </c>
      <c r="V27" s="32">
        <f>U76-U75</f>
        <v>99.240997733000768</v>
      </c>
      <c r="W27" s="22">
        <v>24</v>
      </c>
      <c r="X27" s="32">
        <f t="shared" ref="X27:X32" si="8">U33-U32</f>
        <v>31.132879818999754</v>
      </c>
      <c r="Y27" s="43" t="str">
        <f>W12</f>
        <v>11a</v>
      </c>
      <c r="Z27" s="32">
        <f t="shared" si="7"/>
        <v>217.98639455800003</v>
      </c>
      <c r="AA27" s="21">
        <v>24</v>
      </c>
      <c r="AC27" s="49"/>
    </row>
    <row r="28" spans="1:29" x14ac:dyDescent="0.3">
      <c r="T28" s="11" t="s">
        <v>118</v>
      </c>
      <c r="U28" s="21">
        <v>1849.2952380950001</v>
      </c>
      <c r="X28" s="32">
        <f t="shared" si="8"/>
        <v>20.070748299000115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1854.8390022680001</v>
      </c>
      <c r="X29" s="32">
        <f t="shared" si="8"/>
        <v>62.230929705000108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1897.76</v>
      </c>
      <c r="X30" s="32">
        <f t="shared" si="8"/>
        <v>33.770521542000097</v>
      </c>
      <c r="Y30" s="21" t="s">
        <v>69</v>
      </c>
      <c r="AC30" s="49"/>
    </row>
    <row r="31" spans="1:29" x14ac:dyDescent="0.3">
      <c r="T31" s="11" t="s">
        <v>121</v>
      </c>
      <c r="U31" s="21">
        <v>2065.6587755099999</v>
      </c>
      <c r="X31" s="32">
        <f t="shared" si="8"/>
        <v>21.592380952999974</v>
      </c>
      <c r="Y31" s="21" t="s">
        <v>70</v>
      </c>
      <c r="AC31" s="49"/>
    </row>
    <row r="32" spans="1:29" x14ac:dyDescent="0.3">
      <c r="T32" s="11" t="s">
        <v>122</v>
      </c>
      <c r="U32" s="21">
        <v>2071.6952380950001</v>
      </c>
      <c r="X32" s="32">
        <f t="shared" si="8"/>
        <v>77.439274375999958</v>
      </c>
      <c r="Y32" s="21" t="s">
        <v>71</v>
      </c>
      <c r="AC32" s="49"/>
    </row>
    <row r="33" spans="20:29" x14ac:dyDescent="0.3">
      <c r="T33" s="11" t="s">
        <v>123</v>
      </c>
      <c r="U33" s="21">
        <v>2102.8281179139999</v>
      </c>
      <c r="AC33" s="49"/>
    </row>
    <row r="34" spans="20:29" x14ac:dyDescent="0.3">
      <c r="T34" s="11" t="s">
        <v>124</v>
      </c>
      <c r="U34" s="21">
        <v>2122.898866213</v>
      </c>
      <c r="AC34" s="49"/>
    </row>
    <row r="35" spans="20:29" x14ac:dyDescent="0.3">
      <c r="T35" s="11" t="s">
        <v>125</v>
      </c>
      <c r="U35" s="21">
        <v>2185.1297959180001</v>
      </c>
      <c r="AC35" s="49"/>
    </row>
    <row r="36" spans="20:29" x14ac:dyDescent="0.3">
      <c r="T36" s="11" t="s">
        <v>126</v>
      </c>
      <c r="U36" s="21">
        <v>2218.9003174600002</v>
      </c>
      <c r="AC36" s="49"/>
    </row>
    <row r="37" spans="20:29" x14ac:dyDescent="0.3">
      <c r="T37" s="11" t="s">
        <v>127</v>
      </c>
      <c r="U37" s="21">
        <v>2240.4926984130002</v>
      </c>
      <c r="AC37" s="49"/>
    </row>
    <row r="38" spans="20:29" x14ac:dyDescent="0.3">
      <c r="T38" s="11" t="s">
        <v>128</v>
      </c>
      <c r="U38" s="21">
        <v>2317.9319727890002</v>
      </c>
      <c r="AC38" s="49"/>
    </row>
    <row r="39" spans="20:29" x14ac:dyDescent="0.3">
      <c r="T39" s="11" t="s">
        <v>129</v>
      </c>
      <c r="U39" s="21">
        <v>2323.3342403629999</v>
      </c>
      <c r="AC39" s="49"/>
    </row>
    <row r="40" spans="20:29" x14ac:dyDescent="0.3">
      <c r="T40" s="11" t="s">
        <v>130</v>
      </c>
      <c r="U40" s="21">
        <v>2363.1412244899998</v>
      </c>
      <c r="AC40" s="49"/>
    </row>
    <row r="41" spans="20:29" x14ac:dyDescent="0.3">
      <c r="T41" s="11" t="s">
        <v>131</v>
      </c>
      <c r="U41" s="21">
        <v>2482.573061224</v>
      </c>
      <c r="AC41" s="49"/>
    </row>
    <row r="42" spans="20:29" x14ac:dyDescent="0.3">
      <c r="T42" s="11" t="s">
        <v>132</v>
      </c>
      <c r="U42" s="21">
        <v>2489.8176870749999</v>
      </c>
      <c r="AC42" s="49"/>
    </row>
    <row r="43" spans="20:29" x14ac:dyDescent="0.3">
      <c r="T43" s="11" t="s">
        <v>133</v>
      </c>
      <c r="U43" s="21">
        <v>2520.1197278909999</v>
      </c>
      <c r="AC43" s="49"/>
    </row>
    <row r="44" spans="20:29" x14ac:dyDescent="0.3">
      <c r="T44" s="11" t="s">
        <v>134</v>
      </c>
      <c r="U44" s="21">
        <v>2622.9551020409999</v>
      </c>
      <c r="AC44" s="49"/>
    </row>
    <row r="45" spans="20:29" x14ac:dyDescent="0.3">
      <c r="T45" s="11" t="s">
        <v>135</v>
      </c>
      <c r="U45" s="21">
        <v>2629.0539682540002</v>
      </c>
      <c r="AC45" s="49"/>
    </row>
    <row r="46" spans="20:29" x14ac:dyDescent="0.3">
      <c r="T46" s="11" t="s">
        <v>136</v>
      </c>
      <c r="U46" s="21">
        <v>2679.6088888889999</v>
      </c>
      <c r="AC46" s="49"/>
    </row>
    <row r="47" spans="20:29" x14ac:dyDescent="0.3">
      <c r="T47" s="11" t="s">
        <v>137</v>
      </c>
      <c r="U47" s="21">
        <v>2806.3608163270001</v>
      </c>
      <c r="AC47" s="49"/>
    </row>
    <row r="48" spans="20:29" x14ac:dyDescent="0.3">
      <c r="T48" s="11" t="s">
        <v>138</v>
      </c>
      <c r="U48" s="21">
        <v>2810.9725170070001</v>
      </c>
      <c r="AC48" s="49"/>
    </row>
    <row r="49" spans="20:29" x14ac:dyDescent="0.3">
      <c r="T49" s="11" t="s">
        <v>139</v>
      </c>
      <c r="U49" s="21">
        <v>2840.66031746</v>
      </c>
      <c r="AC49" s="49"/>
    </row>
    <row r="50" spans="20:29" x14ac:dyDescent="0.3">
      <c r="T50" s="11" t="s">
        <v>140</v>
      </c>
      <c r="U50" s="21">
        <v>2921.1167346940001</v>
      </c>
      <c r="AC50" s="49"/>
    </row>
    <row r="51" spans="20:29" x14ac:dyDescent="0.3">
      <c r="T51" s="11" t="s">
        <v>141</v>
      </c>
      <c r="U51" s="21">
        <v>2926.8698412700001</v>
      </c>
      <c r="AC51" s="49"/>
    </row>
    <row r="52" spans="20:29" x14ac:dyDescent="0.3">
      <c r="T52" s="11" t="s">
        <v>142</v>
      </c>
      <c r="U52" s="21">
        <v>2956.9726984130002</v>
      </c>
      <c r="AC52" s="49"/>
    </row>
    <row r="53" spans="20:29" x14ac:dyDescent="0.3">
      <c r="T53" s="11" t="s">
        <v>143</v>
      </c>
      <c r="U53" s="21">
        <v>3059.6063492059998</v>
      </c>
      <c r="AC53" s="49"/>
    </row>
    <row r="54" spans="20:29" x14ac:dyDescent="0.3">
      <c r="T54" s="11" t="s">
        <v>144</v>
      </c>
      <c r="U54" s="21">
        <v>3065.413877551</v>
      </c>
      <c r="AC54" s="49"/>
    </row>
    <row r="55" spans="20:29" x14ac:dyDescent="0.3">
      <c r="T55" s="11" t="s">
        <v>145</v>
      </c>
      <c r="U55" s="21">
        <v>3113.1138322000002</v>
      </c>
      <c r="AC55" s="49"/>
    </row>
    <row r="56" spans="20:29" x14ac:dyDescent="0.3">
      <c r="T56" s="11" t="s">
        <v>146</v>
      </c>
      <c r="U56" s="21">
        <v>3238.8469841269998</v>
      </c>
      <c r="AC56" s="49"/>
    </row>
    <row r="57" spans="20:29" x14ac:dyDescent="0.3">
      <c r="T57" s="11" t="s">
        <v>147</v>
      </c>
      <c r="U57" s="21">
        <v>3244.1355102040002</v>
      </c>
      <c r="AC57" s="49"/>
    </row>
    <row r="58" spans="20:29" x14ac:dyDescent="0.3">
      <c r="T58" s="11" t="s">
        <v>148</v>
      </c>
      <c r="U58" s="21">
        <v>3266.175056689</v>
      </c>
      <c r="AC58" s="49"/>
    </row>
    <row r="59" spans="20:29" x14ac:dyDescent="0.3">
      <c r="T59" s="11" t="s">
        <v>149</v>
      </c>
      <c r="U59" s="21">
        <v>3296.0087074829999</v>
      </c>
      <c r="AC59" s="49"/>
    </row>
    <row r="60" spans="20:29" x14ac:dyDescent="0.3">
      <c r="T60" s="11" t="s">
        <v>150</v>
      </c>
      <c r="U60" s="21">
        <v>3299.2711111110002</v>
      </c>
      <c r="AC60" s="49"/>
    </row>
    <row r="61" spans="20:29" x14ac:dyDescent="0.3">
      <c r="T61" s="11" t="s">
        <v>151</v>
      </c>
      <c r="U61" s="21">
        <v>3332.486530612</v>
      </c>
      <c r="AC61" s="49"/>
    </row>
    <row r="62" spans="20:29" x14ac:dyDescent="0.3">
      <c r="T62" s="11" t="s">
        <v>152</v>
      </c>
      <c r="U62" s="21">
        <v>3380.1404081629998</v>
      </c>
      <c r="AC62" s="49"/>
    </row>
    <row r="63" spans="20:29" x14ac:dyDescent="0.3">
      <c r="T63" s="11" t="s">
        <v>153</v>
      </c>
      <c r="U63" s="21">
        <v>3389.162811791</v>
      </c>
      <c r="AC63" s="49"/>
    </row>
    <row r="64" spans="20:29" x14ac:dyDescent="0.3">
      <c r="T64" s="11" t="s">
        <v>154</v>
      </c>
      <c r="U64" s="21">
        <v>3438.7301587299999</v>
      </c>
      <c r="AC64" s="49"/>
    </row>
    <row r="65" spans="20:29" x14ac:dyDescent="0.3">
      <c r="T65" s="11" t="s">
        <v>155</v>
      </c>
      <c r="U65" s="21">
        <v>3627.0033560090001</v>
      </c>
      <c r="AC65" s="49"/>
    </row>
    <row r="66" spans="20:29" x14ac:dyDescent="0.3">
      <c r="T66" s="11" t="s">
        <v>156</v>
      </c>
      <c r="U66" s="21">
        <v>3632.8634920630002</v>
      </c>
      <c r="AC66" s="49"/>
    </row>
    <row r="67" spans="20:29" x14ac:dyDescent="0.3">
      <c r="T67" s="11" t="s">
        <v>157</v>
      </c>
      <c r="U67" s="21">
        <v>3700.8326530610002</v>
      </c>
      <c r="AC67" s="49"/>
    </row>
    <row r="68" spans="20:29" x14ac:dyDescent="0.3">
      <c r="T68" s="11" t="s">
        <v>158</v>
      </c>
      <c r="U68" s="21">
        <v>3887.583492063</v>
      </c>
      <c r="AC68" s="49"/>
    </row>
    <row r="69" spans="20:29" x14ac:dyDescent="0.3">
      <c r="T69" s="11" t="s">
        <v>159</v>
      </c>
      <c r="U69" s="21">
        <v>3894.1801360539998</v>
      </c>
      <c r="AC69" s="49"/>
    </row>
    <row r="70" spans="20:29" x14ac:dyDescent="0.3">
      <c r="T70" s="11" t="s">
        <v>160</v>
      </c>
      <c r="U70" s="21">
        <v>3917.0931519269998</v>
      </c>
      <c r="AC70" s="49"/>
    </row>
    <row r="71" spans="20:29" x14ac:dyDescent="0.3">
      <c r="T71" s="11" t="s">
        <v>161</v>
      </c>
      <c r="U71" s="21">
        <v>3980.8261224490002</v>
      </c>
      <c r="AC71" s="49"/>
    </row>
    <row r="72" spans="20:29" x14ac:dyDescent="0.3">
      <c r="T72" s="11" t="s">
        <v>162</v>
      </c>
      <c r="U72" s="21">
        <v>3985.3917460319999</v>
      </c>
      <c r="AC72" s="49"/>
    </row>
    <row r="73" spans="20:29" x14ac:dyDescent="0.3">
      <c r="T73" s="11" t="s">
        <v>163</v>
      </c>
      <c r="U73" s="21">
        <v>4050.0375510200001</v>
      </c>
      <c r="AC73" s="49"/>
    </row>
    <row r="74" spans="20:29" x14ac:dyDescent="0.3">
      <c r="T74" s="11" t="s">
        <v>164</v>
      </c>
      <c r="U74" s="21">
        <v>4151.9020408160004</v>
      </c>
      <c r="AC74" s="49"/>
    </row>
    <row r="75" spans="20:29" x14ac:dyDescent="0.3">
      <c r="T75" s="11" t="s">
        <v>165</v>
      </c>
      <c r="U75" s="21">
        <v>4157.0710204079996</v>
      </c>
      <c r="AC75" s="49"/>
    </row>
    <row r="76" spans="20:29" x14ac:dyDescent="0.3">
      <c r="T76" s="11" t="s">
        <v>166</v>
      </c>
      <c r="U76" s="21">
        <v>4256.3120181410004</v>
      </c>
      <c r="AC76" s="49"/>
    </row>
    <row r="77" spans="20:29" x14ac:dyDescent="0.3">
      <c r="T77" s="11" t="s">
        <v>167</v>
      </c>
      <c r="U77" s="21">
        <v>4375.0574149659997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Tabelle72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0.5546875" style="9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228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228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57.245732917916413</v>
      </c>
      <c r="G2" s="13">
        <f t="shared" ref="G2:G27" si="1">Q2/R2*60</f>
        <v>55.288629703694511</v>
      </c>
      <c r="H2" s="41">
        <f t="shared" ref="H2:H27" si="2">(F2-G2)/G2*100</f>
        <v>3.5397933077931292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29.347165532999998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296.26344671200002</v>
      </c>
      <c r="T2" s="11" t="s">
        <v>92</v>
      </c>
      <c r="U2" s="21">
        <v>0.49918367299999999</v>
      </c>
      <c r="V2" s="32">
        <f>U3-U2</f>
        <v>29.347165532999998</v>
      </c>
      <c r="W2" s="22">
        <v>1</v>
      </c>
      <c r="X2" s="32">
        <f>U4-U2</f>
        <v>296.26344671200002</v>
      </c>
      <c r="Y2" s="22">
        <v>1</v>
      </c>
      <c r="Z2" s="32">
        <f>X2</f>
        <v>296.26344671200002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62.654990700679335</v>
      </c>
      <c r="G3" s="13">
        <f t="shared" si="1"/>
        <v>57.906490484350179</v>
      </c>
      <c r="H3" s="37">
        <f t="shared" si="2"/>
        <v>8.2002901170681142</v>
      </c>
      <c r="I3" s="13"/>
      <c r="J3" s="11" t="s">
        <v>32</v>
      </c>
      <c r="K3" s="61" t="s">
        <v>76</v>
      </c>
      <c r="L3" s="19">
        <v>44</v>
      </c>
      <c r="M3" s="32">
        <f t="shared" si="3"/>
        <v>42.135510204000013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105.51501133800002</v>
      </c>
      <c r="T3" s="11" t="s">
        <v>93</v>
      </c>
      <c r="U3" s="21">
        <v>29.846349205999999</v>
      </c>
      <c r="V3" s="32">
        <f>U6-U5</f>
        <v>42.135510204000013</v>
      </c>
      <c r="W3" s="22">
        <v>2</v>
      </c>
      <c r="X3" s="32">
        <f>U7-U5</f>
        <v>105.51501133800002</v>
      </c>
      <c r="Y3" s="22">
        <v>2</v>
      </c>
      <c r="Z3" s="32">
        <f t="shared" ref="Z3:Z11" si="5">X3</f>
        <v>105.51501133800002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40.217354704223588</v>
      </c>
      <c r="G4" s="13">
        <f t="shared" si="1"/>
        <v>40.589689938376658</v>
      </c>
      <c r="H4" s="37">
        <f t="shared" si="2"/>
        <v>-0.91731480264655851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48.486530612000024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161.863764172</v>
      </c>
      <c r="T4" s="11" t="s">
        <v>94</v>
      </c>
      <c r="U4" s="21">
        <v>296.76263038500002</v>
      </c>
      <c r="V4" s="32">
        <f>U9-U8</f>
        <v>48.486530612000024</v>
      </c>
      <c r="W4" s="22">
        <v>3</v>
      </c>
      <c r="X4" s="32">
        <f>U10-U8</f>
        <v>161.863764172</v>
      </c>
      <c r="Y4" s="22">
        <v>3</v>
      </c>
      <c r="Z4" s="32">
        <f t="shared" si="5"/>
        <v>161.863764172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168.26222684561159</v>
      </c>
      <c r="G5" s="13">
        <f t="shared" si="1"/>
        <v>157.04375667001469</v>
      </c>
      <c r="H5" s="37">
        <f t="shared" si="2"/>
        <v>7.1435314675829558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31.379591837000021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166.57777777799993</v>
      </c>
      <c r="T5" s="11" t="s">
        <v>95</v>
      </c>
      <c r="U5" s="21">
        <v>300.85959183699998</v>
      </c>
      <c r="V5" s="32">
        <f>U12-U11</f>
        <v>31.379591837000021</v>
      </c>
      <c r="W5" s="22">
        <v>4</v>
      </c>
      <c r="X5" s="32">
        <f>U13-U11</f>
        <v>166.57777777799993</v>
      </c>
      <c r="Y5" s="22">
        <v>4</v>
      </c>
      <c r="Z5" s="32">
        <f t="shared" si="5"/>
        <v>166.57777777799993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46.454219030520647</v>
      </c>
      <c r="G6" s="13">
        <f t="shared" si="1"/>
        <v>48.097487790066054</v>
      </c>
      <c r="H6" s="18">
        <f t="shared" si="2"/>
        <v>-3.4165376094441342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89.12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306.87673469399988</v>
      </c>
      <c r="T6" s="11" t="s">
        <v>96</v>
      </c>
      <c r="U6" s="21">
        <v>342.995102041</v>
      </c>
      <c r="V6" s="32">
        <f>U15-U14</f>
        <v>89.12</v>
      </c>
      <c r="W6" s="22">
        <v>5</v>
      </c>
      <c r="X6" s="32">
        <f>U16-U14</f>
        <v>306.87673469399988</v>
      </c>
      <c r="Y6" s="22">
        <v>5</v>
      </c>
      <c r="Z6" s="32">
        <f t="shared" si="5"/>
        <v>306.87673469399988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41.081591510659841</v>
      </c>
      <c r="G7" s="25">
        <f t="shared" si="1"/>
        <v>40.353984460287379</v>
      </c>
      <c r="H7" s="18">
        <f t="shared" si="2"/>
        <v>1.8030612344823234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56.959818594000126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267.631564626</v>
      </c>
      <c r="T7" s="11" t="s">
        <v>97</v>
      </c>
      <c r="U7" s="21">
        <v>406.374603175</v>
      </c>
      <c r="V7" s="32">
        <f>U18-U17</f>
        <v>56.959818594000126</v>
      </c>
      <c r="W7" s="22">
        <v>6</v>
      </c>
      <c r="X7" s="32">
        <f>U19-U17</f>
        <v>267.631564626</v>
      </c>
      <c r="Y7" s="22">
        <v>6</v>
      </c>
      <c r="Z7" s="32">
        <f t="shared" si="5"/>
        <v>267.631564626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37.819017562772849</v>
      </c>
      <c r="G8" s="25">
        <f t="shared" si="1"/>
        <v>36.944820132573639</v>
      </c>
      <c r="H8" s="37">
        <f t="shared" si="2"/>
        <v>2.3662246211030942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63.460136055000021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240.35845805000008</v>
      </c>
      <c r="T8" s="11" t="s">
        <v>98</v>
      </c>
      <c r="U8" s="21">
        <v>411.007346939</v>
      </c>
      <c r="V8" s="32">
        <f>U21-U20</f>
        <v>63.460136055000021</v>
      </c>
      <c r="W8" s="22">
        <v>7</v>
      </c>
      <c r="X8" s="32">
        <f>U22-U20</f>
        <v>240.35845805000008</v>
      </c>
      <c r="Y8" s="22">
        <v>7</v>
      </c>
      <c r="Z8" s="32">
        <f t="shared" si="5"/>
        <v>240.35845805000008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115.80668939411032</v>
      </c>
      <c r="G9" s="25">
        <f t="shared" si="1"/>
        <v>94.799380236823865</v>
      </c>
      <c r="H9" s="41">
        <f t="shared" si="2"/>
        <v>22.159753687003935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39.375963719000083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131.01351474000012</v>
      </c>
      <c r="T9" s="11" t="s">
        <v>99</v>
      </c>
      <c r="U9" s="21">
        <v>459.49387755100003</v>
      </c>
      <c r="V9" s="32">
        <f>U24-U23</f>
        <v>39.375963719000083</v>
      </c>
      <c r="W9" s="22">
        <v>8</v>
      </c>
      <c r="X9" s="32">
        <f>U25-U23</f>
        <v>131.01351474000012</v>
      </c>
      <c r="Y9" s="22">
        <v>8</v>
      </c>
      <c r="Z9" s="32">
        <f t="shared" si="5"/>
        <v>131.01351474000012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46.072534529667465</v>
      </c>
      <c r="G10" s="25">
        <f t="shared" si="1"/>
        <v>40.197659040530823</v>
      </c>
      <c r="H10" s="41">
        <f t="shared" si="2"/>
        <v>14.614969203089847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50.789478457999849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192.54852607699991</v>
      </c>
      <c r="T10" s="11" t="s">
        <v>100</v>
      </c>
      <c r="U10" s="21">
        <v>572.871111111</v>
      </c>
      <c r="V10" s="32">
        <f>U27-U26</f>
        <v>50.789478457999849</v>
      </c>
      <c r="W10" s="22">
        <v>9</v>
      </c>
      <c r="X10" s="32">
        <f>U28-U26</f>
        <v>192.54852607699991</v>
      </c>
      <c r="Y10" s="22">
        <v>9</v>
      </c>
      <c r="Z10" s="32">
        <f t="shared" si="5"/>
        <v>192.54852607699991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36.989994607733998</v>
      </c>
      <c r="G11" s="25">
        <f t="shared" si="1"/>
        <v>37.656087906263082</v>
      </c>
      <c r="H11" s="18">
        <f t="shared" si="2"/>
        <v>-1.7688860834061773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45.417687075000003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213.5112925169999</v>
      </c>
      <c r="T11" s="11" t="s">
        <v>101</v>
      </c>
      <c r="U11" s="21">
        <v>576.40272108800002</v>
      </c>
      <c r="V11" s="32">
        <f>U30-U29</f>
        <v>45.417687075000003</v>
      </c>
      <c r="W11" s="22">
        <v>10</v>
      </c>
      <c r="X11" s="32">
        <f>U31-U29</f>
        <v>213.5112925169999</v>
      </c>
      <c r="Y11" s="22">
        <v>10</v>
      </c>
      <c r="Z11" s="32">
        <f t="shared" si="5"/>
        <v>213.5112925169999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49.646121949239244</v>
      </c>
      <c r="G12" s="25">
        <f t="shared" si="1"/>
        <v>50.533799230825942</v>
      </c>
      <c r="H12" s="18">
        <f t="shared" si="2"/>
        <v>-1.7566011166744184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33.839501134000329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68.469024943000477</v>
      </c>
      <c r="T12" s="11" t="s">
        <v>102</v>
      </c>
      <c r="U12" s="21">
        <v>607.78231292500004</v>
      </c>
      <c r="V12" s="32">
        <f>U33-U32</f>
        <v>33.839501134000329</v>
      </c>
      <c r="W12" s="22" t="s">
        <v>68</v>
      </c>
      <c r="X12" s="32">
        <f>U38-U32</f>
        <v>260.8107029480002</v>
      </c>
      <c r="Y12" s="22">
        <v>11</v>
      </c>
      <c r="Z12" s="32">
        <f>V12+X30</f>
        <v>68.469024943000477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78.694559498688093</v>
      </c>
      <c r="G13" s="25">
        <f t="shared" si="1"/>
        <v>78.5901367214977</v>
      </c>
      <c r="H13" s="18">
        <f t="shared" si="2"/>
        <v>0.1328700795628332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18.552743763999842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37.154784580000069</v>
      </c>
      <c r="T13" s="11" t="s">
        <v>103</v>
      </c>
      <c r="U13" s="21">
        <v>742.98049886599995</v>
      </c>
      <c r="V13" s="32">
        <f>U34-U33</f>
        <v>18.552743763999842</v>
      </c>
      <c r="W13" s="22" t="s">
        <v>42</v>
      </c>
      <c r="X13" s="32">
        <f>U41-U39</f>
        <v>193.81696145099977</v>
      </c>
      <c r="Y13" s="22">
        <v>12</v>
      </c>
      <c r="Z13" s="32">
        <f>V13+X31</f>
        <v>37.154784580000069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28.502524433170535</v>
      </c>
      <c r="G14" s="25">
        <f t="shared" si="1"/>
        <v>27.064141225494794</v>
      </c>
      <c r="H14" s="18">
        <f t="shared" si="2"/>
        <v>5.3147195608067719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71.572607709999829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155.18689342499965</v>
      </c>
      <c r="T14" s="11" t="s">
        <v>104</v>
      </c>
      <c r="U14" s="21">
        <v>746.72</v>
      </c>
      <c r="V14" s="32">
        <f>U35-U34</f>
        <v>71.572607709999829</v>
      </c>
      <c r="W14" s="22" t="s">
        <v>43</v>
      </c>
      <c r="X14" s="32">
        <f>U44-U42</f>
        <v>118.0299319730002</v>
      </c>
      <c r="Y14" s="22">
        <v>13</v>
      </c>
      <c r="Z14" s="32">
        <f>V14+X32</f>
        <v>155.18689342499965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30.361177799563745</v>
      </c>
      <c r="G15" s="25">
        <f t="shared" si="1"/>
        <v>29.718761231618142</v>
      </c>
      <c r="H15" s="37">
        <f t="shared" si="2"/>
        <v>2.1616532497395209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51.381405895999706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193.81696145099977</v>
      </c>
      <c r="T15" s="11" t="s">
        <v>105</v>
      </c>
      <c r="U15" s="21">
        <v>835.84</v>
      </c>
      <c r="V15" s="32">
        <f>U40-U39</f>
        <v>51.381405895999706</v>
      </c>
      <c r="W15" s="22">
        <v>12</v>
      </c>
      <c r="X15" s="32">
        <f>U47-U45</f>
        <v>197.86285714299993</v>
      </c>
      <c r="Y15" s="22">
        <v>14</v>
      </c>
      <c r="Z15" s="32">
        <f t="shared" ref="Z15:Z27" si="7">X13</f>
        <v>193.81696145099977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101.21407663785577</v>
      </c>
      <c r="G16" s="25">
        <f t="shared" si="1"/>
        <v>94.891150175042384</v>
      </c>
      <c r="H16" s="37">
        <f t="shared" si="2"/>
        <v>6.6633468465180412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27.268934239999908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118.0299319730002</v>
      </c>
      <c r="T16" s="11" t="s">
        <v>106</v>
      </c>
      <c r="U16" s="21">
        <v>1053.5967346939999</v>
      </c>
      <c r="V16" s="32">
        <f>U43-U42</f>
        <v>27.268934239999908</v>
      </c>
      <c r="W16" s="22">
        <v>13</v>
      </c>
      <c r="X16" s="32">
        <f>U50-U48</f>
        <v>118.74539682500017</v>
      </c>
      <c r="Y16" s="22">
        <v>15</v>
      </c>
      <c r="Z16" s="32">
        <f t="shared" si="7"/>
        <v>118.0299319730002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38.842142820642771</v>
      </c>
      <c r="G17" s="13">
        <f t="shared" si="1"/>
        <v>39.800294576301205</v>
      </c>
      <c r="H17" s="18">
        <f t="shared" si="2"/>
        <v>-2.4073986533480558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60.630022675999953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197.86285714299993</v>
      </c>
      <c r="T17" s="11" t="s">
        <v>107</v>
      </c>
      <c r="U17" s="21">
        <v>1056.132244898</v>
      </c>
      <c r="V17" s="32">
        <f>U46-U45</f>
        <v>60.630022675999953</v>
      </c>
      <c r="W17" s="22">
        <v>14</v>
      </c>
      <c r="X17" s="32">
        <f>U53-U51</f>
        <v>155.14049886600014</v>
      </c>
      <c r="Y17" s="22">
        <v>16</v>
      </c>
      <c r="Z17" s="32">
        <f t="shared" si="7"/>
        <v>197.86285714299993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45.253666813661781</v>
      </c>
      <c r="G18" s="13">
        <f t="shared" si="1"/>
        <v>43.454316023757094</v>
      </c>
      <c r="H18" s="18">
        <f t="shared" si="2"/>
        <v>4.1407872785777036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33.14648526000019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118.74539682500017</v>
      </c>
      <c r="T18" s="11" t="s">
        <v>108</v>
      </c>
      <c r="U18" s="21">
        <v>1113.0920634920001</v>
      </c>
      <c r="V18" s="32">
        <f>U49-U48</f>
        <v>33.14648526000019</v>
      </c>
      <c r="W18" s="22">
        <v>15</v>
      </c>
      <c r="X18" s="32">
        <f>U56-U54</f>
        <v>184.01251700700004</v>
      </c>
      <c r="Y18" s="22">
        <v>17</v>
      </c>
      <c r="Z18" s="32">
        <f t="shared" si="7"/>
        <v>118.74539682500017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59.933946621730996</v>
      </c>
      <c r="G19" s="25">
        <f t="shared" si="1"/>
        <v>54.72451140777288</v>
      </c>
      <c r="H19" s="37">
        <f t="shared" si="2"/>
        <v>9.5193818637148873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36.540226757000255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155.14049886600014</v>
      </c>
      <c r="T19" s="11" t="s">
        <v>109</v>
      </c>
      <c r="U19" s="21">
        <v>1323.763809524</v>
      </c>
      <c r="V19" s="32">
        <f>U52-U51</f>
        <v>36.540226757000255</v>
      </c>
      <c r="W19" s="22">
        <v>16</v>
      </c>
      <c r="X19" s="32">
        <f>U59-U57</f>
        <v>51.000317459999678</v>
      </c>
      <c r="Y19" s="22">
        <v>18</v>
      </c>
      <c r="Z19" s="32">
        <f t="shared" si="7"/>
        <v>155.14049886600014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66.984192425449208</v>
      </c>
      <c r="G20" s="25">
        <f t="shared" si="1"/>
        <v>63.90869594785574</v>
      </c>
      <c r="H20" s="37">
        <f t="shared" si="2"/>
        <v>4.8123286385045647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50.161088434999783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184.01251700700004</v>
      </c>
      <c r="T20" s="11" t="s">
        <v>110</v>
      </c>
      <c r="U20" s="21">
        <v>1326.344126984</v>
      </c>
      <c r="V20" s="32">
        <f>U55-U54</f>
        <v>50.161088434999783</v>
      </c>
      <c r="W20" s="22">
        <v>17</v>
      </c>
      <c r="X20" s="32">
        <f>U62-U60</f>
        <v>102.86585034000018</v>
      </c>
      <c r="Y20" s="22">
        <v>19</v>
      </c>
      <c r="Z20" s="32">
        <f t="shared" si="7"/>
        <v>184.01251700700004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96.190816302476264</v>
      </c>
      <c r="G21" s="25">
        <f t="shared" si="1"/>
        <v>88.234744882312114</v>
      </c>
      <c r="H21" s="37">
        <f t="shared" si="2"/>
        <v>9.0169370702844915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21.207845805000034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51.000317459999678</v>
      </c>
      <c r="T21" s="11" t="s">
        <v>111</v>
      </c>
      <c r="U21" s="21">
        <v>1389.804263039</v>
      </c>
      <c r="V21" s="32">
        <f>U58-U57</f>
        <v>21.207845805000034</v>
      </c>
      <c r="W21" s="22">
        <v>18</v>
      </c>
      <c r="X21" s="32">
        <f>U65-U63</f>
        <v>261.6016326529998</v>
      </c>
      <c r="Y21" s="22">
        <v>20</v>
      </c>
      <c r="Z21" s="32">
        <f t="shared" si="7"/>
        <v>51.000317459999678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57.889555899724748</v>
      </c>
      <c r="G22" s="13">
        <f t="shared" si="1"/>
        <v>50.356886983179052</v>
      </c>
      <c r="H22" s="41">
        <f t="shared" si="2"/>
        <v>14.958567472730927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39.730793651000113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102.86585034000018</v>
      </c>
      <c r="T22" s="11" t="s">
        <v>112</v>
      </c>
      <c r="U22" s="21">
        <v>1566.7025850340001</v>
      </c>
      <c r="V22" s="32">
        <f>U61-U60</f>
        <v>39.730793651000113</v>
      </c>
      <c r="W22" s="22">
        <v>19</v>
      </c>
      <c r="X22" s="32">
        <f>U68-U66</f>
        <v>330.00526077099948</v>
      </c>
      <c r="Y22" s="22">
        <v>21</v>
      </c>
      <c r="Z22" s="32">
        <f t="shared" si="7"/>
        <v>102.86585034000018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39.050597288232808</v>
      </c>
      <c r="G23" s="13">
        <f t="shared" si="1"/>
        <v>38.187835063136575</v>
      </c>
      <c r="H23" s="37">
        <f t="shared" si="2"/>
        <v>2.2592593260911866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56.081088435999845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261.6016326529998</v>
      </c>
      <c r="T23" s="11" t="s">
        <v>113</v>
      </c>
      <c r="U23" s="21">
        <v>1569.8829931969999</v>
      </c>
      <c r="V23" s="32">
        <f>U64-U63</f>
        <v>56.081088435999845</v>
      </c>
      <c r="W23" s="22">
        <v>20</v>
      </c>
      <c r="X23" s="32">
        <f>U71-U69</f>
        <v>85.127664398999514</v>
      </c>
      <c r="Y23" s="22">
        <v>22</v>
      </c>
      <c r="Z23" s="32">
        <f t="shared" si="7"/>
        <v>261.6016326529998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20.994746412636385</v>
      </c>
      <c r="G24" s="13">
        <f t="shared" si="1"/>
        <v>22.545095137628241</v>
      </c>
      <c r="H24" s="37">
        <f t="shared" si="2"/>
        <v>-6.8766563881307006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97.167165533000116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330.00526077099948</v>
      </c>
      <c r="T24" s="11" t="s">
        <v>114</v>
      </c>
      <c r="U24" s="21">
        <v>1609.258956916</v>
      </c>
      <c r="V24" s="32">
        <f>U67-U66</f>
        <v>97.167165533000116</v>
      </c>
      <c r="W24" s="22">
        <v>21</v>
      </c>
      <c r="X24" s="32">
        <f>U74-U72</f>
        <v>191.37142857100025</v>
      </c>
      <c r="Y24" s="22">
        <v>23</v>
      </c>
      <c r="Z24" s="32">
        <f t="shared" si="7"/>
        <v>330.00526077099948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91.735758222898383</v>
      </c>
      <c r="G25" s="13">
        <f t="shared" si="1"/>
        <v>90.217440525600281</v>
      </c>
      <c r="H25" s="37">
        <f t="shared" si="2"/>
        <v>1.6829536378470642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22.891836734999742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85.127664398999514</v>
      </c>
      <c r="T25" s="11" t="s">
        <v>115</v>
      </c>
      <c r="U25" s="21">
        <v>1700.896507937</v>
      </c>
      <c r="V25" s="32">
        <f>U70-U69</f>
        <v>22.891836734999742</v>
      </c>
      <c r="W25" s="22">
        <v>22</v>
      </c>
      <c r="X25" s="32">
        <f>U77-U75</f>
        <v>295.47746031800034</v>
      </c>
      <c r="Y25" s="22">
        <v>24</v>
      </c>
      <c r="Z25" s="32">
        <f t="shared" si="7"/>
        <v>85.127664398999514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30.125804265649059</v>
      </c>
      <c r="G26" s="13">
        <f t="shared" si="1"/>
        <v>29.941742311204667</v>
      </c>
      <c r="H26" s="18">
        <f t="shared" si="2"/>
        <v>0.61473361346615063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74.686802721000277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191.37142857100025</v>
      </c>
      <c r="T26" s="11" t="s">
        <v>116</v>
      </c>
      <c r="U26" s="21">
        <v>1706.982857143</v>
      </c>
      <c r="V26" s="32">
        <f>U73-U72</f>
        <v>74.686802721000277</v>
      </c>
      <c r="W26" s="22">
        <v>23</v>
      </c>
      <c r="X26" s="2">
        <f>SUM(X2:X25)</f>
        <v>4628.0285714290003</v>
      </c>
      <c r="Z26" s="32">
        <f t="shared" si="7"/>
        <v>191.37142857100025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38.404746745313837</v>
      </c>
      <c r="G27" s="13">
        <f t="shared" si="1"/>
        <v>37.160194852707363</v>
      </c>
      <c r="H27" s="18">
        <f t="shared" si="2"/>
        <v>3.3491533011049319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140.60761904799983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295.47746031800034</v>
      </c>
      <c r="T27" s="11" t="s">
        <v>117</v>
      </c>
      <c r="U27" s="21">
        <v>1757.7723356009999</v>
      </c>
      <c r="V27" s="32">
        <f>U76-U75</f>
        <v>140.60761904799983</v>
      </c>
      <c r="W27" s="22">
        <v>24</v>
      </c>
      <c r="X27" s="32">
        <f t="shared" ref="X27:X32" si="8">U33-U32</f>
        <v>33.839501134000329</v>
      </c>
      <c r="Y27" s="43" t="str">
        <f>W12</f>
        <v>11a</v>
      </c>
      <c r="Z27" s="32">
        <f t="shared" si="7"/>
        <v>295.47746031800034</v>
      </c>
      <c r="AA27" s="21">
        <v>24</v>
      </c>
      <c r="AC27" s="49"/>
    </row>
    <row r="28" spans="1:29" x14ac:dyDescent="0.3">
      <c r="T28" s="11" t="s">
        <v>118</v>
      </c>
      <c r="U28" s="21">
        <v>1899.53138322</v>
      </c>
      <c r="X28" s="32">
        <f t="shared" si="8"/>
        <v>18.552743763999842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1903.68707483</v>
      </c>
      <c r="X29" s="32">
        <f t="shared" si="8"/>
        <v>71.572607709999829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1949.104761905</v>
      </c>
      <c r="X30" s="32">
        <f t="shared" si="8"/>
        <v>34.629523809000148</v>
      </c>
      <c r="Y30" s="21" t="s">
        <v>69</v>
      </c>
      <c r="AC30" s="49"/>
    </row>
    <row r="31" spans="1:29" x14ac:dyDescent="0.3">
      <c r="T31" s="11" t="s">
        <v>121</v>
      </c>
      <c r="U31" s="21">
        <v>2117.1983673469999</v>
      </c>
      <c r="X31" s="32">
        <f t="shared" si="8"/>
        <v>18.602040816000226</v>
      </c>
      <c r="Y31" s="21" t="s">
        <v>70</v>
      </c>
      <c r="AC31" s="49"/>
    </row>
    <row r="32" spans="1:29" x14ac:dyDescent="0.3">
      <c r="T32" s="11" t="s">
        <v>122</v>
      </c>
      <c r="U32" s="21">
        <v>2121.0637188209998</v>
      </c>
      <c r="X32" s="32">
        <f t="shared" si="8"/>
        <v>83.614285714999824</v>
      </c>
      <c r="Y32" s="21" t="s">
        <v>71</v>
      </c>
      <c r="AC32" s="49"/>
    </row>
    <row r="33" spans="20:29" x14ac:dyDescent="0.3">
      <c r="T33" s="11" t="s">
        <v>123</v>
      </c>
      <c r="U33" s="21">
        <v>2154.9032199550002</v>
      </c>
      <c r="AC33" s="49"/>
    </row>
    <row r="34" spans="20:29" x14ac:dyDescent="0.3">
      <c r="T34" s="11" t="s">
        <v>124</v>
      </c>
      <c r="U34" s="21">
        <v>2173.455963719</v>
      </c>
      <c r="AC34" s="49"/>
    </row>
    <row r="35" spans="20:29" x14ac:dyDescent="0.3">
      <c r="T35" s="11" t="s">
        <v>125</v>
      </c>
      <c r="U35" s="21">
        <v>2245.0285714289998</v>
      </c>
      <c r="AC35" s="49"/>
    </row>
    <row r="36" spans="20:29" x14ac:dyDescent="0.3">
      <c r="T36" s="11" t="s">
        <v>126</v>
      </c>
      <c r="U36" s="21">
        <v>2279.658095238</v>
      </c>
      <c r="AC36" s="49"/>
    </row>
    <row r="37" spans="20:29" x14ac:dyDescent="0.3">
      <c r="T37" s="11" t="s">
        <v>127</v>
      </c>
      <c r="U37" s="21">
        <v>2298.2601360540002</v>
      </c>
      <c r="AC37" s="49"/>
    </row>
    <row r="38" spans="20:29" x14ac:dyDescent="0.3">
      <c r="T38" s="11" t="s">
        <v>128</v>
      </c>
      <c r="U38" s="21">
        <v>2381.874421769</v>
      </c>
      <c r="AC38" s="49"/>
    </row>
    <row r="39" spans="20:29" x14ac:dyDescent="0.3">
      <c r="T39" s="11" t="s">
        <v>129</v>
      </c>
      <c r="U39" s="21">
        <v>2387.0693877550002</v>
      </c>
      <c r="AC39" s="49"/>
    </row>
    <row r="40" spans="20:29" x14ac:dyDescent="0.3">
      <c r="T40" s="11" t="s">
        <v>130</v>
      </c>
      <c r="U40" s="21">
        <v>2438.4507936509999</v>
      </c>
      <c r="AC40" s="49"/>
    </row>
    <row r="41" spans="20:29" x14ac:dyDescent="0.3">
      <c r="T41" s="11" t="s">
        <v>131</v>
      </c>
      <c r="U41" s="21">
        <v>2580.886349206</v>
      </c>
      <c r="AC41" s="49"/>
    </row>
    <row r="42" spans="20:29" x14ac:dyDescent="0.3">
      <c r="T42" s="11" t="s">
        <v>132</v>
      </c>
      <c r="U42" s="21">
        <v>2584.3896598639999</v>
      </c>
      <c r="AC42" s="49"/>
    </row>
    <row r="43" spans="20:29" x14ac:dyDescent="0.3">
      <c r="T43" s="11" t="s">
        <v>133</v>
      </c>
      <c r="U43" s="21">
        <v>2611.6585941039998</v>
      </c>
      <c r="AC43" s="49"/>
    </row>
    <row r="44" spans="20:29" x14ac:dyDescent="0.3">
      <c r="T44" s="11" t="s">
        <v>134</v>
      </c>
      <c r="U44" s="21">
        <v>2702.4195918370001</v>
      </c>
      <c r="AC44" s="49"/>
    </row>
    <row r="45" spans="20:29" x14ac:dyDescent="0.3">
      <c r="T45" s="11" t="s">
        <v>135</v>
      </c>
      <c r="U45" s="21">
        <v>2708.1841269840002</v>
      </c>
      <c r="AC45" s="49"/>
    </row>
    <row r="46" spans="20:29" x14ac:dyDescent="0.3">
      <c r="T46" s="11" t="s">
        <v>136</v>
      </c>
      <c r="U46" s="21">
        <v>2768.8141496600001</v>
      </c>
      <c r="AC46" s="49"/>
    </row>
    <row r="47" spans="20:29" x14ac:dyDescent="0.3">
      <c r="T47" s="11" t="s">
        <v>137</v>
      </c>
      <c r="U47" s="21">
        <v>2906.0469841270001</v>
      </c>
      <c r="AC47" s="49"/>
    </row>
    <row r="48" spans="20:29" x14ac:dyDescent="0.3">
      <c r="T48" s="11" t="s">
        <v>138</v>
      </c>
      <c r="U48" s="21">
        <v>2909.6562358279998</v>
      </c>
      <c r="AC48" s="49"/>
    </row>
    <row r="49" spans="20:29" x14ac:dyDescent="0.3">
      <c r="T49" s="11" t="s">
        <v>139</v>
      </c>
      <c r="U49" s="21">
        <v>2942.802721088</v>
      </c>
      <c r="AC49" s="49"/>
    </row>
    <row r="50" spans="20:29" x14ac:dyDescent="0.3">
      <c r="T50" s="11" t="s">
        <v>140</v>
      </c>
      <c r="U50" s="21">
        <v>3028.401632653</v>
      </c>
      <c r="AC50" s="49"/>
    </row>
    <row r="51" spans="20:29" x14ac:dyDescent="0.3">
      <c r="T51" s="11" t="s">
        <v>141</v>
      </c>
      <c r="U51" s="21">
        <v>3033.3133786849999</v>
      </c>
      <c r="AC51" s="49"/>
    </row>
    <row r="52" spans="20:29" x14ac:dyDescent="0.3">
      <c r="T52" s="11" t="s">
        <v>142</v>
      </c>
      <c r="U52" s="21">
        <v>3069.8536054420001</v>
      </c>
      <c r="AC52" s="49"/>
    </row>
    <row r="53" spans="20:29" x14ac:dyDescent="0.3">
      <c r="T53" s="11" t="s">
        <v>143</v>
      </c>
      <c r="U53" s="21">
        <v>3188.453877551</v>
      </c>
      <c r="AC53" s="49"/>
    </row>
    <row r="54" spans="20:29" x14ac:dyDescent="0.3">
      <c r="T54" s="11" t="s">
        <v>144</v>
      </c>
      <c r="U54" s="21">
        <v>3191.51292517</v>
      </c>
      <c r="AC54" s="49"/>
    </row>
    <row r="55" spans="20:29" x14ac:dyDescent="0.3">
      <c r="T55" s="11" t="s">
        <v>145</v>
      </c>
      <c r="U55" s="21">
        <v>3241.6740136049998</v>
      </c>
      <c r="AC55" s="49"/>
    </row>
    <row r="56" spans="20:29" x14ac:dyDescent="0.3">
      <c r="T56" s="11" t="s">
        <v>146</v>
      </c>
      <c r="U56" s="21">
        <v>3375.5254421770001</v>
      </c>
      <c r="AC56" s="49"/>
    </row>
    <row r="57" spans="20:29" x14ac:dyDescent="0.3">
      <c r="T57" s="11" t="s">
        <v>147</v>
      </c>
      <c r="U57" s="21">
        <v>3378.4346031750001</v>
      </c>
      <c r="AC57" s="49"/>
    </row>
    <row r="58" spans="20:29" x14ac:dyDescent="0.3">
      <c r="T58" s="11" t="s">
        <v>148</v>
      </c>
      <c r="U58" s="21">
        <v>3399.6424489800002</v>
      </c>
      <c r="AC58" s="49"/>
    </row>
    <row r="59" spans="20:29" x14ac:dyDescent="0.3">
      <c r="T59" s="11" t="s">
        <v>149</v>
      </c>
      <c r="U59" s="21">
        <v>3429.4349206349998</v>
      </c>
      <c r="AC59" s="49"/>
    </row>
    <row r="60" spans="20:29" x14ac:dyDescent="0.3">
      <c r="T60" s="11" t="s">
        <v>150</v>
      </c>
      <c r="U60" s="21">
        <v>3435.9132879819999</v>
      </c>
      <c r="AC60" s="49"/>
    </row>
    <row r="61" spans="20:29" x14ac:dyDescent="0.3">
      <c r="T61" s="11" t="s">
        <v>151</v>
      </c>
      <c r="U61" s="21">
        <v>3475.644081633</v>
      </c>
      <c r="AC61" s="49"/>
    </row>
    <row r="62" spans="20:29" x14ac:dyDescent="0.3">
      <c r="T62" s="11" t="s">
        <v>152</v>
      </c>
      <c r="U62" s="21">
        <v>3538.7791383220001</v>
      </c>
      <c r="AC62" s="49"/>
    </row>
    <row r="63" spans="20:29" x14ac:dyDescent="0.3">
      <c r="T63" s="11" t="s">
        <v>153</v>
      </c>
      <c r="U63" s="21">
        <v>3544.6307482990001</v>
      </c>
      <c r="AC63" s="49"/>
    </row>
    <row r="64" spans="20:29" x14ac:dyDescent="0.3">
      <c r="T64" s="11" t="s">
        <v>154</v>
      </c>
      <c r="U64" s="21">
        <v>3600.7118367349999</v>
      </c>
      <c r="AC64" s="49"/>
    </row>
    <row r="65" spans="20:29" x14ac:dyDescent="0.3">
      <c r="T65" s="11" t="s">
        <v>155</v>
      </c>
      <c r="U65" s="21">
        <v>3806.2323809519999</v>
      </c>
      <c r="AC65" s="49"/>
    </row>
    <row r="66" spans="20:29" x14ac:dyDescent="0.3">
      <c r="T66" s="11" t="s">
        <v>156</v>
      </c>
      <c r="U66" s="21">
        <v>3810.5073922900001</v>
      </c>
      <c r="AC66" s="49"/>
    </row>
    <row r="67" spans="20:29" x14ac:dyDescent="0.3">
      <c r="T67" s="11" t="s">
        <v>157</v>
      </c>
      <c r="U67" s="21">
        <v>3907.6745578230002</v>
      </c>
      <c r="AC67" s="49"/>
    </row>
    <row r="68" spans="20:29" x14ac:dyDescent="0.3">
      <c r="T68" s="11" t="s">
        <v>158</v>
      </c>
      <c r="U68" s="21">
        <v>4140.5126530609996</v>
      </c>
      <c r="AC68" s="49"/>
    </row>
    <row r="69" spans="20:29" x14ac:dyDescent="0.3">
      <c r="T69" s="11" t="s">
        <v>159</v>
      </c>
      <c r="U69" s="21">
        <v>4144.0968253970004</v>
      </c>
      <c r="AC69" s="49"/>
    </row>
    <row r="70" spans="20:29" x14ac:dyDescent="0.3">
      <c r="T70" s="11" t="s">
        <v>160</v>
      </c>
      <c r="U70" s="21">
        <v>4166.9886621320002</v>
      </c>
      <c r="AC70" s="49"/>
    </row>
    <row r="71" spans="20:29" x14ac:dyDescent="0.3">
      <c r="T71" s="11" t="s">
        <v>161</v>
      </c>
      <c r="U71" s="21">
        <v>4229.2244897959999</v>
      </c>
      <c r="AC71" s="49"/>
    </row>
    <row r="72" spans="20:29" x14ac:dyDescent="0.3">
      <c r="T72" s="11" t="s">
        <v>162</v>
      </c>
      <c r="U72" s="21">
        <v>4236.657959184</v>
      </c>
      <c r="AC72" s="49"/>
    </row>
    <row r="73" spans="20:29" x14ac:dyDescent="0.3">
      <c r="T73" s="11" t="s">
        <v>163</v>
      </c>
      <c r="U73" s="21">
        <v>4311.3447619050003</v>
      </c>
      <c r="AC73" s="49"/>
    </row>
    <row r="74" spans="20:29" x14ac:dyDescent="0.3">
      <c r="T74" s="11" t="s">
        <v>164</v>
      </c>
      <c r="U74" s="21">
        <v>4428.0293877550002</v>
      </c>
      <c r="AC74" s="49"/>
    </row>
    <row r="75" spans="20:29" x14ac:dyDescent="0.3">
      <c r="T75" s="11" t="s">
        <v>165</v>
      </c>
      <c r="U75" s="21">
        <v>4431.8673015869999</v>
      </c>
      <c r="AC75" s="49"/>
    </row>
    <row r="76" spans="20:29" x14ac:dyDescent="0.3">
      <c r="T76" s="11" t="s">
        <v>166</v>
      </c>
      <c r="U76" s="21">
        <v>4572.4749206349998</v>
      </c>
      <c r="AC76" s="49"/>
    </row>
    <row r="77" spans="20:29" x14ac:dyDescent="0.3">
      <c r="T77" s="11" t="s">
        <v>167</v>
      </c>
      <c r="U77" s="21">
        <v>4727.3447619050003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Tabelle73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227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227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52.743985784773237</v>
      </c>
      <c r="G2" s="13">
        <f t="shared" ref="G2:G27" si="1">Q2/R2*60</f>
        <v>51.444020182349639</v>
      </c>
      <c r="H2" s="37">
        <f t="shared" ref="H2:H27" si="2">(F2-G2)/G2*100</f>
        <v>2.5269518163932561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31.851972789000001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318.40435374100002</v>
      </c>
      <c r="T2" s="11" t="s">
        <v>92</v>
      </c>
      <c r="U2" s="22">
        <v>4.1556462590000001</v>
      </c>
      <c r="V2" s="32">
        <f>U3-U2</f>
        <v>31.851972789000001</v>
      </c>
      <c r="W2" s="22">
        <v>1</v>
      </c>
      <c r="X2" s="32">
        <f>U4-U2</f>
        <v>318.40435374100002</v>
      </c>
      <c r="Y2" s="22">
        <v>1</v>
      </c>
      <c r="Z2" s="32">
        <f>X2</f>
        <v>318.40435374100002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65.728738539491246</v>
      </c>
      <c r="G3" s="13">
        <f t="shared" si="1"/>
        <v>58.2834052329546</v>
      </c>
      <c r="H3" s="41">
        <f t="shared" si="2"/>
        <v>12.774362233603515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40.165079364999997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104.83265306099997</v>
      </c>
      <c r="T3" s="11" t="s">
        <v>93</v>
      </c>
      <c r="U3" s="22">
        <v>36.007619048000002</v>
      </c>
      <c r="V3" s="32">
        <f>U6-U5</f>
        <v>40.165079364999997</v>
      </c>
      <c r="W3" s="22">
        <v>2</v>
      </c>
      <c r="X3" s="32">
        <f>U7-U5</f>
        <v>104.83265306099997</v>
      </c>
      <c r="Y3" s="22">
        <v>2</v>
      </c>
      <c r="Z3" s="32">
        <f t="shared" ref="Z3:Z11" si="5">X3</f>
        <v>104.83265306099997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46.870503439944855</v>
      </c>
      <c r="G4" s="13">
        <f t="shared" si="1"/>
        <v>47.121269486947888</v>
      </c>
      <c r="H4" s="37">
        <f t="shared" si="2"/>
        <v>-0.53217167052872527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41.603990930000009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139.42748299300007</v>
      </c>
      <c r="T4" s="11" t="s">
        <v>94</v>
      </c>
      <c r="U4" s="22">
        <v>322.56</v>
      </c>
      <c r="V4" s="32">
        <f>U9-U8</f>
        <v>41.603990930000009</v>
      </c>
      <c r="W4" s="22">
        <v>3</v>
      </c>
      <c r="X4" s="32">
        <f>U10-U8</f>
        <v>139.42748299300007</v>
      </c>
      <c r="Y4" s="22">
        <v>3</v>
      </c>
      <c r="Z4" s="32">
        <f t="shared" si="5"/>
        <v>139.42748299300007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189.33194561670953</v>
      </c>
      <c r="G5" s="13">
        <f t="shared" si="1"/>
        <v>171.02145373052431</v>
      </c>
      <c r="H5" s="41">
        <f t="shared" si="2"/>
        <v>10.706546744151034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27.887528345000078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152.96326530600004</v>
      </c>
      <c r="T5" s="11" t="s">
        <v>95</v>
      </c>
      <c r="U5" s="22">
        <v>329.30793650800001</v>
      </c>
      <c r="V5" s="32">
        <f>U12-U11</f>
        <v>27.887528345000078</v>
      </c>
      <c r="W5" s="22">
        <v>4</v>
      </c>
      <c r="X5" s="32">
        <f>U13-U11</f>
        <v>152.96326530600004</v>
      </c>
      <c r="Y5" s="22">
        <v>4</v>
      </c>
      <c r="Z5" s="32">
        <f t="shared" si="5"/>
        <v>152.96326530600004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49.407993869172721</v>
      </c>
      <c r="G6" s="13">
        <f t="shared" si="1"/>
        <v>49.820043008582338</v>
      </c>
      <c r="H6" s="18">
        <f t="shared" si="2"/>
        <v>-0.82707503752783873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83.792108843000051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296.26630385399994</v>
      </c>
      <c r="T6" s="11" t="s">
        <v>96</v>
      </c>
      <c r="U6" s="22">
        <v>369.47301587300001</v>
      </c>
      <c r="V6" s="32">
        <f>U15-U14</f>
        <v>83.792108843000051</v>
      </c>
      <c r="W6" s="22">
        <v>5</v>
      </c>
      <c r="X6" s="32">
        <f>U16-U14</f>
        <v>296.26630385399994</v>
      </c>
      <c r="Y6" s="22">
        <v>5</v>
      </c>
      <c r="Z6" s="32">
        <f t="shared" si="5"/>
        <v>296.26630385399994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47.685281026562059</v>
      </c>
      <c r="G7" s="25">
        <f t="shared" si="1"/>
        <v>43.60299050536436</v>
      </c>
      <c r="H7" s="18">
        <f t="shared" si="2"/>
        <v>9.3624094904579209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49.071746031999965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247.68943310600002</v>
      </c>
      <c r="T7" s="11" t="s">
        <v>97</v>
      </c>
      <c r="U7" s="22">
        <v>434.14058956899999</v>
      </c>
      <c r="V7" s="32">
        <f>U18-U17</f>
        <v>49.071746031999965</v>
      </c>
      <c r="W7" s="22">
        <v>6</v>
      </c>
      <c r="X7" s="32">
        <f>U19-U17</f>
        <v>247.68943310600002</v>
      </c>
      <c r="Y7" s="22">
        <v>6</v>
      </c>
      <c r="Z7" s="32">
        <f t="shared" si="5"/>
        <v>247.68943310600002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45.066622724085512</v>
      </c>
      <c r="G8" s="25">
        <f t="shared" si="1"/>
        <v>43.7672114731932</v>
      </c>
      <c r="H8" s="37">
        <f t="shared" si="2"/>
        <v>2.9689148729253252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53.254489796000144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202.89160997700014</v>
      </c>
      <c r="T8" s="11" t="s">
        <v>98</v>
      </c>
      <c r="U8" s="22">
        <v>440.22965986399998</v>
      </c>
      <c r="V8" s="32">
        <f>U21-U20</f>
        <v>53.254489796000144</v>
      </c>
      <c r="W8" s="22">
        <v>7</v>
      </c>
      <c r="X8" s="32">
        <f>U22-U20</f>
        <v>202.89160997700014</v>
      </c>
      <c r="Y8" s="22">
        <v>7</v>
      </c>
      <c r="Z8" s="32">
        <f t="shared" si="5"/>
        <v>202.89160997700014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124.56886298899686</v>
      </c>
      <c r="G9" s="25">
        <f t="shared" si="1"/>
        <v>99.578286442780012</v>
      </c>
      <c r="H9" s="41">
        <f t="shared" si="2"/>
        <v>25.096411515955346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36.606258502999935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124.72598639399985</v>
      </c>
      <c r="T9" s="11" t="s">
        <v>99</v>
      </c>
      <c r="U9" s="22">
        <v>481.83365079399999</v>
      </c>
      <c r="V9" s="32">
        <f>U24-U23</f>
        <v>36.606258502999935</v>
      </c>
      <c r="W9" s="22">
        <v>8</v>
      </c>
      <c r="X9" s="32">
        <f>U25-U23</f>
        <v>124.72598639399985</v>
      </c>
      <c r="Y9" s="22">
        <v>8</v>
      </c>
      <c r="Z9" s="32">
        <f t="shared" si="5"/>
        <v>124.72598639399985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50.941686149869724</v>
      </c>
      <c r="G10" s="25">
        <f t="shared" si="1"/>
        <v>46.385775974712011</v>
      </c>
      <c r="H10" s="37">
        <f t="shared" si="2"/>
        <v>9.8217828190293606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45.93487528300011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166.86149659800003</v>
      </c>
      <c r="T10" s="11" t="s">
        <v>100</v>
      </c>
      <c r="U10" s="22">
        <v>579.65714285700005</v>
      </c>
      <c r="V10" s="32">
        <f>U27-U26</f>
        <v>45.93487528300011</v>
      </c>
      <c r="W10" s="22">
        <v>9</v>
      </c>
      <c r="X10" s="32">
        <f>U28-U26</f>
        <v>166.86149659800003</v>
      </c>
      <c r="Y10" s="22">
        <v>9</v>
      </c>
      <c r="Z10" s="32">
        <f t="shared" si="5"/>
        <v>166.86149659800003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42.305056872528048</v>
      </c>
      <c r="G11" s="25">
        <f t="shared" si="1"/>
        <v>41.155502925268237</v>
      </c>
      <c r="H11" s="18">
        <f t="shared" si="2"/>
        <v>2.7931962084079398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39.711564625999927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195.35662131499998</v>
      </c>
      <c r="T11" s="11" t="s">
        <v>101</v>
      </c>
      <c r="U11" s="22">
        <v>586.38040816299997</v>
      </c>
      <c r="V11" s="32">
        <f>U30-U29</f>
        <v>39.711564625999927</v>
      </c>
      <c r="W11" s="22">
        <v>10</v>
      </c>
      <c r="X11" s="32">
        <f>U31-U29</f>
        <v>195.35662131499998</v>
      </c>
      <c r="Y11" s="22">
        <v>10</v>
      </c>
      <c r="Z11" s="32">
        <f t="shared" si="5"/>
        <v>195.35662131499998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52.985095974149658</v>
      </c>
      <c r="G12" s="25">
        <f t="shared" si="1"/>
        <v>52.794854221142835</v>
      </c>
      <c r="H12" s="18">
        <f t="shared" si="2"/>
        <v>0.36034146852637211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31.707029478999857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65.536689342999807</v>
      </c>
      <c r="T12" s="11" t="s">
        <v>102</v>
      </c>
      <c r="U12" s="22">
        <v>614.26793650800005</v>
      </c>
      <c r="V12" s="32">
        <f>U33-U32</f>
        <v>31.707029478999857</v>
      </c>
      <c r="W12" s="22" t="s">
        <v>68</v>
      </c>
      <c r="X12" s="32">
        <f>U38-U32</f>
        <v>236.91374149699982</v>
      </c>
      <c r="Y12" s="22">
        <v>11</v>
      </c>
      <c r="Z12" s="32">
        <f>V12+X30</f>
        <v>65.536689342999807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63.959263705647928</v>
      </c>
      <c r="G13" s="25">
        <f t="shared" si="1"/>
        <v>62.736278014950017</v>
      </c>
      <c r="H13" s="18">
        <f t="shared" si="2"/>
        <v>1.9494074710751474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22.827029477999986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46.54403628</v>
      </c>
      <c r="T13" s="11" t="s">
        <v>103</v>
      </c>
      <c r="U13" s="22">
        <v>739.34367346900001</v>
      </c>
      <c r="V13" s="32">
        <f>U34-U33</f>
        <v>22.827029477999986</v>
      </c>
      <c r="W13" s="22" t="s">
        <v>42</v>
      </c>
      <c r="X13" s="32">
        <f>U41-U39</f>
        <v>168.87274376400001</v>
      </c>
      <c r="Y13" s="22">
        <v>12</v>
      </c>
      <c r="Z13" s="32">
        <f>V13+X31</f>
        <v>46.54403628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36.362607514444981</v>
      </c>
      <c r="G14" s="25">
        <f t="shared" si="1"/>
        <v>33.644945374381273</v>
      </c>
      <c r="H14" s="18">
        <f t="shared" si="2"/>
        <v>8.0774752635890898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56.101587302000098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124.83301587400001</v>
      </c>
      <c r="T14" s="11" t="s">
        <v>104</v>
      </c>
      <c r="U14" s="22">
        <v>747.58675736999999</v>
      </c>
      <c r="V14" s="32">
        <f>U35-U34</f>
        <v>56.101587302000098</v>
      </c>
      <c r="W14" s="22" t="s">
        <v>43</v>
      </c>
      <c r="X14" s="32">
        <f>U44-U42</f>
        <v>131.91981859399993</v>
      </c>
      <c r="Y14" s="22">
        <v>13</v>
      </c>
      <c r="Z14" s="32">
        <f>V14+X32</f>
        <v>124.83301587400001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40.466140575538802</v>
      </c>
      <c r="G15" s="25">
        <f t="shared" si="1"/>
        <v>34.10852380091373</v>
      </c>
      <c r="H15" s="41">
        <f t="shared" si="2"/>
        <v>18.639378273107081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38.550748299999668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168.87274376400001</v>
      </c>
      <c r="T15" s="11" t="s">
        <v>105</v>
      </c>
      <c r="U15" s="22">
        <v>831.37886621300004</v>
      </c>
      <c r="V15" s="32">
        <f>U40-U39</f>
        <v>38.550748299999668</v>
      </c>
      <c r="W15" s="22">
        <v>12</v>
      </c>
      <c r="X15" s="32">
        <f>U47-U45</f>
        <v>183.82748299299965</v>
      </c>
      <c r="Y15" s="22">
        <v>14</v>
      </c>
      <c r="Z15" s="32">
        <f t="shared" ref="Z15:Z27" si="7">X13</f>
        <v>168.87274376400001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95.814020856349842</v>
      </c>
      <c r="G16" s="25">
        <f t="shared" si="1"/>
        <v>84.900025783611895</v>
      </c>
      <c r="H16" s="41">
        <f t="shared" si="2"/>
        <v>12.855113967285339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28.80580498900008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131.91981859399993</v>
      </c>
      <c r="T16" s="11" t="s">
        <v>106</v>
      </c>
      <c r="U16" s="22">
        <v>1043.8530612239999</v>
      </c>
      <c r="V16" s="32">
        <f>U43-U42</f>
        <v>28.80580498900008</v>
      </c>
      <c r="W16" s="22">
        <v>13</v>
      </c>
      <c r="X16" s="32">
        <f>U50-U48</f>
        <v>81.789387755000007</v>
      </c>
      <c r="Y16" s="22">
        <v>15</v>
      </c>
      <c r="Z16" s="32">
        <f t="shared" si="7"/>
        <v>131.91981859399993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45.428717652891123</v>
      </c>
      <c r="G17" s="13">
        <f t="shared" si="1"/>
        <v>42.839078639290776</v>
      </c>
      <c r="H17" s="18">
        <f t="shared" si="2"/>
        <v>6.0450390061031909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51.839455781999732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183.82748299299965</v>
      </c>
      <c r="T17" s="11" t="s">
        <v>107</v>
      </c>
      <c r="U17" s="22">
        <v>1050.9097505669999</v>
      </c>
      <c r="V17" s="32">
        <f>U46-U45</f>
        <v>51.839455781999732</v>
      </c>
      <c r="W17" s="22">
        <v>14</v>
      </c>
      <c r="X17" s="32">
        <f>U53-U51</f>
        <v>136.17732426299972</v>
      </c>
      <c r="Y17" s="22">
        <v>16</v>
      </c>
      <c r="Z17" s="32">
        <f t="shared" si="7"/>
        <v>183.82748299299965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66.77824977422263</v>
      </c>
      <c r="G18" s="13">
        <f t="shared" si="1"/>
        <v>63.088869370886755</v>
      </c>
      <c r="H18" s="18">
        <f t="shared" si="2"/>
        <v>5.8479101624832595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22.462403628000175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81.789387755000007</v>
      </c>
      <c r="T18" s="11" t="s">
        <v>108</v>
      </c>
      <c r="U18" s="22">
        <v>1099.9814965989999</v>
      </c>
      <c r="V18" s="32">
        <f>U49-U48</f>
        <v>22.462403628000175</v>
      </c>
      <c r="W18" s="22">
        <v>15</v>
      </c>
      <c r="X18" s="32">
        <f>U56-U54</f>
        <v>171.22539682599972</v>
      </c>
      <c r="Y18" s="22">
        <v>17</v>
      </c>
      <c r="Z18" s="32">
        <f t="shared" si="7"/>
        <v>81.789387755000007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69.392033842265946</v>
      </c>
      <c r="G19" s="25">
        <f t="shared" si="1"/>
        <v>62.345093398980708</v>
      </c>
      <c r="H19" s="41">
        <f t="shared" si="2"/>
        <v>11.303119554554151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31.559818594999797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136.17732426299972</v>
      </c>
      <c r="T19" s="11" t="s">
        <v>109</v>
      </c>
      <c r="U19" s="22">
        <v>1298.599183673</v>
      </c>
      <c r="V19" s="32">
        <f>U52-U51</f>
        <v>31.559818594999797</v>
      </c>
      <c r="W19" s="22">
        <v>16</v>
      </c>
      <c r="X19" s="32">
        <f>U59-U57</f>
        <v>54.417687074999776</v>
      </c>
      <c r="Y19" s="22">
        <v>18</v>
      </c>
      <c r="Z19" s="32">
        <f t="shared" si="7"/>
        <v>136.17732426299972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73.621533960305371</v>
      </c>
      <c r="G20" s="25">
        <f t="shared" si="1"/>
        <v>68.681400177746895</v>
      </c>
      <c r="H20" s="37">
        <f t="shared" si="2"/>
        <v>7.1928262524838606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45.638820861999648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171.22539682599972</v>
      </c>
      <c r="T20" s="11" t="s">
        <v>110</v>
      </c>
      <c r="U20" s="22">
        <v>1304.8729251699999</v>
      </c>
      <c r="V20" s="32">
        <f>U55-U54</f>
        <v>45.638820861999648</v>
      </c>
      <c r="W20" s="22">
        <v>17</v>
      </c>
      <c r="X20" s="32">
        <f>U62-U60</f>
        <v>91.714331064999897</v>
      </c>
      <c r="Y20" s="22">
        <v>19</v>
      </c>
      <c r="Z20" s="32">
        <f t="shared" si="7"/>
        <v>171.22539682599972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92.565935888636318</v>
      </c>
      <c r="G21" s="25">
        <f t="shared" si="1"/>
        <v>82.693702027393982</v>
      </c>
      <c r="H21" s="41">
        <f t="shared" si="2"/>
        <v>11.938314066495604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22.038344671999766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54.417687074999776</v>
      </c>
      <c r="T21" s="11" t="s">
        <v>111</v>
      </c>
      <c r="U21" s="22">
        <v>1358.1274149660001</v>
      </c>
      <c r="V21" s="32">
        <f>U58-U57</f>
        <v>22.038344671999766</v>
      </c>
      <c r="W21" s="22">
        <v>18</v>
      </c>
      <c r="X21" s="32">
        <f>U65-U63</f>
        <v>271.85360544200012</v>
      </c>
      <c r="Y21" s="22">
        <v>20</v>
      </c>
      <c r="Z21" s="32">
        <f t="shared" si="7"/>
        <v>54.417687074999776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61.696050913684005</v>
      </c>
      <c r="G22" s="13">
        <f t="shared" si="1"/>
        <v>56.479766464510554</v>
      </c>
      <c r="H22" s="37">
        <f t="shared" si="2"/>
        <v>9.2356692948635661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37.279501133999929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91.714331064999897</v>
      </c>
      <c r="T22" s="11" t="s">
        <v>112</v>
      </c>
      <c r="U22" s="22">
        <v>1507.7645351470001</v>
      </c>
      <c r="V22" s="32">
        <f>U61-U60</f>
        <v>37.279501133999929</v>
      </c>
      <c r="W22" s="22">
        <v>19</v>
      </c>
      <c r="X22" s="32">
        <f>U68-U66</f>
        <v>287.13922902500008</v>
      </c>
      <c r="Y22" s="22">
        <v>21</v>
      </c>
      <c r="Z22" s="32">
        <f t="shared" si="7"/>
        <v>91.714331064999897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40.787117590631929</v>
      </c>
      <c r="G23" s="13">
        <f t="shared" si="1"/>
        <v>36.747719360784281</v>
      </c>
      <c r="H23" s="41">
        <f t="shared" si="2"/>
        <v>10.992241967969136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53.693424036000124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271.85360544200012</v>
      </c>
      <c r="T23" s="11" t="s">
        <v>113</v>
      </c>
      <c r="U23" s="22">
        <v>1514.614421769</v>
      </c>
      <c r="V23" s="32">
        <f>U64-U63</f>
        <v>53.693424036000124</v>
      </c>
      <c r="W23" s="22">
        <v>20</v>
      </c>
      <c r="X23" s="32">
        <f>U71-U69</f>
        <v>92.29442176900011</v>
      </c>
      <c r="Y23" s="22">
        <v>22</v>
      </c>
      <c r="Z23" s="32">
        <f t="shared" si="7"/>
        <v>271.85360544200012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25.56591484153811</v>
      </c>
      <c r="G24" s="13">
        <f t="shared" si="1"/>
        <v>25.910775149961236</v>
      </c>
      <c r="H24" s="37">
        <f t="shared" si="2"/>
        <v>-1.3309532672303777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79.793741496999701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287.13922902500008</v>
      </c>
      <c r="T24" s="11" t="s">
        <v>114</v>
      </c>
      <c r="U24" s="22">
        <v>1551.220680272</v>
      </c>
      <c r="V24" s="32">
        <f>U67-U66</f>
        <v>79.793741496999701</v>
      </c>
      <c r="W24" s="22">
        <v>21</v>
      </c>
      <c r="X24" s="32">
        <f>U74-U72</f>
        <v>162.77786848100004</v>
      </c>
      <c r="Y24" s="22">
        <v>23</v>
      </c>
      <c r="Z24" s="32">
        <f t="shared" si="7"/>
        <v>287.13922902500008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87.083342736467387</v>
      </c>
      <c r="G25" s="13">
        <f t="shared" si="1"/>
        <v>83.211962898710766</v>
      </c>
      <c r="H25" s="37">
        <f t="shared" si="2"/>
        <v>4.6524318173686554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24.114829932000248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92.29442176900011</v>
      </c>
      <c r="T25" s="11" t="s">
        <v>115</v>
      </c>
      <c r="U25" s="22">
        <v>1639.3404081629999</v>
      </c>
      <c r="V25" s="32">
        <f>U70-U69</f>
        <v>24.114829932000248</v>
      </c>
      <c r="W25" s="22">
        <v>22</v>
      </c>
      <c r="X25" s="32">
        <f>U77-U75</f>
        <v>185.28108843599966</v>
      </c>
      <c r="Y25" s="22">
        <v>24</v>
      </c>
      <c r="Z25" s="32">
        <f t="shared" si="7"/>
        <v>92.29442176900011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36.572609299584926</v>
      </c>
      <c r="G26" s="13">
        <f t="shared" si="1"/>
        <v>35.201308712730949</v>
      </c>
      <c r="H26" s="18">
        <f t="shared" si="2"/>
        <v>3.895595467898131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61.521451247000186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162.77786848100004</v>
      </c>
      <c r="T26" s="11" t="s">
        <v>116</v>
      </c>
      <c r="U26" s="22">
        <v>1648.848979592</v>
      </c>
      <c r="V26" s="32">
        <f>U73-U72</f>
        <v>61.521451247000186</v>
      </c>
      <c r="W26" s="22">
        <v>23</v>
      </c>
      <c r="X26" s="2">
        <f>SUM(X2:X25)</f>
        <v>4205.6233333299988</v>
      </c>
      <c r="Z26" s="32">
        <f t="shared" si="7"/>
        <v>162.77786848100004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62.650219515260119</v>
      </c>
      <c r="G27" s="13">
        <f t="shared" si="1"/>
        <v>59.261309897759716</v>
      </c>
      <c r="H27" s="18">
        <f t="shared" si="2"/>
        <v>5.7185870905437328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86.192834466999557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185.28108843599966</v>
      </c>
      <c r="T27" s="11" t="s">
        <v>117</v>
      </c>
      <c r="U27" s="22">
        <v>1694.7838548750001</v>
      </c>
      <c r="V27" s="32">
        <f>U76-U75</f>
        <v>86.192834466999557</v>
      </c>
      <c r="W27" s="22">
        <v>24</v>
      </c>
      <c r="X27" s="32">
        <f t="shared" ref="X27:X32" si="8">U33-U32</f>
        <v>31.707029478999857</v>
      </c>
      <c r="Y27" s="43" t="str">
        <f>W12</f>
        <v>11a</v>
      </c>
      <c r="Z27" s="32">
        <f t="shared" si="7"/>
        <v>185.28108843599966</v>
      </c>
      <c r="AA27" s="21">
        <v>24</v>
      </c>
      <c r="AC27" s="49"/>
    </row>
    <row r="28" spans="1:29" x14ac:dyDescent="0.3">
      <c r="T28" s="11" t="s">
        <v>118</v>
      </c>
      <c r="U28" s="22">
        <v>1815.71047619</v>
      </c>
      <c r="X28" s="32">
        <f t="shared" si="8"/>
        <v>22.827029477999986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1822.8553287980001</v>
      </c>
      <c r="X29" s="32">
        <f t="shared" si="8"/>
        <v>56.101587302000098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1862.566893424</v>
      </c>
      <c r="X30" s="32">
        <f t="shared" si="8"/>
        <v>33.82965986399995</v>
      </c>
      <c r="Y30" s="21" t="s">
        <v>69</v>
      </c>
      <c r="AC30" s="49"/>
    </row>
    <row r="31" spans="1:29" x14ac:dyDescent="0.3">
      <c r="T31" s="11" t="s">
        <v>121</v>
      </c>
      <c r="U31" s="22">
        <v>2018.2119501130001</v>
      </c>
      <c r="X31" s="32">
        <f t="shared" si="8"/>
        <v>23.717006802000014</v>
      </c>
      <c r="Y31" s="21" t="s">
        <v>70</v>
      </c>
      <c r="AC31" s="49"/>
    </row>
    <row r="32" spans="1:29" x14ac:dyDescent="0.3">
      <c r="T32" s="11" t="s">
        <v>122</v>
      </c>
      <c r="U32" s="22">
        <v>2024.439909297</v>
      </c>
      <c r="X32" s="32">
        <f t="shared" si="8"/>
        <v>68.731428571999913</v>
      </c>
      <c r="Y32" s="21" t="s">
        <v>71</v>
      </c>
      <c r="AC32" s="49"/>
    </row>
    <row r="33" spans="20:29" x14ac:dyDescent="0.3">
      <c r="T33" s="11" t="s">
        <v>123</v>
      </c>
      <c r="U33" s="22">
        <v>2056.1469387759998</v>
      </c>
      <c r="AC33" s="49"/>
    </row>
    <row r="34" spans="20:29" x14ac:dyDescent="0.3">
      <c r="T34" s="11" t="s">
        <v>124</v>
      </c>
      <c r="U34" s="22">
        <v>2078.9739682539998</v>
      </c>
      <c r="AC34" s="49"/>
    </row>
    <row r="35" spans="20:29" x14ac:dyDescent="0.3">
      <c r="T35" s="11" t="s">
        <v>125</v>
      </c>
      <c r="U35" s="22">
        <v>2135.0755555559999</v>
      </c>
      <c r="AC35" s="49"/>
    </row>
    <row r="36" spans="20:29" x14ac:dyDescent="0.3">
      <c r="T36" s="11" t="s">
        <v>126</v>
      </c>
      <c r="U36" s="22">
        <v>2168.9052154199999</v>
      </c>
      <c r="AC36" s="49"/>
    </row>
    <row r="37" spans="20:29" x14ac:dyDescent="0.3">
      <c r="T37" s="11" t="s">
        <v>127</v>
      </c>
      <c r="U37" s="22">
        <v>2192.6222222219999</v>
      </c>
      <c r="AC37" s="49"/>
    </row>
    <row r="38" spans="20:29" x14ac:dyDescent="0.3">
      <c r="T38" s="11" t="s">
        <v>128</v>
      </c>
      <c r="U38" s="22">
        <v>2261.3536507939998</v>
      </c>
      <c r="AC38" s="49"/>
    </row>
    <row r="39" spans="20:29" x14ac:dyDescent="0.3">
      <c r="T39" s="11" t="s">
        <v>129</v>
      </c>
      <c r="U39" s="22">
        <v>2268.5839455780001</v>
      </c>
      <c r="AC39" s="49"/>
    </row>
    <row r="40" spans="20:29" x14ac:dyDescent="0.3">
      <c r="T40" s="11" t="s">
        <v>130</v>
      </c>
      <c r="U40" s="22">
        <v>2307.1346938779998</v>
      </c>
      <c r="AC40" s="49"/>
    </row>
    <row r="41" spans="20:29" x14ac:dyDescent="0.3">
      <c r="T41" s="11" t="s">
        <v>131</v>
      </c>
      <c r="U41" s="22">
        <v>2437.4566893420001</v>
      </c>
      <c r="AC41" s="49"/>
    </row>
    <row r="42" spans="20:29" x14ac:dyDescent="0.3">
      <c r="T42" s="11" t="s">
        <v>132</v>
      </c>
      <c r="U42" s="22">
        <v>2449.5528344670001</v>
      </c>
      <c r="AC42" s="49"/>
    </row>
    <row r="43" spans="20:29" x14ac:dyDescent="0.3">
      <c r="T43" s="11" t="s">
        <v>133</v>
      </c>
      <c r="U43" s="22">
        <v>2478.3586394560002</v>
      </c>
      <c r="AC43" s="49"/>
    </row>
    <row r="44" spans="20:29" x14ac:dyDescent="0.3">
      <c r="T44" s="11" t="s">
        <v>134</v>
      </c>
      <c r="U44" s="22">
        <v>2581.4726530610001</v>
      </c>
      <c r="AC44" s="49"/>
    </row>
    <row r="45" spans="20:29" x14ac:dyDescent="0.3">
      <c r="T45" s="11" t="s">
        <v>135</v>
      </c>
      <c r="U45" s="22">
        <v>2588.5828571430002</v>
      </c>
      <c r="AC45" s="49"/>
    </row>
    <row r="46" spans="20:29" x14ac:dyDescent="0.3">
      <c r="T46" s="11" t="s">
        <v>136</v>
      </c>
      <c r="U46" s="22">
        <v>2640.4223129249999</v>
      </c>
      <c r="AC46" s="49"/>
    </row>
    <row r="47" spans="20:29" x14ac:dyDescent="0.3">
      <c r="T47" s="11" t="s">
        <v>137</v>
      </c>
      <c r="U47" s="22">
        <v>2772.4103401359998</v>
      </c>
      <c r="AC47" s="49"/>
    </row>
    <row r="48" spans="20:29" x14ac:dyDescent="0.3">
      <c r="T48" s="11" t="s">
        <v>138</v>
      </c>
      <c r="U48" s="22">
        <v>2777.6261224489999</v>
      </c>
      <c r="AC48" s="49"/>
    </row>
    <row r="49" spans="20:29" x14ac:dyDescent="0.3">
      <c r="T49" s="11" t="s">
        <v>139</v>
      </c>
      <c r="U49" s="22">
        <v>2800.0885260770001</v>
      </c>
      <c r="AC49" s="49"/>
    </row>
    <row r="50" spans="20:29" x14ac:dyDescent="0.3">
      <c r="T50" s="11" t="s">
        <v>140</v>
      </c>
      <c r="U50" s="22">
        <v>2859.4155102039999</v>
      </c>
      <c r="AC50" s="49"/>
    </row>
    <row r="51" spans="20:29" x14ac:dyDescent="0.3">
      <c r="T51" s="11" t="s">
        <v>141</v>
      </c>
      <c r="U51" s="22">
        <v>2865.6984126980001</v>
      </c>
      <c r="AC51" s="49"/>
    </row>
    <row r="52" spans="20:29" x14ac:dyDescent="0.3">
      <c r="T52" s="11" t="s">
        <v>142</v>
      </c>
      <c r="U52" s="22">
        <v>2897.2582312929999</v>
      </c>
      <c r="AC52" s="49"/>
    </row>
    <row r="53" spans="20:29" x14ac:dyDescent="0.3">
      <c r="T53" s="11" t="s">
        <v>143</v>
      </c>
      <c r="U53" s="22">
        <v>3001.8757369609998</v>
      </c>
      <c r="AC53" s="49"/>
    </row>
    <row r="54" spans="20:29" x14ac:dyDescent="0.3">
      <c r="T54" s="11" t="s">
        <v>144</v>
      </c>
      <c r="U54" s="22">
        <v>3009.9141950110002</v>
      </c>
      <c r="AC54" s="49"/>
    </row>
    <row r="55" spans="20:29" x14ac:dyDescent="0.3">
      <c r="T55" s="11" t="s">
        <v>145</v>
      </c>
      <c r="U55" s="22">
        <v>3055.5530158729998</v>
      </c>
      <c r="AC55" s="49"/>
    </row>
    <row r="56" spans="20:29" x14ac:dyDescent="0.3">
      <c r="T56" s="11" t="s">
        <v>146</v>
      </c>
      <c r="U56" s="22">
        <v>3181.1395918369999</v>
      </c>
      <c r="AC56" s="49"/>
    </row>
    <row r="57" spans="20:29" x14ac:dyDescent="0.3">
      <c r="T57" s="11" t="s">
        <v>147</v>
      </c>
      <c r="U57" s="22">
        <v>3187.2804761900002</v>
      </c>
      <c r="AC57" s="49"/>
    </row>
    <row r="58" spans="20:29" x14ac:dyDescent="0.3">
      <c r="T58" s="11" t="s">
        <v>148</v>
      </c>
      <c r="U58" s="22">
        <v>3209.3188208619999</v>
      </c>
      <c r="AC58" s="49"/>
    </row>
    <row r="59" spans="20:29" x14ac:dyDescent="0.3">
      <c r="T59" s="11" t="s">
        <v>149</v>
      </c>
      <c r="U59" s="22">
        <v>3241.6981632649999</v>
      </c>
      <c r="AC59" s="49"/>
    </row>
    <row r="60" spans="20:29" x14ac:dyDescent="0.3">
      <c r="T60" s="11" t="s">
        <v>150</v>
      </c>
      <c r="U60" s="22">
        <v>3245.898730159</v>
      </c>
      <c r="AC60" s="49"/>
    </row>
    <row r="61" spans="20:29" x14ac:dyDescent="0.3">
      <c r="T61" s="11" t="s">
        <v>151</v>
      </c>
      <c r="U61" s="22">
        <v>3283.178231293</v>
      </c>
      <c r="AC61" s="49"/>
    </row>
    <row r="62" spans="20:29" x14ac:dyDescent="0.3">
      <c r="T62" s="11" t="s">
        <v>152</v>
      </c>
      <c r="U62" s="22">
        <v>3337.6130612239999</v>
      </c>
      <c r="AC62" s="49"/>
    </row>
    <row r="63" spans="20:29" x14ac:dyDescent="0.3">
      <c r="T63" s="11" t="s">
        <v>153</v>
      </c>
      <c r="U63" s="22">
        <v>3344.4453514739998</v>
      </c>
      <c r="AC63" s="49"/>
    </row>
    <row r="64" spans="20:29" x14ac:dyDescent="0.3">
      <c r="T64" s="11" t="s">
        <v>154</v>
      </c>
      <c r="U64" s="22">
        <v>3398.13877551</v>
      </c>
      <c r="AC64" s="49"/>
    </row>
    <row r="65" spans="20:29" x14ac:dyDescent="0.3">
      <c r="T65" s="11" t="s">
        <v>155</v>
      </c>
      <c r="U65" s="22">
        <v>3616.298956916</v>
      </c>
      <c r="AC65" s="49"/>
    </row>
    <row r="66" spans="20:29" x14ac:dyDescent="0.3">
      <c r="T66" s="11" t="s">
        <v>156</v>
      </c>
      <c r="U66" s="22">
        <v>3623.6584126980001</v>
      </c>
      <c r="AC66" s="49"/>
    </row>
    <row r="67" spans="20:29" x14ac:dyDescent="0.3">
      <c r="T67" s="11" t="s">
        <v>157</v>
      </c>
      <c r="U67" s="22">
        <v>3703.4521541949998</v>
      </c>
      <c r="AC67" s="49"/>
    </row>
    <row r="68" spans="20:29" x14ac:dyDescent="0.3">
      <c r="T68" s="11" t="s">
        <v>158</v>
      </c>
      <c r="U68" s="22">
        <v>3910.7976417230002</v>
      </c>
      <c r="AC68" s="49"/>
    </row>
    <row r="69" spans="20:29" x14ac:dyDescent="0.3">
      <c r="T69" s="11" t="s">
        <v>159</v>
      </c>
      <c r="U69" s="22">
        <v>3918.198095238</v>
      </c>
      <c r="AC69" s="49"/>
    </row>
    <row r="70" spans="20:29" x14ac:dyDescent="0.3">
      <c r="T70" s="11" t="s">
        <v>160</v>
      </c>
      <c r="U70" s="22">
        <v>3942.3129251700002</v>
      </c>
      <c r="AC70" s="49"/>
    </row>
    <row r="71" spans="20:29" x14ac:dyDescent="0.3">
      <c r="T71" s="11" t="s">
        <v>161</v>
      </c>
      <c r="U71" s="22">
        <v>4010.4925170070001</v>
      </c>
      <c r="AC71" s="49"/>
    </row>
    <row r="72" spans="20:29" x14ac:dyDescent="0.3">
      <c r="T72" s="11" t="s">
        <v>162</v>
      </c>
      <c r="U72" s="22">
        <v>4017.2203174599999</v>
      </c>
      <c r="AC72" s="49"/>
    </row>
    <row r="73" spans="20:29" x14ac:dyDescent="0.3">
      <c r="T73" s="11" t="s">
        <v>163</v>
      </c>
      <c r="U73" s="22">
        <v>4078.7417687070001</v>
      </c>
      <c r="AC73" s="49"/>
    </row>
    <row r="74" spans="20:29" x14ac:dyDescent="0.3">
      <c r="T74" s="11" t="s">
        <v>164</v>
      </c>
      <c r="U74" s="22">
        <v>4179.998185941</v>
      </c>
      <c r="AC74" s="49"/>
    </row>
    <row r="75" spans="20:29" x14ac:dyDescent="0.3">
      <c r="T75" s="11" t="s">
        <v>165</v>
      </c>
      <c r="U75" s="22">
        <v>4188.940408163</v>
      </c>
      <c r="AC75" s="49"/>
    </row>
    <row r="76" spans="20:29" x14ac:dyDescent="0.3">
      <c r="T76" s="11" t="s">
        <v>166</v>
      </c>
      <c r="U76" s="22">
        <v>4275.1332426299996</v>
      </c>
      <c r="AC76" s="49"/>
    </row>
    <row r="77" spans="20:29" x14ac:dyDescent="0.3">
      <c r="T77" s="11" t="s">
        <v>167</v>
      </c>
      <c r="U77" s="22">
        <v>4374.2214965989997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Tabelle29"/>
  <dimension ref="A1:AG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2" style="9" bestFit="1" customWidth="1"/>
    <col min="20" max="20" width="5.5546875" style="9" bestFit="1" customWidth="1"/>
    <col min="21" max="21" width="26.21875" style="21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16384" width="11.5546875" style="9"/>
  </cols>
  <sheetData>
    <row r="1" spans="1:33" x14ac:dyDescent="0.3">
      <c r="A1" s="16"/>
      <c r="B1" s="31" t="s">
        <v>250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250</v>
      </c>
      <c r="V1" s="32" t="s">
        <v>168</v>
      </c>
      <c r="X1" s="22" t="s">
        <v>169</v>
      </c>
      <c r="Z1" s="21" t="s">
        <v>170</v>
      </c>
    </row>
    <row r="2" spans="1:33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39.606204587975661</v>
      </c>
      <c r="G2" s="13">
        <f t="shared" ref="G2:G27" si="1">Q2/R2*60</f>
        <v>36.09123579502387</v>
      </c>
      <c r="H2" s="41">
        <f t="shared" ref="H2:H27" si="2">(F2-G2)/G2*100</f>
        <v>9.7391200814365639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42.417596371000002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453.84979591799998</v>
      </c>
      <c r="T2" s="11" t="s">
        <v>92</v>
      </c>
      <c r="U2" s="73">
        <v>0.18158730200000001</v>
      </c>
      <c r="V2" s="32">
        <f>U3-U2</f>
        <v>42.417596371000002</v>
      </c>
      <c r="W2" s="22">
        <v>1</v>
      </c>
      <c r="X2" s="32">
        <f>U4-U2</f>
        <v>453.84979591799998</v>
      </c>
      <c r="Y2" s="22">
        <v>1</v>
      </c>
      <c r="Z2" s="32">
        <f>X2</f>
        <v>453.84979591799998</v>
      </c>
      <c r="AA2" s="21">
        <v>1</v>
      </c>
      <c r="AG2" s="74"/>
    </row>
    <row r="3" spans="1:33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60.304318639066871</v>
      </c>
      <c r="G3" s="13">
        <f t="shared" si="1"/>
        <v>52.254907498858444</v>
      </c>
      <c r="H3" s="41">
        <f t="shared" si="2"/>
        <v>15.404124752080509</v>
      </c>
      <c r="I3" s="13"/>
      <c r="J3" s="11" t="s">
        <v>32</v>
      </c>
      <c r="K3" s="61" t="s">
        <v>76</v>
      </c>
      <c r="L3" s="19">
        <v>44</v>
      </c>
      <c r="M3" s="32">
        <f t="shared" si="3"/>
        <v>43.777959183999997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116.92689342400001</v>
      </c>
      <c r="T3" s="11" t="s">
        <v>93</v>
      </c>
      <c r="U3" s="73">
        <v>42.599183672999999</v>
      </c>
      <c r="V3" s="32">
        <f>U6-U5</f>
        <v>43.777959183999997</v>
      </c>
      <c r="W3" s="22">
        <v>2</v>
      </c>
      <c r="X3" s="32">
        <f>U7-U5</f>
        <v>116.92689342400001</v>
      </c>
      <c r="Y3" s="22">
        <v>2</v>
      </c>
      <c r="Z3" s="32">
        <f t="shared" ref="Z3:Z11" si="5">X3</f>
        <v>116.92689342400001</v>
      </c>
      <c r="AA3" s="21">
        <v>2</v>
      </c>
      <c r="AG3" s="74"/>
    </row>
    <row r="4" spans="1:33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35.840090555803329</v>
      </c>
      <c r="G4" s="13">
        <f t="shared" si="1"/>
        <v>35.317241681912215</v>
      </c>
      <c r="H4" s="37">
        <f t="shared" si="2"/>
        <v>1.4804351897019519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54.408344671000009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186.02811791399995</v>
      </c>
      <c r="T4" s="11" t="s">
        <v>94</v>
      </c>
      <c r="U4" s="73">
        <v>454.03138322000001</v>
      </c>
      <c r="V4" s="32">
        <f>U9-U8</f>
        <v>54.408344671000009</v>
      </c>
      <c r="W4" s="22">
        <v>3</v>
      </c>
      <c r="X4" s="32">
        <f>U10-U8</f>
        <v>186.02811791399995</v>
      </c>
      <c r="Y4" s="22">
        <v>3</v>
      </c>
      <c r="Z4" s="32">
        <f t="shared" si="5"/>
        <v>186.02811791399995</v>
      </c>
      <c r="AA4" s="21">
        <v>3</v>
      </c>
      <c r="AG4" s="74"/>
    </row>
    <row r="5" spans="1:33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146.81981204718289</v>
      </c>
      <c r="G5" s="13">
        <f t="shared" si="1"/>
        <v>120.21703039128593</v>
      </c>
      <c r="H5" s="41">
        <f t="shared" si="2"/>
        <v>22.12896256820639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35.962448979999976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217.60643990999995</v>
      </c>
      <c r="T5" s="11" t="s">
        <v>95</v>
      </c>
      <c r="U5" s="73">
        <v>454.883265306</v>
      </c>
      <c r="V5" s="32">
        <f>U12-U11</f>
        <v>35.962448979999976</v>
      </c>
      <c r="W5" s="22">
        <v>4</v>
      </c>
      <c r="X5" s="32">
        <f>U13-U11</f>
        <v>217.60643990999995</v>
      </c>
      <c r="Y5" s="22">
        <v>4</v>
      </c>
      <c r="Z5" s="32">
        <f t="shared" si="5"/>
        <v>217.60643990999995</v>
      </c>
      <c r="AA5" s="21">
        <v>4</v>
      </c>
      <c r="AG5" s="74"/>
    </row>
    <row r="6" spans="1:33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41.801751802620387</v>
      </c>
      <c r="G6" s="13">
        <f t="shared" si="1"/>
        <v>42.975599913905874</v>
      </c>
      <c r="H6" s="37">
        <f t="shared" si="2"/>
        <v>-2.7314292613415221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99.038911564000045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343.45070294699985</v>
      </c>
      <c r="T6" s="11" t="s">
        <v>96</v>
      </c>
      <c r="U6" s="73">
        <v>498.66122449</v>
      </c>
      <c r="V6" s="32">
        <f>U15-U14</f>
        <v>99.038911564000045</v>
      </c>
      <c r="W6" s="22">
        <v>5</v>
      </c>
      <c r="X6" s="32">
        <f>U16-U14</f>
        <v>343.45070294699985</v>
      </c>
      <c r="Y6" s="22">
        <v>5</v>
      </c>
      <c r="Z6" s="32">
        <f t="shared" si="5"/>
        <v>343.45070294699985</v>
      </c>
      <c r="AA6" s="21">
        <v>5</v>
      </c>
      <c r="AG6" s="74"/>
    </row>
    <row r="7" spans="1:33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39.768880044172839</v>
      </c>
      <c r="G7" s="25">
        <f t="shared" si="1"/>
        <v>38.541364559083945</v>
      </c>
      <c r="H7" s="37">
        <f t="shared" si="2"/>
        <v>3.1849300073616011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58.839977323999847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280.21841269900005</v>
      </c>
      <c r="T7" s="11" t="s">
        <v>97</v>
      </c>
      <c r="U7" s="73">
        <v>571.81015873000001</v>
      </c>
      <c r="V7" s="32">
        <f>U18-U17</f>
        <v>58.839977323999847</v>
      </c>
      <c r="W7" s="22">
        <v>6</v>
      </c>
      <c r="X7" s="32">
        <f>U19-U17</f>
        <v>280.21841269900005</v>
      </c>
      <c r="Y7" s="22">
        <v>6</v>
      </c>
      <c r="Z7" s="32">
        <f t="shared" si="5"/>
        <v>280.21841269900005</v>
      </c>
      <c r="AA7" s="21">
        <v>6</v>
      </c>
      <c r="AG7" s="74"/>
    </row>
    <row r="8" spans="1:33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33.771451764042993</v>
      </c>
      <c r="G8" s="25">
        <f t="shared" si="1"/>
        <v>34.615286703464413</v>
      </c>
      <c r="H8" s="37">
        <f t="shared" si="2"/>
        <v>-2.4377522758953956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71.065941043000066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256.53405895700007</v>
      </c>
      <c r="T8" s="11" t="s">
        <v>98</v>
      </c>
      <c r="U8" s="73">
        <v>578.46276644</v>
      </c>
      <c r="V8" s="32">
        <f>U21-U20</f>
        <v>71.065941043000066</v>
      </c>
      <c r="W8" s="22">
        <v>7</v>
      </c>
      <c r="X8" s="32">
        <f>U22-U20</f>
        <v>256.53405895700007</v>
      </c>
      <c r="Y8" s="22">
        <v>7</v>
      </c>
      <c r="Z8" s="32">
        <f t="shared" si="5"/>
        <v>256.53405895700007</v>
      </c>
      <c r="AA8" s="21">
        <v>7</v>
      </c>
      <c r="AG8" s="74"/>
    </row>
    <row r="9" spans="1:33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97.598950122990871</v>
      </c>
      <c r="G9" s="25">
        <f t="shared" si="1"/>
        <v>68.209736327667954</v>
      </c>
      <c r="H9" s="41">
        <f t="shared" si="2"/>
        <v>43.086537754877305</v>
      </c>
      <c r="I9" s="13"/>
      <c r="J9" s="11" t="s">
        <v>37</v>
      </c>
      <c r="K9" s="11" t="s">
        <v>40</v>
      </c>
      <c r="L9" s="19">
        <v>76</v>
      </c>
      <c r="M9" s="32">
        <f t="shared" si="3"/>
        <v>46.721814059000053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182.085442177</v>
      </c>
      <c r="T9" s="11" t="s">
        <v>99</v>
      </c>
      <c r="U9" s="73">
        <v>632.871111111</v>
      </c>
      <c r="V9" s="32">
        <f>U24-U23</f>
        <v>46.721814059000053</v>
      </c>
      <c r="W9" s="22">
        <v>8</v>
      </c>
      <c r="X9" s="32">
        <f>U25-U23</f>
        <v>182.085442177</v>
      </c>
      <c r="Y9" s="22">
        <v>8</v>
      </c>
      <c r="Z9" s="32">
        <f t="shared" si="5"/>
        <v>182.085442177</v>
      </c>
      <c r="AA9" s="21">
        <v>8</v>
      </c>
      <c r="AG9" s="74"/>
    </row>
    <row r="10" spans="1:33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37.52596424111892</v>
      </c>
      <c r="G10" s="25">
        <f t="shared" si="1"/>
        <v>36.457503895606905</v>
      </c>
      <c r="H10" s="37">
        <f t="shared" si="2"/>
        <v>2.930700764845187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62.356825396000204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212.30197278900005</v>
      </c>
      <c r="T10" s="11" t="s">
        <v>100</v>
      </c>
      <c r="U10" s="73">
        <v>764.49088435399995</v>
      </c>
      <c r="V10" s="32">
        <f>U27-U26</f>
        <v>62.356825396000204</v>
      </c>
      <c r="W10" s="22">
        <v>9</v>
      </c>
      <c r="X10" s="32">
        <f>U28-U26</f>
        <v>212.30197278900005</v>
      </c>
      <c r="Y10" s="22">
        <v>9</v>
      </c>
      <c r="Z10" s="32">
        <f t="shared" si="5"/>
        <v>212.30197278900005</v>
      </c>
      <c r="AA10" s="21">
        <v>9</v>
      </c>
      <c r="AG10" s="74"/>
    </row>
    <row r="11" spans="1:33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32.855047193068692</v>
      </c>
      <c r="G11" s="25">
        <f t="shared" si="1"/>
        <v>32.354508555638944</v>
      </c>
      <c r="H11" s="37">
        <f t="shared" si="2"/>
        <v>1.547044476255881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51.133696144999703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248.49705215499989</v>
      </c>
      <c r="T11" s="11" t="s">
        <v>101</v>
      </c>
      <c r="U11" s="73">
        <v>769.18040816300004</v>
      </c>
      <c r="V11" s="32">
        <f>U30-U29</f>
        <v>51.133696144999703</v>
      </c>
      <c r="W11" s="22">
        <v>10</v>
      </c>
      <c r="X11" s="32">
        <f>U31-U29</f>
        <v>248.49705215499989</v>
      </c>
      <c r="Y11" s="22">
        <v>10</v>
      </c>
      <c r="Z11" s="32">
        <f t="shared" si="5"/>
        <v>248.49705215499989</v>
      </c>
      <c r="AA11" s="21">
        <v>10</v>
      </c>
      <c r="AG11" s="74"/>
    </row>
    <row r="12" spans="1:33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46.162128212869469</v>
      </c>
      <c r="G12" s="25">
        <f t="shared" si="1"/>
        <v>42.044717595763203</v>
      </c>
      <c r="H12" s="37">
        <f t="shared" si="2"/>
        <v>9.7929320317784043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36.393469388000085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82.293333333000191</v>
      </c>
      <c r="T12" s="11" t="s">
        <v>102</v>
      </c>
      <c r="U12" s="73">
        <v>805.14285714300001</v>
      </c>
      <c r="V12" s="32">
        <f>U33-U32</f>
        <v>36.393469388000085</v>
      </c>
      <c r="W12" s="22" t="s">
        <v>68</v>
      </c>
      <c r="X12" s="32">
        <f>U38-U32</f>
        <v>283.55954648600027</v>
      </c>
      <c r="Y12" s="22">
        <v>11</v>
      </c>
      <c r="Z12" s="32">
        <f>V12+X30</f>
        <v>82.293333333000191</v>
      </c>
      <c r="AA12" s="21" t="s">
        <v>68</v>
      </c>
      <c r="AG12" s="74"/>
    </row>
    <row r="13" spans="1:33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76.96151077173198</v>
      </c>
      <c r="G13" s="25">
        <f t="shared" si="1"/>
        <v>77.858652390063384</v>
      </c>
      <c r="H13" s="37">
        <f t="shared" si="2"/>
        <v>-1.1522696460719888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18.970521541999915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37.503854874999888</v>
      </c>
      <c r="T13" s="11" t="s">
        <v>103</v>
      </c>
      <c r="U13" s="73">
        <v>986.78684807299999</v>
      </c>
      <c r="V13" s="32">
        <f>U34-U33</f>
        <v>18.970521541999915</v>
      </c>
      <c r="W13" s="22" t="s">
        <v>42</v>
      </c>
      <c r="X13" s="32">
        <f>U41-U39</f>
        <v>204.35882086099991</v>
      </c>
      <c r="Y13" s="22">
        <v>12</v>
      </c>
      <c r="Z13" s="32">
        <f>V13+X31</f>
        <v>37.503854874999888</v>
      </c>
      <c r="AA13" s="21" t="s">
        <v>42</v>
      </c>
      <c r="AG13" s="74"/>
    </row>
    <row r="14" spans="1:33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27.724224643540754</v>
      </c>
      <c r="G14" s="25">
        <f t="shared" si="1"/>
        <v>25.646919378567762</v>
      </c>
      <c r="H14" s="37">
        <f t="shared" si="2"/>
        <v>8.0996287870305537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73.581859411000096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163.76235827800019</v>
      </c>
      <c r="T14" s="11" t="s">
        <v>104</v>
      </c>
      <c r="U14" s="73">
        <v>994.45986394600004</v>
      </c>
      <c r="V14" s="32">
        <f>U35-U34</f>
        <v>73.581859411000096</v>
      </c>
      <c r="W14" s="22" t="s">
        <v>43</v>
      </c>
      <c r="X14" s="32">
        <f>U44-U42</f>
        <v>166.29818594100016</v>
      </c>
      <c r="Y14" s="22">
        <v>13</v>
      </c>
      <c r="Z14" s="32">
        <f>V14+X32</f>
        <v>163.76235827800019</v>
      </c>
      <c r="AA14" s="21" t="s">
        <v>43</v>
      </c>
      <c r="AG14" s="74"/>
    </row>
    <row r="15" spans="1:33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30.555073169840639</v>
      </c>
      <c r="G15" s="25">
        <f t="shared" si="1"/>
        <v>28.18571753219215</v>
      </c>
      <c r="H15" s="37">
        <f t="shared" si="2"/>
        <v>8.4062278526077741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51.055351473999963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204.35882086099991</v>
      </c>
      <c r="T15" s="11" t="s">
        <v>105</v>
      </c>
      <c r="U15" s="73">
        <v>1093.4987755100001</v>
      </c>
      <c r="V15" s="32">
        <f>U40-U39</f>
        <v>51.055351473999963</v>
      </c>
      <c r="W15" s="22">
        <v>12</v>
      </c>
      <c r="X15" s="32">
        <f>U47-U45</f>
        <v>199.1132879820002</v>
      </c>
      <c r="Y15" s="22">
        <v>14</v>
      </c>
      <c r="Z15" s="32">
        <f t="shared" ref="Z15:Z27" si="7">X13</f>
        <v>204.35882086099991</v>
      </c>
      <c r="AA15" s="21">
        <v>12</v>
      </c>
      <c r="AG15" s="74"/>
    </row>
    <row r="16" spans="1:33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84.073920065634184</v>
      </c>
      <c r="G16" s="25">
        <f t="shared" si="1"/>
        <v>67.348876577484575</v>
      </c>
      <c r="H16" s="41">
        <f t="shared" si="2"/>
        <v>24.833440939296921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32.828253968000354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166.29818594100016</v>
      </c>
      <c r="T16" s="11" t="s">
        <v>106</v>
      </c>
      <c r="U16" s="73">
        <v>1337.9105668929999</v>
      </c>
      <c r="V16" s="32">
        <f>U43-U42</f>
        <v>32.828253968000354</v>
      </c>
      <c r="W16" s="22">
        <v>13</v>
      </c>
      <c r="X16" s="32">
        <f>U50-U48</f>
        <v>121.33442176900007</v>
      </c>
      <c r="Y16" s="22">
        <v>15</v>
      </c>
      <c r="Z16" s="32">
        <f t="shared" si="7"/>
        <v>166.29818594100016</v>
      </c>
      <c r="AA16" s="21">
        <v>13</v>
      </c>
      <c r="AG16" s="74"/>
    </row>
    <row r="17" spans="1:33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39.591887771061188</v>
      </c>
      <c r="G17" s="13">
        <f t="shared" si="1"/>
        <v>39.550348848198915</v>
      </c>
      <c r="H17" s="37">
        <f t="shared" si="2"/>
        <v>0.10502795568682965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59.481882087000031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199.1132879820002</v>
      </c>
      <c r="T17" s="11" t="s">
        <v>107</v>
      </c>
      <c r="U17" s="73">
        <v>1342.450068027</v>
      </c>
      <c r="V17" s="32">
        <f>U46-U45</f>
        <v>59.481882087000031</v>
      </c>
      <c r="W17" s="22">
        <v>14</v>
      </c>
      <c r="X17" s="32">
        <f>U53-U51</f>
        <v>162.51804988699996</v>
      </c>
      <c r="Y17" s="22">
        <v>16</v>
      </c>
      <c r="Z17" s="32">
        <f t="shared" si="7"/>
        <v>199.1132879820002</v>
      </c>
      <c r="AA17" s="21">
        <v>14</v>
      </c>
      <c r="AG17" s="74"/>
    </row>
    <row r="18" spans="1:33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45.813295066130614</v>
      </c>
      <c r="G18" s="13">
        <f t="shared" si="1"/>
        <v>42.527091032944924</v>
      </c>
      <c r="H18" s="37">
        <f t="shared" si="2"/>
        <v>7.7273191120453806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32.741587301999971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121.33442176900007</v>
      </c>
      <c r="T18" s="11" t="s">
        <v>108</v>
      </c>
      <c r="U18" s="73">
        <v>1401.2900453509999</v>
      </c>
      <c r="V18" s="32">
        <f>U49-U48</f>
        <v>32.741587301999971</v>
      </c>
      <c r="W18" s="22">
        <v>15</v>
      </c>
      <c r="X18" s="32">
        <f>U56-U54</f>
        <v>206.75047618999997</v>
      </c>
      <c r="Y18" s="22">
        <v>17</v>
      </c>
      <c r="Z18" s="32">
        <f t="shared" si="7"/>
        <v>121.33442176900007</v>
      </c>
      <c r="AA18" s="21">
        <v>15</v>
      </c>
      <c r="AG18" s="74"/>
    </row>
    <row r="19" spans="1:33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66.589031518215975</v>
      </c>
      <c r="G19" s="25">
        <f t="shared" si="1"/>
        <v>52.240277347058701</v>
      </c>
      <c r="H19" s="41">
        <f t="shared" si="2"/>
        <v>27.466841486754006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32.888299319999987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162.51804988699996</v>
      </c>
      <c r="T19" s="11" t="s">
        <v>109</v>
      </c>
      <c r="U19" s="73">
        <v>1622.6684807260001</v>
      </c>
      <c r="V19" s="32">
        <f>U52-U51</f>
        <v>32.888299319999987</v>
      </c>
      <c r="W19" s="22">
        <v>16</v>
      </c>
      <c r="X19" s="32">
        <f>U59-U57</f>
        <v>51.312471654999626</v>
      </c>
      <c r="Y19" s="22">
        <v>18</v>
      </c>
      <c r="Z19" s="32">
        <f t="shared" si="7"/>
        <v>162.51804988699996</v>
      </c>
      <c r="AA19" s="21">
        <v>16</v>
      </c>
      <c r="AG19" s="74"/>
    </row>
    <row r="20" spans="1:33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56.80479905765106</v>
      </c>
      <c r="G20" s="25">
        <f t="shared" si="1"/>
        <v>56.880159198244222</v>
      </c>
      <c r="H20" s="37">
        <f t="shared" si="2"/>
        <v>-0.13248932783487727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59.149931973000093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206.75047618999997</v>
      </c>
      <c r="T20" s="11" t="s">
        <v>110</v>
      </c>
      <c r="U20" s="73">
        <v>1628.5199092969999</v>
      </c>
      <c r="V20" s="32">
        <f>U55-U54</f>
        <v>59.149931973000093</v>
      </c>
      <c r="W20" s="22">
        <v>17</v>
      </c>
      <c r="X20" s="32">
        <f>U62-U60</f>
        <v>96.13496598599977</v>
      </c>
      <c r="Y20" s="22">
        <v>19</v>
      </c>
      <c r="Z20" s="32">
        <f t="shared" si="7"/>
        <v>206.75047618999997</v>
      </c>
      <c r="AA20" s="21">
        <v>17</v>
      </c>
      <c r="AG20" s="74"/>
    </row>
    <row r="21" spans="1:33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88.446957779442627</v>
      </c>
      <c r="G21" s="25">
        <f t="shared" si="1"/>
        <v>87.697977798766644</v>
      </c>
      <c r="H21" s="37">
        <f t="shared" si="2"/>
        <v>0.85404475619107922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23.064671201999772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51.312471654999626</v>
      </c>
      <c r="T21" s="11" t="s">
        <v>111</v>
      </c>
      <c r="U21" s="73">
        <v>1699.58585034</v>
      </c>
      <c r="V21" s="32">
        <f>U58-U57</f>
        <v>23.064671201999772</v>
      </c>
      <c r="W21" s="22">
        <v>18</v>
      </c>
      <c r="X21" s="32">
        <f>U65-U63</f>
        <v>293.84272108899995</v>
      </c>
      <c r="Y21" s="22">
        <v>20</v>
      </c>
      <c r="Z21" s="32">
        <f t="shared" si="7"/>
        <v>51.312471654999626</v>
      </c>
      <c r="AA21" s="21">
        <v>18</v>
      </c>
      <c r="AG21" s="74"/>
    </row>
    <row r="22" spans="1:33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61.236375633537847</v>
      </c>
      <c r="G22" s="13">
        <f t="shared" si="1"/>
        <v>53.882621654584753</v>
      </c>
      <c r="H22" s="41">
        <f t="shared" si="2"/>
        <v>13.647728624071839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37.559342403999835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96.13496598599977</v>
      </c>
      <c r="T22" s="11" t="s">
        <v>112</v>
      </c>
      <c r="U22" s="73">
        <v>1885.053968254</v>
      </c>
      <c r="V22" s="32">
        <f>U61-U60</f>
        <v>37.559342403999835</v>
      </c>
      <c r="W22" s="22">
        <v>19</v>
      </c>
      <c r="X22" s="32">
        <f>U68-U66</f>
        <v>282.75458049899953</v>
      </c>
      <c r="Y22" s="22">
        <v>21</v>
      </c>
      <c r="Z22" s="32">
        <f t="shared" si="7"/>
        <v>96.13496598599977</v>
      </c>
      <c r="AA22" s="21">
        <v>19</v>
      </c>
      <c r="AG22" s="74"/>
    </row>
    <row r="23" spans="1:33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35.664749361899112</v>
      </c>
      <c r="G23" s="13">
        <f t="shared" si="1"/>
        <v>33.997779366378104</v>
      </c>
      <c r="H23" s="37">
        <f t="shared" si="2"/>
        <v>4.9031731677438541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61.405170067999734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293.84272108899995</v>
      </c>
      <c r="T23" s="11" t="s">
        <v>113</v>
      </c>
      <c r="U23" s="73">
        <v>1887.012789116</v>
      </c>
      <c r="V23" s="32">
        <f>U64-U63</f>
        <v>61.405170067999734</v>
      </c>
      <c r="W23" s="22">
        <v>20</v>
      </c>
      <c r="X23" s="32">
        <f>U71-U69</f>
        <v>86.691700680999929</v>
      </c>
      <c r="Y23" s="22">
        <v>22</v>
      </c>
      <c r="Z23" s="32">
        <f t="shared" si="7"/>
        <v>293.84272108899995</v>
      </c>
      <c r="AA23" s="21">
        <v>20</v>
      </c>
      <c r="AG23" s="74"/>
    </row>
    <row r="24" spans="1:33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25.674305831523601</v>
      </c>
      <c r="G24" s="13">
        <f t="shared" si="1"/>
        <v>26.312571088574551</v>
      </c>
      <c r="H24" s="37">
        <f t="shared" si="2"/>
        <v>-2.4257046371576272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79.456870748000256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282.75458049899953</v>
      </c>
      <c r="T24" s="11" t="s">
        <v>114</v>
      </c>
      <c r="U24" s="73">
        <v>1933.7346031750001</v>
      </c>
      <c r="V24" s="32">
        <f>U67-U66</f>
        <v>79.456870748000256</v>
      </c>
      <c r="W24" s="22">
        <v>21</v>
      </c>
      <c r="X24" s="32">
        <f>U74-U72</f>
        <v>227.38140589599971</v>
      </c>
      <c r="Y24" s="22">
        <v>23</v>
      </c>
      <c r="Z24" s="32">
        <f t="shared" si="7"/>
        <v>282.75458049899953</v>
      </c>
      <c r="AA24" s="21">
        <v>21</v>
      </c>
      <c r="AG24" s="74"/>
    </row>
    <row r="25" spans="1:33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90.045504045240932</v>
      </c>
      <c r="G25" s="13">
        <f t="shared" si="1"/>
        <v>88.589795097689347</v>
      </c>
      <c r="H25" s="37">
        <f t="shared" si="2"/>
        <v>1.6432016192681702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23.32154195000021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86.691700680999929</v>
      </c>
      <c r="T25" s="11" t="s">
        <v>115</v>
      </c>
      <c r="U25" s="73">
        <v>2069.098231293</v>
      </c>
      <c r="V25" s="32">
        <f>U70-U69</f>
        <v>23.32154195000021</v>
      </c>
      <c r="W25" s="22">
        <v>22</v>
      </c>
      <c r="X25" s="32">
        <f>U77-U75</f>
        <v>313.35469387800003</v>
      </c>
      <c r="Y25" s="22">
        <v>24</v>
      </c>
      <c r="Z25" s="32">
        <f t="shared" si="7"/>
        <v>86.691700680999929</v>
      </c>
      <c r="AA25" s="21">
        <v>22</v>
      </c>
      <c r="AG25" s="74"/>
    </row>
    <row r="26" spans="1:33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26.624832563142121</v>
      </c>
      <c r="G26" s="13">
        <f t="shared" si="1"/>
        <v>25.199923350904072</v>
      </c>
      <c r="H26" s="37">
        <f t="shared" si="2"/>
        <v>5.6544188345197046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84.507573696999316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227.38140589599971</v>
      </c>
      <c r="T26" s="11" t="s">
        <v>116</v>
      </c>
      <c r="U26" s="73">
        <v>2072.9052154199999</v>
      </c>
      <c r="V26" s="32">
        <f>U73-U72</f>
        <v>84.507573696999316</v>
      </c>
      <c r="W26" s="22">
        <v>23</v>
      </c>
      <c r="X26" s="2">
        <f>SUM(X2:X25)</f>
        <v>5192.9042176899993</v>
      </c>
      <c r="Z26" s="32">
        <f t="shared" si="7"/>
        <v>227.38140589599971</v>
      </c>
      <c r="AA26" s="21">
        <v>23</v>
      </c>
      <c r="AG26" s="74"/>
    </row>
    <row r="27" spans="1:33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39.598132333048603</v>
      </c>
      <c r="G27" s="13">
        <f t="shared" si="1"/>
        <v>35.040164435114214</v>
      </c>
      <c r="H27" s="41">
        <f t="shared" si="2"/>
        <v>13.007838209134629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136.37006802700034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313.35469387800003</v>
      </c>
      <c r="T27" s="11" t="s">
        <v>117</v>
      </c>
      <c r="U27" s="73">
        <v>2135.2620408160001</v>
      </c>
      <c r="V27" s="32">
        <f>U76-U75</f>
        <v>136.37006802700034</v>
      </c>
      <c r="W27" s="22">
        <v>24</v>
      </c>
      <c r="X27" s="32">
        <f t="shared" ref="X27:X32" si="8">U33-U32</f>
        <v>36.393469388000085</v>
      </c>
      <c r="Y27" s="43" t="str">
        <f>W12</f>
        <v>11a</v>
      </c>
      <c r="Z27" s="32">
        <f t="shared" si="7"/>
        <v>313.35469387800003</v>
      </c>
      <c r="AA27" s="21">
        <v>24</v>
      </c>
      <c r="AG27" s="74"/>
    </row>
    <row r="28" spans="1:33" x14ac:dyDescent="0.3">
      <c r="T28" s="11" t="s">
        <v>118</v>
      </c>
      <c r="U28" s="73">
        <v>2285.2071882089999</v>
      </c>
      <c r="X28" s="32">
        <f t="shared" si="8"/>
        <v>18.970521541999915</v>
      </c>
      <c r="Y28" s="43" t="str">
        <f>W13</f>
        <v>11b</v>
      </c>
      <c r="AG28" s="74"/>
    </row>
    <row r="29" spans="1:33" x14ac:dyDescent="0.3">
      <c r="T29" s="11" t="s">
        <v>119</v>
      </c>
      <c r="U29" s="73">
        <v>2286.4950566890002</v>
      </c>
      <c r="X29" s="32">
        <f t="shared" si="8"/>
        <v>73.581859411000096</v>
      </c>
      <c r="Y29" s="43" t="str">
        <f>W14</f>
        <v>11c</v>
      </c>
      <c r="AG29" s="74"/>
    </row>
    <row r="30" spans="1:33" x14ac:dyDescent="0.3">
      <c r="T30" s="11" t="s">
        <v>120</v>
      </c>
      <c r="U30" s="73">
        <v>2337.6287528339999</v>
      </c>
      <c r="X30" s="32">
        <f t="shared" si="8"/>
        <v>45.899863945000106</v>
      </c>
      <c r="Y30" s="21" t="s">
        <v>69</v>
      </c>
      <c r="AG30" s="74"/>
    </row>
    <row r="31" spans="1:33" x14ac:dyDescent="0.3">
      <c r="T31" s="11" t="s">
        <v>121</v>
      </c>
      <c r="U31" s="73">
        <v>2534.9921088440001</v>
      </c>
      <c r="X31" s="32">
        <f t="shared" si="8"/>
        <v>18.533333332999973</v>
      </c>
      <c r="Y31" s="21" t="s">
        <v>70</v>
      </c>
      <c r="AG31" s="74"/>
    </row>
    <row r="32" spans="1:33" x14ac:dyDescent="0.3">
      <c r="T32" s="11" t="s">
        <v>122</v>
      </c>
      <c r="U32" s="73">
        <v>2541.3453061219998</v>
      </c>
      <c r="X32" s="32">
        <f t="shared" si="8"/>
        <v>90.180498867000097</v>
      </c>
      <c r="Y32" s="21" t="s">
        <v>71</v>
      </c>
      <c r="AG32" s="74"/>
    </row>
    <row r="33" spans="20:33" x14ac:dyDescent="0.3">
      <c r="T33" s="11" t="s">
        <v>123</v>
      </c>
      <c r="U33" s="73">
        <v>2577.7387755099999</v>
      </c>
      <c r="AG33" s="74"/>
    </row>
    <row r="34" spans="20:33" x14ac:dyDescent="0.3">
      <c r="T34" s="11" t="s">
        <v>124</v>
      </c>
      <c r="U34" s="73">
        <v>2596.7092970519998</v>
      </c>
      <c r="AG34" s="74"/>
    </row>
    <row r="35" spans="20:33" x14ac:dyDescent="0.3">
      <c r="T35" s="11" t="s">
        <v>125</v>
      </c>
      <c r="U35" s="73">
        <v>2670.2911564629999</v>
      </c>
      <c r="AG35" s="74"/>
    </row>
    <row r="36" spans="20:33" x14ac:dyDescent="0.3">
      <c r="T36" s="11" t="s">
        <v>126</v>
      </c>
      <c r="U36" s="73">
        <v>2716.191020408</v>
      </c>
      <c r="AG36" s="74"/>
    </row>
    <row r="37" spans="20:33" x14ac:dyDescent="0.3">
      <c r="T37" s="11" t="s">
        <v>127</v>
      </c>
      <c r="U37" s="73">
        <v>2734.724353741</v>
      </c>
      <c r="AG37" s="74"/>
    </row>
    <row r="38" spans="20:33" x14ac:dyDescent="0.3">
      <c r="T38" s="11" t="s">
        <v>128</v>
      </c>
      <c r="U38" s="73">
        <v>2824.9048526080001</v>
      </c>
      <c r="AG38" s="74"/>
    </row>
    <row r="39" spans="20:33" x14ac:dyDescent="0.3">
      <c r="T39" s="11" t="s">
        <v>129</v>
      </c>
      <c r="U39" s="73">
        <v>2827.035283447</v>
      </c>
      <c r="AG39" s="74"/>
    </row>
    <row r="40" spans="20:33" x14ac:dyDescent="0.3">
      <c r="T40" s="11" t="s">
        <v>130</v>
      </c>
      <c r="U40" s="73">
        <v>2878.0906349209999</v>
      </c>
      <c r="AG40" s="74"/>
    </row>
    <row r="41" spans="20:33" x14ac:dyDescent="0.3">
      <c r="T41" s="11" t="s">
        <v>131</v>
      </c>
      <c r="U41" s="73">
        <v>3031.3941043079999</v>
      </c>
      <c r="AG41" s="74"/>
    </row>
    <row r="42" spans="20:33" x14ac:dyDescent="0.3">
      <c r="T42" s="11" t="s">
        <v>132</v>
      </c>
      <c r="U42" s="73">
        <v>3035.7398639459998</v>
      </c>
      <c r="AG42" s="74"/>
    </row>
    <row r="43" spans="20:33" x14ac:dyDescent="0.3">
      <c r="T43" s="11" t="s">
        <v>133</v>
      </c>
      <c r="U43" s="73">
        <v>3068.5681179140001</v>
      </c>
      <c r="AG43" s="74"/>
    </row>
    <row r="44" spans="20:33" x14ac:dyDescent="0.3">
      <c r="T44" s="11" t="s">
        <v>134</v>
      </c>
      <c r="U44" s="73">
        <v>3202.0380498869999</v>
      </c>
      <c r="AG44" s="74"/>
    </row>
    <row r="45" spans="20:33" x14ac:dyDescent="0.3">
      <c r="T45" s="11" t="s">
        <v>135</v>
      </c>
      <c r="U45" s="73">
        <v>3207.9854875279998</v>
      </c>
      <c r="AG45" s="74"/>
    </row>
    <row r="46" spans="20:33" x14ac:dyDescent="0.3">
      <c r="T46" s="11" t="s">
        <v>136</v>
      </c>
      <c r="U46" s="73">
        <v>3267.4673696149998</v>
      </c>
      <c r="AG46" s="74"/>
    </row>
    <row r="47" spans="20:33" x14ac:dyDescent="0.3">
      <c r="T47" s="11" t="s">
        <v>137</v>
      </c>
      <c r="U47" s="73">
        <v>3407.09877551</v>
      </c>
      <c r="AG47" s="74"/>
    </row>
    <row r="48" spans="20:33" x14ac:dyDescent="0.3">
      <c r="T48" s="11" t="s">
        <v>138</v>
      </c>
      <c r="U48" s="73">
        <v>3413.436371882</v>
      </c>
      <c r="AG48" s="74"/>
    </row>
    <row r="49" spans="20:33" x14ac:dyDescent="0.3">
      <c r="T49" s="11" t="s">
        <v>139</v>
      </c>
      <c r="U49" s="73">
        <v>3446.177959184</v>
      </c>
      <c r="AG49" s="74"/>
    </row>
    <row r="50" spans="20:33" x14ac:dyDescent="0.3">
      <c r="T50" s="11" t="s">
        <v>140</v>
      </c>
      <c r="U50" s="73">
        <v>3534.7707936510001</v>
      </c>
      <c r="AG50" s="74"/>
    </row>
    <row r="51" spans="20:33" x14ac:dyDescent="0.3">
      <c r="T51" s="11" t="s">
        <v>141</v>
      </c>
      <c r="U51" s="73">
        <v>3541.9644897960002</v>
      </c>
      <c r="AG51" s="74"/>
    </row>
    <row r="52" spans="20:33" x14ac:dyDescent="0.3">
      <c r="T52" s="11" t="s">
        <v>142</v>
      </c>
      <c r="U52" s="73">
        <v>3574.8527891160002</v>
      </c>
      <c r="AG52" s="74"/>
    </row>
    <row r="53" spans="20:33" x14ac:dyDescent="0.3">
      <c r="T53" s="11" t="s">
        <v>143</v>
      </c>
      <c r="U53" s="73">
        <v>3704.4825396830001</v>
      </c>
      <c r="AG53" s="74"/>
    </row>
    <row r="54" spans="20:33" x14ac:dyDescent="0.3">
      <c r="T54" s="11" t="s">
        <v>144</v>
      </c>
      <c r="U54" s="73">
        <v>3708.3428571429999</v>
      </c>
      <c r="AG54" s="74"/>
    </row>
    <row r="55" spans="20:33" x14ac:dyDescent="0.3">
      <c r="T55" s="11" t="s">
        <v>145</v>
      </c>
      <c r="U55" s="73">
        <v>3767.492789116</v>
      </c>
      <c r="AG55" s="74"/>
    </row>
    <row r="56" spans="20:33" x14ac:dyDescent="0.3">
      <c r="T56" s="11" t="s">
        <v>146</v>
      </c>
      <c r="U56" s="73">
        <v>3915.0933333329999</v>
      </c>
      <c r="AG56" s="74"/>
    </row>
    <row r="57" spans="20:33" x14ac:dyDescent="0.3">
      <c r="T57" s="11" t="s">
        <v>147</v>
      </c>
      <c r="U57" s="73">
        <v>3919.2888888890002</v>
      </c>
      <c r="AG57" s="74"/>
    </row>
    <row r="58" spans="20:33" x14ac:dyDescent="0.3">
      <c r="T58" s="11" t="s">
        <v>148</v>
      </c>
      <c r="U58" s="73">
        <v>3942.353560091</v>
      </c>
      <c r="AG58" s="74"/>
    </row>
    <row r="59" spans="20:33" x14ac:dyDescent="0.3">
      <c r="T59" s="11" t="s">
        <v>149</v>
      </c>
      <c r="U59" s="73">
        <v>3970.6013605439998</v>
      </c>
      <c r="AG59" s="74"/>
    </row>
    <row r="60" spans="20:33" x14ac:dyDescent="0.3">
      <c r="T60" s="11" t="s">
        <v>150</v>
      </c>
      <c r="U60" s="73">
        <v>3970.6659410430002</v>
      </c>
      <c r="AG60" s="74"/>
    </row>
    <row r="61" spans="20:33" x14ac:dyDescent="0.3">
      <c r="T61" s="11" t="s">
        <v>151</v>
      </c>
      <c r="U61" s="73">
        <v>4008.225283447</v>
      </c>
      <c r="AG61" s="74"/>
    </row>
    <row r="62" spans="20:33" x14ac:dyDescent="0.3">
      <c r="T62" s="11" t="s">
        <v>152</v>
      </c>
      <c r="U62" s="73">
        <v>4066.800907029</v>
      </c>
      <c r="AG62" s="74"/>
    </row>
    <row r="63" spans="20:33" x14ac:dyDescent="0.3">
      <c r="T63" s="11" t="s">
        <v>153</v>
      </c>
      <c r="U63" s="73">
        <v>4072.8380952379998</v>
      </c>
      <c r="AG63" s="74"/>
    </row>
    <row r="64" spans="20:33" x14ac:dyDescent="0.3">
      <c r="T64" s="11" t="s">
        <v>154</v>
      </c>
      <c r="U64" s="73">
        <v>4134.2432653059996</v>
      </c>
      <c r="AG64" s="74"/>
    </row>
    <row r="65" spans="20:33" x14ac:dyDescent="0.3">
      <c r="T65" s="11" t="s">
        <v>155</v>
      </c>
      <c r="U65" s="73">
        <v>4366.6808163269998</v>
      </c>
      <c r="AG65" s="74"/>
    </row>
    <row r="66" spans="20:33" x14ac:dyDescent="0.3">
      <c r="T66" s="11" t="s">
        <v>156</v>
      </c>
      <c r="U66" s="73">
        <v>4370.2730158730001</v>
      </c>
      <c r="AG66" s="74"/>
    </row>
    <row r="67" spans="20:33" x14ac:dyDescent="0.3">
      <c r="T67" s="11" t="s">
        <v>157</v>
      </c>
      <c r="U67" s="73">
        <v>4449.7298866210003</v>
      </c>
      <c r="AG67" s="74"/>
    </row>
    <row r="68" spans="20:33" x14ac:dyDescent="0.3">
      <c r="T68" s="11" t="s">
        <v>158</v>
      </c>
      <c r="U68" s="73">
        <v>4653.0275963719996</v>
      </c>
      <c r="AG68" s="74"/>
    </row>
    <row r="69" spans="20:33" x14ac:dyDescent="0.3">
      <c r="T69" s="11" t="s">
        <v>159</v>
      </c>
      <c r="U69" s="73">
        <v>4654.9768707479998</v>
      </c>
      <c r="AG69" s="74"/>
    </row>
    <row r="70" spans="20:33" x14ac:dyDescent="0.3">
      <c r="T70" s="11" t="s">
        <v>160</v>
      </c>
      <c r="U70" s="73">
        <v>4678.298412698</v>
      </c>
      <c r="AG70" s="74"/>
    </row>
    <row r="71" spans="20:33" x14ac:dyDescent="0.3">
      <c r="T71" s="11" t="s">
        <v>161</v>
      </c>
      <c r="U71" s="73">
        <v>4741.6685714289997</v>
      </c>
      <c r="AG71" s="74"/>
    </row>
    <row r="72" spans="20:33" x14ac:dyDescent="0.3">
      <c r="T72" s="11" t="s">
        <v>162</v>
      </c>
      <c r="U72" s="73">
        <v>4742.2809977320003</v>
      </c>
      <c r="AG72" s="74"/>
    </row>
    <row r="73" spans="20:33" x14ac:dyDescent="0.3">
      <c r="T73" s="11" t="s">
        <v>163</v>
      </c>
      <c r="U73" s="73">
        <v>4826.7885714289996</v>
      </c>
      <c r="AG73" s="74"/>
    </row>
    <row r="74" spans="20:33" x14ac:dyDescent="0.3">
      <c r="T74" s="11" t="s">
        <v>164</v>
      </c>
      <c r="U74" s="73">
        <v>4969.662403628</v>
      </c>
      <c r="AG74" s="74"/>
    </row>
    <row r="75" spans="20:33" x14ac:dyDescent="0.3">
      <c r="T75" s="11" t="s">
        <v>165</v>
      </c>
      <c r="U75" s="73">
        <v>4970.420680272</v>
      </c>
      <c r="AG75" s="74"/>
    </row>
    <row r="76" spans="20:33" x14ac:dyDescent="0.3">
      <c r="T76" s="11" t="s">
        <v>166</v>
      </c>
      <c r="U76" s="73">
        <v>5106.7907482990004</v>
      </c>
      <c r="AG76" s="74"/>
    </row>
    <row r="77" spans="20:33" x14ac:dyDescent="0.3">
      <c r="T77" s="11" t="s">
        <v>167</v>
      </c>
      <c r="U77" s="73">
        <v>5283.7753741500001</v>
      </c>
      <c r="AG77" s="74"/>
    </row>
    <row r="78" spans="20:33" x14ac:dyDescent="0.3">
      <c r="U78" s="75"/>
      <c r="AG78" s="74"/>
    </row>
  </sheetData>
  <pageMargins left="0.7" right="0.7" top="0.78740157499999996" bottom="0.78740157499999996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Tabelle75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5546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197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197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51.892237176025951</v>
      </c>
      <c r="G2" s="13">
        <f t="shared" ref="G2:G27" si="1">Q2/R2*60</f>
        <v>50.58686698651325</v>
      </c>
      <c r="H2" s="37">
        <f t="shared" ref="H2:H27" si="2">(F2-G2)/G2*100</f>
        <v>2.5804527286908669</v>
      </c>
      <c r="I2" s="13"/>
      <c r="J2" s="11" t="s">
        <v>37</v>
      </c>
      <c r="K2" s="61" t="s">
        <v>59</v>
      </c>
      <c r="L2" s="19">
        <v>28</v>
      </c>
      <c r="M2" s="43">
        <f t="shared" ref="M2:M27" si="3">V2</f>
        <v>32.374784581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323.79945578299998</v>
      </c>
      <c r="T2" s="11" t="s">
        <v>92</v>
      </c>
      <c r="U2" s="22">
        <v>1.3159183670000001</v>
      </c>
      <c r="V2" s="32">
        <f>U3-U2</f>
        <v>32.374784581</v>
      </c>
      <c r="W2" s="22">
        <v>1</v>
      </c>
      <c r="X2" s="32">
        <f>U4-U2</f>
        <v>323.79945578299998</v>
      </c>
      <c r="Y2" s="22">
        <v>1</v>
      </c>
      <c r="Z2" s="32">
        <f>X2</f>
        <v>323.79945578299998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72.785379906701365</v>
      </c>
      <c r="G3" s="13">
        <f t="shared" si="1"/>
        <v>64.811801589450539</v>
      </c>
      <c r="H3" s="41">
        <f t="shared" si="2"/>
        <v>12.3026642088417</v>
      </c>
      <c r="I3" s="13"/>
      <c r="J3" s="11" t="s">
        <v>32</v>
      </c>
      <c r="K3" s="61" t="s">
        <v>76</v>
      </c>
      <c r="L3" s="19">
        <v>44</v>
      </c>
      <c r="M3" s="43">
        <f t="shared" si="3"/>
        <v>36.271020408000027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94.27301587300002</v>
      </c>
      <c r="T3" s="11" t="s">
        <v>93</v>
      </c>
      <c r="U3" s="22">
        <v>33.690702948000002</v>
      </c>
      <c r="V3" s="32">
        <f>U6-U5</f>
        <v>36.271020408000027</v>
      </c>
      <c r="W3" s="22">
        <v>2</v>
      </c>
      <c r="X3" s="32">
        <f>U7-U5</f>
        <v>94.27301587300002</v>
      </c>
      <c r="Y3" s="22">
        <v>2</v>
      </c>
      <c r="Z3" s="32">
        <f t="shared" ref="Z3:Z11" si="5">X3</f>
        <v>94.27301587300002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47.544672475465532</v>
      </c>
      <c r="G4" s="13">
        <f t="shared" si="1"/>
        <v>47.398580481651578</v>
      </c>
      <c r="H4" s="18">
        <f t="shared" si="2"/>
        <v>0.30822018788201372</v>
      </c>
      <c r="I4" s="13"/>
      <c r="J4" s="11" t="s">
        <v>39</v>
      </c>
      <c r="K4" s="61" t="s">
        <v>392</v>
      </c>
      <c r="L4" s="19">
        <v>32.5</v>
      </c>
      <c r="M4" s="43">
        <f t="shared" si="3"/>
        <v>41.014058957000032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138.61174603199999</v>
      </c>
      <c r="T4" s="11" t="s">
        <v>94</v>
      </c>
      <c r="U4" s="22">
        <v>325.11537414999998</v>
      </c>
      <c r="V4" s="32">
        <f>U9-U8</f>
        <v>41.014058957000032</v>
      </c>
      <c r="W4" s="22">
        <v>3</v>
      </c>
      <c r="X4" s="32">
        <f>U10-U8</f>
        <v>138.61174603199999</v>
      </c>
      <c r="Y4" s="22">
        <v>3</v>
      </c>
      <c r="Z4" s="32">
        <f t="shared" si="5"/>
        <v>138.61174603199999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172.71130521204836</v>
      </c>
      <c r="G5" s="13">
        <f t="shared" si="1"/>
        <v>162.24369209051744</v>
      </c>
      <c r="H5" s="37">
        <f t="shared" si="2"/>
        <v>6.4517843416007361</v>
      </c>
      <c r="I5" s="13"/>
      <c r="J5" s="11" t="s">
        <v>37</v>
      </c>
      <c r="K5" s="61" t="s">
        <v>386</v>
      </c>
      <c r="L5" s="19">
        <v>88</v>
      </c>
      <c r="M5" s="43">
        <f t="shared" si="3"/>
        <v>30.571247166000035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161.23893424100004</v>
      </c>
      <c r="T5" s="11" t="s">
        <v>95</v>
      </c>
      <c r="U5" s="22">
        <v>333.32244897999999</v>
      </c>
      <c r="V5" s="32">
        <f>U12-U11</f>
        <v>30.571247166000035</v>
      </c>
      <c r="W5" s="22">
        <v>4</v>
      </c>
      <c r="X5" s="32">
        <f>U13-U11</f>
        <v>161.23893424100004</v>
      </c>
      <c r="Y5" s="22">
        <v>4</v>
      </c>
      <c r="Z5" s="32">
        <f t="shared" si="5"/>
        <v>161.23893424100004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58.067064606985397</v>
      </c>
      <c r="G6" s="13">
        <f t="shared" si="1"/>
        <v>57.139275601741048</v>
      </c>
      <c r="H6" s="18">
        <f t="shared" si="2"/>
        <v>1.6237325298119103</v>
      </c>
      <c r="I6" s="13"/>
      <c r="J6" s="11" t="s">
        <v>37</v>
      </c>
      <c r="K6" s="61" t="s">
        <v>387</v>
      </c>
      <c r="L6" s="19">
        <v>69</v>
      </c>
      <c r="M6" s="43">
        <f t="shared" si="3"/>
        <v>71.296870747999947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258.31619047599997</v>
      </c>
      <c r="T6" s="11" t="s">
        <v>96</v>
      </c>
      <c r="U6" s="22">
        <v>369.59346938800002</v>
      </c>
      <c r="V6" s="32">
        <f>U15-U14</f>
        <v>71.296870747999947</v>
      </c>
      <c r="W6" s="22">
        <v>5</v>
      </c>
      <c r="X6" s="32">
        <f>U16-U14</f>
        <v>258.31619047599997</v>
      </c>
      <c r="Y6" s="22">
        <v>5</v>
      </c>
      <c r="Z6" s="32">
        <f t="shared" si="5"/>
        <v>258.31619047599997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47.329749762260604</v>
      </c>
      <c r="G7" s="25">
        <f t="shared" si="1"/>
        <v>46.493017115639745</v>
      </c>
      <c r="H7" s="18">
        <f t="shared" si="2"/>
        <v>1.7996953059417429</v>
      </c>
      <c r="I7" s="13"/>
      <c r="J7" s="11" t="s">
        <v>37</v>
      </c>
      <c r="K7" s="61" t="s">
        <v>388</v>
      </c>
      <c r="L7" s="19">
        <v>39</v>
      </c>
      <c r="M7" s="43">
        <f t="shared" si="3"/>
        <v>49.440362810999886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232.29294784500007</v>
      </c>
      <c r="T7" s="11" t="s">
        <v>97</v>
      </c>
      <c r="U7" s="22">
        <v>427.59546485300001</v>
      </c>
      <c r="V7" s="32">
        <f>U18-U17</f>
        <v>49.440362810999886</v>
      </c>
      <c r="W7" s="22">
        <v>6</v>
      </c>
      <c r="X7" s="32">
        <f>U19-U17</f>
        <v>232.29294784500007</v>
      </c>
      <c r="Y7" s="22">
        <v>6</v>
      </c>
      <c r="Z7" s="32">
        <f t="shared" si="5"/>
        <v>232.29294784500007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49.015975577138825</v>
      </c>
      <c r="G8" s="25">
        <f t="shared" si="1"/>
        <v>47.397763442521097</v>
      </c>
      <c r="H8" s="18">
        <f t="shared" si="2"/>
        <v>3.4141107450779229</v>
      </c>
      <c r="I8" s="13"/>
      <c r="J8" s="11" t="s">
        <v>37</v>
      </c>
      <c r="K8" s="61" t="s">
        <v>389</v>
      </c>
      <c r="L8" s="19">
        <v>40</v>
      </c>
      <c r="M8" s="43">
        <f t="shared" si="3"/>
        <v>48.963628118000088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187.35061224499987</v>
      </c>
      <c r="T8" s="11" t="s">
        <v>98</v>
      </c>
      <c r="U8" s="22">
        <v>434.01578231299999</v>
      </c>
      <c r="V8" s="32">
        <f>U21-U20</f>
        <v>48.963628118000088</v>
      </c>
      <c r="W8" s="22">
        <v>7</v>
      </c>
      <c r="X8" s="32">
        <f>U22-U20</f>
        <v>187.35061224499987</v>
      </c>
      <c r="Y8" s="22">
        <v>7</v>
      </c>
      <c r="Z8" s="32">
        <f t="shared" si="5"/>
        <v>187.35061224499987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125.25677838716622</v>
      </c>
      <c r="G9" s="25">
        <f t="shared" si="1"/>
        <v>108.60830501867036</v>
      </c>
      <c r="H9" s="41">
        <f t="shared" si="2"/>
        <v>15.328913719474668</v>
      </c>
      <c r="I9" s="13"/>
      <c r="J9" s="11" t="s">
        <v>37</v>
      </c>
      <c r="K9" s="11" t="s">
        <v>40</v>
      </c>
      <c r="L9" s="19">
        <v>76</v>
      </c>
      <c r="M9" s="43">
        <f t="shared" si="3"/>
        <v>36.405215420000104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114.3558956920001</v>
      </c>
      <c r="T9" s="11" t="s">
        <v>99</v>
      </c>
      <c r="U9" s="22">
        <v>475.02984127000002</v>
      </c>
      <c r="V9" s="32">
        <f>U24-U23</f>
        <v>36.405215420000104</v>
      </c>
      <c r="W9" s="22">
        <v>8</v>
      </c>
      <c r="X9" s="32">
        <f>U25-U23</f>
        <v>114.3558956920001</v>
      </c>
      <c r="Y9" s="22">
        <v>8</v>
      </c>
      <c r="Z9" s="32">
        <f t="shared" si="5"/>
        <v>114.3558956920001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50.148705389238884</v>
      </c>
      <c r="G10" s="25">
        <f t="shared" si="1"/>
        <v>44.806295412343431</v>
      </c>
      <c r="H10" s="41">
        <f t="shared" si="2"/>
        <v>11.92334677020342</v>
      </c>
      <c r="I10" s="13"/>
      <c r="J10" s="11" t="s">
        <v>41</v>
      </c>
      <c r="K10" s="61" t="s">
        <v>388</v>
      </c>
      <c r="L10" s="19">
        <v>39</v>
      </c>
      <c r="M10" s="43">
        <f t="shared" si="3"/>
        <v>46.661224489000006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172.74358276600015</v>
      </c>
      <c r="T10" s="11" t="s">
        <v>100</v>
      </c>
      <c r="U10" s="22">
        <v>572.62752834499997</v>
      </c>
      <c r="V10" s="32">
        <f>U27-U26</f>
        <v>46.661224489000006</v>
      </c>
      <c r="W10" s="22">
        <v>9</v>
      </c>
      <c r="X10" s="32">
        <f>U28-U26</f>
        <v>172.74358276600015</v>
      </c>
      <c r="Y10" s="22">
        <v>9</v>
      </c>
      <c r="Z10" s="32">
        <f t="shared" si="5"/>
        <v>172.74358276600015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44.913577373017375</v>
      </c>
      <c r="G11" s="25">
        <f t="shared" si="1"/>
        <v>44.123538041682608</v>
      </c>
      <c r="H11" s="18">
        <f t="shared" si="2"/>
        <v>1.790516731882275</v>
      </c>
      <c r="I11" s="13"/>
      <c r="J11" s="11" t="s">
        <v>37</v>
      </c>
      <c r="K11" s="61" t="s">
        <v>59</v>
      </c>
      <c r="L11" s="19">
        <v>28</v>
      </c>
      <c r="M11" s="43">
        <f t="shared" si="3"/>
        <v>37.405170068000189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182.21566893400018</v>
      </c>
      <c r="T11" s="11" t="s">
        <v>101</v>
      </c>
      <c r="U11" s="22">
        <v>580.19773242600002</v>
      </c>
      <c r="V11" s="32">
        <f>U30-U29</f>
        <v>37.405170068000189</v>
      </c>
      <c r="W11" s="22">
        <v>10</v>
      </c>
      <c r="X11" s="32">
        <f>U31-U29</f>
        <v>182.21566893400018</v>
      </c>
      <c r="Y11" s="22">
        <v>10</v>
      </c>
      <c r="Z11" s="32">
        <f t="shared" si="5"/>
        <v>182.21566893400018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51.573202651319122</v>
      </c>
      <c r="G12" s="25">
        <f t="shared" si="1"/>
        <v>51.978833965280366</v>
      </c>
      <c r="H12" s="18">
        <f t="shared" si="2"/>
        <v>-0.78037786348225613</v>
      </c>
      <c r="I12" s="18"/>
      <c r="J12" s="11" t="s">
        <v>32</v>
      </c>
      <c r="K12" s="39" t="s">
        <v>172</v>
      </c>
      <c r="L12" s="19">
        <v>28</v>
      </c>
      <c r="M12" s="43">
        <f t="shared" si="3"/>
        <v>32.575056688999894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66.565555555000174</v>
      </c>
      <c r="T12" s="11" t="s">
        <v>102</v>
      </c>
      <c r="U12" s="22">
        <v>610.76897959200005</v>
      </c>
      <c r="V12" s="32">
        <f>U33-U32</f>
        <v>32.575056688999894</v>
      </c>
      <c r="W12" s="22" t="s">
        <v>68</v>
      </c>
      <c r="X12" s="32">
        <f>U38-U32</f>
        <v>231.38054421800007</v>
      </c>
      <c r="Y12" s="22">
        <v>11</v>
      </c>
      <c r="Z12" s="32">
        <f>V12+X30</f>
        <v>66.565555555000174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65.718240073907722</v>
      </c>
      <c r="G13" s="25">
        <f t="shared" si="1"/>
        <v>65.591296851073565</v>
      </c>
      <c r="H13" s="18">
        <f t="shared" si="2"/>
        <v>0.19353668692110854</v>
      </c>
      <c r="I13" s="18"/>
      <c r="J13" s="11" t="s">
        <v>32</v>
      </c>
      <c r="K13" s="39" t="s">
        <v>174</v>
      </c>
      <c r="L13" s="19">
        <v>24.3333333</v>
      </c>
      <c r="M13" s="43">
        <f t="shared" si="3"/>
        <v>22.21605442200007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44.51809523799966</v>
      </c>
      <c r="T13" s="11" t="s">
        <v>103</v>
      </c>
      <c r="U13" s="22">
        <v>741.43666666700005</v>
      </c>
      <c r="V13" s="32">
        <f>U34-U33</f>
        <v>22.21605442200007</v>
      </c>
      <c r="W13" s="22" t="s">
        <v>42</v>
      </c>
      <c r="X13" s="32">
        <f>U41-U39</f>
        <v>158.6936961450001</v>
      </c>
      <c r="Y13" s="22">
        <v>12</v>
      </c>
      <c r="Z13" s="32">
        <f>V13+X31</f>
        <v>44.51809523799966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36.358918834748522</v>
      </c>
      <c r="G14" s="25">
        <f t="shared" si="1"/>
        <v>34.913619798656839</v>
      </c>
      <c r="H14" s="18">
        <f t="shared" si="2"/>
        <v>4.1396424788565893</v>
      </c>
      <c r="I14" s="18"/>
      <c r="J14" s="11" t="s">
        <v>37</v>
      </c>
      <c r="K14" s="39" t="s">
        <v>173</v>
      </c>
      <c r="L14" s="19">
        <v>34</v>
      </c>
      <c r="M14" s="43">
        <f t="shared" si="3"/>
        <v>56.107278911999856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120.29689342500023</v>
      </c>
      <c r="T14" s="11" t="s">
        <v>104</v>
      </c>
      <c r="U14" s="22">
        <v>747.62448979600003</v>
      </c>
      <c r="V14" s="32">
        <f>U35-U34</f>
        <v>56.107278911999856</v>
      </c>
      <c r="W14" s="22" t="s">
        <v>43</v>
      </c>
      <c r="X14" s="32">
        <f>U44-U42</f>
        <v>144.33814058899998</v>
      </c>
      <c r="Y14" s="22">
        <v>13</v>
      </c>
      <c r="Z14" s="32">
        <f>V14+X32</f>
        <v>120.29689342500023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40.3952387209428</v>
      </c>
      <c r="G15" s="25">
        <f t="shared" si="1"/>
        <v>36.296337787337357</v>
      </c>
      <c r="H15" s="41">
        <f t="shared" si="2"/>
        <v>11.292877418160405</v>
      </c>
      <c r="I15" s="13"/>
      <c r="J15" s="11" t="s">
        <v>37</v>
      </c>
      <c r="K15" s="61" t="s">
        <v>388</v>
      </c>
      <c r="L15" s="19">
        <v>26</v>
      </c>
      <c r="M15" s="43">
        <f t="shared" si="3"/>
        <v>38.618412699000146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158.6936961450001</v>
      </c>
      <c r="T15" s="11" t="s">
        <v>105</v>
      </c>
      <c r="U15" s="22">
        <v>818.92136054399998</v>
      </c>
      <c r="V15" s="32">
        <f>U40-U39</f>
        <v>38.618412699000146</v>
      </c>
      <c r="W15" s="22">
        <v>12</v>
      </c>
      <c r="X15" s="32">
        <f>U47-U45</f>
        <v>161.87210884400019</v>
      </c>
      <c r="Y15" s="22">
        <v>14</v>
      </c>
      <c r="Z15" s="32">
        <f t="shared" ref="Z15:Z27" si="7">X13</f>
        <v>158.6936961450001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85.166171154041891</v>
      </c>
      <c r="G16" s="25">
        <f t="shared" si="1"/>
        <v>77.595540266046299</v>
      </c>
      <c r="H16" s="37">
        <f t="shared" si="2"/>
        <v>9.7565283546434607</v>
      </c>
      <c r="I16" s="13"/>
      <c r="J16" s="11" t="s">
        <v>32</v>
      </c>
      <c r="K16" s="61" t="s">
        <v>387</v>
      </c>
      <c r="L16" s="19">
        <v>46</v>
      </c>
      <c r="M16" s="43">
        <f t="shared" si="3"/>
        <v>32.40723356000035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144.33814058899998</v>
      </c>
      <c r="T16" s="11" t="s">
        <v>106</v>
      </c>
      <c r="U16" s="22">
        <v>1005.940680272</v>
      </c>
      <c r="V16" s="32">
        <f>U43-U42</f>
        <v>32.40723356000035</v>
      </c>
      <c r="W16" s="22">
        <v>13</v>
      </c>
      <c r="X16" s="32">
        <f>U50-U48</f>
        <v>117.34317460300008</v>
      </c>
      <c r="Y16" s="22">
        <v>15</v>
      </c>
      <c r="Z16" s="32">
        <f t="shared" si="7"/>
        <v>144.33814058899998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49.149849647297813</v>
      </c>
      <c r="G17" s="13">
        <f t="shared" si="1"/>
        <v>48.649517549618849</v>
      </c>
      <c r="H17" s="18">
        <f t="shared" si="2"/>
        <v>1.0284420542683959</v>
      </c>
      <c r="I17" s="13"/>
      <c r="J17" s="11" t="s">
        <v>37</v>
      </c>
      <c r="K17" s="61" t="s">
        <v>390</v>
      </c>
      <c r="L17" s="19">
        <v>39.25</v>
      </c>
      <c r="M17" s="43">
        <f t="shared" si="3"/>
        <v>47.91469387799998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161.87210884400019</v>
      </c>
      <c r="T17" s="11" t="s">
        <v>107</v>
      </c>
      <c r="U17" s="22">
        <v>1012.016326531</v>
      </c>
      <c r="V17" s="32">
        <f>U46-U45</f>
        <v>47.91469387799998</v>
      </c>
      <c r="W17" s="22">
        <v>14</v>
      </c>
      <c r="X17" s="32">
        <f>U53-U51</f>
        <v>126.10115646299982</v>
      </c>
      <c r="Y17" s="22">
        <v>16</v>
      </c>
      <c r="Z17" s="32">
        <f t="shared" si="7"/>
        <v>161.87210884400019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45.260385770176349</v>
      </c>
      <c r="G18" s="13">
        <f t="shared" si="1"/>
        <v>43.973584466736213</v>
      </c>
      <c r="H18" s="18">
        <f t="shared" si="2"/>
        <v>2.9263052331190686</v>
      </c>
      <c r="I18" s="13"/>
      <c r="J18" s="11" t="s">
        <v>37</v>
      </c>
      <c r="K18" s="11" t="s">
        <v>58</v>
      </c>
      <c r="L18" s="19">
        <v>25</v>
      </c>
      <c r="M18" s="43">
        <f t="shared" si="3"/>
        <v>33.141564626000218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117.34317460300008</v>
      </c>
      <c r="T18" s="11" t="s">
        <v>108</v>
      </c>
      <c r="U18" s="22">
        <v>1061.4566893419999</v>
      </c>
      <c r="V18" s="32">
        <f>U49-U48</f>
        <v>33.141564626000218</v>
      </c>
      <c r="W18" s="22">
        <v>15</v>
      </c>
      <c r="X18" s="32">
        <f>U56-U54</f>
        <v>185.64444444500032</v>
      </c>
      <c r="Y18" s="22">
        <v>17</v>
      </c>
      <c r="Z18" s="32">
        <f t="shared" si="7"/>
        <v>117.34317460300008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80.729734814079578</v>
      </c>
      <c r="G19" s="25">
        <f t="shared" si="1"/>
        <v>67.326805226335125</v>
      </c>
      <c r="H19" s="41">
        <f t="shared" si="2"/>
        <v>19.907271023312788</v>
      </c>
      <c r="I19" s="13"/>
      <c r="J19" s="11" t="s">
        <v>37</v>
      </c>
      <c r="K19" s="61" t="s">
        <v>391</v>
      </c>
      <c r="L19" s="19">
        <v>36.5</v>
      </c>
      <c r="M19" s="43">
        <f t="shared" si="3"/>
        <v>27.127551019999828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126.10115646299982</v>
      </c>
      <c r="T19" s="11" t="s">
        <v>109</v>
      </c>
      <c r="U19" s="22">
        <v>1244.3092743760001</v>
      </c>
      <c r="V19" s="32">
        <f>U52-U51</f>
        <v>27.127551019999828</v>
      </c>
      <c r="W19" s="22">
        <v>16</v>
      </c>
      <c r="X19" s="32">
        <f>U59-U57</f>
        <v>44.616394558000138</v>
      </c>
      <c r="Y19" s="22">
        <v>18</v>
      </c>
      <c r="Z19" s="32">
        <f t="shared" si="7"/>
        <v>126.10115646299982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67.478359709169979</v>
      </c>
      <c r="G20" s="25">
        <f t="shared" si="1"/>
        <v>63.34689968858217</v>
      </c>
      <c r="H20" s="37">
        <f t="shared" si="2"/>
        <v>6.5219608866390599</v>
      </c>
      <c r="I20" s="13"/>
      <c r="J20" s="11" t="s">
        <v>32</v>
      </c>
      <c r="K20" s="11" t="s">
        <v>59</v>
      </c>
      <c r="L20" s="19">
        <v>56</v>
      </c>
      <c r="M20" s="43">
        <f t="shared" si="3"/>
        <v>49.793741497000156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185.64444444500032</v>
      </c>
      <c r="T20" s="11" t="s">
        <v>110</v>
      </c>
      <c r="U20" s="22">
        <v>1249.330793651</v>
      </c>
      <c r="V20" s="32">
        <f>U55-U54</f>
        <v>49.793741497000156</v>
      </c>
      <c r="W20" s="22">
        <v>17</v>
      </c>
      <c r="X20" s="32">
        <f>U62-U60</f>
        <v>88.165102040999955</v>
      </c>
      <c r="Y20" s="22">
        <v>19</v>
      </c>
      <c r="Z20" s="32">
        <f t="shared" si="7"/>
        <v>185.64444444500032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107.82073024174511</v>
      </c>
      <c r="G21" s="25">
        <f t="shared" si="1"/>
        <v>100.85978583836751</v>
      </c>
      <c r="H21" s="37">
        <f t="shared" si="2"/>
        <v>6.9016053777199495</v>
      </c>
      <c r="I21" s="13"/>
      <c r="J21" s="11" t="s">
        <v>37</v>
      </c>
      <c r="K21" s="11" t="s">
        <v>60</v>
      </c>
      <c r="L21" s="19">
        <v>34</v>
      </c>
      <c r="M21" s="43">
        <f t="shared" si="3"/>
        <v>18.920294784000362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44.616394558000138</v>
      </c>
      <c r="T21" s="11" t="s">
        <v>111</v>
      </c>
      <c r="U21" s="22">
        <v>1298.2944217690001</v>
      </c>
      <c r="V21" s="32">
        <f>U58-U57</f>
        <v>18.920294784000362</v>
      </c>
      <c r="W21" s="22">
        <v>18</v>
      </c>
      <c r="X21" s="32">
        <f>U65-U63</f>
        <v>230.28589569199994</v>
      </c>
      <c r="Y21" s="22">
        <v>20</v>
      </c>
      <c r="Z21" s="32">
        <f t="shared" si="7"/>
        <v>44.616394558000138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63.487656607123412</v>
      </c>
      <c r="G22" s="13">
        <f t="shared" si="1"/>
        <v>58.753450969649087</v>
      </c>
      <c r="H22" s="37">
        <f t="shared" si="2"/>
        <v>8.0577490502131095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36.227482993000194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88.165102040999955</v>
      </c>
      <c r="T22" s="11" t="s">
        <v>112</v>
      </c>
      <c r="U22" s="22">
        <v>1436.6814058959999</v>
      </c>
      <c r="V22" s="32">
        <f>U61-U60</f>
        <v>36.227482993000194</v>
      </c>
      <c r="W22" s="22">
        <v>19</v>
      </c>
      <c r="X22" s="32">
        <f>U68-U66</f>
        <v>220.50249433099998</v>
      </c>
      <c r="Y22" s="22">
        <v>21</v>
      </c>
      <c r="Z22" s="32">
        <f t="shared" si="7"/>
        <v>88.165102040999955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45.913040998092349</v>
      </c>
      <c r="G23" s="13">
        <f t="shared" si="1"/>
        <v>43.380859127218571</v>
      </c>
      <c r="H23" s="37">
        <f t="shared" si="2"/>
        <v>5.8370947966888105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47.698866213000201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230.28589569199994</v>
      </c>
      <c r="T23" s="11" t="s">
        <v>113</v>
      </c>
      <c r="U23" s="22">
        <v>1442.853151927</v>
      </c>
      <c r="V23" s="32">
        <f>U64-U63</f>
        <v>47.698866213000201</v>
      </c>
      <c r="W23" s="22">
        <v>20</v>
      </c>
      <c r="X23" s="32">
        <f>U71-U69</f>
        <v>77.584557823000068</v>
      </c>
      <c r="Y23" s="22">
        <v>22</v>
      </c>
      <c r="Z23" s="32">
        <f t="shared" si="7"/>
        <v>230.28589569199994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34.52420424393631</v>
      </c>
      <c r="G24" s="13">
        <f t="shared" si="1"/>
        <v>33.741114913791826</v>
      </c>
      <c r="H24" s="18">
        <f t="shared" si="2"/>
        <v>2.3208756798501446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59.088979592000214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220.50249433099998</v>
      </c>
      <c r="T24" s="11" t="s">
        <v>114</v>
      </c>
      <c r="U24" s="22">
        <v>1479.2583673470001</v>
      </c>
      <c r="V24" s="32">
        <f>U67-U66</f>
        <v>59.088979592000214</v>
      </c>
      <c r="W24" s="22">
        <v>21</v>
      </c>
      <c r="X24" s="32">
        <f>U74-U72</f>
        <v>148.50485260699998</v>
      </c>
      <c r="Y24" s="22">
        <v>23</v>
      </c>
      <c r="Z24" s="32">
        <f t="shared" si="7"/>
        <v>220.50249433099998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99.416447674095593</v>
      </c>
      <c r="G25" s="13">
        <f t="shared" si="1"/>
        <v>98.98877064584174</v>
      </c>
      <c r="H25" s="18">
        <f t="shared" si="2"/>
        <v>0.43204600427252521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21.123265306000121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77.584557823000068</v>
      </c>
      <c r="T25" s="11" t="s">
        <v>115</v>
      </c>
      <c r="U25" s="22">
        <v>1557.2090476190001</v>
      </c>
      <c r="V25" s="32">
        <f>U70-U69</f>
        <v>21.123265306000121</v>
      </c>
      <c r="W25" s="22">
        <v>22</v>
      </c>
      <c r="X25" s="32">
        <f>U77-U75</f>
        <v>208.18866213100046</v>
      </c>
      <c r="Y25" s="22">
        <v>24</v>
      </c>
      <c r="Z25" s="32">
        <f t="shared" si="7"/>
        <v>77.584557823000068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41.848212768516035</v>
      </c>
      <c r="G26" s="13">
        <f t="shared" si="1"/>
        <v>38.584557335400561</v>
      </c>
      <c r="H26" s="18">
        <f t="shared" si="2"/>
        <v>8.4584498527371608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53.76573696100013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148.50485260699998</v>
      </c>
      <c r="T26" s="11" t="s">
        <v>116</v>
      </c>
      <c r="U26" s="22">
        <v>1563.63537415</v>
      </c>
      <c r="V26" s="32">
        <f>U73-U72</f>
        <v>53.76573696100013</v>
      </c>
      <c r="W26" s="22">
        <v>23</v>
      </c>
      <c r="X26" s="2">
        <f>SUM(X2:X25)</f>
        <v>4008.4192743770018</v>
      </c>
      <c r="Z26" s="32">
        <f t="shared" si="7"/>
        <v>148.50485260699998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55.996049661202093</v>
      </c>
      <c r="G27" s="13">
        <f t="shared" si="1"/>
        <v>52.740624237697219</v>
      </c>
      <c r="H27" s="18">
        <f t="shared" si="2"/>
        <v>6.1725197047971347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96.435374149999916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208.18866213100046</v>
      </c>
      <c r="T27" s="11" t="s">
        <v>117</v>
      </c>
      <c r="U27" s="22">
        <v>1610.296598639</v>
      </c>
      <c r="V27" s="32">
        <f>U76-U75</f>
        <v>96.435374149999916</v>
      </c>
      <c r="W27" s="22">
        <v>24</v>
      </c>
      <c r="X27" s="32">
        <f t="shared" ref="X27:X32" si="8">U33-U32</f>
        <v>32.575056688999894</v>
      </c>
      <c r="Y27" s="43" t="str">
        <f>W12</f>
        <v>11a</v>
      </c>
      <c r="Z27" s="32">
        <f t="shared" si="7"/>
        <v>208.18866213100046</v>
      </c>
      <c r="AA27" s="21">
        <v>24</v>
      </c>
    </row>
    <row r="28" spans="1:27" x14ac:dyDescent="0.3">
      <c r="T28" s="11" t="s">
        <v>118</v>
      </c>
      <c r="U28" s="22">
        <v>1736.3789569160001</v>
      </c>
      <c r="X28" s="32">
        <f t="shared" si="8"/>
        <v>22.21605442200007</v>
      </c>
      <c r="Y28" s="43" t="str">
        <f>W13</f>
        <v>11b</v>
      </c>
    </row>
    <row r="29" spans="1:27" x14ac:dyDescent="0.3">
      <c r="T29" s="11" t="s">
        <v>119</v>
      </c>
      <c r="U29" s="22">
        <v>1740.8841723359999</v>
      </c>
      <c r="X29" s="32">
        <f t="shared" si="8"/>
        <v>56.107278911999856</v>
      </c>
      <c r="Y29" s="43" t="str">
        <f>W14</f>
        <v>11c</v>
      </c>
    </row>
    <row r="30" spans="1:27" x14ac:dyDescent="0.3">
      <c r="T30" s="11" t="s">
        <v>120</v>
      </c>
      <c r="U30" s="22">
        <v>1778.2893424040001</v>
      </c>
      <c r="X30" s="32">
        <f t="shared" si="8"/>
        <v>33.99049886600028</v>
      </c>
      <c r="Y30" s="21" t="s">
        <v>69</v>
      </c>
    </row>
    <row r="31" spans="1:27" x14ac:dyDescent="0.3">
      <c r="T31" s="11" t="s">
        <v>121</v>
      </c>
      <c r="U31" s="22">
        <v>1923.0998412700001</v>
      </c>
      <c r="X31" s="32">
        <f t="shared" si="8"/>
        <v>22.30204081599959</v>
      </c>
      <c r="Y31" s="21" t="s">
        <v>70</v>
      </c>
    </row>
    <row r="32" spans="1:27" x14ac:dyDescent="0.3">
      <c r="T32" s="11" t="s">
        <v>122</v>
      </c>
      <c r="U32" s="22">
        <v>1928.8888888890001</v>
      </c>
      <c r="X32" s="32">
        <f t="shared" si="8"/>
        <v>64.189614513000379</v>
      </c>
      <c r="Y32" s="21" t="s">
        <v>71</v>
      </c>
    </row>
    <row r="33" spans="20:21" x14ac:dyDescent="0.3">
      <c r="T33" s="11" t="s">
        <v>123</v>
      </c>
      <c r="U33" s="22">
        <v>1961.463945578</v>
      </c>
    </row>
    <row r="34" spans="20:21" x14ac:dyDescent="0.3">
      <c r="T34" s="11" t="s">
        <v>124</v>
      </c>
      <c r="U34" s="22">
        <v>1983.68</v>
      </c>
    </row>
    <row r="35" spans="20:21" x14ac:dyDescent="0.3">
      <c r="T35" s="11" t="s">
        <v>125</v>
      </c>
      <c r="U35" s="22">
        <v>2039.7872789119999</v>
      </c>
    </row>
    <row r="36" spans="20:21" x14ac:dyDescent="0.3">
      <c r="T36" s="11" t="s">
        <v>126</v>
      </c>
      <c r="U36" s="22">
        <v>2073.7777777780002</v>
      </c>
    </row>
    <row r="37" spans="20:21" x14ac:dyDescent="0.3">
      <c r="T37" s="11" t="s">
        <v>127</v>
      </c>
      <c r="U37" s="22">
        <v>2096.0798185939998</v>
      </c>
    </row>
    <row r="38" spans="20:21" x14ac:dyDescent="0.3">
      <c r="T38" s="11" t="s">
        <v>128</v>
      </c>
      <c r="U38" s="22">
        <v>2160.2694331070002</v>
      </c>
    </row>
    <row r="39" spans="20:21" x14ac:dyDescent="0.3">
      <c r="T39" s="11" t="s">
        <v>129</v>
      </c>
      <c r="U39" s="22">
        <v>2166.6742857139998</v>
      </c>
    </row>
    <row r="40" spans="20:21" x14ac:dyDescent="0.3">
      <c r="T40" s="11" t="s">
        <v>130</v>
      </c>
      <c r="U40" s="22">
        <v>2205.2926984129999</v>
      </c>
    </row>
    <row r="41" spans="20:21" x14ac:dyDescent="0.3">
      <c r="T41" s="11" t="s">
        <v>131</v>
      </c>
      <c r="U41" s="22">
        <v>2325.3679818589999</v>
      </c>
    </row>
    <row r="42" spans="20:21" x14ac:dyDescent="0.3">
      <c r="T42" s="11" t="s">
        <v>132</v>
      </c>
      <c r="U42" s="22">
        <v>2333.1845804989998</v>
      </c>
    </row>
    <row r="43" spans="20:21" x14ac:dyDescent="0.3">
      <c r="T43" s="11" t="s">
        <v>133</v>
      </c>
      <c r="U43" s="22">
        <v>2365.5918140590002</v>
      </c>
    </row>
    <row r="44" spans="20:21" x14ac:dyDescent="0.3">
      <c r="T44" s="11" t="s">
        <v>134</v>
      </c>
      <c r="U44" s="22">
        <v>2477.5227210879998</v>
      </c>
    </row>
    <row r="45" spans="20:21" x14ac:dyDescent="0.3">
      <c r="T45" s="11" t="s">
        <v>135</v>
      </c>
      <c r="U45" s="22">
        <v>2484.0881632649998</v>
      </c>
    </row>
    <row r="46" spans="20:21" x14ac:dyDescent="0.3">
      <c r="T46" s="11" t="s">
        <v>136</v>
      </c>
      <c r="U46" s="22">
        <v>2532.0028571429998</v>
      </c>
    </row>
    <row r="47" spans="20:21" x14ac:dyDescent="0.3">
      <c r="T47" s="11" t="s">
        <v>137</v>
      </c>
      <c r="U47" s="22">
        <v>2645.960272109</v>
      </c>
    </row>
    <row r="48" spans="20:21" x14ac:dyDescent="0.3">
      <c r="T48" s="11" t="s">
        <v>138</v>
      </c>
      <c r="U48" s="22">
        <v>2651.8882539679998</v>
      </c>
    </row>
    <row r="49" spans="20:21" x14ac:dyDescent="0.3">
      <c r="T49" s="11" t="s">
        <v>139</v>
      </c>
      <c r="U49" s="22">
        <v>2685.0298185940001</v>
      </c>
    </row>
    <row r="50" spans="20:21" x14ac:dyDescent="0.3">
      <c r="T50" s="11" t="s">
        <v>140</v>
      </c>
      <c r="U50" s="22">
        <v>2769.2314285709999</v>
      </c>
    </row>
    <row r="51" spans="20:21" x14ac:dyDescent="0.3">
      <c r="T51" s="11" t="s">
        <v>141</v>
      </c>
      <c r="U51" s="22">
        <v>2775.4869841270001</v>
      </c>
    </row>
    <row r="52" spans="20:21" x14ac:dyDescent="0.3">
      <c r="T52" s="11" t="s">
        <v>142</v>
      </c>
      <c r="U52" s="22">
        <v>2802.614535147</v>
      </c>
    </row>
    <row r="53" spans="20:21" x14ac:dyDescent="0.3">
      <c r="T53" s="11" t="s">
        <v>143</v>
      </c>
      <c r="U53" s="22">
        <v>2901.58814059</v>
      </c>
    </row>
    <row r="54" spans="20:21" x14ac:dyDescent="0.3">
      <c r="T54" s="11" t="s">
        <v>144</v>
      </c>
      <c r="U54" s="22">
        <v>2907.3371428569999</v>
      </c>
    </row>
    <row r="55" spans="20:21" x14ac:dyDescent="0.3">
      <c r="T55" s="11" t="s">
        <v>145</v>
      </c>
      <c r="U55" s="22">
        <v>2957.130884354</v>
      </c>
    </row>
    <row r="56" spans="20:21" x14ac:dyDescent="0.3">
      <c r="T56" s="11" t="s">
        <v>146</v>
      </c>
      <c r="U56" s="22">
        <v>3092.9815873020002</v>
      </c>
    </row>
    <row r="57" spans="20:21" x14ac:dyDescent="0.3">
      <c r="T57" s="11" t="s">
        <v>147</v>
      </c>
      <c r="U57" s="22">
        <v>3097.5151020409999</v>
      </c>
    </row>
    <row r="58" spans="20:21" x14ac:dyDescent="0.3">
      <c r="T58" s="11" t="s">
        <v>148</v>
      </c>
      <c r="U58" s="22">
        <v>3116.4353968250002</v>
      </c>
    </row>
    <row r="59" spans="20:21" x14ac:dyDescent="0.3">
      <c r="T59" s="11" t="s">
        <v>149</v>
      </c>
      <c r="U59" s="22">
        <v>3142.131496599</v>
      </c>
    </row>
    <row r="60" spans="20:21" x14ac:dyDescent="0.3">
      <c r="T60" s="11" t="s">
        <v>150</v>
      </c>
      <c r="U60" s="22">
        <v>3149.9232653059998</v>
      </c>
    </row>
    <row r="61" spans="20:21" x14ac:dyDescent="0.3">
      <c r="T61" s="11" t="s">
        <v>151</v>
      </c>
      <c r="U61" s="22">
        <v>3186.150748299</v>
      </c>
    </row>
    <row r="62" spans="20:21" x14ac:dyDescent="0.3">
      <c r="T62" s="11" t="s">
        <v>152</v>
      </c>
      <c r="U62" s="22">
        <v>3238.0883673469998</v>
      </c>
    </row>
    <row r="63" spans="20:21" x14ac:dyDescent="0.3">
      <c r="T63" s="11" t="s">
        <v>153</v>
      </c>
      <c r="U63" s="22">
        <v>3244.8725623579999</v>
      </c>
    </row>
    <row r="64" spans="20:21" x14ac:dyDescent="0.3">
      <c r="T64" s="11" t="s">
        <v>154</v>
      </c>
      <c r="U64" s="22">
        <v>3292.5714285710001</v>
      </c>
    </row>
    <row r="65" spans="20:21" x14ac:dyDescent="0.3">
      <c r="T65" s="11" t="s">
        <v>155</v>
      </c>
      <c r="U65" s="22">
        <v>3475.1584580499998</v>
      </c>
    </row>
    <row r="66" spans="20:21" x14ac:dyDescent="0.3">
      <c r="T66" s="11" t="s">
        <v>156</v>
      </c>
      <c r="U66" s="22">
        <v>3481.5216326529999</v>
      </c>
    </row>
    <row r="67" spans="20:21" x14ac:dyDescent="0.3">
      <c r="T67" s="11" t="s">
        <v>157</v>
      </c>
      <c r="U67" s="22">
        <v>3540.6106122450001</v>
      </c>
    </row>
    <row r="68" spans="20:21" x14ac:dyDescent="0.3">
      <c r="T68" s="11" t="s">
        <v>158</v>
      </c>
      <c r="U68" s="22">
        <v>3702.0241269839998</v>
      </c>
    </row>
    <row r="69" spans="20:21" x14ac:dyDescent="0.3">
      <c r="T69" s="11" t="s">
        <v>159</v>
      </c>
      <c r="U69" s="22">
        <v>3707.7322448979999</v>
      </c>
    </row>
    <row r="70" spans="20:21" x14ac:dyDescent="0.3">
      <c r="T70" s="11" t="s">
        <v>160</v>
      </c>
      <c r="U70" s="22">
        <v>3728.855510204</v>
      </c>
    </row>
    <row r="71" spans="20:21" x14ac:dyDescent="0.3">
      <c r="T71" s="11" t="s">
        <v>161</v>
      </c>
      <c r="U71" s="22">
        <v>3785.3168027209999</v>
      </c>
    </row>
    <row r="72" spans="20:21" x14ac:dyDescent="0.3">
      <c r="T72" s="11" t="s">
        <v>162</v>
      </c>
      <c r="U72" s="22">
        <v>3792.1030385489998</v>
      </c>
    </row>
    <row r="73" spans="20:21" x14ac:dyDescent="0.3">
      <c r="T73" s="11" t="s">
        <v>163</v>
      </c>
      <c r="U73" s="22">
        <v>3845.86877551</v>
      </c>
    </row>
    <row r="74" spans="20:21" x14ac:dyDescent="0.3">
      <c r="T74" s="11" t="s">
        <v>164</v>
      </c>
      <c r="U74" s="22">
        <v>3940.6078911559998</v>
      </c>
    </row>
    <row r="75" spans="20:21" x14ac:dyDescent="0.3">
      <c r="T75" s="11" t="s">
        <v>165</v>
      </c>
      <c r="U75" s="22">
        <v>3946.485260771</v>
      </c>
    </row>
    <row r="76" spans="20:21" x14ac:dyDescent="0.3">
      <c r="T76" s="11" t="s">
        <v>166</v>
      </c>
      <c r="U76" s="22">
        <v>4042.9206349209999</v>
      </c>
    </row>
    <row r="77" spans="20:21" x14ac:dyDescent="0.3">
      <c r="T77" s="11" t="s">
        <v>167</v>
      </c>
      <c r="U77" s="22">
        <v>4154.6739229020004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Tabelle30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263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263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52.517863219206291</v>
      </c>
      <c r="G2" s="13">
        <f t="shared" ref="G2:G27" si="1">Q2/R2*60</f>
        <v>50.360266952907054</v>
      </c>
      <c r="H2" s="41">
        <f t="shared" ref="H2:H27" si="2">(F2-G2)/G2*100</f>
        <v>4.2843225360914987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31.989115646000002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325.25641723300004</v>
      </c>
      <c r="T2" s="11" t="s">
        <v>92</v>
      </c>
      <c r="U2" s="21">
        <v>1.767619048</v>
      </c>
      <c r="V2" s="32">
        <f>U3-U2</f>
        <v>31.989115646000002</v>
      </c>
      <c r="W2" s="22">
        <v>1</v>
      </c>
      <c r="X2" s="32">
        <f>U4-U2</f>
        <v>325.25641723300004</v>
      </c>
      <c r="Y2" s="22">
        <v>1</v>
      </c>
      <c r="Z2" s="32">
        <f>X2</f>
        <v>325.25641723300004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68.267694927430895</v>
      </c>
      <c r="G3" s="13">
        <f t="shared" si="1"/>
        <v>63.32714512287636</v>
      </c>
      <c r="H3" s="37">
        <f t="shared" si="2"/>
        <v>7.8016303987305538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38.67129251700004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96.483174603000009</v>
      </c>
      <c r="T3" s="11" t="s">
        <v>93</v>
      </c>
      <c r="U3" s="21">
        <v>33.756734694000002</v>
      </c>
      <c r="V3" s="32">
        <f>U6-U5</f>
        <v>38.67129251700004</v>
      </c>
      <c r="W3" s="22">
        <v>2</v>
      </c>
      <c r="X3" s="32">
        <f>U7-U5</f>
        <v>96.483174603000009</v>
      </c>
      <c r="Y3" s="22">
        <v>2</v>
      </c>
      <c r="Z3" s="32">
        <f t="shared" ref="Z3:Z11" si="5">X3</f>
        <v>96.483174603000009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50.906303277455279</v>
      </c>
      <c r="G4" s="13">
        <f t="shared" si="1"/>
        <v>50.20728437708884</v>
      </c>
      <c r="H4" s="37">
        <f t="shared" si="2"/>
        <v>1.3922659013308913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38.305668933999982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130.85750566900003</v>
      </c>
      <c r="T4" s="11" t="s">
        <v>94</v>
      </c>
      <c r="U4" s="21">
        <v>327.02403628100001</v>
      </c>
      <c r="V4" s="32">
        <f>U9-U8</f>
        <v>38.305668933999982</v>
      </c>
      <c r="W4" s="22">
        <v>3</v>
      </c>
      <c r="X4" s="32">
        <f>U10-U8</f>
        <v>130.85750566900003</v>
      </c>
      <c r="Y4" s="22">
        <v>3</v>
      </c>
      <c r="Z4" s="32">
        <f t="shared" si="5"/>
        <v>130.85750566900003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164.37010097097112</v>
      </c>
      <c r="G5" s="13">
        <f t="shared" si="1"/>
        <v>155.38007007853736</v>
      </c>
      <c r="H5" s="37">
        <f t="shared" si="2"/>
        <v>5.7858326926289356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32.122630385999969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168.36136054500003</v>
      </c>
      <c r="T5" s="11" t="s">
        <v>95</v>
      </c>
      <c r="U5" s="21">
        <v>330.89460317499999</v>
      </c>
      <c r="V5" s="32">
        <f>U12-U11</f>
        <v>32.122630385999969</v>
      </c>
      <c r="W5" s="22">
        <v>4</v>
      </c>
      <c r="X5" s="32">
        <f>U13-U11</f>
        <v>168.36136054500003</v>
      </c>
      <c r="Y5" s="22">
        <v>4</v>
      </c>
      <c r="Z5" s="32">
        <f t="shared" si="5"/>
        <v>168.36136054500003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51.408674379364228</v>
      </c>
      <c r="G6" s="13">
        <f t="shared" si="1"/>
        <v>52.946033952248797</v>
      </c>
      <c r="H6" s="37">
        <f t="shared" si="2"/>
        <v>-2.9036349998775908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80.531156463000002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278.77442176900001</v>
      </c>
      <c r="T6" s="11" t="s">
        <v>96</v>
      </c>
      <c r="U6" s="21">
        <v>369.56589569200003</v>
      </c>
      <c r="V6" s="32">
        <f>U15-U14</f>
        <v>80.531156463000002</v>
      </c>
      <c r="W6" s="22">
        <v>5</v>
      </c>
      <c r="X6" s="32">
        <f>U16-U14</f>
        <v>278.77442176900001</v>
      </c>
      <c r="Y6" s="22">
        <v>5</v>
      </c>
      <c r="Z6" s="32">
        <f t="shared" si="5"/>
        <v>278.77442176900001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45.348837209302204</v>
      </c>
      <c r="G7" s="25">
        <f t="shared" si="1"/>
        <v>44.484178546388527</v>
      </c>
      <c r="H7" s="37">
        <f t="shared" si="2"/>
        <v>1.9437442505811409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51.600000000000136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242.78294784600007</v>
      </c>
      <c r="T7" s="11" t="s">
        <v>97</v>
      </c>
      <c r="U7" s="21">
        <v>427.377777778</v>
      </c>
      <c r="V7" s="32">
        <f>U18-U17</f>
        <v>51.600000000000136</v>
      </c>
      <c r="W7" s="22">
        <v>6</v>
      </c>
      <c r="X7" s="32">
        <f>U19-U17</f>
        <v>242.78294784600007</v>
      </c>
      <c r="Y7" s="22">
        <v>6</v>
      </c>
      <c r="Z7" s="32">
        <f t="shared" si="5"/>
        <v>242.78294784600007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44.955961507341456</v>
      </c>
      <c r="G8" s="25">
        <f t="shared" si="1"/>
        <v>43.615280985360243</v>
      </c>
      <c r="H8" s="37">
        <f t="shared" si="2"/>
        <v>3.0738779888434538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53.385578230999954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203.59836734700002</v>
      </c>
      <c r="T8" s="11" t="s">
        <v>98</v>
      </c>
      <c r="U8" s="21">
        <v>432.08707483000001</v>
      </c>
      <c r="V8" s="32">
        <f>U21-U20</f>
        <v>53.385578230999954</v>
      </c>
      <c r="W8" s="22">
        <v>7</v>
      </c>
      <c r="X8" s="32">
        <f>U22-U20</f>
        <v>203.59836734700002</v>
      </c>
      <c r="Y8" s="22">
        <v>7</v>
      </c>
      <c r="Z8" s="32">
        <f t="shared" si="5"/>
        <v>203.59836734700002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113.46688574299532</v>
      </c>
      <c r="G9" s="25">
        <f t="shared" si="1"/>
        <v>101.16263091305474</v>
      </c>
      <c r="H9" s="41">
        <f t="shared" si="2"/>
        <v>12.162845824478007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40.187936508000121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122.7726077100001</v>
      </c>
      <c r="T9" s="11" t="s">
        <v>99</v>
      </c>
      <c r="U9" s="21">
        <v>470.39274376399999</v>
      </c>
      <c r="V9" s="32">
        <f>U24-U23</f>
        <v>40.187936508000121</v>
      </c>
      <c r="W9" s="22">
        <v>8</v>
      </c>
      <c r="X9" s="32">
        <f>U25-U23</f>
        <v>122.7726077100001</v>
      </c>
      <c r="Y9" s="22">
        <v>8</v>
      </c>
      <c r="Z9" s="32">
        <f t="shared" si="5"/>
        <v>122.7726077100001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54.17121619236989</v>
      </c>
      <c r="G10" s="25">
        <f t="shared" si="1"/>
        <v>49.293354190541699</v>
      </c>
      <c r="H10" s="37">
        <f t="shared" si="2"/>
        <v>9.8955773692595361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43.196371882999983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157.01913832199989</v>
      </c>
      <c r="T10" s="11" t="s">
        <v>100</v>
      </c>
      <c r="U10" s="21">
        <v>562.94458049900004</v>
      </c>
      <c r="V10" s="32">
        <f>U27-U26</f>
        <v>43.196371882999983</v>
      </c>
      <c r="W10" s="22">
        <v>9</v>
      </c>
      <c r="X10" s="32">
        <f>U28-U26</f>
        <v>157.01913832199989</v>
      </c>
      <c r="Y10" s="22">
        <v>9</v>
      </c>
      <c r="Z10" s="32">
        <f t="shared" si="5"/>
        <v>157.01913832199989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41.138059701588652</v>
      </c>
      <c r="G11" s="25">
        <f t="shared" si="1"/>
        <v>42.951215257647434</v>
      </c>
      <c r="H11" s="37">
        <f t="shared" si="2"/>
        <v>-4.2214301625282893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40.838095237999823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187.18911564599989</v>
      </c>
      <c r="T11" s="11" t="s">
        <v>101</v>
      </c>
      <c r="U11" s="21">
        <v>568.24816326500002</v>
      </c>
      <c r="V11" s="32">
        <f>U30-U29</f>
        <v>40.838095237999823</v>
      </c>
      <c r="W11" s="22">
        <v>10</v>
      </c>
      <c r="X11" s="32">
        <f>U31-U29</f>
        <v>187.18911564599989</v>
      </c>
      <c r="Y11" s="22">
        <v>10</v>
      </c>
      <c r="Z11" s="32">
        <f t="shared" si="5"/>
        <v>187.18911564599989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52.634869391823607</v>
      </c>
      <c r="G12" s="25">
        <f t="shared" si="1"/>
        <v>51.844134699255278</v>
      </c>
      <c r="H12" s="37">
        <f t="shared" si="2"/>
        <v>1.5252153346860415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31.918004536000126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66.738503402000106</v>
      </c>
      <c r="T12" s="11" t="s">
        <v>102</v>
      </c>
      <c r="U12" s="21">
        <v>600.37079365099999</v>
      </c>
      <c r="V12" s="32">
        <f>U33-U32</f>
        <v>31.918004536000126</v>
      </c>
      <c r="W12" s="22" t="s">
        <v>68</v>
      </c>
      <c r="X12" s="32">
        <f>U38-U32</f>
        <v>234.60281179200024</v>
      </c>
      <c r="Y12" s="22">
        <v>11</v>
      </c>
      <c r="Z12" s="32">
        <f>V12+X30</f>
        <v>66.738503402000106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67.178474751570178</v>
      </c>
      <c r="G13" s="25">
        <f t="shared" si="1"/>
        <v>66.593705712379972</v>
      </c>
      <c r="H13" s="37">
        <f t="shared" si="2"/>
        <v>0.8781145799512039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21.733151926999881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43.847981858999674</v>
      </c>
      <c r="T13" s="11" t="s">
        <v>103</v>
      </c>
      <c r="U13" s="21">
        <v>736.60952381000004</v>
      </c>
      <c r="V13" s="32">
        <f>U34-U33</f>
        <v>21.733151926999881</v>
      </c>
      <c r="W13" s="22" t="s">
        <v>42</v>
      </c>
      <c r="X13" s="32">
        <f>U41-U39</f>
        <v>149.68743764200008</v>
      </c>
      <c r="Y13" s="22">
        <v>12</v>
      </c>
      <c r="Z13" s="32">
        <f>V13+X31</f>
        <v>43.847981858999674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35.896920248283131</v>
      </c>
      <c r="G14" s="25">
        <f t="shared" si="1"/>
        <v>33.866508688677555</v>
      </c>
      <c r="H14" s="37">
        <f t="shared" si="2"/>
        <v>5.9953376897229269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56.829387755000198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124.01632653100046</v>
      </c>
      <c r="T14" s="11" t="s">
        <v>104</v>
      </c>
      <c r="U14" s="21">
        <v>742.26068027199995</v>
      </c>
      <c r="V14" s="32">
        <f>U35-U34</f>
        <v>56.829387755000198</v>
      </c>
      <c r="W14" s="22" t="s">
        <v>43</v>
      </c>
      <c r="X14" s="32">
        <f>U44-U42</f>
        <v>126.09160997799972</v>
      </c>
      <c r="Y14" s="22">
        <v>13</v>
      </c>
      <c r="Z14" s="32">
        <f>V14+X32</f>
        <v>124.01632653100046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40.978099268347549</v>
      </c>
      <c r="G15" s="25">
        <f t="shared" si="1"/>
        <v>38.480183044992074</v>
      </c>
      <c r="H15" s="37">
        <f t="shared" si="2"/>
        <v>6.4914353978899815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38.069115646000228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149.68743764200008</v>
      </c>
      <c r="T15" s="11" t="s">
        <v>105</v>
      </c>
      <c r="U15" s="21">
        <v>822.79183673499995</v>
      </c>
      <c r="V15" s="32">
        <f>U40-U39</f>
        <v>38.069115646000228</v>
      </c>
      <c r="W15" s="22">
        <v>12</v>
      </c>
      <c r="X15" s="32">
        <f>U47-U45</f>
        <v>180.63746031800019</v>
      </c>
      <c r="Y15" s="22">
        <v>14</v>
      </c>
      <c r="Z15" s="32">
        <f t="shared" ref="Z15:Z27" si="7">X13</f>
        <v>149.68743764200008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94.858222354476538</v>
      </c>
      <c r="G16" s="25">
        <f t="shared" si="1"/>
        <v>88.824276269881537</v>
      </c>
      <c r="H16" s="37">
        <f t="shared" si="2"/>
        <v>6.7931272147510731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29.096054421999725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126.09160997799972</v>
      </c>
      <c r="T16" s="11" t="s">
        <v>106</v>
      </c>
      <c r="U16" s="21">
        <v>1021.035102041</v>
      </c>
      <c r="V16" s="32">
        <f>U43-U42</f>
        <v>29.096054421999725</v>
      </c>
      <c r="W16" s="22">
        <v>13</v>
      </c>
      <c r="X16" s="32">
        <f>U50-U48</f>
        <v>115.61505668900008</v>
      </c>
      <c r="Y16" s="22">
        <v>15</v>
      </c>
      <c r="Z16" s="32">
        <f t="shared" si="7"/>
        <v>126.09160997799972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42.44627162860067</v>
      </c>
      <c r="G17" s="13">
        <f t="shared" si="1"/>
        <v>43.59560849746552</v>
      </c>
      <c r="H17" s="37">
        <f t="shared" si="2"/>
        <v>-2.6363592767185899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55.481904761999886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180.63746031800019</v>
      </c>
      <c r="T17" s="11" t="s">
        <v>107</v>
      </c>
      <c r="U17" s="21">
        <v>1024.9975510199999</v>
      </c>
      <c r="V17" s="32">
        <f>U46-U45</f>
        <v>55.481904761999886</v>
      </c>
      <c r="W17" s="22">
        <v>14</v>
      </c>
      <c r="X17" s="32">
        <f>U53-U51</f>
        <v>126.69968253999969</v>
      </c>
      <c r="Y17" s="22">
        <v>16</v>
      </c>
      <c r="Z17" s="32">
        <f t="shared" si="7"/>
        <v>180.63746031800019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46.411933094447299</v>
      </c>
      <c r="G18" s="13">
        <f t="shared" si="1"/>
        <v>44.630865111974089</v>
      </c>
      <c r="H18" s="37">
        <f t="shared" si="2"/>
        <v>3.9906642589264192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32.319274376000067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115.61505668900008</v>
      </c>
      <c r="T18" s="11" t="s">
        <v>108</v>
      </c>
      <c r="U18" s="21">
        <v>1076.5975510200001</v>
      </c>
      <c r="V18" s="32">
        <f>U49-U48</f>
        <v>32.319274376000067</v>
      </c>
      <c r="W18" s="22">
        <v>15</v>
      </c>
      <c r="X18" s="32">
        <f>U56-U54</f>
        <v>164.66757369700008</v>
      </c>
      <c r="Y18" s="22">
        <v>17</v>
      </c>
      <c r="Z18" s="32">
        <f t="shared" si="7"/>
        <v>115.61505668900008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80.686906828790939</v>
      </c>
      <c r="G19" s="25">
        <f t="shared" si="1"/>
        <v>67.008755111281914</v>
      </c>
      <c r="H19" s="41">
        <f t="shared" si="2"/>
        <v>20.412484450417892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27.141950113999883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126.69968253999969</v>
      </c>
      <c r="T19" s="11" t="s">
        <v>109</v>
      </c>
      <c r="U19" s="21">
        <v>1267.780498866</v>
      </c>
      <c r="V19" s="32">
        <f>U52-U51</f>
        <v>27.141950113999883</v>
      </c>
      <c r="W19" s="22">
        <v>16</v>
      </c>
      <c r="X19" s="32">
        <f>U59-U57</f>
        <v>49.746938775999752</v>
      </c>
      <c r="Y19" s="22">
        <v>18</v>
      </c>
      <c r="Z19" s="32">
        <f t="shared" si="7"/>
        <v>126.69968253999969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72.994254095289961</v>
      </c>
      <c r="G20" s="25">
        <f t="shared" si="1"/>
        <v>71.416610665796455</v>
      </c>
      <c r="H20" s="37">
        <f t="shared" si="2"/>
        <v>2.2090707116812061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46.031020408999666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164.66757369700008</v>
      </c>
      <c r="T20" s="11" t="s">
        <v>110</v>
      </c>
      <c r="U20" s="21">
        <v>1272.05877551</v>
      </c>
      <c r="V20" s="32">
        <f>U55-U54</f>
        <v>46.031020408999666</v>
      </c>
      <c r="W20" s="22">
        <v>17</v>
      </c>
      <c r="X20" s="32">
        <f>U62-U60</f>
        <v>75.929251700999885</v>
      </c>
      <c r="Y20" s="22">
        <v>19</v>
      </c>
      <c r="Z20" s="32">
        <f t="shared" si="7"/>
        <v>164.66757369700008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97.476726242180177</v>
      </c>
      <c r="G21" s="25">
        <f t="shared" si="1"/>
        <v>90.457827370294595</v>
      </c>
      <c r="H21" s="37">
        <f t="shared" si="2"/>
        <v>7.7593051656583523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20.92807256299966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49.746938775999752</v>
      </c>
      <c r="T21" s="11" t="s">
        <v>111</v>
      </c>
      <c r="U21" s="21">
        <v>1325.444353741</v>
      </c>
      <c r="V21" s="32">
        <f>U58-U57</f>
        <v>20.92807256299966</v>
      </c>
      <c r="W21" s="22">
        <v>18</v>
      </c>
      <c r="X21" s="32">
        <f>U65-U63</f>
        <v>239.32226757399985</v>
      </c>
      <c r="Y21" s="22">
        <v>20</v>
      </c>
      <c r="Z21" s="32">
        <f t="shared" si="7"/>
        <v>49.746938775999752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71.785409211984884</v>
      </c>
      <c r="G22" s="13">
        <f t="shared" si="1"/>
        <v>68.221454629873378</v>
      </c>
      <c r="H22" s="37">
        <f t="shared" si="2"/>
        <v>5.2240964392320244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32.039909296999667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75.929251700999885</v>
      </c>
      <c r="T22" s="11" t="s">
        <v>112</v>
      </c>
      <c r="U22" s="21">
        <v>1475.6571428570001</v>
      </c>
      <c r="V22" s="32">
        <f>U61-U60</f>
        <v>32.039909296999667</v>
      </c>
      <c r="W22" s="22">
        <v>19</v>
      </c>
      <c r="X22" s="32">
        <f>U68-U66</f>
        <v>280.23292517099981</v>
      </c>
      <c r="Y22" s="22">
        <v>21</v>
      </c>
      <c r="Z22" s="32">
        <f t="shared" si="7"/>
        <v>75.929251700999885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43.428308823475014</v>
      </c>
      <c r="G23" s="13">
        <f t="shared" si="1"/>
        <v>41.742877088990618</v>
      </c>
      <c r="H23" s="37">
        <f t="shared" si="2"/>
        <v>4.0376510964763295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50.427936507999675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239.32226757399985</v>
      </c>
      <c r="T23" s="11" t="s">
        <v>113</v>
      </c>
      <c r="U23" s="21">
        <v>1480.1473015869999</v>
      </c>
      <c r="V23" s="32">
        <f>U64-U63</f>
        <v>50.427936507999675</v>
      </c>
      <c r="W23" s="22">
        <v>20</v>
      </c>
      <c r="X23" s="32">
        <f>U71-U69</f>
        <v>87.430385487999956</v>
      </c>
      <c r="Y23" s="22">
        <v>22</v>
      </c>
      <c r="Z23" s="32">
        <f t="shared" si="7"/>
        <v>239.32226757399985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24.24686066156158</v>
      </c>
      <c r="G24" s="13">
        <f t="shared" si="1"/>
        <v>26.549342820655593</v>
      </c>
      <c r="H24" s="37">
        <f t="shared" si="2"/>
        <v>-8.6724638521096011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84.134603174999938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280.23292517099981</v>
      </c>
      <c r="T24" s="11" t="s">
        <v>114</v>
      </c>
      <c r="U24" s="21">
        <v>1520.335238095</v>
      </c>
      <c r="V24" s="32">
        <f>U67-U66</f>
        <v>84.134603174999938</v>
      </c>
      <c r="W24" s="22">
        <v>21</v>
      </c>
      <c r="X24" s="32">
        <f>U74-U72</f>
        <v>172.59827664399972</v>
      </c>
      <c r="Y24" s="22">
        <v>23</v>
      </c>
      <c r="Z24" s="32">
        <f t="shared" si="7"/>
        <v>280.23292517099981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91.584256326795327</v>
      </c>
      <c r="G25" s="13">
        <f t="shared" si="1"/>
        <v>87.84131463144584</v>
      </c>
      <c r="H25" s="37">
        <f t="shared" si="2"/>
        <v>4.261026501087418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22.929705216000002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87.430385487999956</v>
      </c>
      <c r="T25" s="11" t="s">
        <v>115</v>
      </c>
      <c r="U25" s="21">
        <v>1602.919909297</v>
      </c>
      <c r="V25" s="32">
        <f>U70-U69</f>
        <v>22.929705216000002</v>
      </c>
      <c r="W25" s="22">
        <v>22</v>
      </c>
      <c r="X25" s="32">
        <f>U77-U75</f>
        <v>173.67365079299952</v>
      </c>
      <c r="Y25" s="22">
        <v>24</v>
      </c>
      <c r="Z25" s="32">
        <f t="shared" si="7"/>
        <v>87.430385487999956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34.161612572995175</v>
      </c>
      <c r="G26" s="13">
        <f t="shared" si="1"/>
        <v>33.198442715732639</v>
      </c>
      <c r="H26" s="37">
        <f t="shared" si="2"/>
        <v>2.9012501143798897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65.863401359999898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172.59827664399972</v>
      </c>
      <c r="T26" s="11" t="s">
        <v>116</v>
      </c>
      <c r="U26" s="21">
        <v>1607.1401360540001</v>
      </c>
      <c r="V26" s="32">
        <f>U73-U72</f>
        <v>65.863401359999898</v>
      </c>
      <c r="W26" s="22">
        <v>23</v>
      </c>
      <c r="X26" s="2">
        <f>SUM(X2:X25)</f>
        <v>4090.0303854929989</v>
      </c>
      <c r="Z26" s="32">
        <f t="shared" si="7"/>
        <v>172.59827664399972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66.388408149983505</v>
      </c>
      <c r="G27" s="13">
        <f t="shared" si="1"/>
        <v>63.222025620265157</v>
      </c>
      <c r="H27" s="37">
        <f t="shared" si="2"/>
        <v>5.0083534949304083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81.33950113399942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173.67365079299952</v>
      </c>
      <c r="T27" s="11" t="s">
        <v>117</v>
      </c>
      <c r="U27" s="21">
        <v>1650.3365079370001</v>
      </c>
      <c r="V27" s="32">
        <f>U76-U75</f>
        <v>81.33950113399942</v>
      </c>
      <c r="W27" s="22">
        <v>24</v>
      </c>
      <c r="X27" s="32">
        <f t="shared" ref="X27:X32" si="8">U33-U32</f>
        <v>31.918004536000126</v>
      </c>
      <c r="Y27" s="43" t="str">
        <f>W12</f>
        <v>11a</v>
      </c>
      <c r="Z27" s="32">
        <f t="shared" si="7"/>
        <v>173.67365079299952</v>
      </c>
      <c r="AA27" s="21">
        <v>24</v>
      </c>
      <c r="AC27" s="49"/>
    </row>
    <row r="28" spans="1:29" x14ac:dyDescent="0.3">
      <c r="T28" s="11" t="s">
        <v>118</v>
      </c>
      <c r="U28" s="21">
        <v>1764.159274376</v>
      </c>
      <c r="X28" s="32">
        <f t="shared" si="8"/>
        <v>21.733151926999881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1768.1632653060001</v>
      </c>
      <c r="X29" s="32">
        <f t="shared" si="8"/>
        <v>56.829387755000198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1809.0013605439999</v>
      </c>
      <c r="X30" s="32">
        <f t="shared" si="8"/>
        <v>34.82049886599998</v>
      </c>
      <c r="Y30" s="21" t="s">
        <v>69</v>
      </c>
      <c r="AC30" s="49"/>
    </row>
    <row r="31" spans="1:29" x14ac:dyDescent="0.3">
      <c r="T31" s="11" t="s">
        <v>121</v>
      </c>
      <c r="U31" s="21">
        <v>1955.352380952</v>
      </c>
      <c r="X31" s="32">
        <f t="shared" si="8"/>
        <v>22.114829931999793</v>
      </c>
      <c r="Y31" s="21" t="s">
        <v>70</v>
      </c>
      <c r="AC31" s="49"/>
    </row>
    <row r="32" spans="1:29" x14ac:dyDescent="0.3">
      <c r="T32" s="11" t="s">
        <v>122</v>
      </c>
      <c r="U32" s="21">
        <v>1959.0443537409999</v>
      </c>
      <c r="X32" s="32">
        <f t="shared" si="8"/>
        <v>67.186938776000261</v>
      </c>
      <c r="Y32" s="21" t="s">
        <v>71</v>
      </c>
      <c r="AC32" s="49"/>
    </row>
    <row r="33" spans="20:29" x14ac:dyDescent="0.3">
      <c r="T33" s="11" t="s">
        <v>123</v>
      </c>
      <c r="U33" s="21">
        <v>1990.962358277</v>
      </c>
      <c r="AC33" s="49"/>
    </row>
    <row r="34" spans="20:29" x14ac:dyDescent="0.3">
      <c r="T34" s="11" t="s">
        <v>124</v>
      </c>
      <c r="U34" s="21">
        <v>2012.6955102039999</v>
      </c>
      <c r="AC34" s="49"/>
    </row>
    <row r="35" spans="20:29" x14ac:dyDescent="0.3">
      <c r="T35" s="11" t="s">
        <v>125</v>
      </c>
      <c r="U35" s="21">
        <v>2069.5248979590001</v>
      </c>
      <c r="AC35" s="49"/>
    </row>
    <row r="36" spans="20:29" x14ac:dyDescent="0.3">
      <c r="T36" s="11" t="s">
        <v>126</v>
      </c>
      <c r="U36" s="21">
        <v>2104.3453968250001</v>
      </c>
      <c r="AC36" s="49"/>
    </row>
    <row r="37" spans="20:29" x14ac:dyDescent="0.3">
      <c r="T37" s="11" t="s">
        <v>127</v>
      </c>
      <c r="U37" s="21">
        <v>2126.4602267569999</v>
      </c>
      <c r="AC37" s="49"/>
    </row>
    <row r="38" spans="20:29" x14ac:dyDescent="0.3">
      <c r="T38" s="11" t="s">
        <v>128</v>
      </c>
      <c r="U38" s="21">
        <v>2193.6471655330001</v>
      </c>
      <c r="AC38" s="49"/>
    </row>
    <row r="39" spans="20:29" x14ac:dyDescent="0.3">
      <c r="T39" s="11" t="s">
        <v>129</v>
      </c>
      <c r="U39" s="21">
        <v>2197.559727891</v>
      </c>
      <c r="AC39" s="49"/>
    </row>
    <row r="40" spans="20:29" x14ac:dyDescent="0.3">
      <c r="T40" s="11" t="s">
        <v>130</v>
      </c>
      <c r="U40" s="21">
        <v>2235.6288435370002</v>
      </c>
      <c r="AC40" s="49"/>
    </row>
    <row r="41" spans="20:29" x14ac:dyDescent="0.3">
      <c r="T41" s="11" t="s">
        <v>131</v>
      </c>
      <c r="U41" s="21">
        <v>2347.247165533</v>
      </c>
      <c r="AC41" s="49"/>
    </row>
    <row r="42" spans="20:29" x14ac:dyDescent="0.3">
      <c r="T42" s="11" t="s">
        <v>132</v>
      </c>
      <c r="U42" s="21">
        <v>2351.4775510200002</v>
      </c>
      <c r="AC42" s="49"/>
    </row>
    <row r="43" spans="20:29" x14ac:dyDescent="0.3">
      <c r="T43" s="11" t="s">
        <v>133</v>
      </c>
      <c r="U43" s="21">
        <v>2380.5736054419999</v>
      </c>
      <c r="AC43" s="49"/>
    </row>
    <row r="44" spans="20:29" x14ac:dyDescent="0.3">
      <c r="T44" s="11" t="s">
        <v>134</v>
      </c>
      <c r="U44" s="21">
        <v>2477.5691609979999</v>
      </c>
      <c r="AC44" s="49"/>
    </row>
    <row r="45" spans="20:29" x14ac:dyDescent="0.3">
      <c r="T45" s="11" t="s">
        <v>135</v>
      </c>
      <c r="U45" s="21">
        <v>2483.103492063</v>
      </c>
      <c r="AC45" s="49"/>
    </row>
    <row r="46" spans="20:29" x14ac:dyDescent="0.3">
      <c r="T46" s="11" t="s">
        <v>136</v>
      </c>
      <c r="U46" s="21">
        <v>2538.5853968249999</v>
      </c>
      <c r="AC46" s="49"/>
    </row>
    <row r="47" spans="20:29" x14ac:dyDescent="0.3">
      <c r="T47" s="11" t="s">
        <v>137</v>
      </c>
      <c r="U47" s="21">
        <v>2663.7409523810002</v>
      </c>
      <c r="AC47" s="49"/>
    </row>
    <row r="48" spans="20:29" x14ac:dyDescent="0.3">
      <c r="T48" s="11" t="s">
        <v>138</v>
      </c>
      <c r="U48" s="21">
        <v>2667.7551020410001</v>
      </c>
      <c r="AC48" s="49"/>
    </row>
    <row r="49" spans="20:29" x14ac:dyDescent="0.3">
      <c r="T49" s="11" t="s">
        <v>139</v>
      </c>
      <c r="U49" s="21">
        <v>2700.0743764170002</v>
      </c>
      <c r="AC49" s="49"/>
    </row>
    <row r="50" spans="20:29" x14ac:dyDescent="0.3">
      <c r="T50" s="11" t="s">
        <v>140</v>
      </c>
      <c r="U50" s="21">
        <v>2783.3701587300002</v>
      </c>
      <c r="AC50" s="49"/>
    </row>
    <row r="51" spans="20:29" x14ac:dyDescent="0.3">
      <c r="T51" s="11" t="s">
        <v>141</v>
      </c>
      <c r="U51" s="21">
        <v>2788.0780045350002</v>
      </c>
      <c r="AC51" s="49"/>
    </row>
    <row r="52" spans="20:29" x14ac:dyDescent="0.3">
      <c r="T52" s="11" t="s">
        <v>142</v>
      </c>
      <c r="U52" s="21">
        <v>2815.2199546490001</v>
      </c>
      <c r="AC52" s="49"/>
    </row>
    <row r="53" spans="20:29" x14ac:dyDescent="0.3">
      <c r="T53" s="11" t="s">
        <v>143</v>
      </c>
      <c r="U53" s="21">
        <v>2914.7776870749999</v>
      </c>
      <c r="AC53" s="49"/>
    </row>
    <row r="54" spans="20:29" x14ac:dyDescent="0.3">
      <c r="T54" s="11" t="s">
        <v>144</v>
      </c>
      <c r="U54" s="21">
        <v>2918.9191836730001</v>
      </c>
      <c r="AC54" s="49"/>
    </row>
    <row r="55" spans="20:29" x14ac:dyDescent="0.3">
      <c r="T55" s="11" t="s">
        <v>145</v>
      </c>
      <c r="U55" s="21">
        <v>2964.9502040819998</v>
      </c>
      <c r="AC55" s="49"/>
    </row>
    <row r="56" spans="20:29" x14ac:dyDescent="0.3">
      <c r="T56" s="11" t="s">
        <v>146</v>
      </c>
      <c r="U56" s="21">
        <v>3083.5867573700002</v>
      </c>
      <c r="AC56" s="49"/>
    </row>
    <row r="57" spans="20:29" x14ac:dyDescent="0.3">
      <c r="T57" s="11" t="s">
        <v>147</v>
      </c>
      <c r="U57" s="21">
        <v>3087.9771428570002</v>
      </c>
      <c r="AC57" s="49"/>
    </row>
    <row r="58" spans="20:29" x14ac:dyDescent="0.3">
      <c r="T58" s="11" t="s">
        <v>148</v>
      </c>
      <c r="U58" s="21">
        <v>3108.9052154199999</v>
      </c>
      <c r="AC58" s="49"/>
    </row>
    <row r="59" spans="20:29" x14ac:dyDescent="0.3">
      <c r="T59" s="11" t="s">
        <v>149</v>
      </c>
      <c r="U59" s="21">
        <v>3137.724081633</v>
      </c>
      <c r="AC59" s="49"/>
    </row>
    <row r="60" spans="20:29" x14ac:dyDescent="0.3">
      <c r="T60" s="11" t="s">
        <v>150</v>
      </c>
      <c r="U60" s="21">
        <v>3139.9183673470002</v>
      </c>
      <c r="AC60" s="49"/>
    </row>
    <row r="61" spans="20:29" x14ac:dyDescent="0.3">
      <c r="T61" s="11" t="s">
        <v>151</v>
      </c>
      <c r="U61" s="21">
        <v>3171.9582766439999</v>
      </c>
      <c r="AC61" s="49"/>
    </row>
    <row r="62" spans="20:29" x14ac:dyDescent="0.3">
      <c r="T62" s="11" t="s">
        <v>152</v>
      </c>
      <c r="U62" s="21">
        <v>3215.8476190480001</v>
      </c>
      <c r="AC62" s="49"/>
    </row>
    <row r="63" spans="20:29" x14ac:dyDescent="0.3">
      <c r="T63" s="11" t="s">
        <v>153</v>
      </c>
      <c r="U63" s="21">
        <v>3220.1723356010002</v>
      </c>
      <c r="AC63" s="49"/>
    </row>
    <row r="64" spans="20:29" x14ac:dyDescent="0.3">
      <c r="T64" s="11" t="s">
        <v>154</v>
      </c>
      <c r="U64" s="21">
        <v>3270.6002721089999</v>
      </c>
      <c r="AC64" s="49"/>
    </row>
    <row r="65" spans="20:29" x14ac:dyDescent="0.3">
      <c r="T65" s="11" t="s">
        <v>155</v>
      </c>
      <c r="U65" s="21">
        <v>3459.4946031750001</v>
      </c>
      <c r="AC65" s="49"/>
    </row>
    <row r="66" spans="20:29" x14ac:dyDescent="0.3">
      <c r="T66" s="11" t="s">
        <v>156</v>
      </c>
      <c r="U66" s="21">
        <v>3463.938321995</v>
      </c>
      <c r="AC66" s="49"/>
    </row>
    <row r="67" spans="20:29" x14ac:dyDescent="0.3">
      <c r="T67" s="11" t="s">
        <v>157</v>
      </c>
      <c r="U67" s="21">
        <v>3548.07292517</v>
      </c>
      <c r="AC67" s="49"/>
    </row>
    <row r="68" spans="20:29" x14ac:dyDescent="0.3">
      <c r="T68" s="11" t="s">
        <v>158</v>
      </c>
      <c r="U68" s="21">
        <v>3744.1712471659998</v>
      </c>
      <c r="AC68" s="49"/>
    </row>
    <row r="69" spans="20:29" x14ac:dyDescent="0.3">
      <c r="T69" s="11" t="s">
        <v>159</v>
      </c>
      <c r="U69" s="21">
        <v>3749.0430839000001</v>
      </c>
      <c r="AC69" s="49"/>
    </row>
    <row r="70" spans="20:29" x14ac:dyDescent="0.3">
      <c r="T70" s="11" t="s">
        <v>160</v>
      </c>
      <c r="U70" s="21">
        <v>3771.9727891160001</v>
      </c>
      <c r="AC70" s="49"/>
    </row>
    <row r="71" spans="20:29" x14ac:dyDescent="0.3">
      <c r="T71" s="11" t="s">
        <v>161</v>
      </c>
      <c r="U71" s="21">
        <v>3836.473469388</v>
      </c>
      <c r="AC71" s="49"/>
    </row>
    <row r="72" spans="20:29" x14ac:dyDescent="0.3">
      <c r="T72" s="11" t="s">
        <v>162</v>
      </c>
      <c r="U72" s="21">
        <v>3839.4383673470002</v>
      </c>
      <c r="AC72" s="49"/>
    </row>
    <row r="73" spans="20:29" x14ac:dyDescent="0.3">
      <c r="T73" s="11" t="s">
        <v>163</v>
      </c>
      <c r="U73" s="21">
        <v>3905.3017687070001</v>
      </c>
      <c r="AC73" s="49"/>
    </row>
    <row r="74" spans="20:29" x14ac:dyDescent="0.3">
      <c r="T74" s="11" t="s">
        <v>164</v>
      </c>
      <c r="U74" s="21">
        <v>4012.0366439909999</v>
      </c>
      <c r="AC74" s="49"/>
    </row>
    <row r="75" spans="20:29" x14ac:dyDescent="0.3">
      <c r="T75" s="11" t="s">
        <v>165</v>
      </c>
      <c r="U75" s="21">
        <v>4016.5413151930002</v>
      </c>
      <c r="AC75" s="49"/>
    </row>
    <row r="76" spans="20:29" x14ac:dyDescent="0.3">
      <c r="T76" s="11" t="s">
        <v>166</v>
      </c>
      <c r="U76" s="21">
        <v>4097.8808163269996</v>
      </c>
      <c r="AC76" s="49"/>
    </row>
    <row r="77" spans="20:29" x14ac:dyDescent="0.3">
      <c r="T77" s="11" t="s">
        <v>167</v>
      </c>
      <c r="U77" s="21">
        <v>4190.2149659859997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Tabelle31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" style="9" bestFit="1" customWidth="1"/>
    <col min="22" max="22" width="10" style="32" bestFit="1" customWidth="1"/>
    <col min="23" max="23" width="4.109375" style="9" bestFit="1" customWidth="1"/>
    <col min="24" max="24" width="10.664062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264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264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50.386289445227149</v>
      </c>
      <c r="G2" s="13">
        <f t="shared" ref="G2:G27" si="1">Q2/R2*60</f>
        <v>48.336004548059954</v>
      </c>
      <c r="H2" s="41">
        <f t="shared" ref="H2:H27" si="2">(F2-G2)/G2*100</f>
        <v>4.2417343269003949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33.342403628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338.87782312899998</v>
      </c>
      <c r="T2" s="11" t="s">
        <v>92</v>
      </c>
      <c r="U2" s="21">
        <v>3.006984127</v>
      </c>
      <c r="V2" s="32">
        <f>U3-U2</f>
        <v>33.342403628</v>
      </c>
      <c r="W2" s="22">
        <v>1</v>
      </c>
      <c r="X2" s="32">
        <f>U4-U2</f>
        <v>338.87782312899998</v>
      </c>
      <c r="Y2" s="22">
        <v>1</v>
      </c>
      <c r="Z2" s="32">
        <f>X2</f>
        <v>338.87782312899998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65.81970475432</v>
      </c>
      <c r="G3" s="13">
        <f t="shared" si="1"/>
        <v>59.020588096209103</v>
      </c>
      <c r="H3" s="41">
        <f t="shared" si="2"/>
        <v>11.519906658720002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40.109569161000024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103.52326530599998</v>
      </c>
      <c r="T3" s="11" t="s">
        <v>93</v>
      </c>
      <c r="U3" s="21">
        <v>36.349387755000002</v>
      </c>
      <c r="V3" s="32">
        <f>U6-U5</f>
        <v>40.109569161000024</v>
      </c>
      <c r="W3" s="22">
        <v>2</v>
      </c>
      <c r="X3" s="32">
        <f>U7-U5</f>
        <v>103.52326530599998</v>
      </c>
      <c r="Y3" s="22">
        <v>2</v>
      </c>
      <c r="Z3" s="32">
        <f t="shared" ref="Z3:Z11" si="5">X3</f>
        <v>103.52326530599998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45.491912549688763</v>
      </c>
      <c r="G4" s="13">
        <f t="shared" si="1"/>
        <v>45.206534872626598</v>
      </c>
      <c r="H4" s="37">
        <f t="shared" si="2"/>
        <v>0.63127527439615039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42.864761904000034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145.33297052099999</v>
      </c>
      <c r="T4" s="11" t="s">
        <v>94</v>
      </c>
      <c r="U4" s="21">
        <v>341.88480725599999</v>
      </c>
      <c r="V4" s="32">
        <f>U9-U8</f>
        <v>42.864761904000034</v>
      </c>
      <c r="W4" s="22">
        <v>3</v>
      </c>
      <c r="X4" s="32">
        <f>U10-U8</f>
        <v>145.33297052099999</v>
      </c>
      <c r="Y4" s="22">
        <v>3</v>
      </c>
      <c r="Z4" s="32">
        <f t="shared" si="5"/>
        <v>145.33297052099999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154.49044586122588</v>
      </c>
      <c r="G5" s="13">
        <f t="shared" si="1"/>
        <v>138.53376524563984</v>
      </c>
      <c r="H5" s="41">
        <f t="shared" si="2"/>
        <v>11.518260972184361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34.176870747999942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188.83482993199993</v>
      </c>
      <c r="T5" s="11" t="s">
        <v>95</v>
      </c>
      <c r="U5" s="21">
        <v>348.786938776</v>
      </c>
      <c r="V5" s="32">
        <f>U12-U11</f>
        <v>34.176870747999942</v>
      </c>
      <c r="W5" s="22">
        <v>4</v>
      </c>
      <c r="X5" s="32">
        <f>U13-U11</f>
        <v>188.83482993199993</v>
      </c>
      <c r="Y5" s="22">
        <v>4</v>
      </c>
      <c r="Z5" s="32">
        <f t="shared" si="5"/>
        <v>188.83482993199993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48.861310461465663</v>
      </c>
      <c r="G6" s="13">
        <f t="shared" si="1"/>
        <v>48.83776626387727</v>
      </c>
      <c r="H6" s="18">
        <f t="shared" si="2"/>
        <v>4.8208997645757187E-2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84.729614513000001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302.22512471699997</v>
      </c>
      <c r="T6" s="11" t="s">
        <v>96</v>
      </c>
      <c r="U6" s="21">
        <v>388.89650793700002</v>
      </c>
      <c r="V6" s="32">
        <f>U15-U14</f>
        <v>84.729614513000001</v>
      </c>
      <c r="W6" s="22">
        <v>5</v>
      </c>
      <c r="X6" s="32">
        <f>U16-U14</f>
        <v>302.22512471699997</v>
      </c>
      <c r="Y6" s="22">
        <v>5</v>
      </c>
      <c r="Z6" s="32">
        <f t="shared" si="5"/>
        <v>302.22512471699997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45.078315021339883</v>
      </c>
      <c r="G7" s="25">
        <f t="shared" si="1"/>
        <v>44.90225359753444</v>
      </c>
      <c r="H7" s="18">
        <f t="shared" si="2"/>
        <v>0.39209930393139653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51.909659864000105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240.52244898000004</v>
      </c>
      <c r="T7" s="11" t="s">
        <v>97</v>
      </c>
      <c r="U7" s="21">
        <v>452.31020408199998</v>
      </c>
      <c r="V7" s="32">
        <f>U18-U17</f>
        <v>51.909659864000105</v>
      </c>
      <c r="W7" s="22">
        <v>6</v>
      </c>
      <c r="X7" s="32">
        <f>U19-U17</f>
        <v>240.52244898000004</v>
      </c>
      <c r="Y7" s="22">
        <v>6</v>
      </c>
      <c r="Z7" s="32">
        <f t="shared" si="5"/>
        <v>240.52244898000004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43.596029894215874</v>
      </c>
      <c r="G8" s="25">
        <f t="shared" si="1"/>
        <v>43.708279312973964</v>
      </c>
      <c r="H8" s="37">
        <f t="shared" si="2"/>
        <v>-0.25681500283807951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55.050884353999891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203.16517006799995</v>
      </c>
      <c r="T8" s="11" t="s">
        <v>98</v>
      </c>
      <c r="U8" s="21">
        <v>460.84571428599997</v>
      </c>
      <c r="V8" s="32">
        <f>U21-U20</f>
        <v>55.050884353999891</v>
      </c>
      <c r="W8" s="22">
        <v>7</v>
      </c>
      <c r="X8" s="32">
        <f>U22-U20</f>
        <v>203.16517006799995</v>
      </c>
      <c r="Y8" s="22">
        <v>7</v>
      </c>
      <c r="Z8" s="32">
        <f t="shared" si="5"/>
        <v>203.16517006799995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104.68254166524918</v>
      </c>
      <c r="G9" s="25">
        <f t="shared" si="1"/>
        <v>87.643148459742775</v>
      </c>
      <c r="H9" s="41">
        <f t="shared" si="2"/>
        <v>19.441785815502875</v>
      </c>
      <c r="I9" s="13"/>
      <c r="J9" s="11" t="s">
        <v>37</v>
      </c>
      <c r="K9" s="11" t="s">
        <v>40</v>
      </c>
      <c r="L9" s="19">
        <v>76</v>
      </c>
      <c r="M9" s="32">
        <f t="shared" si="3"/>
        <v>43.560272109000152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141.71102040800019</v>
      </c>
      <c r="T9" s="11" t="s">
        <v>99</v>
      </c>
      <c r="U9" s="21">
        <v>503.71047619000001</v>
      </c>
      <c r="V9" s="32">
        <f>U24-U23</f>
        <v>43.560272109000152</v>
      </c>
      <c r="W9" s="22">
        <v>8</v>
      </c>
      <c r="X9" s="32">
        <f>U25-U23</f>
        <v>141.71102040800019</v>
      </c>
      <c r="Y9" s="22">
        <v>8</v>
      </c>
      <c r="Z9" s="32">
        <f t="shared" si="5"/>
        <v>141.71102040800019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65.955178549110826</v>
      </c>
      <c r="G10" s="25">
        <f t="shared" si="1"/>
        <v>58.767685366043217</v>
      </c>
      <c r="H10" s="41">
        <f t="shared" si="2"/>
        <v>12.230349278347862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35.478639455999883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131.70503401299993</v>
      </c>
      <c r="T10" s="11" t="s">
        <v>100</v>
      </c>
      <c r="U10" s="21">
        <v>606.17868480699997</v>
      </c>
      <c r="V10" s="32">
        <f>U27-U26</f>
        <v>35.478639455999883</v>
      </c>
      <c r="W10" s="22">
        <v>9</v>
      </c>
      <c r="X10" s="32">
        <f>U28-U26</f>
        <v>131.70503401299993</v>
      </c>
      <c r="Y10" s="22">
        <v>9</v>
      </c>
      <c r="Z10" s="32">
        <f t="shared" si="5"/>
        <v>131.70503401299993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44.512482336578607</v>
      </c>
      <c r="G11" s="25">
        <f t="shared" si="1"/>
        <v>43.839753265632076</v>
      </c>
      <c r="H11" s="18">
        <f t="shared" si="2"/>
        <v>1.5345183784916803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37.742222222000009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183.39519274400004</v>
      </c>
      <c r="T11" s="11" t="s">
        <v>101</v>
      </c>
      <c r="U11" s="21">
        <v>613.13741496600005</v>
      </c>
      <c r="V11" s="32">
        <f>U30-U29</f>
        <v>37.742222222000009</v>
      </c>
      <c r="W11" s="22">
        <v>10</v>
      </c>
      <c r="X11" s="32">
        <f>U31-U29</f>
        <v>183.39519274400004</v>
      </c>
      <c r="Y11" s="22">
        <v>10</v>
      </c>
      <c r="Z11" s="32">
        <f t="shared" si="5"/>
        <v>183.39519274400004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51.14540072406205</v>
      </c>
      <c r="G12" s="25">
        <f t="shared" si="1"/>
        <v>49.189300839935463</v>
      </c>
      <c r="H12" s="18">
        <f t="shared" si="2"/>
        <v>3.976677551266357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32.847528344999773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70.340498866999951</v>
      </c>
      <c r="T12" s="11" t="s">
        <v>102</v>
      </c>
      <c r="U12" s="21">
        <v>647.31428571399999</v>
      </c>
      <c r="V12" s="32">
        <f>U33-U32</f>
        <v>32.847528344999773</v>
      </c>
      <c r="W12" s="22" t="s">
        <v>68</v>
      </c>
      <c r="X12" s="32">
        <f>U38-U32</f>
        <v>229.76507936600001</v>
      </c>
      <c r="Y12" s="22">
        <v>11</v>
      </c>
      <c r="Z12" s="32">
        <f>V12+X30</f>
        <v>70.340498866999951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75.53070675612949</v>
      </c>
      <c r="G13" s="25">
        <f t="shared" si="1"/>
        <v>75.303139070665651</v>
      </c>
      <c r="H13" s="18">
        <f t="shared" si="2"/>
        <v>0.3022021236728073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19.329886621000242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38.776598638999985</v>
      </c>
      <c r="T13" s="11" t="s">
        <v>103</v>
      </c>
      <c r="U13" s="21">
        <v>801.97224489799999</v>
      </c>
      <c r="V13" s="32">
        <f>U34-U33</f>
        <v>19.329886621000242</v>
      </c>
      <c r="W13" s="22" t="s">
        <v>42</v>
      </c>
      <c r="X13" s="32">
        <f>U41-U39</f>
        <v>148.12154195099993</v>
      </c>
      <c r="Y13" s="22">
        <v>12</v>
      </c>
      <c r="Z13" s="32">
        <f>V13+X31</f>
        <v>38.776598638999985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37.05516014200537</v>
      </c>
      <c r="G14" s="25">
        <f t="shared" si="1"/>
        <v>34.812020352513485</v>
      </c>
      <c r="H14" s="18">
        <f t="shared" si="2"/>
        <v>6.4435783007633622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55.053061224999965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120.64798186000007</v>
      </c>
      <c r="T14" s="11" t="s">
        <v>104</v>
      </c>
      <c r="U14" s="21">
        <v>807.87446711999996</v>
      </c>
      <c r="V14" s="32">
        <f>U35-U34</f>
        <v>55.053061224999965</v>
      </c>
      <c r="W14" s="22" t="s">
        <v>43</v>
      </c>
      <c r="X14" s="32">
        <f>U44-U42</f>
        <v>143.57188208699972</v>
      </c>
      <c r="Y14" s="22">
        <v>13</v>
      </c>
      <c r="Z14" s="32">
        <f>V14+X32</f>
        <v>120.64798186000007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40.760560442290263</v>
      </c>
      <c r="G15" s="25">
        <f t="shared" si="1"/>
        <v>38.886983784610244</v>
      </c>
      <c r="H15" s="37">
        <f t="shared" si="2"/>
        <v>4.818004574634811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38.272290249999969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148.12154195099993</v>
      </c>
      <c r="T15" s="11" t="s">
        <v>105</v>
      </c>
      <c r="U15" s="21">
        <v>892.60408163299996</v>
      </c>
      <c r="V15" s="32">
        <f>U40-U39</f>
        <v>38.272290249999969</v>
      </c>
      <c r="W15" s="22">
        <v>12</v>
      </c>
      <c r="X15" s="32">
        <f>U47-U45</f>
        <v>155.01496598600033</v>
      </c>
      <c r="Y15" s="22">
        <v>14</v>
      </c>
      <c r="Z15" s="32">
        <f t="shared" ref="Z15:Z27" si="7">X13</f>
        <v>148.12154195099993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86.512873583888322</v>
      </c>
      <c r="G16" s="25">
        <f t="shared" si="1"/>
        <v>78.009675969931067</v>
      </c>
      <c r="H16" s="41">
        <f t="shared" si="2"/>
        <v>10.900183225007657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31.902766439999596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143.57188208699972</v>
      </c>
      <c r="T16" s="11" t="s">
        <v>106</v>
      </c>
      <c r="U16" s="21">
        <v>1110.0995918369999</v>
      </c>
      <c r="V16" s="32">
        <f>U43-U42</f>
        <v>31.902766439999596</v>
      </c>
      <c r="W16" s="22">
        <v>13</v>
      </c>
      <c r="X16" s="32">
        <f>U50-U48</f>
        <v>122.40253968299976</v>
      </c>
      <c r="Y16" s="22">
        <v>15</v>
      </c>
      <c r="Z16" s="32">
        <f t="shared" si="7"/>
        <v>143.57188208699972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52.583998299173352</v>
      </c>
      <c r="G17" s="13">
        <f t="shared" si="1"/>
        <v>50.801546482364834</v>
      </c>
      <c r="H17" s="37">
        <f t="shared" si="2"/>
        <v>3.508656606403262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44.785487527999976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155.01496598600033</v>
      </c>
      <c r="T17" s="11" t="s">
        <v>107</v>
      </c>
      <c r="U17" s="21">
        <v>1115.653514739</v>
      </c>
      <c r="V17" s="32">
        <f>U46-U45</f>
        <v>44.785487527999976</v>
      </c>
      <c r="W17" s="22">
        <v>14</v>
      </c>
      <c r="X17" s="32">
        <f>U53-U51</f>
        <v>114.72471655300023</v>
      </c>
      <c r="Y17" s="22">
        <v>16</v>
      </c>
      <c r="Z17" s="32">
        <f t="shared" si="7"/>
        <v>155.01496598600033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44.885191619130929</v>
      </c>
      <c r="G18" s="13">
        <f t="shared" si="1"/>
        <v>42.155988048642278</v>
      </c>
      <c r="H18" s="18">
        <f t="shared" si="2"/>
        <v>6.4740590763511952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33.418594104000022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122.40253968299976</v>
      </c>
      <c r="T18" s="11" t="s">
        <v>108</v>
      </c>
      <c r="U18" s="21">
        <v>1167.5631746030001</v>
      </c>
      <c r="V18" s="32">
        <f>U49-U48</f>
        <v>33.418594104000022</v>
      </c>
      <c r="W18" s="22">
        <v>15</v>
      </c>
      <c r="X18" s="32">
        <f>U56-U54</f>
        <v>217.2596825390001</v>
      </c>
      <c r="Y18" s="22">
        <v>17</v>
      </c>
      <c r="Z18" s="32">
        <f t="shared" si="7"/>
        <v>122.40253968299976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83.488070539440969</v>
      </c>
      <c r="G19" s="25">
        <f t="shared" si="1"/>
        <v>74.003129012550815</v>
      </c>
      <c r="H19" s="41">
        <f t="shared" si="2"/>
        <v>12.816946598678985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26.231292516999929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114.72471655300023</v>
      </c>
      <c r="T19" s="11" t="s">
        <v>109</v>
      </c>
      <c r="U19" s="21">
        <v>1356.175963719</v>
      </c>
      <c r="V19" s="32">
        <f>U52-U51</f>
        <v>26.231292516999929</v>
      </c>
      <c r="W19" s="22">
        <v>16</v>
      </c>
      <c r="X19" s="32">
        <f>U59-U57</f>
        <v>51.644081633000042</v>
      </c>
      <c r="Y19" s="22">
        <v>18</v>
      </c>
      <c r="Z19" s="32">
        <f t="shared" si="7"/>
        <v>114.72471655300023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55.455753961505295</v>
      </c>
      <c r="G20" s="25">
        <f t="shared" si="1"/>
        <v>54.128772824147774</v>
      </c>
      <c r="H20" s="37">
        <f t="shared" si="2"/>
        <v>2.451526365965444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60.588843536999775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217.2596825390001</v>
      </c>
      <c r="T20" s="11" t="s">
        <v>110</v>
      </c>
      <c r="U20" s="21">
        <v>1363.3110204080001</v>
      </c>
      <c r="V20" s="32">
        <f>U55-U54</f>
        <v>60.588843536999775</v>
      </c>
      <c r="W20" s="22">
        <v>17</v>
      </c>
      <c r="X20" s="32">
        <f>U62-U60</f>
        <v>73.298866212999656</v>
      </c>
      <c r="Y20" s="22">
        <v>19</v>
      </c>
      <c r="Z20" s="32">
        <f t="shared" si="7"/>
        <v>217.2596825390001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91.256187616966955</v>
      </c>
      <c r="G21" s="25">
        <f t="shared" si="1"/>
        <v>87.134863428853123</v>
      </c>
      <c r="H21" s="37">
        <f t="shared" si="2"/>
        <v>4.7298222846001847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22.354648525999892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51.644081633000042</v>
      </c>
      <c r="T21" s="11" t="s">
        <v>111</v>
      </c>
      <c r="U21" s="21">
        <v>1418.361904762</v>
      </c>
      <c r="V21" s="32">
        <f>U58-U57</f>
        <v>22.354648525999892</v>
      </c>
      <c r="W21" s="22">
        <v>18</v>
      </c>
      <c r="X21" s="32">
        <f>U65-U63</f>
        <v>228.05442176899987</v>
      </c>
      <c r="Y21" s="22">
        <v>20</v>
      </c>
      <c r="Z21" s="32">
        <f t="shared" si="7"/>
        <v>51.644081633000042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75.463294139553525</v>
      </c>
      <c r="G22" s="13">
        <f t="shared" si="1"/>
        <v>70.669633346679504</v>
      </c>
      <c r="H22" s="37">
        <f t="shared" si="2"/>
        <v>6.7831974864763573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30.478367346999676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73.298866212999656</v>
      </c>
      <c r="T22" s="11" t="s">
        <v>112</v>
      </c>
      <c r="U22" s="21">
        <v>1566.4761904760001</v>
      </c>
      <c r="V22" s="32">
        <f>U61-U60</f>
        <v>30.478367346999676</v>
      </c>
      <c r="W22" s="22">
        <v>19</v>
      </c>
      <c r="X22" s="32">
        <f>U68-U66</f>
        <v>224.78548752799998</v>
      </c>
      <c r="Y22" s="22">
        <v>21</v>
      </c>
      <c r="Z22" s="32">
        <f t="shared" si="7"/>
        <v>73.298866212999656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44.45335341339927</v>
      </c>
      <c r="G23" s="13">
        <f t="shared" si="1"/>
        <v>43.805333492367176</v>
      </c>
      <c r="H23" s="37">
        <f t="shared" si="2"/>
        <v>1.4793174012589321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49.265124717000162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228.05442176899987</v>
      </c>
      <c r="T23" s="11" t="s">
        <v>113</v>
      </c>
      <c r="U23" s="21">
        <v>1573.5934693879999</v>
      </c>
      <c r="V23" s="32">
        <f>U64-U63</f>
        <v>49.265124717000162</v>
      </c>
      <c r="W23" s="22">
        <v>20</v>
      </c>
      <c r="X23" s="32">
        <f>U71-U69</f>
        <v>80.679546484999719</v>
      </c>
      <c r="Y23" s="22">
        <v>22</v>
      </c>
      <c r="Z23" s="32">
        <f t="shared" si="7"/>
        <v>228.05442176899987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33.959341197326516</v>
      </c>
      <c r="G24" s="13">
        <f t="shared" si="1"/>
        <v>33.098222139777818</v>
      </c>
      <c r="H24" s="37">
        <f t="shared" si="2"/>
        <v>2.6017078920797863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60.071836734000044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224.78548752799998</v>
      </c>
      <c r="T24" s="11" t="s">
        <v>114</v>
      </c>
      <c r="U24" s="21">
        <v>1617.1537414970001</v>
      </c>
      <c r="V24" s="32">
        <f>U67-U66</f>
        <v>60.071836734000044</v>
      </c>
      <c r="W24" s="22">
        <v>21</v>
      </c>
      <c r="X24" s="32">
        <f>U74-U72</f>
        <v>155.0425396820001</v>
      </c>
      <c r="Y24" s="22">
        <v>23</v>
      </c>
      <c r="Z24" s="32">
        <f t="shared" si="7"/>
        <v>224.78548752799998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98.192019948595899</v>
      </c>
      <c r="G25" s="13">
        <f t="shared" si="1"/>
        <v>95.191412626840901</v>
      </c>
      <c r="H25" s="37">
        <f t="shared" si="2"/>
        <v>3.1521827851401416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21.386666666999645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80.679546484999719</v>
      </c>
      <c r="T25" s="11" t="s">
        <v>115</v>
      </c>
      <c r="U25" s="21">
        <v>1715.3044897960001</v>
      </c>
      <c r="V25" s="32">
        <f>U70-U69</f>
        <v>21.386666666999645</v>
      </c>
      <c r="W25" s="22">
        <v>22</v>
      </c>
      <c r="X25" s="32">
        <f>U77-U75</f>
        <v>210.95909297100025</v>
      </c>
      <c r="Y25" s="22">
        <v>24</v>
      </c>
      <c r="Z25" s="32">
        <f t="shared" si="7"/>
        <v>80.679546484999719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39.939992400897459</v>
      </c>
      <c r="G26" s="13">
        <f t="shared" si="1"/>
        <v>36.957560239612306</v>
      </c>
      <c r="H26" s="37">
        <f t="shared" si="2"/>
        <v>8.0698837854791243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56.334512470999925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155.0425396820001</v>
      </c>
      <c r="T26" s="11" t="s">
        <v>116</v>
      </c>
      <c r="U26" s="21">
        <v>1722.440272109</v>
      </c>
      <c r="V26" s="32">
        <f>U73-U72</f>
        <v>56.334512470999925</v>
      </c>
      <c r="W26" s="22">
        <v>23</v>
      </c>
      <c r="X26" s="2">
        <f>SUM(X2:X25)</f>
        <v>4134.6173242639998</v>
      </c>
      <c r="Z26" s="32">
        <f t="shared" si="7"/>
        <v>155.0425396820001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55.557940394436436</v>
      </c>
      <c r="G27" s="13">
        <f t="shared" si="1"/>
        <v>52.04800535196356</v>
      </c>
      <c r="H27" s="18">
        <f t="shared" si="2"/>
        <v>6.7436494803935068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97.195827665000252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210.95909297100025</v>
      </c>
      <c r="T27" s="11" t="s">
        <v>117</v>
      </c>
      <c r="U27" s="21">
        <v>1757.9189115649999</v>
      </c>
      <c r="V27" s="32">
        <f>U76-U75</f>
        <v>97.195827665000252</v>
      </c>
      <c r="W27" s="22">
        <v>24</v>
      </c>
      <c r="X27" s="32">
        <f t="shared" ref="X27:X32" si="8">U33-U32</f>
        <v>32.847528344999773</v>
      </c>
      <c r="Y27" s="43" t="str">
        <f>W12</f>
        <v>11a</v>
      </c>
      <c r="Z27" s="32">
        <f t="shared" si="7"/>
        <v>210.95909297100025</v>
      </c>
      <c r="AA27" s="21">
        <v>24</v>
      </c>
      <c r="AC27" s="49"/>
    </row>
    <row r="28" spans="1:29" x14ac:dyDescent="0.3">
      <c r="T28" s="11" t="s">
        <v>118</v>
      </c>
      <c r="U28" s="21">
        <v>1854.145306122</v>
      </c>
      <c r="X28" s="32">
        <f t="shared" si="8"/>
        <v>19.329886621000242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1862.5498412699999</v>
      </c>
      <c r="X29" s="32">
        <f t="shared" si="8"/>
        <v>55.053061224999965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1900.2920634919999</v>
      </c>
      <c r="X30" s="32">
        <f t="shared" si="8"/>
        <v>37.492970522000178</v>
      </c>
      <c r="Y30" s="21" t="s">
        <v>69</v>
      </c>
      <c r="AC30" s="49"/>
    </row>
    <row r="31" spans="1:29" x14ac:dyDescent="0.3">
      <c r="T31" s="11" t="s">
        <v>121</v>
      </c>
      <c r="U31" s="21">
        <v>2045.9450340139999</v>
      </c>
      <c r="X31" s="32">
        <f t="shared" si="8"/>
        <v>19.446712017999744</v>
      </c>
      <c r="Y31" s="21" t="s">
        <v>70</v>
      </c>
      <c r="AC31" s="49"/>
    </row>
    <row r="32" spans="1:29" x14ac:dyDescent="0.3">
      <c r="T32" s="11" t="s">
        <v>122</v>
      </c>
      <c r="U32" s="21">
        <v>2053.023492063</v>
      </c>
      <c r="X32" s="32">
        <f t="shared" si="8"/>
        <v>65.594920635000108</v>
      </c>
      <c r="Y32" s="21" t="s">
        <v>71</v>
      </c>
      <c r="AC32" s="49"/>
    </row>
    <row r="33" spans="20:29" x14ac:dyDescent="0.3">
      <c r="T33" s="11" t="s">
        <v>123</v>
      </c>
      <c r="U33" s="21">
        <v>2085.8710204079998</v>
      </c>
      <c r="AC33" s="49"/>
    </row>
    <row r="34" spans="20:29" x14ac:dyDescent="0.3">
      <c r="T34" s="11" t="s">
        <v>124</v>
      </c>
      <c r="U34" s="21">
        <v>2105.2009070290001</v>
      </c>
      <c r="AC34" s="49"/>
    </row>
    <row r="35" spans="20:29" x14ac:dyDescent="0.3">
      <c r="T35" s="11" t="s">
        <v>125</v>
      </c>
      <c r="U35" s="21">
        <v>2160.253968254</v>
      </c>
      <c r="AC35" s="49"/>
    </row>
    <row r="36" spans="20:29" x14ac:dyDescent="0.3">
      <c r="T36" s="11" t="s">
        <v>126</v>
      </c>
      <c r="U36" s="21">
        <v>2197.7469387760002</v>
      </c>
      <c r="AC36" s="49"/>
    </row>
    <row r="37" spans="20:29" x14ac:dyDescent="0.3">
      <c r="T37" s="11" t="s">
        <v>127</v>
      </c>
      <c r="U37" s="21">
        <v>2217.193650794</v>
      </c>
      <c r="AC37" s="49"/>
    </row>
    <row r="38" spans="20:29" x14ac:dyDescent="0.3">
      <c r="T38" s="11" t="s">
        <v>128</v>
      </c>
      <c r="U38" s="21">
        <v>2282.7885714290001</v>
      </c>
      <c r="AC38" s="49"/>
    </row>
    <row r="39" spans="20:29" x14ac:dyDescent="0.3">
      <c r="T39" s="11" t="s">
        <v>129</v>
      </c>
      <c r="U39" s="21">
        <v>2290.573061224</v>
      </c>
      <c r="AC39" s="49"/>
    </row>
    <row r="40" spans="20:29" x14ac:dyDescent="0.3">
      <c r="T40" s="11" t="s">
        <v>130</v>
      </c>
      <c r="U40" s="21">
        <v>2328.8453514739999</v>
      </c>
      <c r="AC40" s="49"/>
    </row>
    <row r="41" spans="20:29" x14ac:dyDescent="0.3">
      <c r="T41" s="11" t="s">
        <v>131</v>
      </c>
      <c r="U41" s="21">
        <v>2438.6946031749999</v>
      </c>
      <c r="AC41" s="49"/>
    </row>
    <row r="42" spans="20:29" x14ac:dyDescent="0.3">
      <c r="T42" s="11" t="s">
        <v>132</v>
      </c>
      <c r="U42" s="21">
        <v>2448.8896145120002</v>
      </c>
      <c r="AC42" s="49"/>
    </row>
    <row r="43" spans="20:29" x14ac:dyDescent="0.3">
      <c r="T43" s="11" t="s">
        <v>133</v>
      </c>
      <c r="U43" s="21">
        <v>2480.7923809519998</v>
      </c>
      <c r="AC43" s="49"/>
    </row>
    <row r="44" spans="20:29" x14ac:dyDescent="0.3">
      <c r="T44" s="11" t="s">
        <v>134</v>
      </c>
      <c r="U44" s="21">
        <v>2592.4614965989999</v>
      </c>
      <c r="AC44" s="49"/>
    </row>
    <row r="45" spans="20:29" x14ac:dyDescent="0.3">
      <c r="T45" s="11" t="s">
        <v>135</v>
      </c>
      <c r="U45" s="21">
        <v>2600.0021768709998</v>
      </c>
      <c r="AC45" s="49"/>
    </row>
    <row r="46" spans="20:29" x14ac:dyDescent="0.3">
      <c r="T46" s="11" t="s">
        <v>136</v>
      </c>
      <c r="U46" s="21">
        <v>2644.7876643989998</v>
      </c>
      <c r="AC46" s="49"/>
    </row>
    <row r="47" spans="20:29" x14ac:dyDescent="0.3">
      <c r="T47" s="11" t="s">
        <v>137</v>
      </c>
      <c r="U47" s="21">
        <v>2755.0171428570002</v>
      </c>
      <c r="AC47" s="49"/>
    </row>
    <row r="48" spans="20:29" x14ac:dyDescent="0.3">
      <c r="T48" s="11" t="s">
        <v>138</v>
      </c>
      <c r="U48" s="21">
        <v>2763.2050793650001</v>
      </c>
      <c r="AC48" s="49"/>
    </row>
    <row r="49" spans="20:29" x14ac:dyDescent="0.3">
      <c r="T49" s="11" t="s">
        <v>139</v>
      </c>
      <c r="U49" s="21">
        <v>2796.6236734690001</v>
      </c>
      <c r="AC49" s="49"/>
    </row>
    <row r="50" spans="20:29" x14ac:dyDescent="0.3">
      <c r="T50" s="11" t="s">
        <v>140</v>
      </c>
      <c r="U50" s="21">
        <v>2885.6076190479998</v>
      </c>
      <c r="AC50" s="49"/>
    </row>
    <row r="51" spans="20:29" x14ac:dyDescent="0.3">
      <c r="T51" s="11" t="s">
        <v>141</v>
      </c>
      <c r="U51" s="21">
        <v>2892.2448979589999</v>
      </c>
      <c r="AC51" s="49"/>
    </row>
    <row r="52" spans="20:29" x14ac:dyDescent="0.3">
      <c r="T52" s="11" t="s">
        <v>142</v>
      </c>
      <c r="U52" s="21">
        <v>2918.4761904759998</v>
      </c>
      <c r="AC52" s="49"/>
    </row>
    <row r="53" spans="20:29" x14ac:dyDescent="0.3">
      <c r="T53" s="11" t="s">
        <v>143</v>
      </c>
      <c r="U53" s="21">
        <v>3006.9696145120001</v>
      </c>
      <c r="AC53" s="49"/>
    </row>
    <row r="54" spans="20:29" x14ac:dyDescent="0.3">
      <c r="T54" s="11" t="s">
        <v>144</v>
      </c>
      <c r="U54" s="21">
        <v>3015.190204082</v>
      </c>
      <c r="AC54" s="49"/>
    </row>
    <row r="55" spans="20:29" x14ac:dyDescent="0.3">
      <c r="T55" s="11" t="s">
        <v>145</v>
      </c>
      <c r="U55" s="21">
        <v>3075.7790476189998</v>
      </c>
      <c r="AC55" s="49"/>
    </row>
    <row r="56" spans="20:29" x14ac:dyDescent="0.3">
      <c r="T56" s="11" t="s">
        <v>146</v>
      </c>
      <c r="U56" s="21">
        <v>3232.4498866210001</v>
      </c>
      <c r="AC56" s="49"/>
    </row>
    <row r="57" spans="20:29" x14ac:dyDescent="0.3">
      <c r="T57" s="11" t="s">
        <v>147</v>
      </c>
      <c r="U57" s="21">
        <v>3241.1428571430001</v>
      </c>
      <c r="AC57" s="49"/>
    </row>
    <row r="58" spans="20:29" x14ac:dyDescent="0.3">
      <c r="T58" s="11" t="s">
        <v>148</v>
      </c>
      <c r="U58" s="21">
        <v>3263.497505669</v>
      </c>
      <c r="AC58" s="49"/>
    </row>
    <row r="59" spans="20:29" x14ac:dyDescent="0.3">
      <c r="T59" s="11" t="s">
        <v>149</v>
      </c>
      <c r="U59" s="21">
        <v>3292.7869387760002</v>
      </c>
      <c r="AC59" s="49"/>
    </row>
    <row r="60" spans="20:29" x14ac:dyDescent="0.3">
      <c r="T60" s="11" t="s">
        <v>150</v>
      </c>
      <c r="U60" s="21">
        <v>3300.8943310660002</v>
      </c>
      <c r="AC60" s="49"/>
    </row>
    <row r="61" spans="20:29" x14ac:dyDescent="0.3">
      <c r="T61" s="11" t="s">
        <v>151</v>
      </c>
      <c r="U61" s="21">
        <v>3331.3726984129999</v>
      </c>
      <c r="AC61" s="49"/>
    </row>
    <row r="62" spans="20:29" x14ac:dyDescent="0.3">
      <c r="T62" s="11" t="s">
        <v>152</v>
      </c>
      <c r="U62" s="21">
        <v>3374.1931972789998</v>
      </c>
      <c r="AC62" s="49"/>
    </row>
    <row r="63" spans="20:29" x14ac:dyDescent="0.3">
      <c r="T63" s="11" t="s">
        <v>153</v>
      </c>
      <c r="U63" s="21">
        <v>3380.67047619</v>
      </c>
      <c r="AC63" s="49"/>
    </row>
    <row r="64" spans="20:29" x14ac:dyDescent="0.3">
      <c r="T64" s="11" t="s">
        <v>154</v>
      </c>
      <c r="U64" s="21">
        <v>3429.9356009070002</v>
      </c>
      <c r="AC64" s="49"/>
    </row>
    <row r="65" spans="20:29" x14ac:dyDescent="0.3">
      <c r="T65" s="11" t="s">
        <v>155</v>
      </c>
      <c r="U65" s="21">
        <v>3608.7248979589999</v>
      </c>
      <c r="AC65" s="49"/>
    </row>
    <row r="66" spans="20:29" x14ac:dyDescent="0.3">
      <c r="T66" s="11" t="s">
        <v>156</v>
      </c>
      <c r="U66" s="21">
        <v>3615.487346939</v>
      </c>
      <c r="AC66" s="49"/>
    </row>
    <row r="67" spans="20:29" x14ac:dyDescent="0.3">
      <c r="T67" s="11" t="s">
        <v>157</v>
      </c>
      <c r="U67" s="21">
        <v>3675.559183673</v>
      </c>
      <c r="AC67" s="49"/>
    </row>
    <row r="68" spans="20:29" x14ac:dyDescent="0.3">
      <c r="T68" s="11" t="s">
        <v>158</v>
      </c>
      <c r="U68" s="21">
        <v>3840.2728344669999</v>
      </c>
      <c r="AC68" s="49"/>
    </row>
    <row r="69" spans="20:29" x14ac:dyDescent="0.3">
      <c r="T69" s="11" t="s">
        <v>159</v>
      </c>
      <c r="U69" s="21">
        <v>3847.1441269840002</v>
      </c>
      <c r="AC69" s="49"/>
    </row>
    <row r="70" spans="20:29" x14ac:dyDescent="0.3">
      <c r="T70" s="11" t="s">
        <v>160</v>
      </c>
      <c r="U70" s="21">
        <v>3868.5307936509998</v>
      </c>
      <c r="AC70" s="49"/>
    </row>
    <row r="71" spans="20:29" x14ac:dyDescent="0.3">
      <c r="T71" s="11" t="s">
        <v>161</v>
      </c>
      <c r="U71" s="21">
        <v>3927.8236734689999</v>
      </c>
      <c r="AC71" s="49"/>
    </row>
    <row r="72" spans="20:29" x14ac:dyDescent="0.3">
      <c r="T72" s="11" t="s">
        <v>162</v>
      </c>
      <c r="U72" s="21">
        <v>3935.2685714290001</v>
      </c>
      <c r="AC72" s="49"/>
    </row>
    <row r="73" spans="20:29" x14ac:dyDescent="0.3">
      <c r="T73" s="11" t="s">
        <v>163</v>
      </c>
      <c r="U73" s="21">
        <v>3991.6030839</v>
      </c>
      <c r="AC73" s="49"/>
    </row>
    <row r="74" spans="20:29" x14ac:dyDescent="0.3">
      <c r="T74" s="11" t="s">
        <v>164</v>
      </c>
      <c r="U74" s="21">
        <v>4090.3111111110002</v>
      </c>
      <c r="AC74" s="49"/>
    </row>
    <row r="75" spans="20:29" x14ac:dyDescent="0.3">
      <c r="T75" s="11" t="s">
        <v>165</v>
      </c>
      <c r="U75" s="21">
        <v>4100.4988662129999</v>
      </c>
      <c r="AC75" s="49"/>
    </row>
    <row r="76" spans="20:29" x14ac:dyDescent="0.3">
      <c r="T76" s="11" t="s">
        <v>166</v>
      </c>
      <c r="U76" s="21">
        <v>4197.6946938780002</v>
      </c>
      <c r="AC76" s="49"/>
    </row>
    <row r="77" spans="20:29" x14ac:dyDescent="0.3">
      <c r="T77" s="11" t="s">
        <v>167</v>
      </c>
      <c r="U77" s="21">
        <v>4311.4579591840002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Tabelle76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2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2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229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229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46.375490745974453</v>
      </c>
      <c r="G2" s="13">
        <f t="shared" ref="G2:G27" si="1">Q2/R2*60</f>
        <v>46.877725607720365</v>
      </c>
      <c r="H2" s="37">
        <f t="shared" ref="H2:H27" si="2">(F2-G2)/G2*100</f>
        <v>-1.071372075404609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36.226031746000004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349.41968253900001</v>
      </c>
      <c r="T2" s="11" t="s">
        <v>92</v>
      </c>
      <c r="U2" s="21">
        <v>34.153650794000001</v>
      </c>
      <c r="V2" s="32">
        <f>U3-U2</f>
        <v>36.226031746000004</v>
      </c>
      <c r="W2" s="22">
        <v>1</v>
      </c>
      <c r="X2" s="32">
        <f>U4-U2</f>
        <v>349.41968253900001</v>
      </c>
      <c r="Y2" s="22">
        <v>1</v>
      </c>
      <c r="Z2" s="32">
        <f>X2</f>
        <v>349.41968253900001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71.10678966468187</v>
      </c>
      <c r="G3" s="13">
        <f t="shared" si="1"/>
        <v>62.390981561175252</v>
      </c>
      <c r="H3" s="41">
        <f t="shared" si="2"/>
        <v>13.969660174300419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37.127256235999994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97.930884354</v>
      </c>
      <c r="T3" s="11" t="s">
        <v>93</v>
      </c>
      <c r="U3" s="21">
        <v>70.379682540000005</v>
      </c>
      <c r="V3" s="32">
        <f>U6-U5</f>
        <v>37.127256235999994</v>
      </c>
      <c r="W3" s="22">
        <v>2</v>
      </c>
      <c r="X3" s="32">
        <f>U7-U5</f>
        <v>97.930884354</v>
      </c>
      <c r="Y3" s="22">
        <v>2</v>
      </c>
      <c r="Z3" s="32">
        <f t="shared" ref="Z3:Z11" si="5">X3</f>
        <v>97.930884354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44.288601305353346</v>
      </c>
      <c r="G4" s="13">
        <f t="shared" si="1"/>
        <v>44.62699247870512</v>
      </c>
      <c r="H4" s="37">
        <f t="shared" si="2"/>
        <v>-0.75826569203211547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44.029387754999959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147.22031745999999</v>
      </c>
      <c r="T4" s="11" t="s">
        <v>94</v>
      </c>
      <c r="U4" s="21">
        <v>383.57333333299999</v>
      </c>
      <c r="V4" s="32">
        <f>U9-U8</f>
        <v>44.029387754999959</v>
      </c>
      <c r="W4" s="22">
        <v>3</v>
      </c>
      <c r="X4" s="32">
        <f>U10-U8</f>
        <v>147.22031745999999</v>
      </c>
      <c r="Y4" s="22">
        <v>3</v>
      </c>
      <c r="Z4" s="32">
        <f t="shared" si="5"/>
        <v>147.22031745999999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183.21792773237362</v>
      </c>
      <c r="G5" s="13">
        <f t="shared" si="1"/>
        <v>165.00789527856659</v>
      </c>
      <c r="H5" s="41">
        <f t="shared" si="2"/>
        <v>11.03585523775382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28.818140589999985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158.53786848099992</v>
      </c>
      <c r="T5" s="11" t="s">
        <v>95</v>
      </c>
      <c r="U5" s="21">
        <v>387.33931972800002</v>
      </c>
      <c r="V5" s="32">
        <f>U12-U11</f>
        <v>28.818140589999985</v>
      </c>
      <c r="W5" s="22">
        <v>4</v>
      </c>
      <c r="X5" s="32">
        <f>U13-U11</f>
        <v>158.53786848099992</v>
      </c>
      <c r="Y5" s="22">
        <v>4</v>
      </c>
      <c r="Z5" s="32">
        <f t="shared" si="5"/>
        <v>158.53786848099992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48.390328613573303</v>
      </c>
      <c r="G6" s="13">
        <f t="shared" si="1"/>
        <v>52.035656139331536</v>
      </c>
      <c r="H6" s="18">
        <f t="shared" si="2"/>
        <v>-7.0054416456236153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85.554285714000002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283.65165532800006</v>
      </c>
      <c r="T6" s="11" t="s">
        <v>96</v>
      </c>
      <c r="U6" s="21">
        <v>424.46657596400001</v>
      </c>
      <c r="V6" s="32">
        <f>U15-U14</f>
        <v>85.554285714000002</v>
      </c>
      <c r="W6" s="22">
        <v>5</v>
      </c>
      <c r="X6" s="32">
        <f>U16-U14</f>
        <v>283.65165532800006</v>
      </c>
      <c r="Y6" s="22">
        <v>5</v>
      </c>
      <c r="Z6" s="32">
        <f t="shared" si="5"/>
        <v>283.65165532800006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51.122582436016074</v>
      </c>
      <c r="G7" s="25">
        <f t="shared" si="1"/>
        <v>52.279448956148883</v>
      </c>
      <c r="H7" s="18">
        <f t="shared" si="2"/>
        <v>-2.2128514038148506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45.772335600000133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206.58213151900009</v>
      </c>
      <c r="T7" s="11" t="s">
        <v>97</v>
      </c>
      <c r="U7" s="21">
        <v>485.27020408200002</v>
      </c>
      <c r="V7" s="32">
        <f>U18-U17</f>
        <v>45.772335600000133</v>
      </c>
      <c r="W7" s="22">
        <v>6</v>
      </c>
      <c r="X7" s="32">
        <f>U19-U17</f>
        <v>206.58213151900009</v>
      </c>
      <c r="Y7" s="22">
        <v>6</v>
      </c>
      <c r="Z7" s="32">
        <f t="shared" si="5"/>
        <v>206.58213151900009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45.926018495968101</v>
      </c>
      <c r="G8" s="25">
        <f t="shared" si="1"/>
        <v>47.187326485280806</v>
      </c>
      <c r="H8" s="37">
        <f t="shared" si="2"/>
        <v>-2.6729804022826897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52.257959182999912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188.1861224490001</v>
      </c>
      <c r="T8" s="11" t="s">
        <v>98</v>
      </c>
      <c r="U8" s="21">
        <v>488.57469387800001</v>
      </c>
      <c r="V8" s="32">
        <f>U21-U20</f>
        <v>52.257959182999912</v>
      </c>
      <c r="W8" s="22">
        <v>7</v>
      </c>
      <c r="X8" s="32">
        <f>U22-U20</f>
        <v>188.1861224490001</v>
      </c>
      <c r="Y8" s="22">
        <v>7</v>
      </c>
      <c r="Z8" s="32">
        <f t="shared" si="5"/>
        <v>188.1861224490001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121.78425045823361</v>
      </c>
      <c r="G9" s="25">
        <f t="shared" si="1"/>
        <v>102.92678416775755</v>
      </c>
      <c r="H9" s="41">
        <f t="shared" si="2"/>
        <v>18.32124304956502</v>
      </c>
      <c r="I9" s="13"/>
      <c r="J9" s="11" t="s">
        <v>37</v>
      </c>
      <c r="K9" s="11" t="s">
        <v>40</v>
      </c>
      <c r="L9" s="19">
        <v>76</v>
      </c>
      <c r="M9" s="32">
        <f t="shared" si="3"/>
        <v>37.443265306000058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120.66829931999996</v>
      </c>
      <c r="T9" s="11" t="s">
        <v>99</v>
      </c>
      <c r="U9" s="21">
        <v>532.60408163299996</v>
      </c>
      <c r="V9" s="32">
        <f>U24-U23</f>
        <v>37.443265306000058</v>
      </c>
      <c r="W9" s="22">
        <v>8</v>
      </c>
      <c r="X9" s="32">
        <f>U25-U23</f>
        <v>120.66829931999996</v>
      </c>
      <c r="Y9" s="22">
        <v>8</v>
      </c>
      <c r="Z9" s="32">
        <f t="shared" si="5"/>
        <v>120.66829931999996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67.935304974957063</v>
      </c>
      <c r="G10" s="25">
        <f t="shared" si="1"/>
        <v>55.325573072402811</v>
      </c>
      <c r="H10" s="41">
        <f t="shared" si="2"/>
        <v>22.79186857414436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34.444535147999886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139.899138322</v>
      </c>
      <c r="T10" s="11" t="s">
        <v>100</v>
      </c>
      <c r="U10" s="21">
        <v>635.79501133799999</v>
      </c>
      <c r="V10" s="32">
        <f>U27-U26</f>
        <v>34.444535147999886</v>
      </c>
      <c r="W10" s="22">
        <v>9</v>
      </c>
      <c r="X10" s="32">
        <f>U28-U26</f>
        <v>139.899138322</v>
      </c>
      <c r="Y10" s="22">
        <v>9</v>
      </c>
      <c r="Z10" s="32">
        <f t="shared" si="5"/>
        <v>139.899138322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40.195312500333642</v>
      </c>
      <c r="G11" s="25">
        <f t="shared" si="1"/>
        <v>41.958727165384119</v>
      </c>
      <c r="H11" s="18">
        <f t="shared" si="2"/>
        <v>-4.2027363177624943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41.795918367000013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191.61687074799988</v>
      </c>
      <c r="T11" s="11" t="s">
        <v>101</v>
      </c>
      <c r="U11" s="21">
        <v>639.18367346900004</v>
      </c>
      <c r="V11" s="32">
        <f>U30-U29</f>
        <v>41.795918367000013</v>
      </c>
      <c r="W11" s="22">
        <v>10</v>
      </c>
      <c r="X11" s="32">
        <f>U31-U29</f>
        <v>191.61687074799988</v>
      </c>
      <c r="Y11" s="22">
        <v>10</v>
      </c>
      <c r="Z11" s="32">
        <f t="shared" si="5"/>
        <v>191.61687074799988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54.703005387026671</v>
      </c>
      <c r="G12" s="25">
        <f t="shared" si="1"/>
        <v>51.091981451493581</v>
      </c>
      <c r="H12" s="18">
        <f t="shared" si="2"/>
        <v>7.0676920975581554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30.711292516999947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67.720997732000342</v>
      </c>
      <c r="T12" s="11" t="s">
        <v>102</v>
      </c>
      <c r="U12" s="21">
        <v>668.00181405900003</v>
      </c>
      <c r="V12" s="32">
        <f>U33-U32</f>
        <v>30.711292516999947</v>
      </c>
      <c r="W12" s="22" t="s">
        <v>68</v>
      </c>
      <c r="X12" s="32">
        <f>U38-U32</f>
        <v>235.96117913799981</v>
      </c>
      <c r="Y12" s="22">
        <v>11</v>
      </c>
      <c r="Z12" s="32">
        <f>V12+X30</f>
        <v>67.720997732000342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70.847271031657954</v>
      </c>
      <c r="G13" s="25">
        <f t="shared" si="1"/>
        <v>70.897189020973187</v>
      </c>
      <c r="H13" s="18">
        <f t="shared" si="2"/>
        <v>-7.04089823652473E-2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20.60770975000014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41.186394556999858</v>
      </c>
      <c r="T13" s="11" t="s">
        <v>103</v>
      </c>
      <c r="U13" s="21">
        <v>797.72154194999996</v>
      </c>
      <c r="V13" s="32">
        <f>U34-U33</f>
        <v>20.60770975000014</v>
      </c>
      <c r="W13" s="22" t="s">
        <v>42</v>
      </c>
      <c r="X13" s="32">
        <f>U41-U39</f>
        <v>144.48036281099985</v>
      </c>
      <c r="Y13" s="22">
        <v>12</v>
      </c>
      <c r="Z13" s="32">
        <f>V13+X31</f>
        <v>41.186394556999858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35.425592237500268</v>
      </c>
      <c r="G14" s="25">
        <f t="shared" si="1"/>
        <v>33.056865947581713</v>
      </c>
      <c r="H14" s="18">
        <f t="shared" si="2"/>
        <v>7.1656105986412797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57.585487528999693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127.05378684899961</v>
      </c>
      <c r="T14" s="11" t="s">
        <v>104</v>
      </c>
      <c r="U14" s="21">
        <v>801.32063492099996</v>
      </c>
      <c r="V14" s="32">
        <f>U35-U34</f>
        <v>57.585487528999693</v>
      </c>
      <c r="W14" s="22" t="s">
        <v>43</v>
      </c>
      <c r="X14" s="32">
        <f>U44-U42</f>
        <v>118.66122449000022</v>
      </c>
      <c r="Y14" s="22">
        <v>13</v>
      </c>
      <c r="Z14" s="32">
        <f>V14+X32</f>
        <v>127.05378684899961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39.781489776274931</v>
      </c>
      <c r="G15" s="25">
        <f t="shared" si="1"/>
        <v>39.867009522497327</v>
      </c>
      <c r="H15" s="37">
        <f t="shared" si="2"/>
        <v>-0.21451256877979766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39.214217686999746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144.48036281099985</v>
      </c>
      <c r="T15" s="11" t="s">
        <v>105</v>
      </c>
      <c r="U15" s="21">
        <v>886.87492063499997</v>
      </c>
      <c r="V15" s="32">
        <f>U40-U39</f>
        <v>39.214217686999746</v>
      </c>
      <c r="W15" s="22">
        <v>12</v>
      </c>
      <c r="X15" s="32">
        <f>U47-U45</f>
        <v>168.03120181399981</v>
      </c>
      <c r="Y15" s="22">
        <v>14</v>
      </c>
      <c r="Z15" s="32">
        <f t="shared" ref="Z15:Z27" si="7">X13</f>
        <v>144.48036281099985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104.25433686372175</v>
      </c>
      <c r="G16" s="25">
        <f t="shared" si="1"/>
        <v>94.386317418659715</v>
      </c>
      <c r="H16" s="41">
        <f t="shared" si="2"/>
        <v>10.454925793207366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26.473718821000148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118.66122449000022</v>
      </c>
      <c r="T16" s="11" t="s">
        <v>106</v>
      </c>
      <c r="U16" s="21">
        <v>1084.972290249</v>
      </c>
      <c r="V16" s="32">
        <f>U43-U42</f>
        <v>26.473718821000148</v>
      </c>
      <c r="W16" s="22">
        <v>13</v>
      </c>
      <c r="X16" s="32">
        <f>U50-U48</f>
        <v>102.03718820899985</v>
      </c>
      <c r="Y16" s="22">
        <v>15</v>
      </c>
      <c r="Z16" s="32">
        <f t="shared" si="7"/>
        <v>118.66122449000022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46.976093894900053</v>
      </c>
      <c r="G17" s="13">
        <f t="shared" si="1"/>
        <v>46.866295753315747</v>
      </c>
      <c r="H17" s="37">
        <f t="shared" si="2"/>
        <v>0.23427953888704431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50.131882086000132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168.03120181399981</v>
      </c>
      <c r="T17" s="11" t="s">
        <v>107</v>
      </c>
      <c r="U17" s="21">
        <v>1088.9868480729999</v>
      </c>
      <c r="V17" s="32">
        <f>U46-U45</f>
        <v>50.131882086000132</v>
      </c>
      <c r="W17" s="22">
        <v>14</v>
      </c>
      <c r="X17" s="32">
        <f>U53-U51</f>
        <v>120.70476190499994</v>
      </c>
      <c r="Y17" s="22">
        <v>16</v>
      </c>
      <c r="Z17" s="32">
        <f t="shared" si="7"/>
        <v>168.03120181399981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50.600242024654463</v>
      </c>
      <c r="G18" s="13">
        <f t="shared" si="1"/>
        <v>50.569798037073696</v>
      </c>
      <c r="H18" s="18">
        <f t="shared" si="2"/>
        <v>6.0201916484713486E-2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29.644126984000195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102.03718820899985</v>
      </c>
      <c r="T18" s="11" t="s">
        <v>108</v>
      </c>
      <c r="U18" s="21">
        <v>1134.7591836730001</v>
      </c>
      <c r="V18" s="32">
        <f>U49-U48</f>
        <v>29.644126984000195</v>
      </c>
      <c r="W18" s="22">
        <v>15</v>
      </c>
      <c r="X18" s="32">
        <f>U56-U54</f>
        <v>176.68934240299996</v>
      </c>
      <c r="Y18" s="22">
        <v>17</v>
      </c>
      <c r="Z18" s="32">
        <f t="shared" si="7"/>
        <v>102.03718820899985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79.152734067333128</v>
      </c>
      <c r="G19" s="25">
        <f t="shared" si="1"/>
        <v>70.336810793612273</v>
      </c>
      <c r="H19" s="41">
        <f t="shared" si="2"/>
        <v>12.533868360323048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27.668027210999753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120.70476190499994</v>
      </c>
      <c r="T19" s="11" t="s">
        <v>109</v>
      </c>
      <c r="U19" s="21">
        <v>1295.568979592</v>
      </c>
      <c r="V19" s="32">
        <f>U52-U51</f>
        <v>27.668027210999753</v>
      </c>
      <c r="W19" s="22">
        <v>16</v>
      </c>
      <c r="X19" s="32">
        <f>U59-U57</f>
        <v>45.723718821000148</v>
      </c>
      <c r="Y19" s="22">
        <v>18</v>
      </c>
      <c r="Z19" s="32">
        <f t="shared" si="7"/>
        <v>120.70476190499994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65.291878173598718</v>
      </c>
      <c r="G20" s="25">
        <f t="shared" si="1"/>
        <v>66.55749486676639</v>
      </c>
      <c r="H20" s="37">
        <f t="shared" si="2"/>
        <v>-1.9015389562079539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51.46122448899996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176.68934240299996</v>
      </c>
      <c r="T20" s="11" t="s">
        <v>110</v>
      </c>
      <c r="U20" s="21">
        <v>1299.591836735</v>
      </c>
      <c r="V20" s="32">
        <f>U55-U54</f>
        <v>51.46122448899996</v>
      </c>
      <c r="W20" s="22">
        <v>17</v>
      </c>
      <c r="X20" s="32">
        <f>U62-U60</f>
        <v>60.088888889000373</v>
      </c>
      <c r="Y20" s="22">
        <v>19</v>
      </c>
      <c r="Z20" s="32">
        <f t="shared" si="7"/>
        <v>176.68934240299996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102.0129540282569</v>
      </c>
      <c r="G21" s="25">
        <f t="shared" si="1"/>
        <v>98.417191690305486</v>
      </c>
      <c r="H21" s="37">
        <f t="shared" si="2"/>
        <v>3.6535916908362784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19.997460316999877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45.723718821000148</v>
      </c>
      <c r="T21" s="11" t="s">
        <v>111</v>
      </c>
      <c r="U21" s="21">
        <v>1351.8497959179999</v>
      </c>
      <c r="V21" s="32">
        <f>U58-U57</f>
        <v>19.997460316999877</v>
      </c>
      <c r="W21" s="22">
        <v>18</v>
      </c>
      <c r="X21" s="32">
        <f>U65-U63</f>
        <v>246.72979591800004</v>
      </c>
      <c r="Y21" s="22">
        <v>20</v>
      </c>
      <c r="Z21" s="32">
        <f t="shared" si="7"/>
        <v>45.723718821000148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91.047247846890286</v>
      </c>
      <c r="G22" s="13">
        <f t="shared" si="1"/>
        <v>86.205687869662555</v>
      </c>
      <c r="H22" s="37">
        <f t="shared" si="2"/>
        <v>5.6162883179447034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25.261587300999963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60.088888889000373</v>
      </c>
      <c r="T22" s="11" t="s">
        <v>112</v>
      </c>
      <c r="U22" s="21">
        <v>1487.7779591840001</v>
      </c>
      <c r="V22" s="32">
        <f>U61-U60</f>
        <v>25.261587300999963</v>
      </c>
      <c r="W22" s="22">
        <v>19</v>
      </c>
      <c r="X22" s="32">
        <f>U68-U66</f>
        <v>216.63999999999987</v>
      </c>
      <c r="Y22" s="22">
        <v>21</v>
      </c>
      <c r="Z22" s="32">
        <f t="shared" si="7"/>
        <v>60.088888889000373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41.305786163305932</v>
      </c>
      <c r="G23" s="13">
        <f t="shared" si="1"/>
        <v>40.489637511474896</v>
      </c>
      <c r="H23" s="37">
        <f t="shared" si="2"/>
        <v>2.0156976006508733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53.019206349000342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246.72979591800004</v>
      </c>
      <c r="T23" s="11" t="s">
        <v>113</v>
      </c>
      <c r="U23" s="21">
        <v>1491.487346939</v>
      </c>
      <c r="V23" s="32">
        <f>U64-U63</f>
        <v>53.019206349000342</v>
      </c>
      <c r="W23" s="22">
        <v>20</v>
      </c>
      <c r="X23" s="32">
        <f>U71-U69</f>
        <v>79.619047618999957</v>
      </c>
      <c r="Y23" s="22">
        <v>22</v>
      </c>
      <c r="Z23" s="32">
        <f t="shared" si="7"/>
        <v>246.72979591800004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29.607991301118844</v>
      </c>
      <c r="G24" s="13">
        <f t="shared" si="1"/>
        <v>34.342688330871511</v>
      </c>
      <c r="H24" s="41">
        <f t="shared" si="2"/>
        <v>-13.786623179107757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68.900317459999769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216.63999999999987</v>
      </c>
      <c r="T24" s="11" t="s">
        <v>114</v>
      </c>
      <c r="U24" s="21">
        <v>1528.930612245</v>
      </c>
      <c r="V24" s="32">
        <f>U67-U66</f>
        <v>68.900317459999769</v>
      </c>
      <c r="W24" s="22">
        <v>21</v>
      </c>
      <c r="X24" s="32">
        <f>U74-U72</f>
        <v>145.44870748299991</v>
      </c>
      <c r="Y24" s="22">
        <v>23</v>
      </c>
      <c r="Z24" s="32">
        <f t="shared" si="7"/>
        <v>216.63999999999987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97.766498426024839</v>
      </c>
      <c r="G25" s="13">
        <f t="shared" si="1"/>
        <v>96.459330143598407</v>
      </c>
      <c r="H25" s="37">
        <f t="shared" si="2"/>
        <v>1.3551496578718287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21.479750566999883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79.619047618999957</v>
      </c>
      <c r="T25" s="11" t="s">
        <v>115</v>
      </c>
      <c r="U25" s="21">
        <v>1612.1556462589999</v>
      </c>
      <c r="V25" s="32">
        <f>U70-U69</f>
        <v>21.479750566999883</v>
      </c>
      <c r="W25" s="22">
        <v>22</v>
      </c>
      <c r="X25" s="32">
        <f>U77-U75</f>
        <v>203.88571428600017</v>
      </c>
      <c r="Y25" s="22">
        <v>24</v>
      </c>
      <c r="Z25" s="32">
        <f t="shared" si="7"/>
        <v>79.619047618999957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38.304658402183819</v>
      </c>
      <c r="G26" s="13">
        <f t="shared" si="1"/>
        <v>39.395289921498431</v>
      </c>
      <c r="H26" s="37">
        <f t="shared" si="2"/>
        <v>-2.7684312553299515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58.739591837000262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145.44870748299991</v>
      </c>
      <c r="T26" s="11" t="s">
        <v>116</v>
      </c>
      <c r="U26" s="21">
        <v>1615.86031746</v>
      </c>
      <c r="V26" s="32">
        <f>U73-U72</f>
        <v>58.739591837000262</v>
      </c>
      <c r="W26" s="22">
        <v>23</v>
      </c>
      <c r="X26" s="2">
        <f>SUM(X2:X25)</f>
        <v>3948.4141043059999</v>
      </c>
      <c r="Z26" s="32">
        <f t="shared" si="7"/>
        <v>145.44870748299991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57.880303415596892</v>
      </c>
      <c r="G27" s="13">
        <f t="shared" si="1"/>
        <v>53.853699551493996</v>
      </c>
      <c r="H27" s="18">
        <f t="shared" si="2"/>
        <v>7.4769308285918683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93.295986395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203.88571428600017</v>
      </c>
      <c r="T27" s="11" t="s">
        <v>117</v>
      </c>
      <c r="U27" s="21">
        <v>1650.3048526079999</v>
      </c>
      <c r="V27" s="32">
        <f>U76-U75</f>
        <v>93.295986395</v>
      </c>
      <c r="W27" s="22">
        <v>24</v>
      </c>
      <c r="X27" s="32">
        <f t="shared" ref="X27:X32" si="8">U33-U32</f>
        <v>30.711292516999947</v>
      </c>
      <c r="Y27" s="43" t="str">
        <f>W12</f>
        <v>11a</v>
      </c>
      <c r="Z27" s="32">
        <f t="shared" si="7"/>
        <v>203.88571428600017</v>
      </c>
      <c r="AA27" s="21">
        <v>24</v>
      </c>
      <c r="AC27" s="49"/>
    </row>
    <row r="28" spans="1:29" x14ac:dyDescent="0.3">
      <c r="T28" s="11" t="s">
        <v>118</v>
      </c>
      <c r="U28" s="21">
        <v>1755.759455782</v>
      </c>
      <c r="X28" s="32">
        <f t="shared" si="8"/>
        <v>20.60770975000014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1759.8345578230001</v>
      </c>
      <c r="X29" s="32">
        <f t="shared" si="8"/>
        <v>57.585487528999693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1801.6304761900001</v>
      </c>
      <c r="X30" s="32">
        <f t="shared" si="8"/>
        <v>37.009705215000395</v>
      </c>
      <c r="Y30" s="21" t="s">
        <v>69</v>
      </c>
      <c r="AC30" s="49"/>
    </row>
    <row r="31" spans="1:29" x14ac:dyDescent="0.3">
      <c r="T31" s="11" t="s">
        <v>121</v>
      </c>
      <c r="U31" s="21">
        <v>1951.451428571</v>
      </c>
      <c r="X31" s="32">
        <f t="shared" si="8"/>
        <v>20.578684806999718</v>
      </c>
      <c r="Y31" s="21" t="s">
        <v>70</v>
      </c>
      <c r="AC31" s="49"/>
    </row>
    <row r="32" spans="1:29" x14ac:dyDescent="0.3">
      <c r="T32" s="11" t="s">
        <v>122</v>
      </c>
      <c r="U32" s="21">
        <v>1954.609342404</v>
      </c>
      <c r="X32" s="32">
        <f t="shared" si="8"/>
        <v>69.468299319999915</v>
      </c>
      <c r="Y32" s="21" t="s">
        <v>71</v>
      </c>
      <c r="AC32" s="49"/>
    </row>
    <row r="33" spans="20:29" x14ac:dyDescent="0.3">
      <c r="T33" s="11" t="s">
        <v>123</v>
      </c>
      <c r="U33" s="21">
        <v>1985.320634921</v>
      </c>
      <c r="AC33" s="49"/>
    </row>
    <row r="34" spans="20:29" x14ac:dyDescent="0.3">
      <c r="T34" s="11" t="s">
        <v>124</v>
      </c>
      <c r="U34" s="21">
        <v>2005.9283446710001</v>
      </c>
      <c r="AC34" s="49"/>
    </row>
    <row r="35" spans="20:29" x14ac:dyDescent="0.3">
      <c r="T35" s="11" t="s">
        <v>125</v>
      </c>
      <c r="U35" s="21">
        <v>2063.5138321999998</v>
      </c>
      <c r="AC35" s="49"/>
    </row>
    <row r="36" spans="20:29" x14ac:dyDescent="0.3">
      <c r="T36" s="11" t="s">
        <v>126</v>
      </c>
      <c r="U36" s="21">
        <v>2100.5235374150002</v>
      </c>
      <c r="AC36" s="49"/>
    </row>
    <row r="37" spans="20:29" x14ac:dyDescent="0.3">
      <c r="T37" s="11" t="s">
        <v>127</v>
      </c>
      <c r="U37" s="21">
        <v>2121.1022222219999</v>
      </c>
      <c r="AC37" s="49"/>
    </row>
    <row r="38" spans="20:29" x14ac:dyDescent="0.3">
      <c r="T38" s="11" t="s">
        <v>128</v>
      </c>
      <c r="U38" s="21">
        <v>2190.5705215419998</v>
      </c>
      <c r="AC38" s="49"/>
    </row>
    <row r="39" spans="20:29" x14ac:dyDescent="0.3">
      <c r="T39" s="11" t="s">
        <v>129</v>
      </c>
      <c r="U39" s="21">
        <v>2194.7501133790001</v>
      </c>
      <c r="AC39" s="49"/>
    </row>
    <row r="40" spans="20:29" x14ac:dyDescent="0.3">
      <c r="T40" s="11" t="s">
        <v>130</v>
      </c>
      <c r="U40" s="21">
        <v>2233.9643310659999</v>
      </c>
      <c r="AC40" s="49"/>
    </row>
    <row r="41" spans="20:29" x14ac:dyDescent="0.3">
      <c r="T41" s="11" t="s">
        <v>131</v>
      </c>
      <c r="U41" s="21">
        <v>2339.23047619</v>
      </c>
      <c r="AC41" s="49"/>
    </row>
    <row r="42" spans="20:29" x14ac:dyDescent="0.3">
      <c r="T42" s="11" t="s">
        <v>132</v>
      </c>
      <c r="U42" s="21">
        <v>2345.6478911559998</v>
      </c>
      <c r="AC42" s="49"/>
    </row>
    <row r="43" spans="20:29" x14ac:dyDescent="0.3">
      <c r="T43" s="11" t="s">
        <v>133</v>
      </c>
      <c r="U43" s="21">
        <v>2372.1216099769999</v>
      </c>
      <c r="AC43" s="49"/>
    </row>
    <row r="44" spans="20:29" x14ac:dyDescent="0.3">
      <c r="T44" s="11" t="s">
        <v>134</v>
      </c>
      <c r="U44" s="21">
        <v>2464.309115646</v>
      </c>
      <c r="AC44" s="49"/>
    </row>
    <row r="45" spans="20:29" x14ac:dyDescent="0.3">
      <c r="T45" s="11" t="s">
        <v>135</v>
      </c>
      <c r="U45" s="21">
        <v>2468.710748299</v>
      </c>
      <c r="AC45" s="49"/>
    </row>
    <row r="46" spans="20:29" x14ac:dyDescent="0.3">
      <c r="T46" s="11" t="s">
        <v>136</v>
      </c>
      <c r="U46" s="21">
        <v>2518.8426303850001</v>
      </c>
      <c r="AC46" s="49"/>
    </row>
    <row r="47" spans="20:29" x14ac:dyDescent="0.3">
      <c r="T47" s="11" t="s">
        <v>137</v>
      </c>
      <c r="U47" s="21">
        <v>2636.7419501129998</v>
      </c>
      <c r="AC47" s="49"/>
    </row>
    <row r="48" spans="20:29" x14ac:dyDescent="0.3">
      <c r="T48" s="11" t="s">
        <v>138</v>
      </c>
      <c r="U48" s="21">
        <v>2637.3804988659999</v>
      </c>
      <c r="AC48" s="49"/>
    </row>
    <row r="49" spans="20:29" x14ac:dyDescent="0.3">
      <c r="T49" s="11" t="s">
        <v>139</v>
      </c>
      <c r="U49" s="21">
        <v>2667.0246258500001</v>
      </c>
      <c r="AC49" s="49"/>
    </row>
    <row r="50" spans="20:29" x14ac:dyDescent="0.3">
      <c r="T50" s="11" t="s">
        <v>140</v>
      </c>
      <c r="U50" s="21">
        <v>2739.4176870749998</v>
      </c>
      <c r="AC50" s="49"/>
    </row>
    <row r="51" spans="20:29" x14ac:dyDescent="0.3">
      <c r="T51" s="11" t="s">
        <v>141</v>
      </c>
      <c r="U51" s="21">
        <v>2742.8658503400002</v>
      </c>
      <c r="AC51" s="49"/>
    </row>
    <row r="52" spans="20:29" x14ac:dyDescent="0.3">
      <c r="T52" s="11" t="s">
        <v>142</v>
      </c>
      <c r="U52" s="21">
        <v>2770.5338775509999</v>
      </c>
      <c r="AC52" s="49"/>
    </row>
    <row r="53" spans="20:29" x14ac:dyDescent="0.3">
      <c r="T53" s="11" t="s">
        <v>143</v>
      </c>
      <c r="U53" s="21">
        <v>2863.5706122450001</v>
      </c>
      <c r="AC53" s="49"/>
    </row>
    <row r="54" spans="20:29" x14ac:dyDescent="0.3">
      <c r="T54" s="11" t="s">
        <v>144</v>
      </c>
      <c r="U54" s="21">
        <v>2866.5208163269999</v>
      </c>
      <c r="AC54" s="49"/>
    </row>
    <row r="55" spans="20:29" x14ac:dyDescent="0.3">
      <c r="T55" s="11" t="s">
        <v>145</v>
      </c>
      <c r="U55" s="21">
        <v>2917.9820408159999</v>
      </c>
      <c r="AC55" s="49"/>
    </row>
    <row r="56" spans="20:29" x14ac:dyDescent="0.3">
      <c r="T56" s="11" t="s">
        <v>146</v>
      </c>
      <c r="U56" s="21">
        <v>3043.2101587299999</v>
      </c>
      <c r="AC56" s="49"/>
    </row>
    <row r="57" spans="20:29" x14ac:dyDescent="0.3">
      <c r="T57" s="11" t="s">
        <v>147</v>
      </c>
      <c r="U57" s="21">
        <v>3046.9130158729999</v>
      </c>
      <c r="AC57" s="49"/>
    </row>
    <row r="58" spans="20:29" x14ac:dyDescent="0.3">
      <c r="T58" s="11" t="s">
        <v>148</v>
      </c>
      <c r="U58" s="21">
        <v>3066.9104761899998</v>
      </c>
      <c r="AC58" s="49"/>
    </row>
    <row r="59" spans="20:29" x14ac:dyDescent="0.3">
      <c r="T59" s="11" t="s">
        <v>149</v>
      </c>
      <c r="U59" s="21">
        <v>3092.6367346940001</v>
      </c>
      <c r="AC59" s="49"/>
    </row>
    <row r="60" spans="20:29" x14ac:dyDescent="0.3">
      <c r="T60" s="11" t="s">
        <v>150</v>
      </c>
      <c r="U60" s="21">
        <v>3096.1777777779998</v>
      </c>
      <c r="AC60" s="49"/>
    </row>
    <row r="61" spans="20:29" x14ac:dyDescent="0.3">
      <c r="T61" s="11" t="s">
        <v>151</v>
      </c>
      <c r="U61" s="21">
        <v>3121.4393650789998</v>
      </c>
      <c r="AC61" s="49"/>
    </row>
    <row r="62" spans="20:29" x14ac:dyDescent="0.3">
      <c r="T62" s="11" t="s">
        <v>152</v>
      </c>
      <c r="U62" s="21">
        <v>3156.2666666670002</v>
      </c>
      <c r="AC62" s="49"/>
    </row>
    <row r="63" spans="20:29" x14ac:dyDescent="0.3">
      <c r="T63" s="11" t="s">
        <v>153</v>
      </c>
      <c r="U63" s="21">
        <v>3160.16</v>
      </c>
      <c r="AC63" s="49"/>
    </row>
    <row r="64" spans="20:29" x14ac:dyDescent="0.3">
      <c r="T64" s="11" t="s">
        <v>154</v>
      </c>
      <c r="U64" s="21">
        <v>3213.1792063490002</v>
      </c>
      <c r="AC64" s="49"/>
    </row>
    <row r="65" spans="20:29" x14ac:dyDescent="0.3">
      <c r="T65" s="11" t="s">
        <v>155</v>
      </c>
      <c r="U65" s="21">
        <v>3406.8897959179999</v>
      </c>
      <c r="AC65" s="49"/>
    </row>
    <row r="66" spans="20:29" x14ac:dyDescent="0.3">
      <c r="T66" s="11" t="s">
        <v>156</v>
      </c>
      <c r="U66" s="21">
        <v>3411.2050793650001</v>
      </c>
      <c r="AC66" s="49"/>
    </row>
    <row r="67" spans="20:29" x14ac:dyDescent="0.3">
      <c r="T67" s="11" t="s">
        <v>157</v>
      </c>
      <c r="U67" s="21">
        <v>3480.1053968249998</v>
      </c>
      <c r="AC67" s="49"/>
    </row>
    <row r="68" spans="20:29" x14ac:dyDescent="0.3">
      <c r="T68" s="11" t="s">
        <v>158</v>
      </c>
      <c r="U68" s="21">
        <v>3627.8450793649999</v>
      </c>
      <c r="AC68" s="49"/>
    </row>
    <row r="69" spans="20:29" x14ac:dyDescent="0.3">
      <c r="T69" s="11" t="s">
        <v>159</v>
      </c>
      <c r="U69" s="21">
        <v>3632.2677551020001</v>
      </c>
      <c r="AC69" s="49"/>
    </row>
    <row r="70" spans="20:29" x14ac:dyDescent="0.3">
      <c r="T70" s="11" t="s">
        <v>160</v>
      </c>
      <c r="U70" s="21">
        <v>3653.747505669</v>
      </c>
      <c r="AC70" s="49"/>
    </row>
    <row r="71" spans="20:29" x14ac:dyDescent="0.3">
      <c r="T71" s="11" t="s">
        <v>161</v>
      </c>
      <c r="U71" s="21">
        <v>3711.8868027210001</v>
      </c>
      <c r="AC71" s="49"/>
    </row>
    <row r="72" spans="20:29" x14ac:dyDescent="0.3">
      <c r="T72" s="11" t="s">
        <v>162</v>
      </c>
      <c r="U72" s="21">
        <v>3715.8236734689999</v>
      </c>
      <c r="AC72" s="49"/>
    </row>
    <row r="73" spans="20:29" x14ac:dyDescent="0.3">
      <c r="T73" s="11" t="s">
        <v>163</v>
      </c>
      <c r="U73" s="21">
        <v>3774.5632653060002</v>
      </c>
      <c r="AC73" s="49"/>
    </row>
    <row r="74" spans="20:29" x14ac:dyDescent="0.3">
      <c r="T74" s="11" t="s">
        <v>164</v>
      </c>
      <c r="U74" s="21">
        <v>3861.2723809519998</v>
      </c>
      <c r="AC74" s="49"/>
    </row>
    <row r="75" spans="20:29" x14ac:dyDescent="0.3">
      <c r="T75" s="11" t="s">
        <v>165</v>
      </c>
      <c r="U75" s="21">
        <v>3863.066122449</v>
      </c>
      <c r="AC75" s="49"/>
    </row>
    <row r="76" spans="20:29" x14ac:dyDescent="0.3">
      <c r="T76" s="11" t="s">
        <v>166</v>
      </c>
      <c r="U76" s="21">
        <v>3956.362108844</v>
      </c>
      <c r="AC76" s="49"/>
    </row>
    <row r="77" spans="20:29" x14ac:dyDescent="0.3">
      <c r="T77" s="11" t="s">
        <v>167</v>
      </c>
      <c r="U77" s="21">
        <v>4066.9518367350001</v>
      </c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Tabelle77"/>
  <dimension ref="A1:A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3320312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297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297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45.433583861775354</v>
      </c>
      <c r="G2" s="13">
        <f t="shared" ref="G2:G27" si="1">Q2/R2*60</f>
        <v>42.133404073042165</v>
      </c>
      <c r="H2" s="41">
        <f t="shared" ref="H2:H27" si="2">(F2-G2)/G2*100</f>
        <v>7.8326920440893426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36.977052153999999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388.76517006799997</v>
      </c>
      <c r="T2" s="11" t="s">
        <v>92</v>
      </c>
      <c r="U2" s="21">
        <v>1.1065759639999999</v>
      </c>
      <c r="V2" s="32">
        <f>U3-U2</f>
        <v>36.977052153999999</v>
      </c>
      <c r="W2" s="22">
        <v>1</v>
      </c>
      <c r="X2" s="32">
        <f>U4-U2</f>
        <v>388.76517006799997</v>
      </c>
      <c r="Y2" s="22">
        <v>1</v>
      </c>
      <c r="Z2" s="32">
        <f>X2</f>
        <v>388.76517006799997</v>
      </c>
      <c r="AA2" s="21">
        <v>1</v>
      </c>
      <c r="AB2" s="63"/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66.312767703343326</v>
      </c>
      <c r="G3" s="13">
        <f t="shared" si="1"/>
        <v>56.857371316778789</v>
      </c>
      <c r="H3" s="41">
        <f t="shared" si="2"/>
        <v>16.630027325540851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39.81133786800001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107.461950113</v>
      </c>
      <c r="T3" s="11" t="s">
        <v>93</v>
      </c>
      <c r="U3" s="21">
        <v>38.083628118</v>
      </c>
      <c r="V3" s="32">
        <f>U6-U5</f>
        <v>39.81133786800001</v>
      </c>
      <c r="W3" s="22">
        <v>2</v>
      </c>
      <c r="X3" s="32">
        <f>U7-U5</f>
        <v>107.461950113</v>
      </c>
      <c r="Y3" s="22">
        <v>2</v>
      </c>
      <c r="Z3" s="32">
        <f t="shared" ref="Z3:Z11" si="5">X3</f>
        <v>107.461950113</v>
      </c>
      <c r="AA3" s="21">
        <v>2</v>
      </c>
      <c r="AB3" s="63"/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40.76774874956898</v>
      </c>
      <c r="G4" s="13">
        <f t="shared" si="1"/>
        <v>40.722980232261833</v>
      </c>
      <c r="H4" s="37">
        <f t="shared" si="2"/>
        <v>0.10993428538828032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47.831927438000037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161.33396825400001</v>
      </c>
      <c r="T4" s="11" t="s">
        <v>94</v>
      </c>
      <c r="U4" s="21">
        <v>389.87174603199998</v>
      </c>
      <c r="V4" s="32">
        <f>U9-U8</f>
        <v>47.831927438000037</v>
      </c>
      <c r="W4" s="22">
        <v>3</v>
      </c>
      <c r="X4" s="32">
        <f>U10-U8</f>
        <v>161.33396825400001</v>
      </c>
      <c r="Y4" s="22">
        <v>3</v>
      </c>
      <c r="Z4" s="32">
        <f t="shared" si="5"/>
        <v>161.33396825400001</v>
      </c>
      <c r="AA4" s="21">
        <v>3</v>
      </c>
      <c r="AB4" s="63"/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171.02665350655289</v>
      </c>
      <c r="G5" s="13">
        <f t="shared" si="1"/>
        <v>160.1787428027036</v>
      </c>
      <c r="H5" s="37">
        <f t="shared" si="2"/>
        <v>6.7723784779675498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30.872380951999958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163.31755102</v>
      </c>
      <c r="T5" s="11" t="s">
        <v>95</v>
      </c>
      <c r="U5" s="21">
        <v>396.016326531</v>
      </c>
      <c r="V5" s="32">
        <f>U12-U11</f>
        <v>30.872380951999958</v>
      </c>
      <c r="W5" s="22">
        <v>4</v>
      </c>
      <c r="X5" s="32">
        <f>U13-U11</f>
        <v>163.31755102</v>
      </c>
      <c r="Y5" s="22">
        <v>4</v>
      </c>
      <c r="Z5" s="32">
        <f t="shared" si="5"/>
        <v>163.31755102</v>
      </c>
      <c r="AA5" s="21">
        <v>4</v>
      </c>
      <c r="AB5" s="63"/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48.155889043044141</v>
      </c>
      <c r="G6" s="13">
        <f t="shared" si="1"/>
        <v>46.196389658899037</v>
      </c>
      <c r="H6" s="18">
        <f t="shared" si="2"/>
        <v>4.2416721276564875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85.970793651000008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319.50548752800012</v>
      </c>
      <c r="T6" s="11" t="s">
        <v>96</v>
      </c>
      <c r="U6" s="21">
        <v>435.82766439900001</v>
      </c>
      <c r="V6" s="32">
        <f>U15-U14</f>
        <v>85.970793651000008</v>
      </c>
      <c r="W6" s="22">
        <v>5</v>
      </c>
      <c r="X6" s="32">
        <f>U16-U14</f>
        <v>319.50548752800012</v>
      </c>
      <c r="Y6" s="22">
        <v>5</v>
      </c>
      <c r="Z6" s="32">
        <f t="shared" si="5"/>
        <v>319.50548752800012</v>
      </c>
      <c r="AA6" s="21">
        <v>5</v>
      </c>
      <c r="AB6" s="63"/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36.176129097376112</v>
      </c>
      <c r="G7" s="25">
        <f t="shared" si="1"/>
        <v>34.503122580437861</v>
      </c>
      <c r="H7" s="18">
        <f t="shared" si="2"/>
        <v>4.8488553841407711</v>
      </c>
      <c r="I7" s="13"/>
      <c r="J7" s="11" t="s">
        <v>37</v>
      </c>
      <c r="K7" s="61" t="s">
        <v>388</v>
      </c>
      <c r="L7" s="19">
        <v>39</v>
      </c>
      <c r="M7" s="32">
        <f t="shared" si="3"/>
        <v>64.683537415000046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313.01514739200002</v>
      </c>
      <c r="T7" s="11" t="s">
        <v>97</v>
      </c>
      <c r="U7" s="21">
        <v>503.478276644</v>
      </c>
      <c r="V7" s="32">
        <f>U18-U17</f>
        <v>64.683537415000046</v>
      </c>
      <c r="W7" s="22">
        <v>6</v>
      </c>
      <c r="X7" s="32">
        <f>U19-U17</f>
        <v>313.01514739200002</v>
      </c>
      <c r="Y7" s="22">
        <v>6</v>
      </c>
      <c r="Z7" s="32">
        <f t="shared" si="5"/>
        <v>313.01514739200002</v>
      </c>
      <c r="AA7" s="21">
        <v>6</v>
      </c>
      <c r="AB7" s="63"/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39.988151658619721</v>
      </c>
      <c r="G8" s="25">
        <f t="shared" si="1"/>
        <v>39.967308307730612</v>
      </c>
      <c r="H8" s="37">
        <f t="shared" si="2"/>
        <v>5.2150999833725245E-2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60.017777777999981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222.18158730200003</v>
      </c>
      <c r="T8" s="11" t="s">
        <v>98</v>
      </c>
      <c r="U8" s="21">
        <v>510.48317460300001</v>
      </c>
      <c r="V8" s="32">
        <f>U21-U20</f>
        <v>60.017777777999981</v>
      </c>
      <c r="W8" s="22">
        <v>7</v>
      </c>
      <c r="X8" s="32">
        <f>U22-U20</f>
        <v>222.18158730200003</v>
      </c>
      <c r="Y8" s="22">
        <v>7</v>
      </c>
      <c r="Z8" s="32">
        <f t="shared" si="5"/>
        <v>222.18158730200003</v>
      </c>
      <c r="AA8" s="21">
        <v>7</v>
      </c>
      <c r="AB8" s="63"/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115.06506941775078</v>
      </c>
      <c r="G9" s="25">
        <f t="shared" si="1"/>
        <v>87.383854498659332</v>
      </c>
      <c r="H9" s="41">
        <f t="shared" si="2"/>
        <v>31.677722478488445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39.629750566999974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142.13151927500007</v>
      </c>
      <c r="T9" s="11" t="s">
        <v>99</v>
      </c>
      <c r="U9" s="21">
        <v>558.31510204100005</v>
      </c>
      <c r="V9" s="32">
        <f>U24-U23</f>
        <v>39.629750566999974</v>
      </c>
      <c r="W9" s="22">
        <v>8</v>
      </c>
      <c r="X9" s="32">
        <f>U25-U23</f>
        <v>142.13151927500007</v>
      </c>
      <c r="Y9" s="22">
        <v>8</v>
      </c>
      <c r="Z9" s="32">
        <f t="shared" si="5"/>
        <v>142.13151927500007</v>
      </c>
      <c r="AA9" s="21">
        <v>8</v>
      </c>
      <c r="AB9" s="63"/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47.841623891003856</v>
      </c>
      <c r="G10" s="25">
        <f t="shared" si="1"/>
        <v>41.738532004113516</v>
      </c>
      <c r="H10" s="41">
        <f t="shared" si="2"/>
        <v>14.622200623368482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48.911383220000062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185.44015873000012</v>
      </c>
      <c r="T10" s="11" t="s">
        <v>100</v>
      </c>
      <c r="U10" s="21">
        <v>671.81714285700002</v>
      </c>
      <c r="V10" s="32">
        <f>U27-U26</f>
        <v>48.911383220000062</v>
      </c>
      <c r="W10" s="22">
        <v>9</v>
      </c>
      <c r="X10" s="32">
        <f>U28-U26</f>
        <v>185.44015873000012</v>
      </c>
      <c r="Y10" s="22">
        <v>9</v>
      </c>
      <c r="Z10" s="32">
        <f t="shared" si="5"/>
        <v>185.44015873000012</v>
      </c>
      <c r="AA10" s="21">
        <v>9</v>
      </c>
      <c r="AB10" s="63"/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33.334053213297693</v>
      </c>
      <c r="G11" s="25">
        <f t="shared" si="1"/>
        <v>32.46352289707481</v>
      </c>
      <c r="H11" s="18">
        <f t="shared" si="2"/>
        <v>2.6815645331619997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50.398911565000162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247.66258503400013</v>
      </c>
      <c r="T11" s="11" t="s">
        <v>101</v>
      </c>
      <c r="U11" s="21">
        <v>679.98476190500003</v>
      </c>
      <c r="V11" s="32">
        <f>U30-U29</f>
        <v>50.398911565000162</v>
      </c>
      <c r="W11" s="22">
        <v>10</v>
      </c>
      <c r="X11" s="32">
        <f>U31-U29</f>
        <v>247.66258503400013</v>
      </c>
      <c r="Y11" s="22">
        <v>10</v>
      </c>
      <c r="Z11" s="32">
        <f t="shared" si="5"/>
        <v>247.66258503400013</v>
      </c>
      <c r="AA11" s="21">
        <v>10</v>
      </c>
      <c r="AB11" s="63"/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42.736107649227563</v>
      </c>
      <c r="G12" s="25">
        <f t="shared" si="1"/>
        <v>41.849764274492593</v>
      </c>
      <c r="H12" s="18">
        <f t="shared" si="2"/>
        <v>2.1179172454149189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39.311020408999866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82.676689342999907</v>
      </c>
      <c r="T12" s="11" t="s">
        <v>102</v>
      </c>
      <c r="U12" s="21">
        <v>710.85714285699999</v>
      </c>
      <c r="V12" s="32">
        <f>U33-U32</f>
        <v>39.311020408999866</v>
      </c>
      <c r="W12" s="22" t="s">
        <v>68</v>
      </c>
      <c r="X12" s="32">
        <f>U38-U32</f>
        <v>306.89333333400009</v>
      </c>
      <c r="Y12" s="22">
        <v>11</v>
      </c>
      <c r="Z12" s="32">
        <f>V12+X30</f>
        <v>82.676689342999907</v>
      </c>
      <c r="AA12" s="21" t="s">
        <v>68</v>
      </c>
      <c r="AB12" s="63"/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52.00337280768742</v>
      </c>
      <c r="G13" s="25">
        <f t="shared" si="1"/>
        <v>49.171720094709578</v>
      </c>
      <c r="H13" s="18">
        <f t="shared" si="2"/>
        <v>5.7587017650059833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28.075102040000274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59.383718820000468</v>
      </c>
      <c r="T13" s="11" t="s">
        <v>103</v>
      </c>
      <c r="U13" s="21">
        <v>843.30231292500002</v>
      </c>
      <c r="V13" s="32">
        <f>U34-U33</f>
        <v>28.075102040000274</v>
      </c>
      <c r="W13" s="22" t="s">
        <v>42</v>
      </c>
      <c r="X13" s="32">
        <f>U41-U39</f>
        <v>167.51383220000025</v>
      </c>
      <c r="Y13" s="22">
        <v>12</v>
      </c>
      <c r="Z13" s="32">
        <f>V13+X31</f>
        <v>59.383718820000468</v>
      </c>
      <c r="AA13" s="21" t="s">
        <v>42</v>
      </c>
      <c r="AB13" s="63"/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28.049656534550451</v>
      </c>
      <c r="G14" s="25">
        <f t="shared" si="1"/>
        <v>25.48034620900447</v>
      </c>
      <c r="H14" s="41">
        <f t="shared" si="2"/>
        <v>10.083498491233277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72.728163265999683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164.83292517099972</v>
      </c>
      <c r="T14" s="11" t="s">
        <v>104</v>
      </c>
      <c r="U14" s="21">
        <v>851.47682539699997</v>
      </c>
      <c r="V14" s="32">
        <f>U35-U34</f>
        <v>72.728163265999683</v>
      </c>
      <c r="W14" s="22" t="s">
        <v>43</v>
      </c>
      <c r="X14" s="32">
        <f>U44-U42</f>
        <v>142.26575963699997</v>
      </c>
      <c r="Y14" s="22">
        <v>13</v>
      </c>
      <c r="Z14" s="32">
        <f>V14+X32</f>
        <v>164.83292517099972</v>
      </c>
      <c r="AA14" s="21" t="s">
        <v>43</v>
      </c>
      <c r="AB14" s="63"/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39.102855583357197</v>
      </c>
      <c r="G15" s="25">
        <f t="shared" si="1"/>
        <v>34.385220159747448</v>
      </c>
      <c r="H15" s="41">
        <f t="shared" si="2"/>
        <v>13.719951193252445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39.894784581000295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167.51383220000025</v>
      </c>
      <c r="T15" s="11" t="s">
        <v>105</v>
      </c>
      <c r="U15" s="21">
        <v>937.44761904799998</v>
      </c>
      <c r="V15" s="32">
        <f>U40-U39</f>
        <v>39.894784581000295</v>
      </c>
      <c r="W15" s="22">
        <v>12</v>
      </c>
      <c r="X15" s="32">
        <f>U47-U45</f>
        <v>216.51882086200021</v>
      </c>
      <c r="Y15" s="22">
        <v>14</v>
      </c>
      <c r="Z15" s="32">
        <f t="shared" ref="Z15:Z27" si="7">X13</f>
        <v>167.51383220000025</v>
      </c>
      <c r="AA15" s="21">
        <v>12</v>
      </c>
      <c r="AB15" s="63"/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90.59269756594901</v>
      </c>
      <c r="G16" s="25">
        <f t="shared" si="1"/>
        <v>78.725872118333271</v>
      </c>
      <c r="H16" s="41">
        <f t="shared" si="2"/>
        <v>15.073603033293365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30.466031746000226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142.26575963699997</v>
      </c>
      <c r="T16" s="11" t="s">
        <v>106</v>
      </c>
      <c r="U16" s="21">
        <v>1170.9823129250001</v>
      </c>
      <c r="V16" s="32">
        <f>U43-U42</f>
        <v>30.466031746000226</v>
      </c>
      <c r="W16" s="22">
        <v>13</v>
      </c>
      <c r="X16" s="32">
        <f>U50-U48</f>
        <v>134.02993197200021</v>
      </c>
      <c r="Y16" s="22">
        <v>15</v>
      </c>
      <c r="Z16" s="32">
        <f t="shared" si="7"/>
        <v>142.26575963699997</v>
      </c>
      <c r="AA16" s="21">
        <v>13</v>
      </c>
      <c r="AB16" s="63"/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36.755865851025689</v>
      </c>
      <c r="G17" s="13">
        <f t="shared" si="1"/>
        <v>36.370972133730518</v>
      </c>
      <c r="H17" s="37">
        <f t="shared" si="2"/>
        <v>1.0582442390595863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64.071405896000215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216.51882086200021</v>
      </c>
      <c r="T17" s="11" t="s">
        <v>107</v>
      </c>
      <c r="U17" s="21">
        <v>1174.9485714289999</v>
      </c>
      <c r="V17" s="32">
        <f>U46-U45</f>
        <v>64.071405896000215</v>
      </c>
      <c r="W17" s="22">
        <v>14</v>
      </c>
      <c r="X17" s="32">
        <f>U53-U51</f>
        <v>157.61891156399997</v>
      </c>
      <c r="Y17" s="22">
        <v>16</v>
      </c>
      <c r="Z17" s="32">
        <f t="shared" si="7"/>
        <v>216.51882086200021</v>
      </c>
      <c r="AA17" s="21">
        <v>14</v>
      </c>
      <c r="AB17" s="63"/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44.084012198351637</v>
      </c>
      <c r="G18" s="13">
        <f t="shared" si="1"/>
        <v>38.498863082896733</v>
      </c>
      <c r="H18" s="41">
        <f t="shared" si="2"/>
        <v>14.507309224765466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34.025941042999875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134.02993197200021</v>
      </c>
      <c r="T18" s="11" t="s">
        <v>108</v>
      </c>
      <c r="U18" s="21">
        <v>1239.632108844</v>
      </c>
      <c r="V18" s="32">
        <f>U49-U48</f>
        <v>34.025941042999875</v>
      </c>
      <c r="W18" s="22">
        <v>15</v>
      </c>
      <c r="X18" s="32">
        <f>U56-U54</f>
        <v>229.80063492099998</v>
      </c>
      <c r="Y18" s="22">
        <v>17</v>
      </c>
      <c r="Z18" s="32">
        <f t="shared" si="7"/>
        <v>134.02993197200021</v>
      </c>
      <c r="AA18" s="21">
        <v>15</v>
      </c>
      <c r="AB18" s="63"/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59.000151504629898</v>
      </c>
      <c r="G19" s="25">
        <f t="shared" si="1"/>
        <v>53.864018700273185</v>
      </c>
      <c r="H19" s="37">
        <f t="shared" si="2"/>
        <v>9.535368745761005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37.118548752000152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157.61891156399997</v>
      </c>
      <c r="T19" s="11" t="s">
        <v>109</v>
      </c>
      <c r="U19" s="21">
        <v>1487.9637188209999</v>
      </c>
      <c r="V19" s="32">
        <f>U52-U51</f>
        <v>37.118548752000152</v>
      </c>
      <c r="W19" s="22">
        <v>16</v>
      </c>
      <c r="X19" s="32">
        <f>U59-U57</f>
        <v>59.172517005999907</v>
      </c>
      <c r="Y19" s="22">
        <v>18</v>
      </c>
      <c r="Z19" s="32">
        <f t="shared" si="7"/>
        <v>157.61891156399997</v>
      </c>
      <c r="AA19" s="21">
        <v>16</v>
      </c>
      <c r="AB19" s="63"/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59.062499999884537</v>
      </c>
      <c r="G20" s="25">
        <f t="shared" si="1"/>
        <v>51.174793333546745</v>
      </c>
      <c r="H20" s="41">
        <f t="shared" si="2"/>
        <v>15.413265306080175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56.8888888890001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229.80063492099998</v>
      </c>
      <c r="T20" s="11" t="s">
        <v>110</v>
      </c>
      <c r="U20" s="21">
        <v>1494.846984127</v>
      </c>
      <c r="V20" s="32">
        <f>U55-U54</f>
        <v>56.8888888890001</v>
      </c>
      <c r="W20" s="22">
        <v>17</v>
      </c>
      <c r="X20" s="32">
        <f>U62-U60</f>
        <v>104.59065759700025</v>
      </c>
      <c r="Y20" s="22">
        <v>19</v>
      </c>
      <c r="Z20" s="32">
        <f t="shared" si="7"/>
        <v>229.80063492099998</v>
      </c>
      <c r="AA20" s="21">
        <v>17</v>
      </c>
      <c r="AB20" s="63"/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85.961955214651638</v>
      </c>
      <c r="G21" s="25">
        <f t="shared" si="1"/>
        <v>76.048818398982661</v>
      </c>
      <c r="H21" s="41">
        <f t="shared" si="2"/>
        <v>13.03522792906614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23.731428570999924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59.172517005999907</v>
      </c>
      <c r="T21" s="11" t="s">
        <v>111</v>
      </c>
      <c r="U21" s="21">
        <v>1554.864761905</v>
      </c>
      <c r="V21" s="32">
        <f>U58-U57</f>
        <v>23.731428570999924</v>
      </c>
      <c r="W21" s="22">
        <v>18</v>
      </c>
      <c r="X21" s="32">
        <f>U65-U63</f>
        <v>278.38630385500028</v>
      </c>
      <c r="Y21" s="22">
        <v>20</v>
      </c>
      <c r="Z21" s="32">
        <f t="shared" si="7"/>
        <v>59.172517005999907</v>
      </c>
      <c r="AA21" s="21">
        <v>18</v>
      </c>
      <c r="AB21" s="63"/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53.108002492225033</v>
      </c>
      <c r="G22" s="13">
        <f t="shared" si="1"/>
        <v>49.526450249114482</v>
      </c>
      <c r="H22" s="37">
        <f t="shared" si="2"/>
        <v>7.2315948853503533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43.307936508000239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104.59065759700025</v>
      </c>
      <c r="T22" s="11" t="s">
        <v>112</v>
      </c>
      <c r="U22" s="21">
        <v>1717.0285714290001</v>
      </c>
      <c r="V22" s="32">
        <f>U61-U60</f>
        <v>43.307936508000239</v>
      </c>
      <c r="W22" s="22">
        <v>19</v>
      </c>
      <c r="X22" s="32">
        <f>U68-U66</f>
        <v>266.49306122500002</v>
      </c>
      <c r="Y22" s="22">
        <v>21</v>
      </c>
      <c r="Z22" s="32">
        <f t="shared" si="7"/>
        <v>104.59065759700025</v>
      </c>
      <c r="AA22" s="21">
        <v>19</v>
      </c>
      <c r="AB22" s="63"/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38.248684767259974</v>
      </c>
      <c r="G23" s="13">
        <f t="shared" si="1"/>
        <v>35.885386104351497</v>
      </c>
      <c r="H23" s="37">
        <f t="shared" si="2"/>
        <v>6.5856854822077597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57.256870747999983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278.38630385500028</v>
      </c>
      <c r="T23" s="11" t="s">
        <v>113</v>
      </c>
      <c r="U23" s="21">
        <v>1724.4045351469999</v>
      </c>
      <c r="V23" s="32">
        <f>U64-U63</f>
        <v>57.256870747999983</v>
      </c>
      <c r="W23" s="22">
        <v>20</v>
      </c>
      <c r="X23" s="32">
        <f>U71-U69</f>
        <v>93.997278912000183</v>
      </c>
      <c r="Y23" s="22">
        <v>22</v>
      </c>
      <c r="Z23" s="32">
        <f t="shared" si="7"/>
        <v>278.38630385500028</v>
      </c>
      <c r="AA23" s="21">
        <v>20</v>
      </c>
      <c r="AB23" s="63"/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28.20534686399553</v>
      </c>
      <c r="G24" s="13">
        <f t="shared" si="1"/>
        <v>27.91817530182675</v>
      </c>
      <c r="H24" s="37">
        <f t="shared" si="2"/>
        <v>1.0286186653108003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72.326712017999853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266.49306122500002</v>
      </c>
      <c r="T24" s="11" t="s">
        <v>114</v>
      </c>
      <c r="U24" s="21">
        <v>1764.0342857139999</v>
      </c>
      <c r="V24" s="32">
        <f>U67-U66</f>
        <v>72.326712017999853</v>
      </c>
      <c r="W24" s="22">
        <v>21</v>
      </c>
      <c r="X24" s="32">
        <f>U74-U72</f>
        <v>189.31501133799975</v>
      </c>
      <c r="Y24" s="22">
        <v>23</v>
      </c>
      <c r="Z24" s="32">
        <f t="shared" si="7"/>
        <v>266.49306122500002</v>
      </c>
      <c r="AA24" s="21">
        <v>21</v>
      </c>
      <c r="AB24" s="63"/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83.618653431734344</v>
      </c>
      <c r="G25" s="13">
        <f t="shared" si="1"/>
        <v>81.70449282037174</v>
      </c>
      <c r="H25" s="37">
        <f t="shared" si="2"/>
        <v>2.3427850113100979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25.114013606000299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93.997278912000183</v>
      </c>
      <c r="T25" s="11" t="s">
        <v>115</v>
      </c>
      <c r="U25" s="21">
        <v>1866.536054422</v>
      </c>
      <c r="V25" s="32">
        <f>U70-U69</f>
        <v>25.114013606000299</v>
      </c>
      <c r="W25" s="22">
        <v>22</v>
      </c>
      <c r="X25" s="32">
        <f>U77-U75</f>
        <v>230.84553288000006</v>
      </c>
      <c r="Y25" s="22">
        <v>24</v>
      </c>
      <c r="Z25" s="32">
        <f t="shared" si="7"/>
        <v>93.997278912000183</v>
      </c>
      <c r="AA25" s="21">
        <v>22</v>
      </c>
      <c r="AB25" s="63"/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32.841583915841248</v>
      </c>
      <c r="G26" s="13">
        <f t="shared" si="1"/>
        <v>30.266981786086514</v>
      </c>
      <c r="H26" s="37">
        <f t="shared" si="2"/>
        <v>8.5063061389829677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68.510702947999562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189.31501133799975</v>
      </c>
      <c r="T26" s="11" t="s">
        <v>116</v>
      </c>
      <c r="U26" s="21">
        <v>1874.801269841</v>
      </c>
      <c r="V26" s="32">
        <f>U73-U72</f>
        <v>68.510702947999562</v>
      </c>
      <c r="W26" s="22">
        <v>23</v>
      </c>
      <c r="X26" s="2">
        <f>SUM(X2:X25)</f>
        <v>4828.2567120190015</v>
      </c>
      <c r="Z26" s="32">
        <f t="shared" si="7"/>
        <v>189.31501133799975</v>
      </c>
      <c r="AA26" s="21">
        <v>23</v>
      </c>
      <c r="AB26" s="63"/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52.691809337404671</v>
      </c>
      <c r="G27" s="13">
        <f t="shared" si="1"/>
        <v>47.56427323073958</v>
      </c>
      <c r="H27" s="41">
        <f t="shared" si="2"/>
        <v>10.780225909877446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102.48272108899982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230.84553288000006</v>
      </c>
      <c r="T27" s="11" t="s">
        <v>117</v>
      </c>
      <c r="U27" s="21">
        <v>1923.7126530610001</v>
      </c>
      <c r="V27" s="32">
        <f>U76-U75</f>
        <v>102.48272108899982</v>
      </c>
      <c r="W27" s="22">
        <v>24</v>
      </c>
      <c r="X27" s="32">
        <f t="shared" ref="X27:X32" si="8">U33-U32</f>
        <v>39.311020408999866</v>
      </c>
      <c r="Y27" s="43" t="str">
        <f>W12</f>
        <v>11a</v>
      </c>
      <c r="Z27" s="32">
        <f t="shared" si="7"/>
        <v>230.84553288000006</v>
      </c>
      <c r="AA27" s="21">
        <v>24</v>
      </c>
      <c r="AB27" s="63"/>
      <c r="AC27" s="49"/>
    </row>
    <row r="28" spans="1:29" x14ac:dyDescent="0.3">
      <c r="T28" s="11" t="s">
        <v>118</v>
      </c>
      <c r="U28" s="21">
        <v>2060.2414285710001</v>
      </c>
      <c r="X28" s="32">
        <f t="shared" si="8"/>
        <v>28.075102040000274</v>
      </c>
      <c r="Y28" s="43" t="str">
        <f>W13</f>
        <v>11b</v>
      </c>
      <c r="AB28" s="63"/>
      <c r="AC28" s="49"/>
    </row>
    <row r="29" spans="1:29" x14ac:dyDescent="0.3">
      <c r="T29" s="11" t="s">
        <v>119</v>
      </c>
      <c r="U29" s="21">
        <v>2067.3596371879999</v>
      </c>
      <c r="X29" s="32">
        <f t="shared" si="8"/>
        <v>72.728163265999683</v>
      </c>
      <c r="Y29" s="43" t="str">
        <f>W14</f>
        <v>11c</v>
      </c>
      <c r="AB29" s="63"/>
      <c r="AC29" s="49"/>
    </row>
    <row r="30" spans="1:29" x14ac:dyDescent="0.3">
      <c r="T30" s="11" t="s">
        <v>120</v>
      </c>
      <c r="U30" s="21">
        <v>2117.758548753</v>
      </c>
      <c r="X30" s="32">
        <f t="shared" si="8"/>
        <v>43.365668934000041</v>
      </c>
      <c r="Y30" s="21" t="s">
        <v>69</v>
      </c>
      <c r="AB30" s="63"/>
      <c r="AC30" s="49"/>
    </row>
    <row r="31" spans="1:29" x14ac:dyDescent="0.3">
      <c r="T31" s="11" t="s">
        <v>121</v>
      </c>
      <c r="U31" s="21">
        <v>2315.022222222</v>
      </c>
      <c r="X31" s="32">
        <f t="shared" si="8"/>
        <v>31.308616780000193</v>
      </c>
      <c r="Y31" s="21" t="s">
        <v>70</v>
      </c>
      <c r="AB31" s="63"/>
      <c r="AC31" s="49"/>
    </row>
    <row r="32" spans="1:29" x14ac:dyDescent="0.3">
      <c r="T32" s="11" t="s">
        <v>122</v>
      </c>
      <c r="U32" s="21">
        <v>2321.263673469</v>
      </c>
      <c r="X32" s="32">
        <f t="shared" si="8"/>
        <v>92.104761905000032</v>
      </c>
      <c r="Y32" s="21" t="s">
        <v>71</v>
      </c>
      <c r="AB32" s="63"/>
      <c r="AC32" s="49"/>
    </row>
    <row r="33" spans="20:29" x14ac:dyDescent="0.3">
      <c r="T33" s="11" t="s">
        <v>123</v>
      </c>
      <c r="U33" s="21">
        <v>2360.5746938779998</v>
      </c>
      <c r="AB33" s="63"/>
      <c r="AC33" s="49"/>
    </row>
    <row r="34" spans="20:29" x14ac:dyDescent="0.3">
      <c r="T34" s="11" t="s">
        <v>124</v>
      </c>
      <c r="U34" s="21">
        <v>2388.6497959180001</v>
      </c>
      <c r="AB34" s="63"/>
      <c r="AC34" s="49"/>
    </row>
    <row r="35" spans="20:29" x14ac:dyDescent="0.3">
      <c r="T35" s="11" t="s">
        <v>125</v>
      </c>
      <c r="U35" s="21">
        <v>2461.3779591839998</v>
      </c>
      <c r="AB35" s="63"/>
      <c r="AC35" s="49"/>
    </row>
    <row r="36" spans="20:29" x14ac:dyDescent="0.3">
      <c r="T36" s="11" t="s">
        <v>126</v>
      </c>
      <c r="U36" s="21">
        <v>2504.7436281179998</v>
      </c>
      <c r="AB36" s="63"/>
      <c r="AC36" s="49"/>
    </row>
    <row r="37" spans="20:29" x14ac:dyDescent="0.3">
      <c r="T37" s="11" t="s">
        <v>127</v>
      </c>
      <c r="U37" s="21">
        <v>2536.052244898</v>
      </c>
      <c r="AB37" s="63"/>
      <c r="AC37" s="49"/>
    </row>
    <row r="38" spans="20:29" x14ac:dyDescent="0.3">
      <c r="T38" s="11" t="s">
        <v>128</v>
      </c>
      <c r="U38" s="21">
        <v>2628.1570068030001</v>
      </c>
      <c r="AB38" s="63"/>
      <c r="AC38" s="49"/>
    </row>
    <row r="39" spans="20:29" x14ac:dyDescent="0.3">
      <c r="T39" s="11" t="s">
        <v>129</v>
      </c>
      <c r="U39" s="21">
        <v>2636.3682539679999</v>
      </c>
      <c r="AB39" s="63"/>
      <c r="AC39" s="49"/>
    </row>
    <row r="40" spans="20:29" x14ac:dyDescent="0.3">
      <c r="T40" s="11" t="s">
        <v>130</v>
      </c>
      <c r="U40" s="21">
        <v>2676.2630385490002</v>
      </c>
      <c r="AB40" s="63"/>
      <c r="AC40" s="49"/>
    </row>
    <row r="41" spans="20:29" x14ac:dyDescent="0.3">
      <c r="T41" s="11" t="s">
        <v>131</v>
      </c>
      <c r="U41" s="21">
        <v>2803.8820861680001</v>
      </c>
      <c r="AB41" s="63"/>
      <c r="AC41" s="49"/>
    </row>
    <row r="42" spans="20:29" x14ac:dyDescent="0.3">
      <c r="T42" s="11" t="s">
        <v>132</v>
      </c>
      <c r="U42" s="21">
        <v>2809.6580498869998</v>
      </c>
      <c r="AB42" s="63"/>
      <c r="AC42" s="49"/>
    </row>
    <row r="43" spans="20:29" x14ac:dyDescent="0.3">
      <c r="T43" s="11" t="s">
        <v>133</v>
      </c>
      <c r="U43" s="21">
        <v>2840.1240816330001</v>
      </c>
      <c r="AB43" s="63"/>
      <c r="AC43" s="49"/>
    </row>
    <row r="44" spans="20:29" x14ac:dyDescent="0.3">
      <c r="T44" s="11" t="s">
        <v>134</v>
      </c>
      <c r="U44" s="21">
        <v>2951.9238095239998</v>
      </c>
      <c r="AB44" s="63"/>
      <c r="AC44" s="49"/>
    </row>
    <row r="45" spans="20:29" x14ac:dyDescent="0.3">
      <c r="T45" s="11" t="s">
        <v>135</v>
      </c>
      <c r="U45" s="21">
        <v>2960.621133787</v>
      </c>
      <c r="AB45" s="63"/>
      <c r="AC45" s="49"/>
    </row>
    <row r="46" spans="20:29" x14ac:dyDescent="0.3">
      <c r="T46" s="11" t="s">
        <v>136</v>
      </c>
      <c r="U46" s="21">
        <v>3024.6925396830002</v>
      </c>
      <c r="AB46" s="63"/>
      <c r="AC46" s="49"/>
    </row>
    <row r="47" spans="20:29" x14ac:dyDescent="0.3">
      <c r="T47" s="11" t="s">
        <v>137</v>
      </c>
      <c r="U47" s="21">
        <v>3177.1399546490002</v>
      </c>
      <c r="AB47" s="63"/>
      <c r="AC47" s="49"/>
    </row>
    <row r="48" spans="20:29" x14ac:dyDescent="0.3">
      <c r="T48" s="11" t="s">
        <v>138</v>
      </c>
      <c r="U48" s="21">
        <v>3184.565986395</v>
      </c>
      <c r="AB48" s="63"/>
      <c r="AC48" s="49"/>
    </row>
    <row r="49" spans="20:29" x14ac:dyDescent="0.3">
      <c r="T49" s="11" t="s">
        <v>139</v>
      </c>
      <c r="U49" s="21">
        <v>3218.5919274379999</v>
      </c>
      <c r="AB49" s="63"/>
      <c r="AC49" s="49"/>
    </row>
    <row r="50" spans="20:29" x14ac:dyDescent="0.3">
      <c r="T50" s="11" t="s">
        <v>140</v>
      </c>
      <c r="U50" s="21">
        <v>3318.5959183670002</v>
      </c>
      <c r="AB50" s="63"/>
      <c r="AC50" s="49"/>
    </row>
    <row r="51" spans="20:29" x14ac:dyDescent="0.3">
      <c r="T51" s="11" t="s">
        <v>141</v>
      </c>
      <c r="U51" s="21">
        <v>3326.0408163269999</v>
      </c>
      <c r="AB51" s="63"/>
      <c r="AC51" s="49"/>
    </row>
    <row r="52" spans="20:29" x14ac:dyDescent="0.3">
      <c r="T52" s="11" t="s">
        <v>142</v>
      </c>
      <c r="U52" s="21">
        <v>3363.1593650790001</v>
      </c>
      <c r="AB52" s="63"/>
      <c r="AC52" s="49"/>
    </row>
    <row r="53" spans="20:29" x14ac:dyDescent="0.3">
      <c r="T53" s="11" t="s">
        <v>143</v>
      </c>
      <c r="U53" s="21">
        <v>3483.6597278909999</v>
      </c>
      <c r="AB53" s="63"/>
      <c r="AC53" s="49"/>
    </row>
    <row r="54" spans="20:29" x14ac:dyDescent="0.3">
      <c r="T54" s="11" t="s">
        <v>144</v>
      </c>
      <c r="U54" s="21">
        <v>3491.1390476189999</v>
      </c>
      <c r="AB54" s="63"/>
      <c r="AC54" s="49"/>
    </row>
    <row r="55" spans="20:29" x14ac:dyDescent="0.3">
      <c r="T55" s="11" t="s">
        <v>145</v>
      </c>
      <c r="U55" s="21">
        <v>3548.027936508</v>
      </c>
      <c r="AB55" s="63"/>
      <c r="AC55" s="49"/>
    </row>
    <row r="56" spans="20:29" x14ac:dyDescent="0.3">
      <c r="T56" s="11" t="s">
        <v>146</v>
      </c>
      <c r="U56" s="21">
        <v>3720.9396825399999</v>
      </c>
      <c r="AB56" s="63"/>
      <c r="AC56" s="49"/>
    </row>
    <row r="57" spans="20:29" x14ac:dyDescent="0.3">
      <c r="T57" s="11" t="s">
        <v>147</v>
      </c>
      <c r="U57" s="21">
        <v>3727.8266666670002</v>
      </c>
      <c r="AB57" s="63"/>
      <c r="AC57" s="49"/>
    </row>
    <row r="58" spans="20:29" x14ac:dyDescent="0.3">
      <c r="T58" s="11" t="s">
        <v>148</v>
      </c>
      <c r="U58" s="21">
        <v>3751.5580952380001</v>
      </c>
      <c r="AB58" s="63"/>
      <c r="AC58" s="49"/>
    </row>
    <row r="59" spans="20:29" x14ac:dyDescent="0.3">
      <c r="T59" s="11" t="s">
        <v>149</v>
      </c>
      <c r="U59" s="21">
        <v>3786.9991836730001</v>
      </c>
      <c r="AB59" s="63"/>
      <c r="AC59" s="49"/>
    </row>
    <row r="60" spans="20:29" x14ac:dyDescent="0.3">
      <c r="T60" s="11" t="s">
        <v>150</v>
      </c>
      <c r="U60" s="21">
        <v>3795.9263492059999</v>
      </c>
      <c r="AB60" s="63"/>
      <c r="AC60" s="49"/>
    </row>
    <row r="61" spans="20:29" x14ac:dyDescent="0.3">
      <c r="T61" s="11" t="s">
        <v>151</v>
      </c>
      <c r="U61" s="21">
        <v>3839.2342857140002</v>
      </c>
      <c r="AB61" s="63"/>
      <c r="AC61" s="49"/>
    </row>
    <row r="62" spans="20:29" x14ac:dyDescent="0.3">
      <c r="T62" s="11" t="s">
        <v>152</v>
      </c>
      <c r="U62" s="21">
        <v>3900.5170068030002</v>
      </c>
      <c r="AB62" s="63"/>
      <c r="AC62" s="49"/>
    </row>
    <row r="63" spans="20:29" x14ac:dyDescent="0.3">
      <c r="T63" s="11" t="s">
        <v>153</v>
      </c>
      <c r="U63" s="21">
        <v>3906.4996825399999</v>
      </c>
      <c r="AB63" s="63"/>
      <c r="AC63" s="49"/>
    </row>
    <row r="64" spans="20:29" x14ac:dyDescent="0.3">
      <c r="T64" s="11" t="s">
        <v>154</v>
      </c>
      <c r="U64" s="21">
        <v>3963.7565532879998</v>
      </c>
      <c r="AB64" s="63"/>
      <c r="AC64" s="49"/>
    </row>
    <row r="65" spans="20:29" x14ac:dyDescent="0.3">
      <c r="T65" s="11" t="s">
        <v>155</v>
      </c>
      <c r="U65" s="21">
        <v>4184.8859863950001</v>
      </c>
      <c r="AB65" s="63"/>
      <c r="AC65" s="49"/>
    </row>
    <row r="66" spans="20:29" x14ac:dyDescent="0.3">
      <c r="T66" s="11" t="s">
        <v>156</v>
      </c>
      <c r="U66" s="21">
        <v>4191.0155102039998</v>
      </c>
      <c r="AB66" s="63"/>
      <c r="AC66" s="49"/>
    </row>
    <row r="67" spans="20:29" x14ac:dyDescent="0.3">
      <c r="T67" s="11" t="s">
        <v>157</v>
      </c>
      <c r="U67" s="21">
        <v>4263.3422222219997</v>
      </c>
      <c r="AB67" s="63"/>
      <c r="AC67" s="49"/>
    </row>
    <row r="68" spans="20:29" x14ac:dyDescent="0.3">
      <c r="T68" s="11" t="s">
        <v>158</v>
      </c>
      <c r="U68" s="21">
        <v>4457.5085714289999</v>
      </c>
      <c r="AB68" s="63"/>
      <c r="AC68" s="49"/>
    </row>
    <row r="69" spans="20:29" x14ac:dyDescent="0.3">
      <c r="T69" s="11" t="s">
        <v>159</v>
      </c>
      <c r="U69" s="21">
        <v>4463.0117006800001</v>
      </c>
      <c r="AB69" s="63"/>
      <c r="AC69" s="49"/>
    </row>
    <row r="70" spans="20:29" x14ac:dyDescent="0.3">
      <c r="T70" s="11" t="s">
        <v>160</v>
      </c>
      <c r="U70" s="21">
        <v>4488.1257142860004</v>
      </c>
      <c r="AB70" s="63"/>
      <c r="AC70" s="49"/>
    </row>
    <row r="71" spans="20:29" x14ac:dyDescent="0.3">
      <c r="T71" s="11" t="s">
        <v>161</v>
      </c>
      <c r="U71" s="21">
        <v>4557.0089795920003</v>
      </c>
      <c r="AB71" s="63"/>
      <c r="AC71" s="49"/>
    </row>
    <row r="72" spans="20:29" x14ac:dyDescent="0.3">
      <c r="T72" s="11" t="s">
        <v>162</v>
      </c>
      <c r="U72" s="21">
        <v>4564.3437641720002</v>
      </c>
      <c r="AB72" s="63"/>
      <c r="AC72" s="49"/>
    </row>
    <row r="73" spans="20:29" x14ac:dyDescent="0.3">
      <c r="T73" s="11" t="s">
        <v>163</v>
      </c>
      <c r="U73" s="21">
        <v>4632.8544671199998</v>
      </c>
      <c r="AB73" s="63"/>
      <c r="AC73" s="49"/>
    </row>
    <row r="74" spans="20:29" x14ac:dyDescent="0.3">
      <c r="T74" s="11" t="s">
        <v>164</v>
      </c>
      <c r="U74" s="21">
        <v>4753.6587755099999</v>
      </c>
      <c r="AB74" s="63"/>
      <c r="AC74" s="49"/>
    </row>
    <row r="75" spans="20:29" x14ac:dyDescent="0.3">
      <c r="T75" s="11" t="s">
        <v>165</v>
      </c>
      <c r="U75" s="21">
        <v>4761.7349659860001</v>
      </c>
      <c r="AB75" s="63"/>
      <c r="AC75" s="49"/>
    </row>
    <row r="76" spans="20:29" x14ac:dyDescent="0.3">
      <c r="T76" s="11" t="s">
        <v>166</v>
      </c>
      <c r="U76" s="21">
        <v>4864.217687075</v>
      </c>
      <c r="AB76" s="63"/>
      <c r="AC76" s="49"/>
    </row>
    <row r="77" spans="20:29" x14ac:dyDescent="0.3">
      <c r="T77" s="11" t="s">
        <v>167</v>
      </c>
      <c r="U77" s="21">
        <v>4992.5804988660002</v>
      </c>
      <c r="AB77" s="63"/>
      <c r="AC77" s="49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Tabelle78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2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230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45.323047841717582</v>
      </c>
      <c r="G2" s="13">
        <f t="shared" ref="G2:G27" si="1">Q2/R2*60</f>
        <v>43.702451762947561</v>
      </c>
      <c r="H2" s="41">
        <f t="shared" ref="H2:H27" si="2">(F2-G2)/G2*100</f>
        <v>3.7082497969690973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37.067233560000005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374.80734693900001</v>
      </c>
      <c r="T2" s="11" t="s">
        <v>92</v>
      </c>
      <c r="U2" s="21">
        <v>3.955102041</v>
      </c>
      <c r="V2" s="32">
        <f>U3-U2</f>
        <v>37.067233560000005</v>
      </c>
      <c r="W2" s="22">
        <v>1</v>
      </c>
      <c r="X2" s="32">
        <f>U4-U2</f>
        <v>374.80734693900001</v>
      </c>
      <c r="Y2" s="22">
        <v>1</v>
      </c>
      <c r="Z2" s="32">
        <f>X2</f>
        <v>374.80734693900001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66.831069352239709</v>
      </c>
      <c r="G3" s="13">
        <f t="shared" si="1"/>
        <v>59.211085532924258</v>
      </c>
      <c r="H3" s="41">
        <f t="shared" si="2"/>
        <v>12.869184462220959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39.502585033999992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103.19020408099999</v>
      </c>
      <c r="T3" s="11" t="s">
        <v>93</v>
      </c>
      <c r="U3" s="21">
        <v>41.022335601000002</v>
      </c>
      <c r="V3" s="32">
        <f>U6-U5</f>
        <v>39.502585033999992</v>
      </c>
      <c r="W3" s="22">
        <v>2</v>
      </c>
      <c r="X3" s="32">
        <f>U7-U5</f>
        <v>103.19020408099999</v>
      </c>
      <c r="Y3" s="22">
        <v>2</v>
      </c>
      <c r="Z3" s="32">
        <f t="shared" ref="Z3:Z11" si="5">X3</f>
        <v>103.19020408099999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42.634932533866269</v>
      </c>
      <c r="G4" s="13">
        <f t="shared" si="1"/>
        <v>43.680606342663374</v>
      </c>
      <c r="H4" s="37">
        <f t="shared" si="2"/>
        <v>-2.3939086389828397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45.737142857000038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150.41000000000003</v>
      </c>
      <c r="T4" s="11" t="s">
        <v>94</v>
      </c>
      <c r="U4" s="21">
        <v>378.76244897999999</v>
      </c>
      <c r="V4" s="32">
        <f>U9-U8</f>
        <v>45.737142857000038</v>
      </c>
      <c r="W4" s="22">
        <v>3</v>
      </c>
      <c r="X4" s="32">
        <f>U10-U8</f>
        <v>150.41000000000003</v>
      </c>
      <c r="Y4" s="22">
        <v>3</v>
      </c>
      <c r="Z4" s="32">
        <f t="shared" si="5"/>
        <v>150.41000000000003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202.07185089254364</v>
      </c>
      <c r="G5" s="13">
        <f t="shared" si="1"/>
        <v>179.71959122625677</v>
      </c>
      <c r="H5" s="41">
        <f t="shared" si="2"/>
        <v>12.437297188232886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26.129319727999928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145.5600907029999</v>
      </c>
      <c r="T5" s="11" t="s">
        <v>95</v>
      </c>
      <c r="U5" s="21">
        <v>388.46693877600001</v>
      </c>
      <c r="V5" s="32">
        <f>U12-U11</f>
        <v>26.129319727999928</v>
      </c>
      <c r="W5" s="22">
        <v>4</v>
      </c>
      <c r="X5" s="32">
        <f>U13-U11</f>
        <v>145.5600907029999</v>
      </c>
      <c r="Y5" s="22">
        <v>4</v>
      </c>
      <c r="Z5" s="32">
        <f t="shared" si="5"/>
        <v>145.5600907029999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48.268548826755904</v>
      </c>
      <c r="G6" s="13">
        <f t="shared" si="1"/>
        <v>48.717377598090103</v>
      </c>
      <c r="H6" s="18">
        <f t="shared" si="2"/>
        <v>-0.92129090986168904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85.770136054000091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302.97197278900012</v>
      </c>
      <c r="T6" s="11" t="s">
        <v>96</v>
      </c>
      <c r="U6" s="21">
        <v>427.96952381</v>
      </c>
      <c r="V6" s="32">
        <f>U15-U14</f>
        <v>85.770136054000091</v>
      </c>
      <c r="W6" s="22">
        <v>5</v>
      </c>
      <c r="X6" s="32">
        <f>U16-U14</f>
        <v>302.97197278900012</v>
      </c>
      <c r="Y6" s="22">
        <v>5</v>
      </c>
      <c r="Z6" s="32">
        <f t="shared" si="5"/>
        <v>302.97197278900012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36.85531590292625</v>
      </c>
      <c r="G7" s="25">
        <f t="shared" si="1"/>
        <v>34.720015022845892</v>
      </c>
      <c r="H7" s="18">
        <f t="shared" si="2"/>
        <v>6.1500574774386543</v>
      </c>
      <c r="I7" s="13"/>
      <c r="J7" s="11" t="s">
        <v>37</v>
      </c>
      <c r="K7" s="61" t="s">
        <v>388</v>
      </c>
      <c r="L7" s="19">
        <v>39</v>
      </c>
      <c r="M7" s="32">
        <f t="shared" si="3"/>
        <v>63.491519273999984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311.05977324300011</v>
      </c>
      <c r="T7" s="11" t="s">
        <v>97</v>
      </c>
      <c r="U7" s="21">
        <v>491.657142857</v>
      </c>
      <c r="V7" s="32">
        <f>U18-U17</f>
        <v>63.491519273999984</v>
      </c>
      <c r="W7" s="22">
        <v>6</v>
      </c>
      <c r="X7" s="32">
        <f>U19-U17</f>
        <v>311.05977324300011</v>
      </c>
      <c r="Y7" s="22">
        <v>6</v>
      </c>
      <c r="Z7" s="32">
        <f t="shared" si="5"/>
        <v>311.05977324300011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44.966351709929782</v>
      </c>
      <c r="G8" s="25">
        <f t="shared" si="1"/>
        <v>45.782314452189979</v>
      </c>
      <c r="H8" s="37">
        <f t="shared" si="2"/>
        <v>-1.782266257229741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53.37324263000005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193.96136054399994</v>
      </c>
      <c r="T8" s="11" t="s">
        <v>98</v>
      </c>
      <c r="U8" s="21">
        <v>499.42204081599999</v>
      </c>
      <c r="V8" s="32">
        <f>U21-U20</f>
        <v>53.37324263000005</v>
      </c>
      <c r="W8" s="22">
        <v>7</v>
      </c>
      <c r="X8" s="32">
        <f>U22-U20</f>
        <v>193.96136054399994</v>
      </c>
      <c r="Y8" s="22">
        <v>7</v>
      </c>
      <c r="Z8" s="32">
        <f t="shared" si="5"/>
        <v>193.96136054399994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137.79739063725657</v>
      </c>
      <c r="G9" s="25">
        <f t="shared" si="1"/>
        <v>111.50328979468257</v>
      </c>
      <c r="H9" s="41">
        <f t="shared" si="2"/>
        <v>23.581457453848078</v>
      </c>
      <c r="I9" s="13"/>
      <c r="J9" s="11" t="s">
        <v>37</v>
      </c>
      <c r="K9" s="11" t="s">
        <v>40</v>
      </c>
      <c r="L9" s="19">
        <v>76</v>
      </c>
      <c r="M9" s="32">
        <f t="shared" si="3"/>
        <v>33.092063491999852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111.38684807300001</v>
      </c>
      <c r="T9" s="11" t="s">
        <v>99</v>
      </c>
      <c r="U9" s="21">
        <v>545.15918367300003</v>
      </c>
      <c r="V9" s="32">
        <f>U24-U23</f>
        <v>33.092063491999852</v>
      </c>
      <c r="W9" s="22">
        <v>8</v>
      </c>
      <c r="X9" s="32">
        <f>U25-U23</f>
        <v>111.38684807300001</v>
      </c>
      <c r="Y9" s="22">
        <v>8</v>
      </c>
      <c r="Z9" s="32">
        <f t="shared" si="5"/>
        <v>111.38684807300001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48.226543339539518</v>
      </c>
      <c r="G10" s="25">
        <f t="shared" si="1"/>
        <v>45.152675714225069</v>
      </c>
      <c r="H10" s="37">
        <f t="shared" si="2"/>
        <v>6.8077197567851915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48.520997732000069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171.41841269800011</v>
      </c>
      <c r="T10" s="11" t="s">
        <v>100</v>
      </c>
      <c r="U10" s="21">
        <v>649.83204081600002</v>
      </c>
      <c r="V10" s="32">
        <f>U27-U26</f>
        <v>48.520997732000069</v>
      </c>
      <c r="W10" s="22">
        <v>9</v>
      </c>
      <c r="X10" s="32">
        <f>U28-U26</f>
        <v>171.41841269800011</v>
      </c>
      <c r="Y10" s="22">
        <v>9</v>
      </c>
      <c r="Z10" s="32">
        <f t="shared" si="5"/>
        <v>171.41841269800011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34.146325726261381</v>
      </c>
      <c r="G11" s="25">
        <f t="shared" si="1"/>
        <v>34.110324721729491</v>
      </c>
      <c r="H11" s="18">
        <f t="shared" si="2"/>
        <v>0.10554283732443107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49.200022675000127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235.70575963700026</v>
      </c>
      <c r="T11" s="11" t="s">
        <v>101</v>
      </c>
      <c r="U11" s="21">
        <v>657.01950113400005</v>
      </c>
      <c r="V11" s="32">
        <f>U30-U29</f>
        <v>49.200022675000127</v>
      </c>
      <c r="W11" s="22">
        <v>10</v>
      </c>
      <c r="X11" s="32">
        <f>U31-U29</f>
        <v>235.70575963700026</v>
      </c>
      <c r="Y11" s="22">
        <v>10</v>
      </c>
      <c r="Z11" s="32">
        <f t="shared" si="5"/>
        <v>235.70575963700026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47.061424152938244</v>
      </c>
      <c r="G12" s="25">
        <f t="shared" si="1"/>
        <v>46.189835921577782</v>
      </c>
      <c r="H12" s="18">
        <f t="shared" si="2"/>
        <v>1.8869697498823463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35.698027210999953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74.90825396900027</v>
      </c>
      <c r="T12" s="11" t="s">
        <v>102</v>
      </c>
      <c r="U12" s="21">
        <v>683.14882086199998</v>
      </c>
      <c r="V12" s="32">
        <f>U33-U32</f>
        <v>35.698027210999953</v>
      </c>
      <c r="W12" s="22" t="s">
        <v>68</v>
      </c>
      <c r="X12" s="32">
        <f>U38-U32</f>
        <v>255.98839002300019</v>
      </c>
      <c r="Y12" s="22">
        <v>11</v>
      </c>
      <c r="Z12" s="32">
        <f>V12+X30</f>
        <v>74.90825396900027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68.150064259783306</v>
      </c>
      <c r="G13" s="25">
        <f t="shared" si="1"/>
        <v>68.002643786840011</v>
      </c>
      <c r="H13" s="18">
        <f t="shared" si="2"/>
        <v>0.21678638466674527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21.423310657999991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42.939501133999784</v>
      </c>
      <c r="T13" s="11" t="s">
        <v>103</v>
      </c>
      <c r="U13" s="21">
        <v>802.57959183699995</v>
      </c>
      <c r="V13" s="32">
        <f>U34-U33</f>
        <v>21.423310657999991</v>
      </c>
      <c r="W13" s="22" t="s">
        <v>42</v>
      </c>
      <c r="X13" s="32">
        <f>U41-U39</f>
        <v>166.71927437699969</v>
      </c>
      <c r="Y13" s="22">
        <v>12</v>
      </c>
      <c r="Z13" s="32">
        <f>V13+X31</f>
        <v>42.939501133999784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32.955946643035524</v>
      </c>
      <c r="G14" s="25">
        <f t="shared" si="1"/>
        <v>30.403798291735804</v>
      </c>
      <c r="H14" s="37">
        <f t="shared" si="2"/>
        <v>8.3941760394898814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61.90081632600004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138.14063492000014</v>
      </c>
      <c r="T14" s="11" t="s">
        <v>104</v>
      </c>
      <c r="U14" s="21">
        <v>809.46122448999995</v>
      </c>
      <c r="V14" s="32">
        <f>U35-U34</f>
        <v>61.90081632600004</v>
      </c>
      <c r="W14" s="22" t="s">
        <v>43</v>
      </c>
      <c r="X14" s="32">
        <f>U44-U42</f>
        <v>127.33968253900002</v>
      </c>
      <c r="Y14" s="22">
        <v>13</v>
      </c>
      <c r="Z14" s="32">
        <f>V14+X32</f>
        <v>138.14063492000014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37.78073597614484</v>
      </c>
      <c r="G15" s="25">
        <f t="shared" si="1"/>
        <v>34.549094707400187</v>
      </c>
      <c r="H15" s="37">
        <f t="shared" si="2"/>
        <v>9.3537654057617221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41.2908843539999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166.71927437699969</v>
      </c>
      <c r="T15" s="11" t="s">
        <v>105</v>
      </c>
      <c r="U15" s="21">
        <v>895.23136054400004</v>
      </c>
      <c r="V15" s="32">
        <f>U40-U39</f>
        <v>41.2908843539999</v>
      </c>
      <c r="W15" s="22">
        <v>12</v>
      </c>
      <c r="X15" s="32">
        <f>U47-U45</f>
        <v>209.69106576000013</v>
      </c>
      <c r="Y15" s="22">
        <v>14</v>
      </c>
      <c r="Z15" s="32">
        <f t="shared" ref="Z15:Z27" si="7">X13</f>
        <v>166.71927437699969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99.945476523297941</v>
      </c>
      <c r="G16" s="25">
        <f t="shared" si="1"/>
        <v>87.953698145664873</v>
      </c>
      <c r="H16" s="41">
        <f t="shared" si="2"/>
        <v>13.634194616550216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27.615056689000085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127.33968253900002</v>
      </c>
      <c r="T16" s="11" t="s">
        <v>106</v>
      </c>
      <c r="U16" s="21">
        <v>1112.4331972790001</v>
      </c>
      <c r="V16" s="32">
        <f>U43-U42</f>
        <v>27.615056689000085</v>
      </c>
      <c r="W16" s="22">
        <v>13</v>
      </c>
      <c r="X16" s="32">
        <f>U50-U48</f>
        <v>105.568072562</v>
      </c>
      <c r="Y16" s="22">
        <v>15</v>
      </c>
      <c r="Z16" s="32">
        <f t="shared" si="7"/>
        <v>127.33968253900002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36.48394861497426</v>
      </c>
      <c r="G17" s="13">
        <f t="shared" si="1"/>
        <v>37.555248104910937</v>
      </c>
      <c r="H17" s="37">
        <f t="shared" si="2"/>
        <v>-2.852595959275765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64.548934241000097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209.69106576000013</v>
      </c>
      <c r="T17" s="11" t="s">
        <v>107</v>
      </c>
      <c r="U17" s="21">
        <v>1119.986031746</v>
      </c>
      <c r="V17" s="32">
        <f>U46-U45</f>
        <v>64.548934241000097</v>
      </c>
      <c r="W17" s="22">
        <v>14</v>
      </c>
      <c r="X17" s="32">
        <f>U53-U51</f>
        <v>121.60598639399996</v>
      </c>
      <c r="Y17" s="22">
        <v>16</v>
      </c>
      <c r="Z17" s="32">
        <f t="shared" si="7"/>
        <v>209.69106576000013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53.938356165399554</v>
      </c>
      <c r="G18" s="13">
        <f t="shared" si="1"/>
        <v>48.878414418048017</v>
      </c>
      <c r="H18" s="41">
        <f t="shared" si="2"/>
        <v>10.352098789610469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27.809523808999984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105.568072562</v>
      </c>
      <c r="T18" s="11" t="s">
        <v>108</v>
      </c>
      <c r="U18" s="21">
        <v>1183.47755102</v>
      </c>
      <c r="V18" s="32">
        <f>U49-U48</f>
        <v>27.809523808999984</v>
      </c>
      <c r="W18" s="22">
        <v>15</v>
      </c>
      <c r="X18" s="32">
        <f>U56-U54</f>
        <v>185.87539682599981</v>
      </c>
      <c r="Y18" s="22">
        <v>17</v>
      </c>
      <c r="Z18" s="32">
        <f t="shared" si="7"/>
        <v>105.568072562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88.706803437173477</v>
      </c>
      <c r="G19" s="25">
        <f t="shared" si="1"/>
        <v>69.81554322903709</v>
      </c>
      <c r="H19" s="37">
        <f t="shared" si="2"/>
        <v>27.058817183677363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24.688072561999888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121.60598639399996</v>
      </c>
      <c r="T19" s="11" t="s">
        <v>109</v>
      </c>
      <c r="U19" s="21">
        <v>1431.0458049890001</v>
      </c>
      <c r="V19" s="32">
        <f>U52-U51</f>
        <v>24.688072561999888</v>
      </c>
      <c r="W19" s="22">
        <v>16</v>
      </c>
      <c r="X19" s="32">
        <f>U59-U57</f>
        <v>55.358276643999943</v>
      </c>
      <c r="Y19" s="22">
        <v>18</v>
      </c>
      <c r="Z19" s="32">
        <f t="shared" si="7"/>
        <v>121.60598639399996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75.333105568681333</v>
      </c>
      <c r="G20" s="25">
        <f t="shared" si="1"/>
        <v>63.268190415801378</v>
      </c>
      <c r="H20" s="41">
        <f t="shared" si="2"/>
        <v>19.069480371714114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44.601904761999776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185.87539682599981</v>
      </c>
      <c r="T20" s="11" t="s">
        <v>110</v>
      </c>
      <c r="U20" s="21">
        <v>1438.378231293</v>
      </c>
      <c r="V20" s="32">
        <f>U55-U54</f>
        <v>44.601904761999776</v>
      </c>
      <c r="W20" s="22">
        <v>17</v>
      </c>
      <c r="X20" s="32">
        <f>U62-U60</f>
        <v>97.777596372000062</v>
      </c>
      <c r="Y20" s="22">
        <v>19</v>
      </c>
      <c r="Z20" s="32">
        <f t="shared" si="7"/>
        <v>185.87539682599981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88.898990099584267</v>
      </c>
      <c r="G21" s="25">
        <f t="shared" si="1"/>
        <v>81.288657682369092</v>
      </c>
      <c r="H21" s="37">
        <f t="shared" si="2"/>
        <v>9.3621086067777455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22.947392290000153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55.358276643999943</v>
      </c>
      <c r="T21" s="11" t="s">
        <v>111</v>
      </c>
      <c r="U21" s="21">
        <v>1491.751473923</v>
      </c>
      <c r="V21" s="32">
        <f>U58-U57</f>
        <v>22.947392290000153</v>
      </c>
      <c r="W21" s="22">
        <v>18</v>
      </c>
      <c r="X21" s="32">
        <f>U65-U63</f>
        <v>277.96462584999972</v>
      </c>
      <c r="Y21" s="22">
        <v>20</v>
      </c>
      <c r="Z21" s="32">
        <f t="shared" si="7"/>
        <v>55.358276643999943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58.448108199849266</v>
      </c>
      <c r="G22" s="13">
        <f t="shared" si="1"/>
        <v>52.977411924633522</v>
      </c>
      <c r="H22" s="41">
        <f t="shared" si="2"/>
        <v>10.326469482877796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39.351111110999682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97.777596372000062</v>
      </c>
      <c r="T22" s="11" t="s">
        <v>112</v>
      </c>
      <c r="U22" s="21">
        <v>1632.3395918369999</v>
      </c>
      <c r="V22" s="32">
        <f>U61-U60</f>
        <v>39.351111110999682</v>
      </c>
      <c r="W22" s="22">
        <v>19</v>
      </c>
      <c r="X22" s="32">
        <f>U68-U66</f>
        <v>263.21269841299954</v>
      </c>
      <c r="Y22" s="22">
        <v>21</v>
      </c>
      <c r="Z22" s="32">
        <f t="shared" si="7"/>
        <v>97.777596372000062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40.035202159867495</v>
      </c>
      <c r="G23" s="13">
        <f t="shared" si="1"/>
        <v>35.939824966760284</v>
      </c>
      <c r="H23" s="41">
        <f t="shared" si="2"/>
        <v>11.395094986953632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54.701859409999997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277.96462584999972</v>
      </c>
      <c r="T23" s="11" t="s">
        <v>113</v>
      </c>
      <c r="U23" s="21">
        <v>1638.396371882</v>
      </c>
      <c r="V23" s="32">
        <f>U64-U63</f>
        <v>54.701859409999997</v>
      </c>
      <c r="W23" s="22">
        <v>20</v>
      </c>
      <c r="X23" s="32">
        <f>U71-U69</f>
        <v>83.178253969000252</v>
      </c>
      <c r="Y23" s="22">
        <v>22</v>
      </c>
      <c r="Z23" s="32">
        <f t="shared" si="7"/>
        <v>277.96462584999972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26.956765619562852</v>
      </c>
      <c r="G24" s="13">
        <f t="shared" si="1"/>
        <v>28.266113469670479</v>
      </c>
      <c r="H24" s="37">
        <f t="shared" si="2"/>
        <v>-4.6322174837108649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75.676734694000061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263.21269841299954</v>
      </c>
      <c r="T24" s="11" t="s">
        <v>114</v>
      </c>
      <c r="U24" s="21">
        <v>1671.4884353739999</v>
      </c>
      <c r="V24" s="32">
        <f>U67-U66</f>
        <v>75.676734694000061</v>
      </c>
      <c r="W24" s="22">
        <v>21</v>
      </c>
      <c r="X24" s="32">
        <f>U74-U72</f>
        <v>173.18603174600048</v>
      </c>
      <c r="Y24" s="22">
        <v>23</v>
      </c>
      <c r="Z24" s="32">
        <f t="shared" si="7"/>
        <v>263.21269841299954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93.832068861815827</v>
      </c>
      <c r="G25" s="13">
        <f t="shared" si="1"/>
        <v>92.33182512898459</v>
      </c>
      <c r="H25" s="37">
        <f t="shared" si="2"/>
        <v>1.6248392477192393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22.380408164000073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83.178253969000252</v>
      </c>
      <c r="T25" s="11" t="s">
        <v>115</v>
      </c>
      <c r="U25" s="21">
        <v>1749.783219955</v>
      </c>
      <c r="V25" s="32">
        <f>U70-U69</f>
        <v>22.380408164000073</v>
      </c>
      <c r="W25" s="22">
        <v>22</v>
      </c>
      <c r="X25" s="32">
        <f>U77-U75</f>
        <v>231.37523809600043</v>
      </c>
      <c r="Y25" s="22">
        <v>24</v>
      </c>
      <c r="Z25" s="32">
        <f t="shared" si="7"/>
        <v>83.178253969000252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34.34948021430634</v>
      </c>
      <c r="G26" s="13">
        <f t="shared" si="1"/>
        <v>33.085774541007851</v>
      </c>
      <c r="H26" s="37">
        <f t="shared" si="2"/>
        <v>3.8194834209856587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65.503174602999934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173.18603174600048</v>
      </c>
      <c r="T26" s="11" t="s">
        <v>116</v>
      </c>
      <c r="U26" s="21">
        <v>1758.8331972789999</v>
      </c>
      <c r="V26" s="32">
        <f>U73-U72</f>
        <v>65.503174602999934</v>
      </c>
      <c r="W26" s="22">
        <v>23</v>
      </c>
      <c r="X26" s="2">
        <f>SUM(X2:X25)</f>
        <v>4455.3123582780008</v>
      </c>
      <c r="Z26" s="32">
        <f t="shared" si="7"/>
        <v>173.18603174600048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49.331638537765841</v>
      </c>
      <c r="G27" s="13">
        <f t="shared" si="1"/>
        <v>47.455380663700339</v>
      </c>
      <c r="H27" s="37">
        <f t="shared" si="2"/>
        <v>3.9537305313424498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109.46321995499966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231.37523809600043</v>
      </c>
      <c r="T27" s="11" t="s">
        <v>117</v>
      </c>
      <c r="U27" s="21">
        <v>1807.354195011</v>
      </c>
      <c r="V27" s="32">
        <f>U76-U75</f>
        <v>109.46321995499966</v>
      </c>
      <c r="W27" s="22">
        <v>24</v>
      </c>
      <c r="X27" s="32">
        <f t="shared" ref="X27:X32" si="8">U33-U32</f>
        <v>35.698027210999953</v>
      </c>
      <c r="Y27" s="43" t="str">
        <f>W12</f>
        <v>11a</v>
      </c>
      <c r="Z27" s="32">
        <f t="shared" si="7"/>
        <v>231.37523809600043</v>
      </c>
      <c r="AA27" s="21">
        <v>24</v>
      </c>
      <c r="AC27" s="49"/>
    </row>
    <row r="28" spans="1:29" x14ac:dyDescent="0.3">
      <c r="T28" s="11" t="s">
        <v>118</v>
      </c>
      <c r="U28" s="21">
        <v>1930.251609977</v>
      </c>
      <c r="X28" s="32">
        <f t="shared" si="8"/>
        <v>21.423310657999991</v>
      </c>
      <c r="Y28" s="43" t="str">
        <f>W13</f>
        <v>11b</v>
      </c>
      <c r="AC28" s="49"/>
    </row>
    <row r="29" spans="1:29" x14ac:dyDescent="0.3">
      <c r="T29" s="11" t="s">
        <v>119</v>
      </c>
      <c r="U29" s="21">
        <v>1936.567437642</v>
      </c>
      <c r="X29" s="32">
        <f t="shared" si="8"/>
        <v>61.90081632600004</v>
      </c>
      <c r="Y29" s="43" t="str">
        <f>W14</f>
        <v>11c</v>
      </c>
      <c r="AC29" s="49"/>
    </row>
    <row r="30" spans="1:29" x14ac:dyDescent="0.3">
      <c r="T30" s="11" t="s">
        <v>120</v>
      </c>
      <c r="U30" s="21">
        <v>1985.7674603170001</v>
      </c>
      <c r="X30" s="32">
        <f t="shared" si="8"/>
        <v>39.210226758000317</v>
      </c>
      <c r="Y30" s="21" t="s">
        <v>69</v>
      </c>
      <c r="AC30" s="49"/>
    </row>
    <row r="31" spans="1:29" x14ac:dyDescent="0.3">
      <c r="T31" s="11" t="s">
        <v>121</v>
      </c>
      <c r="U31" s="21">
        <v>2172.2731972790002</v>
      </c>
      <c r="X31" s="32">
        <f t="shared" si="8"/>
        <v>21.516190475999792</v>
      </c>
      <c r="Y31" s="21" t="s">
        <v>70</v>
      </c>
      <c r="AC31" s="49"/>
    </row>
    <row r="32" spans="1:29" x14ac:dyDescent="0.3">
      <c r="T32" s="11" t="s">
        <v>122</v>
      </c>
      <c r="U32" s="21">
        <v>2179.6687528339999</v>
      </c>
      <c r="X32" s="32">
        <f t="shared" si="8"/>
        <v>76.239818594000099</v>
      </c>
      <c r="Y32" s="21" t="s">
        <v>71</v>
      </c>
      <c r="AC32" s="49"/>
    </row>
    <row r="33" spans="20:29" x14ac:dyDescent="0.3">
      <c r="T33" s="11" t="s">
        <v>123</v>
      </c>
      <c r="U33" s="21">
        <v>2215.3667800449998</v>
      </c>
      <c r="AC33" s="49"/>
    </row>
    <row r="34" spans="20:29" x14ac:dyDescent="0.3">
      <c r="T34" s="11" t="s">
        <v>124</v>
      </c>
      <c r="U34" s="21">
        <v>2236.7900907029998</v>
      </c>
      <c r="AC34" s="49"/>
    </row>
    <row r="35" spans="20:29" x14ac:dyDescent="0.3">
      <c r="T35" s="11" t="s">
        <v>125</v>
      </c>
      <c r="U35" s="21">
        <v>2298.6909070289998</v>
      </c>
      <c r="AC35" s="49"/>
    </row>
    <row r="36" spans="20:29" x14ac:dyDescent="0.3">
      <c r="T36" s="11" t="s">
        <v>126</v>
      </c>
      <c r="U36" s="21">
        <v>2337.9011337870002</v>
      </c>
      <c r="AC36" s="49"/>
    </row>
    <row r="37" spans="20:29" x14ac:dyDescent="0.3">
      <c r="T37" s="11" t="s">
        <v>127</v>
      </c>
      <c r="U37" s="21">
        <v>2359.417324263</v>
      </c>
      <c r="AC37" s="49"/>
    </row>
    <row r="38" spans="20:29" x14ac:dyDescent="0.3">
      <c r="T38" s="11" t="s">
        <v>128</v>
      </c>
      <c r="U38" s="21">
        <v>2435.6571428570001</v>
      </c>
      <c r="AC38" s="49"/>
    </row>
    <row r="39" spans="20:29" x14ac:dyDescent="0.3">
      <c r="T39" s="11" t="s">
        <v>129</v>
      </c>
      <c r="U39" s="21">
        <v>2442.9714285710002</v>
      </c>
      <c r="AC39" s="49"/>
    </row>
    <row r="40" spans="20:29" x14ac:dyDescent="0.3">
      <c r="T40" s="11" t="s">
        <v>130</v>
      </c>
      <c r="U40" s="21">
        <v>2484.2623129250001</v>
      </c>
      <c r="AC40" s="49"/>
    </row>
    <row r="41" spans="20:29" x14ac:dyDescent="0.3">
      <c r="T41" s="11" t="s">
        <v>131</v>
      </c>
      <c r="U41" s="21">
        <v>2609.6907029479999</v>
      </c>
      <c r="AC41" s="49"/>
    </row>
    <row r="42" spans="20:29" x14ac:dyDescent="0.3">
      <c r="T42" s="11" t="s">
        <v>132</v>
      </c>
      <c r="U42" s="21">
        <v>2618.9307936509999</v>
      </c>
      <c r="AC42" s="49"/>
    </row>
    <row r="43" spans="20:29" x14ac:dyDescent="0.3">
      <c r="T43" s="11" t="s">
        <v>133</v>
      </c>
      <c r="U43" s="21">
        <v>2646.54585034</v>
      </c>
      <c r="AC43" s="49"/>
    </row>
    <row r="44" spans="20:29" x14ac:dyDescent="0.3">
      <c r="T44" s="11" t="s">
        <v>134</v>
      </c>
      <c r="U44" s="21">
        <v>2746.27047619</v>
      </c>
      <c r="AC44" s="49"/>
    </row>
    <row r="45" spans="20:29" x14ac:dyDescent="0.3">
      <c r="T45" s="11" t="s">
        <v>135</v>
      </c>
      <c r="U45" s="21">
        <v>2754.0342857139999</v>
      </c>
      <c r="AC45" s="49"/>
    </row>
    <row r="46" spans="20:29" x14ac:dyDescent="0.3">
      <c r="T46" s="11" t="s">
        <v>136</v>
      </c>
      <c r="U46" s="21">
        <v>2818.583219955</v>
      </c>
      <c r="AC46" s="49"/>
    </row>
    <row r="47" spans="20:29" x14ac:dyDescent="0.3">
      <c r="T47" s="11" t="s">
        <v>137</v>
      </c>
      <c r="U47" s="21">
        <v>2963.725351474</v>
      </c>
      <c r="AC47" s="49"/>
    </row>
    <row r="48" spans="20:29" x14ac:dyDescent="0.3">
      <c r="T48" s="11" t="s">
        <v>138</v>
      </c>
      <c r="U48" s="21">
        <v>2968.097959184</v>
      </c>
      <c r="AC48" s="49"/>
    </row>
    <row r="49" spans="20:29" x14ac:dyDescent="0.3">
      <c r="T49" s="11" t="s">
        <v>139</v>
      </c>
      <c r="U49" s="21">
        <v>2995.907482993</v>
      </c>
      <c r="AC49" s="49"/>
    </row>
    <row r="50" spans="20:29" x14ac:dyDescent="0.3">
      <c r="T50" s="11" t="s">
        <v>140</v>
      </c>
      <c r="U50" s="21">
        <v>3073.666031746</v>
      </c>
      <c r="AC50" s="49"/>
    </row>
    <row r="51" spans="20:29" x14ac:dyDescent="0.3">
      <c r="T51" s="11" t="s">
        <v>141</v>
      </c>
      <c r="U51" s="21">
        <v>3078.9396825399999</v>
      </c>
      <c r="AC51" s="49"/>
    </row>
    <row r="52" spans="20:29" x14ac:dyDescent="0.3">
      <c r="T52" s="11" t="s">
        <v>142</v>
      </c>
      <c r="U52" s="21">
        <v>3103.6277551019998</v>
      </c>
      <c r="AC52" s="49"/>
    </row>
    <row r="53" spans="20:29" x14ac:dyDescent="0.3">
      <c r="T53" s="11" t="s">
        <v>143</v>
      </c>
      <c r="U53" s="21">
        <v>3200.5456689339999</v>
      </c>
      <c r="AC53" s="49"/>
    </row>
    <row r="54" spans="20:29" x14ac:dyDescent="0.3">
      <c r="T54" s="11" t="s">
        <v>144</v>
      </c>
      <c r="U54" s="21">
        <v>3208.644353741</v>
      </c>
      <c r="AC54" s="49"/>
    </row>
    <row r="55" spans="20:29" x14ac:dyDescent="0.3">
      <c r="T55" s="11" t="s">
        <v>145</v>
      </c>
      <c r="U55" s="21">
        <v>3253.2462585029998</v>
      </c>
      <c r="AC55" s="49"/>
    </row>
    <row r="56" spans="20:29" x14ac:dyDescent="0.3">
      <c r="T56" s="11" t="s">
        <v>146</v>
      </c>
      <c r="U56" s="21">
        <v>3394.5197505669998</v>
      </c>
      <c r="AC56" s="49"/>
    </row>
    <row r="57" spans="20:29" x14ac:dyDescent="0.3">
      <c r="T57" s="11" t="s">
        <v>147</v>
      </c>
      <c r="U57" s="21">
        <v>3399.4952380949999</v>
      </c>
      <c r="AC57" s="49"/>
    </row>
    <row r="58" spans="20:29" x14ac:dyDescent="0.3">
      <c r="T58" s="11" t="s">
        <v>148</v>
      </c>
      <c r="U58" s="21">
        <v>3422.442630385</v>
      </c>
      <c r="AC58" s="49"/>
    </row>
    <row r="59" spans="20:29" x14ac:dyDescent="0.3">
      <c r="T59" s="11" t="s">
        <v>149</v>
      </c>
      <c r="U59" s="21">
        <v>3454.8535147389998</v>
      </c>
      <c r="AC59" s="49"/>
    </row>
    <row r="60" spans="20:29" x14ac:dyDescent="0.3">
      <c r="T60" s="11" t="s">
        <v>150</v>
      </c>
      <c r="U60" s="21">
        <v>3463.6293877550002</v>
      </c>
      <c r="AC60" s="49"/>
    </row>
    <row r="61" spans="20:29" x14ac:dyDescent="0.3">
      <c r="T61" s="11" t="s">
        <v>151</v>
      </c>
      <c r="U61" s="21">
        <v>3502.9804988659998</v>
      </c>
      <c r="AC61" s="49"/>
    </row>
    <row r="62" spans="20:29" x14ac:dyDescent="0.3">
      <c r="T62" s="11" t="s">
        <v>152</v>
      </c>
      <c r="U62" s="21">
        <v>3561.4069841270002</v>
      </c>
      <c r="AC62" s="49"/>
    </row>
    <row r="63" spans="20:29" x14ac:dyDescent="0.3">
      <c r="T63" s="11" t="s">
        <v>153</v>
      </c>
      <c r="U63" s="21">
        <v>3568.5834013610001</v>
      </c>
      <c r="AC63" s="49"/>
    </row>
    <row r="64" spans="20:29" x14ac:dyDescent="0.3">
      <c r="T64" s="11" t="s">
        <v>154</v>
      </c>
      <c r="U64" s="21">
        <v>3623.2852607710001</v>
      </c>
      <c r="AC64" s="49"/>
    </row>
    <row r="65" spans="20:29" x14ac:dyDescent="0.3">
      <c r="T65" s="11" t="s">
        <v>155</v>
      </c>
      <c r="U65" s="21">
        <v>3846.5480272109999</v>
      </c>
      <c r="AC65" s="49"/>
    </row>
    <row r="66" spans="20:29" x14ac:dyDescent="0.3">
      <c r="T66" s="11" t="s">
        <v>156</v>
      </c>
      <c r="U66" s="21">
        <v>3852.109206349</v>
      </c>
      <c r="AC66" s="49"/>
    </row>
    <row r="67" spans="20:29" x14ac:dyDescent="0.3">
      <c r="T67" s="11" t="s">
        <v>157</v>
      </c>
      <c r="U67" s="21">
        <v>3927.7859410430001</v>
      </c>
      <c r="AC67" s="49"/>
    </row>
    <row r="68" spans="20:29" x14ac:dyDescent="0.3">
      <c r="T68" s="11" t="s">
        <v>158</v>
      </c>
      <c r="U68" s="21">
        <v>4115.3219047619996</v>
      </c>
      <c r="AC68" s="49"/>
    </row>
    <row r="69" spans="20:29" x14ac:dyDescent="0.3">
      <c r="T69" s="11" t="s">
        <v>159</v>
      </c>
      <c r="U69" s="21">
        <v>4123.0497959180002</v>
      </c>
      <c r="AC69" s="49"/>
    </row>
    <row r="70" spans="20:29" x14ac:dyDescent="0.3">
      <c r="T70" s="11" t="s">
        <v>160</v>
      </c>
      <c r="U70" s="21">
        <v>4145.4302040820003</v>
      </c>
      <c r="AC70" s="49"/>
    </row>
    <row r="71" spans="20:29" x14ac:dyDescent="0.3">
      <c r="T71" s="11" t="s">
        <v>161</v>
      </c>
      <c r="U71" s="21">
        <v>4206.2280498870005</v>
      </c>
      <c r="AC71" s="49"/>
    </row>
    <row r="72" spans="20:29" x14ac:dyDescent="0.3">
      <c r="T72" s="11" t="s">
        <v>162</v>
      </c>
      <c r="U72" s="21">
        <v>4215.1619047619997</v>
      </c>
      <c r="AC72" s="49"/>
    </row>
    <row r="73" spans="20:29" x14ac:dyDescent="0.3">
      <c r="T73" s="11" t="s">
        <v>163</v>
      </c>
      <c r="U73" s="21">
        <v>4280.6650793649997</v>
      </c>
      <c r="AC73" s="49"/>
    </row>
    <row r="74" spans="20:29" x14ac:dyDescent="0.3">
      <c r="T74" s="11" t="s">
        <v>164</v>
      </c>
      <c r="U74" s="21">
        <v>4388.3479365080002</v>
      </c>
      <c r="AC74" s="49"/>
    </row>
    <row r="75" spans="20:29" x14ac:dyDescent="0.3">
      <c r="T75" s="11" t="s">
        <v>165</v>
      </c>
      <c r="U75" s="21">
        <v>4393.1834920629999</v>
      </c>
      <c r="AC75" s="49"/>
    </row>
    <row r="76" spans="20:29" x14ac:dyDescent="0.3">
      <c r="T76" s="11" t="s">
        <v>166</v>
      </c>
      <c r="U76" s="21">
        <v>4502.6467120179996</v>
      </c>
      <c r="AC76" s="49"/>
    </row>
    <row r="77" spans="20:29" x14ac:dyDescent="0.3">
      <c r="T77" s="11" t="s">
        <v>167</v>
      </c>
      <c r="U77" s="21">
        <v>4624.5587301590003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Tabelle32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265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265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55.499622452421015</v>
      </c>
      <c r="G2" s="13">
        <f t="shared" ref="G2:G27" si="1">Q2/R2*60</f>
        <v>53.215354966398472</v>
      </c>
      <c r="H2" s="41">
        <f t="shared" ref="H2:H27" si="2">(F2-G2)/G2*100</f>
        <v>4.29249694465984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30.270476190000004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307.80589569199998</v>
      </c>
      <c r="T2" s="11" t="s">
        <v>92</v>
      </c>
      <c r="U2" s="22">
        <v>6.2730158730000003</v>
      </c>
      <c r="V2" s="32">
        <f>U3-U2</f>
        <v>30.270476190000004</v>
      </c>
      <c r="W2" s="22">
        <v>1</v>
      </c>
      <c r="X2" s="32">
        <f>U4-U2</f>
        <v>307.80589569199998</v>
      </c>
      <c r="Y2" s="22">
        <v>1</v>
      </c>
      <c r="Z2" s="32">
        <f>X2</f>
        <v>307.80589569199998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64.655861811353375</v>
      </c>
      <c r="G3" s="13">
        <f t="shared" si="1"/>
        <v>58.010563150884302</v>
      </c>
      <c r="H3" s="41">
        <f t="shared" si="2"/>
        <v>11.455325202040854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40.831564625999988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105.32571428599999</v>
      </c>
      <c r="T3" s="11" t="s">
        <v>93</v>
      </c>
      <c r="U3" s="22">
        <v>36.543492063000002</v>
      </c>
      <c r="V3" s="32">
        <f>U6-U5</f>
        <v>40.831564625999988</v>
      </c>
      <c r="W3" s="22">
        <v>2</v>
      </c>
      <c r="X3" s="32">
        <f>U7-U5</f>
        <v>105.32571428599999</v>
      </c>
      <c r="Y3" s="22">
        <v>2</v>
      </c>
      <c r="Z3" s="32">
        <f t="shared" ref="Z3:Z11" si="5">X3</f>
        <v>105.32571428599999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46.535299618602501</v>
      </c>
      <c r="G4" s="13">
        <f t="shared" si="1"/>
        <v>45.488728651116482</v>
      </c>
      <c r="H4" s="37">
        <f t="shared" si="2"/>
        <v>2.3007259128142992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41.903673469000012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144.43138322000004</v>
      </c>
      <c r="T4" s="11" t="s">
        <v>94</v>
      </c>
      <c r="U4" s="22">
        <v>314.078911565</v>
      </c>
      <c r="V4" s="32">
        <f>U9-U8</f>
        <v>41.903673469000012</v>
      </c>
      <c r="W4" s="22">
        <v>3</v>
      </c>
      <c r="X4" s="32">
        <f>U10-U8</f>
        <v>144.43138322000004</v>
      </c>
      <c r="Y4" s="22">
        <v>3</v>
      </c>
      <c r="Z4" s="32">
        <f t="shared" si="5"/>
        <v>144.43138322000004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153.45195729673895</v>
      </c>
      <c r="G5" s="13">
        <f t="shared" si="1"/>
        <v>137.51247993880895</v>
      </c>
      <c r="H5" s="41">
        <f t="shared" si="2"/>
        <v>11.591295106468035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34.408163264999985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190.23727891199997</v>
      </c>
      <c r="T5" s="11" t="s">
        <v>95</v>
      </c>
      <c r="U5" s="22">
        <v>320.78367346900001</v>
      </c>
      <c r="V5" s="32">
        <f>U12-U11</f>
        <v>34.408163264999985</v>
      </c>
      <c r="W5" s="22">
        <v>4</v>
      </c>
      <c r="X5" s="32">
        <f>U13-U11</f>
        <v>190.23727891199997</v>
      </c>
      <c r="Y5" s="22">
        <v>4</v>
      </c>
      <c r="Z5" s="32">
        <f t="shared" si="5"/>
        <v>190.23727891199997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55.016296303440726</v>
      </c>
      <c r="G6" s="13">
        <f t="shared" si="1"/>
        <v>52.324100809531714</v>
      </c>
      <c r="H6" s="18">
        <f t="shared" si="2"/>
        <v>5.1452303092776379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75.250430839000046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282.08798186000013</v>
      </c>
      <c r="T6" s="11" t="s">
        <v>96</v>
      </c>
      <c r="U6" s="22">
        <v>361.615238095</v>
      </c>
      <c r="V6" s="32">
        <f>U15-U14</f>
        <v>75.250430839000046</v>
      </c>
      <c r="W6" s="22">
        <v>5</v>
      </c>
      <c r="X6" s="32">
        <f>U16-U14</f>
        <v>282.08798186000013</v>
      </c>
      <c r="Y6" s="22">
        <v>5</v>
      </c>
      <c r="Z6" s="32">
        <f t="shared" si="5"/>
        <v>282.08798186000013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45.526014866053124</v>
      </c>
      <c r="G7" s="25">
        <f t="shared" si="1"/>
        <v>43.54724036237711</v>
      </c>
      <c r="H7" s="18">
        <f t="shared" si="2"/>
        <v>4.5439722177793564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51.399183673000152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248.00653061200001</v>
      </c>
      <c r="T7" s="11" t="s">
        <v>97</v>
      </c>
      <c r="U7" s="22">
        <v>426.109387755</v>
      </c>
      <c r="V7" s="32">
        <f>U18-U17</f>
        <v>51.399183673000152</v>
      </c>
      <c r="W7" s="22">
        <v>6</v>
      </c>
      <c r="X7" s="32">
        <f>U19-U17</f>
        <v>248.00653061200001</v>
      </c>
      <c r="Y7" s="22">
        <v>6</v>
      </c>
      <c r="Z7" s="32">
        <f t="shared" si="5"/>
        <v>248.00653061200001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46.083430864680878</v>
      </c>
      <c r="G8" s="25">
        <f t="shared" si="1"/>
        <v>45.231521522215651</v>
      </c>
      <c r="H8" s="37">
        <f t="shared" si="2"/>
        <v>1.8834417101065415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52.079455781999968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196.32326530600017</v>
      </c>
      <c r="T8" s="11" t="s">
        <v>98</v>
      </c>
      <c r="U8" s="22">
        <v>432.63673469399998</v>
      </c>
      <c r="V8" s="32">
        <f>U21-U20</f>
        <v>52.079455781999968</v>
      </c>
      <c r="W8" s="22">
        <v>7</v>
      </c>
      <c r="X8" s="32">
        <f>U22-U20</f>
        <v>196.32326530600017</v>
      </c>
      <c r="Y8" s="22">
        <v>7</v>
      </c>
      <c r="Z8" s="32">
        <f t="shared" si="5"/>
        <v>196.32326530600017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96.600516494578883</v>
      </c>
      <c r="G9" s="25">
        <f t="shared" si="1"/>
        <v>85.306024042785566</v>
      </c>
      <c r="H9" s="41">
        <f t="shared" si="2"/>
        <v>13.23997053962862</v>
      </c>
      <c r="I9" s="13"/>
      <c r="J9" s="11" t="s">
        <v>37</v>
      </c>
      <c r="K9" s="11" t="s">
        <v>40</v>
      </c>
      <c r="L9" s="19">
        <v>76</v>
      </c>
      <c r="M9" s="32">
        <f t="shared" si="3"/>
        <v>47.204716553000026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145.59346938700014</v>
      </c>
      <c r="T9" s="11" t="s">
        <v>99</v>
      </c>
      <c r="U9" s="22">
        <v>474.540408163</v>
      </c>
      <c r="V9" s="32">
        <f>U24-U23</f>
        <v>47.204716553000026</v>
      </c>
      <c r="W9" s="22">
        <v>8</v>
      </c>
      <c r="X9" s="32">
        <f>U25-U23</f>
        <v>145.59346938700014</v>
      </c>
      <c r="Y9" s="22">
        <v>8</v>
      </c>
      <c r="Z9" s="32">
        <f t="shared" si="5"/>
        <v>145.59346938700014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59.500581201918919</v>
      </c>
      <c r="G10" s="25">
        <f t="shared" si="1"/>
        <v>54.65051490945104</v>
      </c>
      <c r="H10" s="37">
        <f t="shared" si="2"/>
        <v>8.8746945943763258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39.327346938999881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141.62721088399985</v>
      </c>
      <c r="T10" s="11" t="s">
        <v>100</v>
      </c>
      <c r="U10" s="22">
        <v>577.06811791400003</v>
      </c>
      <c r="V10" s="32">
        <f>U27-U26</f>
        <v>39.327346938999881</v>
      </c>
      <c r="W10" s="22">
        <v>9</v>
      </c>
      <c r="X10" s="32">
        <f>U28-U26</f>
        <v>141.62721088399985</v>
      </c>
      <c r="Y10" s="22">
        <v>9</v>
      </c>
      <c r="Z10" s="32">
        <f t="shared" si="5"/>
        <v>141.62721088399985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42.536285136848633</v>
      </c>
      <c r="G11" s="25">
        <f t="shared" si="1"/>
        <v>43.527259227995465</v>
      </c>
      <c r="H11" s="37">
        <f t="shared" si="2"/>
        <v>-2.276674683228082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39.495691609999994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184.71183673400014</v>
      </c>
      <c r="T11" s="11" t="s">
        <v>101</v>
      </c>
      <c r="U11" s="22">
        <v>583.335510204</v>
      </c>
      <c r="V11" s="32">
        <f>U30-U29</f>
        <v>39.495691609999994</v>
      </c>
      <c r="W11" s="22">
        <v>10</v>
      </c>
      <c r="X11" s="32">
        <f>U31-U29</f>
        <v>184.71183673400014</v>
      </c>
      <c r="Y11" s="22">
        <v>10</v>
      </c>
      <c r="Z11" s="32">
        <f t="shared" si="5"/>
        <v>184.71183673400014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51.609415751644093</v>
      </c>
      <c r="G12" s="25">
        <f t="shared" si="1"/>
        <v>48.814148264973674</v>
      </c>
      <c r="H12" s="37">
        <f t="shared" si="2"/>
        <v>5.7263469424829596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32.552199546000111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70.881088434000276</v>
      </c>
      <c r="T12" s="11" t="s">
        <v>102</v>
      </c>
      <c r="U12" s="22">
        <v>617.74367346899999</v>
      </c>
      <c r="V12" s="32">
        <f>U33-U32</f>
        <v>32.552199546000111</v>
      </c>
      <c r="W12" s="22" t="s">
        <v>68</v>
      </c>
      <c r="X12" s="32">
        <f>U38-U32</f>
        <v>301.38485260699986</v>
      </c>
      <c r="Y12" s="22">
        <v>11</v>
      </c>
      <c r="Z12" s="32">
        <f>V12+X30</f>
        <v>70.881088434000276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68.500408443327132</v>
      </c>
      <c r="G13" s="25">
        <f t="shared" si="1"/>
        <v>67.472450975602698</v>
      </c>
      <c r="H13" s="37">
        <f t="shared" si="2"/>
        <v>1.5235217527463649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21.313741497000137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43.276916101000097</v>
      </c>
      <c r="T13" s="11" t="s">
        <v>103</v>
      </c>
      <c r="U13" s="22">
        <v>773.57278911599997</v>
      </c>
      <c r="V13" s="32">
        <f>U34-U33</f>
        <v>21.313741497000137</v>
      </c>
      <c r="W13" s="22" t="s">
        <v>42</v>
      </c>
      <c r="X13" s="32">
        <f>U41-U39</f>
        <v>160.60952381000016</v>
      </c>
      <c r="Y13" s="22">
        <v>12</v>
      </c>
      <c r="Z13" s="32">
        <f>V13+X31</f>
        <v>43.276916101000097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22.799615596657137</v>
      </c>
      <c r="G14" s="25">
        <f t="shared" si="1"/>
        <v>22.432680159123645</v>
      </c>
      <c r="H14" s="37">
        <f t="shared" si="2"/>
        <v>1.6357182241741843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89.475192743999742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187.22684807199948</v>
      </c>
      <c r="T14" s="11" t="s">
        <v>104</v>
      </c>
      <c r="U14" s="22">
        <v>780.90412698399996</v>
      </c>
      <c r="V14" s="32">
        <f>U35-U34</f>
        <v>89.475192743999742</v>
      </c>
      <c r="W14" s="22" t="s">
        <v>43</v>
      </c>
      <c r="X14" s="32">
        <f>U44-U42</f>
        <v>139.40462585100022</v>
      </c>
      <c r="Y14" s="22">
        <v>13</v>
      </c>
      <c r="Z14" s="32">
        <f>V14+X32</f>
        <v>187.22684807199948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41.622299233388475</v>
      </c>
      <c r="G15" s="25">
        <f t="shared" si="1"/>
        <v>35.863377609001795</v>
      </c>
      <c r="H15" s="41">
        <f t="shared" si="2"/>
        <v>16.057945481803078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37.479909297000177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160.60952381000016</v>
      </c>
      <c r="T15" s="11" t="s">
        <v>105</v>
      </c>
      <c r="U15" s="22">
        <v>856.154557823</v>
      </c>
      <c r="V15" s="32">
        <f>U40-U39</f>
        <v>37.479909297000177</v>
      </c>
      <c r="W15" s="22">
        <v>12</v>
      </c>
      <c r="X15" s="32">
        <f>U47-U45</f>
        <v>165.0013605449999</v>
      </c>
      <c r="Y15" s="22">
        <v>14</v>
      </c>
      <c r="Z15" s="32">
        <f t="shared" ref="Z15:Z27" si="7">X13</f>
        <v>160.60952381000016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89.326812427435527</v>
      </c>
      <c r="G16" s="25">
        <f t="shared" si="1"/>
        <v>80.341638102962847</v>
      </c>
      <c r="H16" s="41">
        <f t="shared" si="2"/>
        <v>11.183708145155837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30.897777778000091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139.40462585100022</v>
      </c>
      <c r="T16" s="11" t="s">
        <v>106</v>
      </c>
      <c r="U16" s="22">
        <v>1062.9921088440001</v>
      </c>
      <c r="V16" s="32">
        <f>U43-U42</f>
        <v>30.897777778000091</v>
      </c>
      <c r="W16" s="22">
        <v>13</v>
      </c>
      <c r="X16" s="32">
        <f>U50-U48</f>
        <v>150.44716553299986</v>
      </c>
      <c r="Y16" s="22">
        <v>15</v>
      </c>
      <c r="Z16" s="32">
        <f t="shared" si="7"/>
        <v>139.40462585100022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44.902486562380332</v>
      </c>
      <c r="G17" s="13">
        <f t="shared" si="1"/>
        <v>47.726879184443419</v>
      </c>
      <c r="H17" s="37">
        <f t="shared" si="2"/>
        <v>-5.917823814014846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52.446984127000178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165.0013605449999</v>
      </c>
      <c r="T17" s="11" t="s">
        <v>107</v>
      </c>
      <c r="U17" s="22">
        <v>1070.132244898</v>
      </c>
      <c r="V17" s="32">
        <f>U46-U45</f>
        <v>52.446984127000178</v>
      </c>
      <c r="W17" s="22">
        <v>14</v>
      </c>
      <c r="X17" s="32">
        <f>U53-U51</f>
        <v>113.80172335599991</v>
      </c>
      <c r="Y17" s="22">
        <v>16</v>
      </c>
      <c r="Z17" s="32">
        <f t="shared" si="7"/>
        <v>165.0013605449999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37.22918092396489</v>
      </c>
      <c r="G18" s="13">
        <f t="shared" si="1"/>
        <v>34.29775484117166</v>
      </c>
      <c r="H18" s="37">
        <f t="shared" si="2"/>
        <v>8.5469911846074886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40.290975056999741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150.44716553299986</v>
      </c>
      <c r="T18" s="11" t="s">
        <v>108</v>
      </c>
      <c r="U18" s="22">
        <v>1121.5314285710001</v>
      </c>
      <c r="V18" s="32">
        <f>U49-U48</f>
        <v>40.290975056999741</v>
      </c>
      <c r="W18" s="22">
        <v>15</v>
      </c>
      <c r="X18" s="32">
        <f>U56-U54</f>
        <v>232.06893424000009</v>
      </c>
      <c r="Y18" s="22">
        <v>17</v>
      </c>
      <c r="Z18" s="32">
        <f t="shared" si="7"/>
        <v>150.44716553299986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82.046860133402362</v>
      </c>
      <c r="G19" s="25">
        <f t="shared" si="1"/>
        <v>74.603334199441065</v>
      </c>
      <c r="H19" s="41">
        <f t="shared" si="2"/>
        <v>9.9774708648572226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26.692063491999761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113.80172335599991</v>
      </c>
      <c r="T19" s="11" t="s">
        <v>109</v>
      </c>
      <c r="U19" s="22">
        <v>1318.13877551</v>
      </c>
      <c r="V19" s="32">
        <f>U52-U51</f>
        <v>26.692063491999761</v>
      </c>
      <c r="W19" s="22">
        <v>16</v>
      </c>
      <c r="X19" s="32">
        <f>U59-U57</f>
        <v>50.485986394000065</v>
      </c>
      <c r="Y19" s="22">
        <v>18</v>
      </c>
      <c r="Z19" s="32">
        <f t="shared" si="7"/>
        <v>113.80172335599991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50.806451613159048</v>
      </c>
      <c r="G20" s="25">
        <f t="shared" si="1"/>
        <v>50.674598211573169</v>
      </c>
      <c r="H20" s="37">
        <f t="shared" si="2"/>
        <v>0.26019624474450359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66.133333333000337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232.06893424000009</v>
      </c>
      <c r="T20" s="11" t="s">
        <v>110</v>
      </c>
      <c r="U20" s="22">
        <v>1325.2716553289999</v>
      </c>
      <c r="V20" s="32">
        <f>U55-U54</f>
        <v>66.133333333000337</v>
      </c>
      <c r="W20" s="22">
        <v>17</v>
      </c>
      <c r="X20" s="32">
        <f>U62-U60</f>
        <v>78.300952381000116</v>
      </c>
      <c r="Y20" s="22">
        <v>19</v>
      </c>
      <c r="Z20" s="32">
        <f t="shared" si="7"/>
        <v>232.06893424000009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94.063671037343696</v>
      </c>
      <c r="G21" s="25">
        <f t="shared" si="1"/>
        <v>89.133645223475241</v>
      </c>
      <c r="H21" s="37">
        <f t="shared" si="2"/>
        <v>5.5310492480229305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21.687437642000077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50.485986394000065</v>
      </c>
      <c r="T21" s="11" t="s">
        <v>111</v>
      </c>
      <c r="U21" s="22">
        <v>1377.3511111109999</v>
      </c>
      <c r="V21" s="32">
        <f>U58-U57</f>
        <v>21.687437642000077</v>
      </c>
      <c r="W21" s="22">
        <v>18</v>
      </c>
      <c r="X21" s="32">
        <f>U65-U63</f>
        <v>226.98739228999966</v>
      </c>
      <c r="Y21" s="22">
        <v>20</v>
      </c>
      <c r="Z21" s="32">
        <f t="shared" si="7"/>
        <v>50.485986394000065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72.073507366544476</v>
      </c>
      <c r="G22" s="13">
        <f t="shared" si="1"/>
        <v>66.155057409709599</v>
      </c>
      <c r="H22" s="37">
        <f t="shared" si="2"/>
        <v>8.9463303163368195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31.911836735000179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78.300952381000116</v>
      </c>
      <c r="T22" s="11" t="s">
        <v>112</v>
      </c>
      <c r="U22" s="22">
        <v>1521.5949206350001</v>
      </c>
      <c r="V22" s="32">
        <f>U61-U60</f>
        <v>31.911836735000179</v>
      </c>
      <c r="W22" s="22">
        <v>19</v>
      </c>
      <c r="X22" s="32">
        <f>U68-U66</f>
        <v>295.49061224499974</v>
      </c>
      <c r="Y22" s="22">
        <v>21</v>
      </c>
      <c r="Z22" s="32">
        <f t="shared" si="7"/>
        <v>78.300952381000116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46.923099347555294</v>
      </c>
      <c r="G23" s="13">
        <f t="shared" si="1"/>
        <v>44.011254982993727</v>
      </c>
      <c r="H23" s="37">
        <f t="shared" si="2"/>
        <v>6.6161357263880003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46.672108842999933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226.98739228999966</v>
      </c>
      <c r="T23" s="11" t="s">
        <v>113</v>
      </c>
      <c r="U23" s="22">
        <v>1528.1066666669999</v>
      </c>
      <c r="V23" s="32">
        <f>U64-U63</f>
        <v>46.672108842999933</v>
      </c>
      <c r="W23" s="22">
        <v>20</v>
      </c>
      <c r="X23" s="32">
        <f>U71-U69</f>
        <v>80.792380952999792</v>
      </c>
      <c r="Y23" s="22">
        <v>22</v>
      </c>
      <c r="Z23" s="32">
        <f t="shared" si="7"/>
        <v>226.98739228999966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25.49699355164563</v>
      </c>
      <c r="G24" s="13">
        <f t="shared" si="1"/>
        <v>25.178464870590485</v>
      </c>
      <c r="H24" s="37">
        <f t="shared" si="2"/>
        <v>1.2650838035292626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80.00943310699995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295.49061224499974</v>
      </c>
      <c r="T24" s="11" t="s">
        <v>114</v>
      </c>
      <c r="U24" s="22">
        <v>1575.3113832199999</v>
      </c>
      <c r="V24" s="32">
        <f>U67-U66</f>
        <v>80.00943310699995</v>
      </c>
      <c r="W24" s="22">
        <v>21</v>
      </c>
      <c r="X24" s="32">
        <f>U74-U72</f>
        <v>167.5080272109999</v>
      </c>
      <c r="Y24" s="22">
        <v>23</v>
      </c>
      <c r="Z24" s="32">
        <f t="shared" si="7"/>
        <v>295.49061224499974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95.925174014199172</v>
      </c>
      <c r="G25" s="13">
        <f t="shared" si="1"/>
        <v>95.058468501723794</v>
      </c>
      <c r="H25" s="37">
        <f t="shared" si="2"/>
        <v>0.91176044190072381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21.892063492000034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80.792380952999792</v>
      </c>
      <c r="T25" s="11" t="s">
        <v>115</v>
      </c>
      <c r="U25" s="22">
        <v>1673.700136054</v>
      </c>
      <c r="V25" s="32">
        <f>U70-U69</f>
        <v>21.892063492000034</v>
      </c>
      <c r="W25" s="22">
        <v>22</v>
      </c>
      <c r="X25" s="32">
        <f>U77-U75</f>
        <v>225.2045351480001</v>
      </c>
      <c r="Y25" s="22">
        <v>24</v>
      </c>
      <c r="Z25" s="32">
        <f t="shared" si="7"/>
        <v>80.792380952999792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31.729012964694675</v>
      </c>
      <c r="G26" s="13">
        <f t="shared" si="1"/>
        <v>34.207280065344371</v>
      </c>
      <c r="H26" s="37">
        <f t="shared" si="2"/>
        <v>-7.2448528380964285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70.913015872999495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167.5080272109999</v>
      </c>
      <c r="T26" s="11" t="s">
        <v>116</v>
      </c>
      <c r="U26" s="22">
        <v>1680.5877551020001</v>
      </c>
      <c r="V26" s="32">
        <f>U73-U72</f>
        <v>70.913015872999495</v>
      </c>
      <c r="W26" s="22">
        <v>23</v>
      </c>
      <c r="X26" s="2">
        <f>SUM(X2:X25)</f>
        <v>4333.638639456999</v>
      </c>
      <c r="Z26" s="32">
        <f t="shared" si="7"/>
        <v>167.5080272109999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52.671670630153059</v>
      </c>
      <c r="G27" s="13">
        <f t="shared" si="1"/>
        <v>48.755678888900505</v>
      </c>
      <c r="H27" s="37">
        <f t="shared" si="2"/>
        <v>8.0318679392731234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102.5219047620003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225.2045351480001</v>
      </c>
      <c r="T27" s="11" t="s">
        <v>117</v>
      </c>
      <c r="U27" s="22">
        <v>1719.915102041</v>
      </c>
      <c r="V27" s="32">
        <f>U76-U75</f>
        <v>102.5219047620003</v>
      </c>
      <c r="W27" s="22">
        <v>24</v>
      </c>
      <c r="X27" s="32">
        <f t="shared" ref="X27:X32" si="8">U33-U32</f>
        <v>32.552199546000111</v>
      </c>
      <c r="Y27" s="43" t="str">
        <f>W12</f>
        <v>11a</v>
      </c>
      <c r="Z27" s="32">
        <f t="shared" si="7"/>
        <v>225.2045351480001</v>
      </c>
      <c r="AA27" s="21">
        <v>24</v>
      </c>
      <c r="AC27" s="49"/>
    </row>
    <row r="28" spans="1:29" x14ac:dyDescent="0.3">
      <c r="T28" s="11" t="s">
        <v>118</v>
      </c>
      <c r="U28" s="22">
        <v>1822.2149659859999</v>
      </c>
      <c r="X28" s="32">
        <f t="shared" si="8"/>
        <v>21.313741497000137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1829.720816327</v>
      </c>
      <c r="X29" s="32">
        <f t="shared" si="8"/>
        <v>89.475192743999742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1869.216507937</v>
      </c>
      <c r="X30" s="32">
        <f t="shared" si="8"/>
        <v>38.328888888000165</v>
      </c>
      <c r="Y30" s="21" t="s">
        <v>69</v>
      </c>
      <c r="AC30" s="49"/>
    </row>
    <row r="31" spans="1:29" x14ac:dyDescent="0.3">
      <c r="T31" s="11" t="s">
        <v>121</v>
      </c>
      <c r="U31" s="22">
        <v>2014.4326530610001</v>
      </c>
      <c r="X31" s="32">
        <f t="shared" si="8"/>
        <v>21.96317460399996</v>
      </c>
      <c r="Y31" s="21" t="s">
        <v>70</v>
      </c>
      <c r="AC31" s="49"/>
    </row>
    <row r="32" spans="1:29" x14ac:dyDescent="0.3">
      <c r="T32" s="11" t="s">
        <v>122</v>
      </c>
      <c r="U32" s="22">
        <v>2019.9604535149999</v>
      </c>
      <c r="X32" s="32">
        <f t="shared" si="8"/>
        <v>97.751655327999742</v>
      </c>
      <c r="Y32" s="21" t="s">
        <v>71</v>
      </c>
      <c r="AC32" s="49"/>
    </row>
    <row r="33" spans="20:29" x14ac:dyDescent="0.3">
      <c r="T33" s="11" t="s">
        <v>123</v>
      </c>
      <c r="U33" s="22">
        <v>2052.512653061</v>
      </c>
      <c r="AC33" s="49"/>
    </row>
    <row r="34" spans="20:29" x14ac:dyDescent="0.3">
      <c r="T34" s="11" t="s">
        <v>124</v>
      </c>
      <c r="U34" s="22">
        <v>2073.8263945580002</v>
      </c>
      <c r="AC34" s="49"/>
    </row>
    <row r="35" spans="20:29" x14ac:dyDescent="0.3">
      <c r="T35" s="11" t="s">
        <v>125</v>
      </c>
      <c r="U35" s="22">
        <v>2163.3015873019999</v>
      </c>
      <c r="AC35" s="49"/>
    </row>
    <row r="36" spans="20:29" x14ac:dyDescent="0.3">
      <c r="T36" s="11" t="s">
        <v>126</v>
      </c>
      <c r="U36" s="22">
        <v>2201.6304761900001</v>
      </c>
      <c r="AC36" s="49"/>
    </row>
    <row r="37" spans="20:29" x14ac:dyDescent="0.3">
      <c r="T37" s="11" t="s">
        <v>127</v>
      </c>
      <c r="U37" s="22">
        <v>2223.593650794</v>
      </c>
      <c r="AC37" s="49"/>
    </row>
    <row r="38" spans="20:29" x14ac:dyDescent="0.3">
      <c r="T38" s="11" t="s">
        <v>128</v>
      </c>
      <c r="U38" s="22">
        <v>2321.3453061219998</v>
      </c>
      <c r="AC38" s="49"/>
    </row>
    <row r="39" spans="20:29" x14ac:dyDescent="0.3">
      <c r="T39" s="11" t="s">
        <v>129</v>
      </c>
      <c r="U39" s="22">
        <v>2327.385396825</v>
      </c>
      <c r="AC39" s="49"/>
    </row>
    <row r="40" spans="20:29" x14ac:dyDescent="0.3">
      <c r="T40" s="11" t="s">
        <v>130</v>
      </c>
      <c r="U40" s="22">
        <v>2364.8653061220002</v>
      </c>
      <c r="AC40" s="49"/>
    </row>
    <row r="41" spans="20:29" x14ac:dyDescent="0.3">
      <c r="T41" s="11" t="s">
        <v>131</v>
      </c>
      <c r="U41" s="22">
        <v>2487.9949206350002</v>
      </c>
      <c r="AC41" s="49"/>
    </row>
    <row r="42" spans="20:29" x14ac:dyDescent="0.3">
      <c r="T42" s="11" t="s">
        <v>132</v>
      </c>
      <c r="U42" s="22">
        <v>2494.164897959</v>
      </c>
      <c r="AC42" s="49"/>
    </row>
    <row r="43" spans="20:29" x14ac:dyDescent="0.3">
      <c r="T43" s="11" t="s">
        <v>133</v>
      </c>
      <c r="U43" s="22">
        <v>2525.0626757370001</v>
      </c>
      <c r="AC43" s="49"/>
    </row>
    <row r="44" spans="20:29" x14ac:dyDescent="0.3">
      <c r="T44" s="11" t="s">
        <v>134</v>
      </c>
      <c r="U44" s="22">
        <v>2633.5695238100002</v>
      </c>
      <c r="AC44" s="49"/>
    </row>
    <row r="45" spans="20:29" x14ac:dyDescent="0.3">
      <c r="T45" s="11" t="s">
        <v>135</v>
      </c>
      <c r="U45" s="22">
        <v>2641.973333333</v>
      </c>
      <c r="AC45" s="49"/>
    </row>
    <row r="46" spans="20:29" x14ac:dyDescent="0.3">
      <c r="T46" s="11" t="s">
        <v>136</v>
      </c>
      <c r="U46" s="22">
        <v>2694.4203174600002</v>
      </c>
      <c r="AC46" s="49"/>
    </row>
    <row r="47" spans="20:29" x14ac:dyDescent="0.3">
      <c r="T47" s="11" t="s">
        <v>137</v>
      </c>
      <c r="U47" s="22">
        <v>2806.9746938779999</v>
      </c>
      <c r="AC47" s="49"/>
    </row>
    <row r="48" spans="20:29" x14ac:dyDescent="0.3">
      <c r="T48" s="11" t="s">
        <v>138</v>
      </c>
      <c r="U48" s="22">
        <v>2813.7077551020002</v>
      </c>
      <c r="AC48" s="49"/>
    </row>
    <row r="49" spans="20:29" x14ac:dyDescent="0.3">
      <c r="T49" s="11" t="s">
        <v>139</v>
      </c>
      <c r="U49" s="22">
        <v>2853.9987301589999</v>
      </c>
      <c r="AC49" s="49"/>
    </row>
    <row r="50" spans="20:29" x14ac:dyDescent="0.3">
      <c r="T50" s="11" t="s">
        <v>140</v>
      </c>
      <c r="U50" s="22">
        <v>2964.1549206350001</v>
      </c>
      <c r="AC50" s="49"/>
    </row>
    <row r="51" spans="20:29" x14ac:dyDescent="0.3">
      <c r="T51" s="11" t="s">
        <v>141</v>
      </c>
      <c r="U51" s="22">
        <v>2970.4177777780001</v>
      </c>
      <c r="AC51" s="49"/>
    </row>
    <row r="52" spans="20:29" x14ac:dyDescent="0.3">
      <c r="T52" s="11" t="s">
        <v>142</v>
      </c>
      <c r="U52" s="22">
        <v>2997.1098412699998</v>
      </c>
      <c r="AC52" s="49"/>
    </row>
    <row r="53" spans="20:29" x14ac:dyDescent="0.3">
      <c r="T53" s="11" t="s">
        <v>143</v>
      </c>
      <c r="U53" s="22">
        <v>3084.219501134</v>
      </c>
      <c r="AC53" s="49"/>
    </row>
    <row r="54" spans="20:29" x14ac:dyDescent="0.3">
      <c r="T54" s="11" t="s">
        <v>144</v>
      </c>
      <c r="U54" s="22">
        <v>3091.4249433109999</v>
      </c>
      <c r="AC54" s="49"/>
    </row>
    <row r="55" spans="20:29" x14ac:dyDescent="0.3">
      <c r="T55" s="11" t="s">
        <v>145</v>
      </c>
      <c r="U55" s="22">
        <v>3157.5582766440002</v>
      </c>
      <c r="AC55" s="49"/>
    </row>
    <row r="56" spans="20:29" x14ac:dyDescent="0.3">
      <c r="T56" s="11" t="s">
        <v>146</v>
      </c>
      <c r="U56" s="22">
        <v>3323.493877551</v>
      </c>
      <c r="AC56" s="49"/>
    </row>
    <row r="57" spans="20:29" x14ac:dyDescent="0.3">
      <c r="T57" s="11" t="s">
        <v>147</v>
      </c>
      <c r="U57" s="22">
        <v>3330.8038095239999</v>
      </c>
      <c r="AC57" s="49"/>
    </row>
    <row r="58" spans="20:29" x14ac:dyDescent="0.3">
      <c r="T58" s="11" t="s">
        <v>148</v>
      </c>
      <c r="U58" s="22">
        <v>3352.491247166</v>
      </c>
      <c r="AC58" s="49"/>
    </row>
    <row r="59" spans="20:29" x14ac:dyDescent="0.3">
      <c r="T59" s="11" t="s">
        <v>149</v>
      </c>
      <c r="U59" s="22">
        <v>3381.289795918</v>
      </c>
      <c r="AC59" s="49"/>
    </row>
    <row r="60" spans="20:29" x14ac:dyDescent="0.3">
      <c r="T60" s="11" t="s">
        <v>150</v>
      </c>
      <c r="U60" s="22">
        <v>3384.9697959179998</v>
      </c>
      <c r="AC60" s="49"/>
    </row>
    <row r="61" spans="20:29" x14ac:dyDescent="0.3">
      <c r="T61" s="11" t="s">
        <v>151</v>
      </c>
      <c r="U61" s="22">
        <v>3416.881632653</v>
      </c>
      <c r="AC61" s="49"/>
    </row>
    <row r="62" spans="20:29" x14ac:dyDescent="0.3">
      <c r="T62" s="11" t="s">
        <v>152</v>
      </c>
      <c r="U62" s="22">
        <v>3463.2707482989999</v>
      </c>
      <c r="AC62" s="49"/>
    </row>
    <row r="63" spans="20:29" x14ac:dyDescent="0.3">
      <c r="T63" s="11" t="s">
        <v>153</v>
      </c>
      <c r="U63" s="22">
        <v>3468.7709750570002</v>
      </c>
      <c r="AC63" s="49"/>
    </row>
    <row r="64" spans="20:29" x14ac:dyDescent="0.3">
      <c r="T64" s="11" t="s">
        <v>154</v>
      </c>
      <c r="U64" s="22">
        <v>3515.4430839000001</v>
      </c>
      <c r="AC64" s="49"/>
    </row>
    <row r="65" spans="20:29" x14ac:dyDescent="0.3">
      <c r="T65" s="11" t="s">
        <v>155</v>
      </c>
      <c r="U65" s="22">
        <v>3695.7583673469999</v>
      </c>
      <c r="AC65" s="49"/>
    </row>
    <row r="66" spans="20:29" x14ac:dyDescent="0.3">
      <c r="T66" s="11" t="s">
        <v>156</v>
      </c>
      <c r="U66" s="22">
        <v>3702.3542857140001</v>
      </c>
      <c r="AC66" s="49"/>
    </row>
    <row r="67" spans="20:29" x14ac:dyDescent="0.3">
      <c r="T67" s="11" t="s">
        <v>157</v>
      </c>
      <c r="U67" s="22">
        <v>3782.363718821</v>
      </c>
      <c r="AC67" s="49"/>
    </row>
    <row r="68" spans="20:29" x14ac:dyDescent="0.3">
      <c r="T68" s="11" t="s">
        <v>158</v>
      </c>
      <c r="U68" s="22">
        <v>3997.8448979589998</v>
      </c>
      <c r="AC68" s="49"/>
    </row>
    <row r="69" spans="20:29" x14ac:dyDescent="0.3">
      <c r="T69" s="11" t="s">
        <v>159</v>
      </c>
      <c r="U69" s="22">
        <v>4000.66031746</v>
      </c>
      <c r="AC69" s="49"/>
    </row>
    <row r="70" spans="20:29" x14ac:dyDescent="0.3">
      <c r="T70" s="11" t="s">
        <v>160</v>
      </c>
      <c r="U70" s="22">
        <v>4022.552380952</v>
      </c>
      <c r="AC70" s="49"/>
    </row>
    <row r="71" spans="20:29" x14ac:dyDescent="0.3">
      <c r="T71" s="11" t="s">
        <v>161</v>
      </c>
      <c r="U71" s="22">
        <v>4081.4526984129998</v>
      </c>
      <c r="AC71" s="49"/>
    </row>
    <row r="72" spans="20:29" x14ac:dyDescent="0.3">
      <c r="T72" s="11" t="s">
        <v>162</v>
      </c>
      <c r="U72" s="22">
        <v>4088.4310204080002</v>
      </c>
      <c r="AC72" s="49"/>
    </row>
    <row r="73" spans="20:29" x14ac:dyDescent="0.3">
      <c r="T73" s="11" t="s">
        <v>163</v>
      </c>
      <c r="U73" s="22">
        <v>4159.3440362809997</v>
      </c>
      <c r="AC73" s="49"/>
    </row>
    <row r="74" spans="20:29" x14ac:dyDescent="0.3">
      <c r="T74" s="11" t="s">
        <v>164</v>
      </c>
      <c r="U74" s="22">
        <v>4255.9390476190001</v>
      </c>
      <c r="AC74" s="49"/>
    </row>
    <row r="75" spans="20:29" x14ac:dyDescent="0.3">
      <c r="T75" s="11" t="s">
        <v>165</v>
      </c>
      <c r="U75" s="22">
        <v>4262.4812698409996</v>
      </c>
      <c r="AC75" s="49"/>
    </row>
    <row r="76" spans="20:29" x14ac:dyDescent="0.3">
      <c r="T76" s="11" t="s">
        <v>166</v>
      </c>
      <c r="U76" s="22">
        <v>4365.0031746029999</v>
      </c>
      <c r="AC76" s="49"/>
    </row>
    <row r="77" spans="20:29" x14ac:dyDescent="0.3">
      <c r="T77" s="11" t="s">
        <v>167</v>
      </c>
      <c r="U77" s="22">
        <v>4487.6858049889997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Tabelle79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9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231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48.921699396697974</v>
      </c>
      <c r="G2" s="13">
        <f t="shared" ref="G2:G27" si="1">Q2/R2*60</f>
        <v>45.030251316277663</v>
      </c>
      <c r="H2" s="41">
        <f t="shared" ref="H2:H27" si="2">(F2-G2)/G2*100</f>
        <v>8.6418529025922162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34.340589569000002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363.75546485300003</v>
      </c>
      <c r="T2" s="11" t="s">
        <v>92</v>
      </c>
      <c r="U2" s="22">
        <v>2.191020408</v>
      </c>
      <c r="V2" s="32">
        <f>U3-U2</f>
        <v>34.340589569000002</v>
      </c>
      <c r="W2" s="22">
        <v>1</v>
      </c>
      <c r="X2" s="32">
        <f>U4-U2</f>
        <v>363.75546485300003</v>
      </c>
      <c r="Y2" s="22">
        <v>1</v>
      </c>
      <c r="Z2" s="32">
        <f>X2</f>
        <v>363.75546485300003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72.926532268030229</v>
      </c>
      <c r="G3" s="13">
        <f t="shared" si="1"/>
        <v>64.377112381948407</v>
      </c>
      <c r="H3" s="41">
        <f t="shared" si="2"/>
        <v>13.280216477182522</v>
      </c>
      <c r="I3" s="13"/>
      <c r="J3" s="11" t="s">
        <v>32</v>
      </c>
      <c r="K3" s="61" t="s">
        <v>76</v>
      </c>
      <c r="L3" s="19">
        <v>44</v>
      </c>
      <c r="M3" s="32">
        <f t="shared" si="3"/>
        <v>36.200816326999984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94.909569160999979</v>
      </c>
      <c r="T3" s="11" t="s">
        <v>93</v>
      </c>
      <c r="U3" s="22">
        <v>36.531609977000002</v>
      </c>
      <c r="V3" s="32">
        <f>U6-U5</f>
        <v>36.200816326999984</v>
      </c>
      <c r="W3" s="22">
        <v>2</v>
      </c>
      <c r="X3" s="32">
        <f>U7-U5</f>
        <v>94.909569160999979</v>
      </c>
      <c r="Y3" s="22">
        <v>2</v>
      </c>
      <c r="Z3" s="32">
        <f t="shared" ref="Z3:Z11" si="5">X3</f>
        <v>94.909569160999979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49.413979337762626</v>
      </c>
      <c r="G4" s="13">
        <f t="shared" si="1"/>
        <v>50.013705837400771</v>
      </c>
      <c r="H4" s="37">
        <f t="shared" si="2"/>
        <v>-1.1991242992229199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39.462517006999917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131.36399092999994</v>
      </c>
      <c r="T4" s="11" t="s">
        <v>94</v>
      </c>
      <c r="U4" s="22">
        <v>365.94648526100002</v>
      </c>
      <c r="V4" s="32">
        <f>U9-U8</f>
        <v>39.462517006999917</v>
      </c>
      <c r="W4" s="22">
        <v>3</v>
      </c>
      <c r="X4" s="32">
        <f>U10-U8</f>
        <v>131.36399092999994</v>
      </c>
      <c r="Y4" s="22">
        <v>3</v>
      </c>
      <c r="Z4" s="32">
        <f t="shared" si="5"/>
        <v>131.36399092999994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184.96911461551022</v>
      </c>
      <c r="G5" s="13">
        <f t="shared" si="1"/>
        <v>165.91651191842902</v>
      </c>
      <c r="H5" s="41">
        <f t="shared" si="2"/>
        <v>11.48324689133303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28.545306122999932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157.66965986399998</v>
      </c>
      <c r="T5" s="11" t="s">
        <v>95</v>
      </c>
      <c r="U5" s="22">
        <v>375.09714285699999</v>
      </c>
      <c r="V5" s="32">
        <f>U12-U11</f>
        <v>28.545306122999932</v>
      </c>
      <c r="W5" s="22">
        <v>4</v>
      </c>
      <c r="X5" s="32">
        <f>U13-U11</f>
        <v>157.66965986399998</v>
      </c>
      <c r="Y5" s="22">
        <v>4</v>
      </c>
      <c r="Z5" s="32">
        <f t="shared" si="5"/>
        <v>157.66965986399998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52.140760118176019</v>
      </c>
      <c r="G6" s="13">
        <f t="shared" si="1"/>
        <v>51.519604987478395</v>
      </c>
      <c r="H6" s="18">
        <f t="shared" si="2"/>
        <v>1.2056674946335326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79.400453514999981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286.492879819</v>
      </c>
      <c r="T6" s="11" t="s">
        <v>96</v>
      </c>
      <c r="U6" s="22">
        <v>411.29795918399998</v>
      </c>
      <c r="V6" s="32">
        <f>U15-U14</f>
        <v>79.400453514999981</v>
      </c>
      <c r="W6" s="22">
        <v>5</v>
      </c>
      <c r="X6" s="32">
        <f>U16-U14</f>
        <v>286.492879819</v>
      </c>
      <c r="Y6" s="22">
        <v>5</v>
      </c>
      <c r="Z6" s="32">
        <f t="shared" si="5"/>
        <v>286.492879819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43.77650286799976</v>
      </c>
      <c r="G7" s="25">
        <f t="shared" si="1"/>
        <v>42.573975276432101</v>
      </c>
      <c r="H7" s="18">
        <f t="shared" si="2"/>
        <v>2.8245602712917162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53.453333334000035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253.67609977400002</v>
      </c>
      <c r="T7" s="11" t="s">
        <v>97</v>
      </c>
      <c r="U7" s="22">
        <v>470.00671201799997</v>
      </c>
      <c r="V7" s="32">
        <f>U18-U17</f>
        <v>53.453333334000035</v>
      </c>
      <c r="W7" s="22">
        <v>6</v>
      </c>
      <c r="X7" s="32">
        <f>U19-U17</f>
        <v>253.67609977400002</v>
      </c>
      <c r="Y7" s="22">
        <v>6</v>
      </c>
      <c r="Z7" s="32">
        <f t="shared" si="5"/>
        <v>253.67609977400002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41.161817980318169</v>
      </c>
      <c r="G8" s="25">
        <f t="shared" si="1"/>
        <v>42.492339653644315</v>
      </c>
      <c r="H8" s="37">
        <f t="shared" si="2"/>
        <v>-3.1312036102771645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58.306462584999963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208.9788435370001</v>
      </c>
      <c r="T8" s="11" t="s">
        <v>98</v>
      </c>
      <c r="U8" s="22">
        <v>474.84807256200003</v>
      </c>
      <c r="V8" s="32">
        <f>U21-U20</f>
        <v>58.306462584999963</v>
      </c>
      <c r="W8" s="22">
        <v>7</v>
      </c>
      <c r="X8" s="32">
        <f>U22-U20</f>
        <v>208.9788435370001</v>
      </c>
      <c r="Y8" s="22">
        <v>7</v>
      </c>
      <c r="Z8" s="32">
        <f t="shared" si="5"/>
        <v>208.9788435370001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128.80662864487044</v>
      </c>
      <c r="G9" s="25">
        <f t="shared" si="1"/>
        <v>104.54317973338317</v>
      </c>
      <c r="H9" s="41">
        <f t="shared" si="2"/>
        <v>23.209021356884715</v>
      </c>
      <c r="I9" s="13"/>
      <c r="J9" s="11" t="s">
        <v>37</v>
      </c>
      <c r="K9" s="11" t="s">
        <v>40</v>
      </c>
      <c r="L9" s="19">
        <v>76</v>
      </c>
      <c r="M9" s="32">
        <f t="shared" si="3"/>
        <v>35.401904761999958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118.802585034</v>
      </c>
      <c r="T9" s="11" t="s">
        <v>99</v>
      </c>
      <c r="U9" s="22">
        <v>514.31058956899994</v>
      </c>
      <c r="V9" s="32">
        <f>U24-U23</f>
        <v>35.401904761999958</v>
      </c>
      <c r="W9" s="22">
        <v>8</v>
      </c>
      <c r="X9" s="32">
        <f>U25-U23</f>
        <v>118.802585034</v>
      </c>
      <c r="Y9" s="22">
        <v>8</v>
      </c>
      <c r="Z9" s="32">
        <f t="shared" si="5"/>
        <v>118.802585034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47.913950456723917</v>
      </c>
      <c r="G10" s="25">
        <f t="shared" si="1"/>
        <v>44.03605100605246</v>
      </c>
      <c r="H10" s="37">
        <f t="shared" si="2"/>
        <v>8.8061925673999824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48.837551019999864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175.76507936500002</v>
      </c>
      <c r="T10" s="11" t="s">
        <v>100</v>
      </c>
      <c r="U10" s="22">
        <v>606.21206349199997</v>
      </c>
      <c r="V10" s="32">
        <f>U27-U26</f>
        <v>48.837551019999864</v>
      </c>
      <c r="W10" s="22">
        <v>9</v>
      </c>
      <c r="X10" s="32">
        <f>U28-U26</f>
        <v>175.76507936500002</v>
      </c>
      <c r="Y10" s="22">
        <v>9</v>
      </c>
      <c r="Z10" s="32">
        <f t="shared" si="5"/>
        <v>175.76507936500002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36.510652389863303</v>
      </c>
      <c r="G11" s="25">
        <f t="shared" si="1"/>
        <v>40.936537421737228</v>
      </c>
      <c r="H11" s="41">
        <f t="shared" si="2"/>
        <v>-10.811576431776537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46.013968254000019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196.40156462600021</v>
      </c>
      <c r="T11" s="11" t="s">
        <v>101</v>
      </c>
      <c r="U11" s="22">
        <v>611.39265306100003</v>
      </c>
      <c r="V11" s="32">
        <f>U30-U29</f>
        <v>46.013968254000019</v>
      </c>
      <c r="W11" s="22">
        <v>10</v>
      </c>
      <c r="X11" s="32">
        <f>U31-U29</f>
        <v>196.40156462600021</v>
      </c>
      <c r="Y11" s="22">
        <v>10</v>
      </c>
      <c r="Z11" s="32">
        <f t="shared" si="5"/>
        <v>196.40156462600021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59.107735511790771</v>
      </c>
      <c r="G12" s="25">
        <f t="shared" si="1"/>
        <v>57.842510730163482</v>
      </c>
      <c r="H12" s="18">
        <f t="shared" si="2"/>
        <v>2.187361450351955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28.422675737000191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59.817596372000025</v>
      </c>
      <c r="T12" s="11" t="s">
        <v>102</v>
      </c>
      <c r="U12" s="22">
        <v>639.93795918399996</v>
      </c>
      <c r="V12" s="32">
        <f>U33-U32</f>
        <v>28.422675737000191</v>
      </c>
      <c r="W12" s="22" t="s">
        <v>68</v>
      </c>
      <c r="X12" s="32">
        <f>U38-U32</f>
        <v>265.41714285700027</v>
      </c>
      <c r="Y12" s="22">
        <v>11</v>
      </c>
      <c r="Z12" s="32">
        <f>V12+X30</f>
        <v>59.817596372000025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69.183457593964974</v>
      </c>
      <c r="G13" s="25">
        <f t="shared" si="1"/>
        <v>65.284435582158878</v>
      </c>
      <c r="H13" s="18">
        <f t="shared" si="2"/>
        <v>5.9723607580236662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21.103310657999828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44.727346938999744</v>
      </c>
      <c r="T13" s="11" t="s">
        <v>103</v>
      </c>
      <c r="U13" s="22">
        <v>769.06231292500001</v>
      </c>
      <c r="V13" s="32">
        <f>U34-U33</f>
        <v>21.103310657999828</v>
      </c>
      <c r="W13" s="22" t="s">
        <v>42</v>
      </c>
      <c r="X13" s="32">
        <f>U41-U39</f>
        <v>180.96761904799996</v>
      </c>
      <c r="Y13" s="22">
        <v>12</v>
      </c>
      <c r="Z13" s="32">
        <f>V13+X31</f>
        <v>44.727346938999744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29.681841696796194</v>
      </c>
      <c r="G14" s="25">
        <f t="shared" si="1"/>
        <v>26.107680580317009</v>
      </c>
      <c r="H14" s="41">
        <f t="shared" si="2"/>
        <v>13.690075246185607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68.728888889000245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160.8721995460005</v>
      </c>
      <c r="T14" s="11" t="s">
        <v>104</v>
      </c>
      <c r="U14" s="22">
        <v>777.01678004500002</v>
      </c>
      <c r="V14" s="32">
        <f>U35-U34</f>
        <v>68.728888889000245</v>
      </c>
      <c r="W14" s="22" t="s">
        <v>43</v>
      </c>
      <c r="X14" s="32">
        <f>U44-U42</f>
        <v>138.04952381000021</v>
      </c>
      <c r="Y14" s="22">
        <v>13</v>
      </c>
      <c r="Z14" s="32">
        <f>V14+X32</f>
        <v>160.8721995460005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37.178345381016939</v>
      </c>
      <c r="G15" s="25">
        <f t="shared" si="1"/>
        <v>31.828898618996661</v>
      </c>
      <c r="H15" s="41">
        <f t="shared" si="2"/>
        <v>16.806886176160461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41.95990929699974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180.96761904799996</v>
      </c>
      <c r="T15" s="11" t="s">
        <v>105</v>
      </c>
      <c r="U15" s="22">
        <v>856.41723356</v>
      </c>
      <c r="V15" s="32">
        <f>U40-U39</f>
        <v>41.95990929699974</v>
      </c>
      <c r="W15" s="22">
        <v>12</v>
      </c>
      <c r="X15" s="32">
        <f>U47-U45</f>
        <v>190.49365079400013</v>
      </c>
      <c r="Y15" s="22">
        <v>14</v>
      </c>
      <c r="Z15" s="32">
        <f t="shared" ref="Z15:Z27" si="7">X13</f>
        <v>180.96761904799996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90.047940341068767</v>
      </c>
      <c r="G16" s="25">
        <f t="shared" si="1"/>
        <v>81.130276229092502</v>
      </c>
      <c r="H16" s="41">
        <f t="shared" si="2"/>
        <v>10.991783248456981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30.650340136000068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138.04952381000021</v>
      </c>
      <c r="T16" s="11" t="s">
        <v>106</v>
      </c>
      <c r="U16" s="22">
        <v>1063.509659864</v>
      </c>
      <c r="V16" s="32">
        <f>U43-U42</f>
        <v>30.650340136000068</v>
      </c>
      <c r="W16" s="22">
        <v>13</v>
      </c>
      <c r="X16" s="32">
        <f>U50-U48</f>
        <v>123.52907029499966</v>
      </c>
      <c r="Y16" s="22">
        <v>15</v>
      </c>
      <c r="Z16" s="32">
        <f t="shared" si="7"/>
        <v>138.04952381000021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42.330995775488802</v>
      </c>
      <c r="G17" s="13">
        <f t="shared" si="1"/>
        <v>41.339960503544688</v>
      </c>
      <c r="H17" s="37">
        <f t="shared" si="2"/>
        <v>2.3972816129302723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55.632993196999905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190.49365079400013</v>
      </c>
      <c r="T17" s="11" t="s">
        <v>107</v>
      </c>
      <c r="U17" s="22">
        <v>1070.366349206</v>
      </c>
      <c r="V17" s="32">
        <f>U46-U45</f>
        <v>55.632993196999905</v>
      </c>
      <c r="W17" s="22">
        <v>14</v>
      </c>
      <c r="X17" s="32">
        <f>U53-U51</f>
        <v>134.56580498899984</v>
      </c>
      <c r="Y17" s="22">
        <v>16</v>
      </c>
      <c r="Z17" s="32">
        <f t="shared" si="7"/>
        <v>190.49365079400013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43.97288903496662</v>
      </c>
      <c r="G18" s="13">
        <f t="shared" si="1"/>
        <v>41.77154403961277</v>
      </c>
      <c r="H18" s="37">
        <f t="shared" si="2"/>
        <v>5.2699631913684382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34.111927437999839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123.52907029499966</v>
      </c>
      <c r="T18" s="11" t="s">
        <v>108</v>
      </c>
      <c r="U18" s="22">
        <v>1123.81968254</v>
      </c>
      <c r="V18" s="32">
        <f>U49-U48</f>
        <v>34.111927437999839</v>
      </c>
      <c r="W18" s="22">
        <v>15</v>
      </c>
      <c r="X18" s="32">
        <f>U56-U54</f>
        <v>195.21791383199979</v>
      </c>
      <c r="Y18" s="22">
        <v>17</v>
      </c>
      <c r="Z18" s="32">
        <f t="shared" si="7"/>
        <v>123.52907029499966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74.815477000971327</v>
      </c>
      <c r="G19" s="25">
        <f t="shared" si="1"/>
        <v>63.0917193316238</v>
      </c>
      <c r="H19" s="41">
        <f t="shared" si="2"/>
        <v>18.582086196961772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29.27201814099999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134.56580498899984</v>
      </c>
      <c r="T19" s="11" t="s">
        <v>109</v>
      </c>
      <c r="U19" s="22">
        <v>1324.04244898</v>
      </c>
      <c r="V19" s="32">
        <f>U52-U51</f>
        <v>29.27201814099999</v>
      </c>
      <c r="W19" s="22">
        <v>16</v>
      </c>
      <c r="X19" s="32">
        <f>U59-U57</f>
        <v>47.207165533000079</v>
      </c>
      <c r="Y19" s="22">
        <v>18</v>
      </c>
      <c r="Z19" s="32">
        <f t="shared" si="7"/>
        <v>134.56580498899984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64.897251274334494</v>
      </c>
      <c r="G20" s="25">
        <f t="shared" si="1"/>
        <v>60.240373279064926</v>
      </c>
      <c r="H20" s="37">
        <f t="shared" si="2"/>
        <v>7.7304932585601227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51.774149659999694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195.21791383199979</v>
      </c>
      <c r="T20" s="11" t="s">
        <v>110</v>
      </c>
      <c r="U20" s="22">
        <v>1327.759092971</v>
      </c>
      <c r="V20" s="32">
        <f>U55-U54</f>
        <v>51.774149659999694</v>
      </c>
      <c r="W20" s="22">
        <v>17</v>
      </c>
      <c r="X20" s="32">
        <f>U62-U60</f>
        <v>78.48780045400008</v>
      </c>
      <c r="Y20" s="22">
        <v>19</v>
      </c>
      <c r="Z20" s="32">
        <f t="shared" si="7"/>
        <v>195.21791383199979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100.45154288182876</v>
      </c>
      <c r="G21" s="25">
        <f t="shared" si="1"/>
        <v>95.324511632758032</v>
      </c>
      <c r="H21" s="37">
        <f t="shared" si="2"/>
        <v>5.3785025081721312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20.30829932000006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47.207165533000079</v>
      </c>
      <c r="T21" s="11" t="s">
        <v>111</v>
      </c>
      <c r="U21" s="22">
        <v>1386.0655555559999</v>
      </c>
      <c r="V21" s="32">
        <f>U58-U57</f>
        <v>20.30829932000006</v>
      </c>
      <c r="W21" s="22">
        <v>18</v>
      </c>
      <c r="X21" s="32">
        <f>U65-U63</f>
        <v>241.82775510199963</v>
      </c>
      <c r="Y21" s="22">
        <v>20</v>
      </c>
      <c r="Z21" s="32">
        <f t="shared" si="7"/>
        <v>47.207165533000079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74.185235640583912</v>
      </c>
      <c r="G22" s="13">
        <f t="shared" si="1"/>
        <v>65.997568667195381</v>
      </c>
      <c r="H22" s="41">
        <f t="shared" si="2"/>
        <v>12.406013037656455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31.003446711999914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78.48780045400008</v>
      </c>
      <c r="T22" s="11" t="s">
        <v>112</v>
      </c>
      <c r="U22" s="22">
        <v>1536.7379365080001</v>
      </c>
      <c r="V22" s="32">
        <f>U61-U60</f>
        <v>31.003446711999914</v>
      </c>
      <c r="W22" s="22">
        <v>19</v>
      </c>
      <c r="X22" s="32">
        <f>U68-U66</f>
        <v>303.11727891100008</v>
      </c>
      <c r="Y22" s="22">
        <v>21</v>
      </c>
      <c r="Z22" s="32">
        <f t="shared" si="7"/>
        <v>78.48780045400008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44.406118341533421</v>
      </c>
      <c r="G23" s="13">
        <f t="shared" si="1"/>
        <v>41.310394647572011</v>
      </c>
      <c r="H23" s="37">
        <f t="shared" si="2"/>
        <v>7.4938129261937698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49.317528345000028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241.82775510199963</v>
      </c>
      <c r="T23" s="11" t="s">
        <v>113</v>
      </c>
      <c r="U23" s="22">
        <v>1544.3940136050001</v>
      </c>
      <c r="V23" s="32">
        <f>U64-U63</f>
        <v>49.317528345000028</v>
      </c>
      <c r="W23" s="22">
        <v>20</v>
      </c>
      <c r="X23" s="32">
        <f>U71-U69</f>
        <v>78.748934240999915</v>
      </c>
      <c r="Y23" s="22">
        <v>22</v>
      </c>
      <c r="Z23" s="32">
        <f t="shared" si="7"/>
        <v>241.82775510199963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24.968804259611051</v>
      </c>
      <c r="G24" s="13">
        <f t="shared" si="1"/>
        <v>24.544955097015436</v>
      </c>
      <c r="H24" s="37">
        <f t="shared" si="2"/>
        <v>1.7268280219716274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81.701950112999839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303.11727891100008</v>
      </c>
      <c r="T24" s="11" t="s">
        <v>114</v>
      </c>
      <c r="U24" s="22">
        <v>1579.795918367</v>
      </c>
      <c r="V24" s="32">
        <f>U67-U66</f>
        <v>81.701950112999839</v>
      </c>
      <c r="W24" s="22">
        <v>21</v>
      </c>
      <c r="X24" s="32">
        <f>U74-U72</f>
        <v>161.76399093000055</v>
      </c>
      <c r="Y24" s="22">
        <v>23</v>
      </c>
      <c r="Z24" s="32">
        <f t="shared" si="7"/>
        <v>303.11727891100008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102.72149287195272</v>
      </c>
      <c r="G25" s="13">
        <f t="shared" si="1"/>
        <v>97.525129375039569</v>
      </c>
      <c r="H25" s="37">
        <f t="shared" si="2"/>
        <v>5.3282303035253396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20.443628118000106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78.748934240999915</v>
      </c>
      <c r="T25" s="11" t="s">
        <v>115</v>
      </c>
      <c r="U25" s="22">
        <v>1663.1965986390001</v>
      </c>
      <c r="V25" s="32">
        <f>U70-U69</f>
        <v>20.443628118000106</v>
      </c>
      <c r="W25" s="22">
        <v>22</v>
      </c>
      <c r="X25" s="32">
        <f>U77-U75</f>
        <v>213.01628117899963</v>
      </c>
      <c r="Y25" s="22">
        <v>24</v>
      </c>
      <c r="Z25" s="32">
        <f t="shared" si="7"/>
        <v>78.748934240999915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39.181703595432481</v>
      </c>
      <c r="G26" s="13">
        <f t="shared" si="1"/>
        <v>35.421937645439996</v>
      </c>
      <c r="H26" s="41">
        <f t="shared" si="2"/>
        <v>10.614230050389391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57.424761905000196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161.76399093000055</v>
      </c>
      <c r="T26" s="11" t="s">
        <v>116</v>
      </c>
      <c r="U26" s="22">
        <v>1671.9395918370001</v>
      </c>
      <c r="V26" s="32">
        <f>U73-U72</f>
        <v>57.424761905000196</v>
      </c>
      <c r="W26" s="22">
        <v>23</v>
      </c>
      <c r="X26" s="2">
        <f>SUM(X2:X25)</f>
        <v>4340.2256689380001</v>
      </c>
      <c r="Z26" s="32">
        <f t="shared" si="7"/>
        <v>161.76399093000055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56.459107806954151</v>
      </c>
      <c r="G27" s="13">
        <f t="shared" si="1"/>
        <v>51.545355778572628</v>
      </c>
      <c r="H27" s="37">
        <f t="shared" si="2"/>
        <v>9.5328705256976178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95.644444443999419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213.01628117899963</v>
      </c>
      <c r="T27" s="11" t="s">
        <v>117</v>
      </c>
      <c r="U27" s="22">
        <v>1720.7771428569999</v>
      </c>
      <c r="V27" s="32">
        <f>U76-U75</f>
        <v>95.644444443999419</v>
      </c>
      <c r="W27" s="22">
        <v>24</v>
      </c>
      <c r="X27" s="32">
        <f t="shared" ref="X27:X32" si="8">U33-U32</f>
        <v>28.422675737000191</v>
      </c>
      <c r="Y27" s="43" t="str">
        <f>W12</f>
        <v>11a</v>
      </c>
      <c r="Z27" s="32">
        <f t="shared" si="7"/>
        <v>213.01628117899963</v>
      </c>
      <c r="AA27" s="21">
        <v>24</v>
      </c>
      <c r="AC27" s="49"/>
    </row>
    <row r="28" spans="1:29" x14ac:dyDescent="0.3">
      <c r="T28" s="11" t="s">
        <v>118</v>
      </c>
      <c r="U28" s="22">
        <v>1847.7046712020001</v>
      </c>
      <c r="X28" s="32">
        <f t="shared" si="8"/>
        <v>21.103310657999828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1851.7587301589999</v>
      </c>
      <c r="X29" s="32">
        <f t="shared" si="8"/>
        <v>68.728888889000245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1897.7726984129999</v>
      </c>
      <c r="X30" s="32">
        <f t="shared" si="8"/>
        <v>31.394920634999835</v>
      </c>
      <c r="Y30" s="21" t="s">
        <v>69</v>
      </c>
      <c r="AC30" s="49"/>
    </row>
    <row r="31" spans="1:29" x14ac:dyDescent="0.3">
      <c r="T31" s="11" t="s">
        <v>121</v>
      </c>
      <c r="U31" s="22">
        <v>2048.1602947850001</v>
      </c>
      <c r="X31" s="32">
        <f t="shared" si="8"/>
        <v>23.624036280999917</v>
      </c>
      <c r="Y31" s="21" t="s">
        <v>70</v>
      </c>
      <c r="AC31" s="49"/>
    </row>
    <row r="32" spans="1:29" x14ac:dyDescent="0.3">
      <c r="T32" s="11" t="s">
        <v>122</v>
      </c>
      <c r="U32" s="22">
        <v>2055.0690249429999</v>
      </c>
      <c r="X32" s="32">
        <f t="shared" si="8"/>
        <v>92.143310657000256</v>
      </c>
      <c r="Y32" s="21" t="s">
        <v>71</v>
      </c>
      <c r="AC32" s="49"/>
    </row>
    <row r="33" spans="20:29" x14ac:dyDescent="0.3">
      <c r="T33" s="11" t="s">
        <v>123</v>
      </c>
      <c r="U33" s="22">
        <v>2083.4917006800001</v>
      </c>
      <c r="AC33" s="49"/>
    </row>
    <row r="34" spans="20:29" x14ac:dyDescent="0.3">
      <c r="T34" s="11" t="s">
        <v>124</v>
      </c>
      <c r="U34" s="22">
        <v>2104.5950113379999</v>
      </c>
      <c r="AC34" s="49"/>
    </row>
    <row r="35" spans="20:29" x14ac:dyDescent="0.3">
      <c r="T35" s="11" t="s">
        <v>125</v>
      </c>
      <c r="U35" s="22">
        <v>2173.3239002270002</v>
      </c>
      <c r="AC35" s="49"/>
    </row>
    <row r="36" spans="20:29" x14ac:dyDescent="0.3">
      <c r="T36" s="11" t="s">
        <v>126</v>
      </c>
      <c r="U36" s="22">
        <v>2204.718820862</v>
      </c>
      <c r="AC36" s="49"/>
    </row>
    <row r="37" spans="20:29" x14ac:dyDescent="0.3">
      <c r="T37" s="11" t="s">
        <v>127</v>
      </c>
      <c r="U37" s="22">
        <v>2228.3428571429999</v>
      </c>
      <c r="AC37" s="49"/>
    </row>
    <row r="38" spans="20:29" x14ac:dyDescent="0.3">
      <c r="T38" s="11" t="s">
        <v>128</v>
      </c>
      <c r="U38" s="22">
        <v>2320.4861678000002</v>
      </c>
      <c r="AC38" s="49"/>
    </row>
    <row r="39" spans="20:29" x14ac:dyDescent="0.3">
      <c r="T39" s="11" t="s">
        <v>129</v>
      </c>
      <c r="U39" s="22">
        <v>2330.0673015870002</v>
      </c>
      <c r="AC39" s="49"/>
    </row>
    <row r="40" spans="20:29" x14ac:dyDescent="0.3">
      <c r="T40" s="11" t="s">
        <v>130</v>
      </c>
      <c r="U40" s="22">
        <v>2372.0272108839999</v>
      </c>
      <c r="AC40" s="49"/>
    </row>
    <row r="41" spans="20:29" x14ac:dyDescent="0.3">
      <c r="T41" s="11" t="s">
        <v>131</v>
      </c>
      <c r="U41" s="22">
        <v>2511.0349206350002</v>
      </c>
      <c r="AC41" s="49"/>
    </row>
    <row r="42" spans="20:29" x14ac:dyDescent="0.3">
      <c r="T42" s="11" t="s">
        <v>132</v>
      </c>
      <c r="U42" s="22">
        <v>2521.059047619</v>
      </c>
      <c r="AC42" s="49"/>
    </row>
    <row r="43" spans="20:29" x14ac:dyDescent="0.3">
      <c r="T43" s="11" t="s">
        <v>133</v>
      </c>
      <c r="U43" s="22">
        <v>2551.7093877550001</v>
      </c>
      <c r="AC43" s="49"/>
    </row>
    <row r="44" spans="20:29" x14ac:dyDescent="0.3">
      <c r="T44" s="11" t="s">
        <v>134</v>
      </c>
      <c r="U44" s="22">
        <v>2659.1085714290002</v>
      </c>
      <c r="AC44" s="49"/>
    </row>
    <row r="45" spans="20:29" x14ac:dyDescent="0.3">
      <c r="T45" s="11" t="s">
        <v>135</v>
      </c>
      <c r="U45" s="22">
        <v>2666.8277551020001</v>
      </c>
      <c r="AC45" s="49"/>
    </row>
    <row r="46" spans="20:29" x14ac:dyDescent="0.3">
      <c r="T46" s="11" t="s">
        <v>136</v>
      </c>
      <c r="U46" s="22">
        <v>2722.460748299</v>
      </c>
      <c r="AC46" s="49"/>
    </row>
    <row r="47" spans="20:29" x14ac:dyDescent="0.3">
      <c r="T47" s="11" t="s">
        <v>137</v>
      </c>
      <c r="U47" s="22">
        <v>2857.3214058960002</v>
      </c>
      <c r="AC47" s="49"/>
    </row>
    <row r="48" spans="20:29" x14ac:dyDescent="0.3">
      <c r="T48" s="11" t="s">
        <v>138</v>
      </c>
      <c r="U48" s="22">
        <v>2862.5193650790002</v>
      </c>
      <c r="AC48" s="49"/>
    </row>
    <row r="49" spans="20:29" x14ac:dyDescent="0.3">
      <c r="T49" s="11" t="s">
        <v>139</v>
      </c>
      <c r="U49" s="22">
        <v>2896.631292517</v>
      </c>
      <c r="AC49" s="49"/>
    </row>
    <row r="50" spans="20:29" x14ac:dyDescent="0.3">
      <c r="T50" s="11" t="s">
        <v>140</v>
      </c>
      <c r="U50" s="22">
        <v>2986.0484353739998</v>
      </c>
      <c r="AC50" s="49"/>
    </row>
    <row r="51" spans="20:29" x14ac:dyDescent="0.3">
      <c r="T51" s="11" t="s">
        <v>141</v>
      </c>
      <c r="U51" s="22">
        <v>2988.7357823130001</v>
      </c>
      <c r="AC51" s="49"/>
    </row>
    <row r="52" spans="20:29" x14ac:dyDescent="0.3">
      <c r="T52" s="11" t="s">
        <v>142</v>
      </c>
      <c r="U52" s="22">
        <v>3018.0078004540001</v>
      </c>
      <c r="AC52" s="49"/>
    </row>
    <row r="53" spans="20:29" x14ac:dyDescent="0.3">
      <c r="T53" s="11" t="s">
        <v>143</v>
      </c>
      <c r="U53" s="22">
        <v>3123.3015873019999</v>
      </c>
      <c r="AC53" s="49"/>
    </row>
    <row r="54" spans="20:29" x14ac:dyDescent="0.3">
      <c r="T54" s="11" t="s">
        <v>144</v>
      </c>
      <c r="U54" s="22">
        <v>3129.9183673470002</v>
      </c>
      <c r="AC54" s="49"/>
    </row>
    <row r="55" spans="20:29" x14ac:dyDescent="0.3">
      <c r="T55" s="11" t="s">
        <v>145</v>
      </c>
      <c r="U55" s="22">
        <v>3181.6925170069999</v>
      </c>
      <c r="AC55" s="49"/>
    </row>
    <row r="56" spans="20:29" x14ac:dyDescent="0.3">
      <c r="T56" s="11" t="s">
        <v>146</v>
      </c>
      <c r="U56" s="22">
        <v>3325.136281179</v>
      </c>
      <c r="AC56" s="49"/>
    </row>
    <row r="57" spans="20:29" x14ac:dyDescent="0.3">
      <c r="T57" s="11" t="s">
        <v>147</v>
      </c>
      <c r="U57" s="22">
        <v>3329.027936508</v>
      </c>
      <c r="AC57" s="49"/>
    </row>
    <row r="58" spans="20:29" x14ac:dyDescent="0.3">
      <c r="T58" s="11" t="s">
        <v>148</v>
      </c>
      <c r="U58" s="22">
        <v>3349.3362358280001</v>
      </c>
      <c r="AC58" s="49"/>
    </row>
    <row r="59" spans="20:29" x14ac:dyDescent="0.3">
      <c r="T59" s="11" t="s">
        <v>149</v>
      </c>
      <c r="U59" s="22">
        <v>3376.2351020410001</v>
      </c>
      <c r="AC59" s="49"/>
    </row>
    <row r="60" spans="20:29" x14ac:dyDescent="0.3">
      <c r="T60" s="11" t="s">
        <v>150</v>
      </c>
      <c r="U60" s="22">
        <v>3380.5738775509999</v>
      </c>
      <c r="AC60" s="49"/>
    </row>
    <row r="61" spans="20:29" x14ac:dyDescent="0.3">
      <c r="T61" s="11" t="s">
        <v>151</v>
      </c>
      <c r="U61" s="22">
        <v>3411.5773242629998</v>
      </c>
      <c r="AC61" s="49"/>
    </row>
    <row r="62" spans="20:29" x14ac:dyDescent="0.3">
      <c r="T62" s="11" t="s">
        <v>152</v>
      </c>
      <c r="U62" s="22">
        <v>3459.061678005</v>
      </c>
      <c r="AC62" s="49"/>
    </row>
    <row r="63" spans="20:29" x14ac:dyDescent="0.3">
      <c r="T63" s="11" t="s">
        <v>153</v>
      </c>
      <c r="U63" s="22">
        <v>3466.9424036280002</v>
      </c>
      <c r="AC63" s="49"/>
    </row>
    <row r="64" spans="20:29" x14ac:dyDescent="0.3">
      <c r="T64" s="11" t="s">
        <v>154</v>
      </c>
      <c r="U64" s="22">
        <v>3516.2599319730002</v>
      </c>
      <c r="AC64" s="49"/>
    </row>
    <row r="65" spans="20:29" x14ac:dyDescent="0.3">
      <c r="T65" s="11" t="s">
        <v>155</v>
      </c>
      <c r="U65" s="22">
        <v>3708.7701587299998</v>
      </c>
      <c r="AC65" s="49"/>
    </row>
    <row r="66" spans="20:29" x14ac:dyDescent="0.3">
      <c r="T66" s="11" t="s">
        <v>156</v>
      </c>
      <c r="U66" s="22">
        <v>3714.3412244900001</v>
      </c>
      <c r="AC66" s="49"/>
    </row>
    <row r="67" spans="20:29" x14ac:dyDescent="0.3">
      <c r="T67" s="11" t="s">
        <v>157</v>
      </c>
      <c r="U67" s="22">
        <v>3796.0431746029999</v>
      </c>
      <c r="AC67" s="49"/>
    </row>
    <row r="68" spans="20:29" x14ac:dyDescent="0.3">
      <c r="T68" s="11" t="s">
        <v>158</v>
      </c>
      <c r="U68" s="22">
        <v>4017.4585034010001</v>
      </c>
      <c r="AC68" s="49"/>
    </row>
    <row r="69" spans="20:29" x14ac:dyDescent="0.3">
      <c r="T69" s="11" t="s">
        <v>159</v>
      </c>
      <c r="U69" s="22">
        <v>4021.3784126979999</v>
      </c>
      <c r="AC69" s="49"/>
    </row>
    <row r="70" spans="20:29" x14ac:dyDescent="0.3">
      <c r="T70" s="11" t="s">
        <v>160</v>
      </c>
      <c r="U70" s="22">
        <v>4041.822040816</v>
      </c>
      <c r="AC70" s="49"/>
    </row>
    <row r="71" spans="20:29" x14ac:dyDescent="0.3">
      <c r="T71" s="11" t="s">
        <v>161</v>
      </c>
      <c r="U71" s="22">
        <v>4100.1273469389998</v>
      </c>
      <c r="AC71" s="49"/>
    </row>
    <row r="72" spans="20:29" x14ac:dyDescent="0.3">
      <c r="T72" s="11" t="s">
        <v>162</v>
      </c>
      <c r="U72" s="22">
        <v>4104.1131972789999</v>
      </c>
      <c r="AC72" s="49"/>
    </row>
    <row r="73" spans="20:29" x14ac:dyDescent="0.3">
      <c r="T73" s="11" t="s">
        <v>163</v>
      </c>
      <c r="U73" s="22">
        <v>4161.5379591840001</v>
      </c>
      <c r="AC73" s="49"/>
    </row>
    <row r="74" spans="20:29" x14ac:dyDescent="0.3">
      <c r="T74" s="11" t="s">
        <v>164</v>
      </c>
      <c r="U74" s="22">
        <v>4265.8771882090005</v>
      </c>
      <c r="AC74" s="49"/>
    </row>
    <row r="75" spans="20:29" x14ac:dyDescent="0.3">
      <c r="T75" s="11" t="s">
        <v>165</v>
      </c>
      <c r="U75" s="22">
        <v>4272.4702040820002</v>
      </c>
      <c r="AC75" s="49"/>
    </row>
    <row r="76" spans="20:29" x14ac:dyDescent="0.3">
      <c r="T76" s="11" t="s">
        <v>166</v>
      </c>
      <c r="U76" s="22">
        <v>4368.1146485259997</v>
      </c>
      <c r="AC76" s="49"/>
    </row>
    <row r="77" spans="20:29" x14ac:dyDescent="0.3">
      <c r="T77" s="11" t="s">
        <v>167</v>
      </c>
      <c r="U77" s="22">
        <v>4485.4864852609999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Tabelle80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3320312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232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51.853884141607786</v>
      </c>
      <c r="G2" s="13">
        <f t="shared" ref="G2:G27" si="1">Q2/R2*60</f>
        <v>47.897455292991644</v>
      </c>
      <c r="H2" s="41">
        <f t="shared" ref="H2:H27" si="2">(F2-G2)/G2*100</f>
        <v>8.2602067780311614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32.398730159000003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341.98058957000001</v>
      </c>
      <c r="T2" s="11" t="s">
        <v>92</v>
      </c>
      <c r="U2" s="22">
        <v>53.194013605000002</v>
      </c>
      <c r="V2" s="32">
        <f>U3-U2</f>
        <v>32.398730159000003</v>
      </c>
      <c r="W2" s="22">
        <v>1</v>
      </c>
      <c r="X2" s="32">
        <f>U4-U2</f>
        <v>341.98058957000001</v>
      </c>
      <c r="Y2" s="22">
        <v>1</v>
      </c>
      <c r="Z2" s="32">
        <f>X2</f>
        <v>341.98058957000001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61.423723662058563</v>
      </c>
      <c r="G3" s="13">
        <f t="shared" si="1"/>
        <v>57.12390531172867</v>
      </c>
      <c r="H3" s="37">
        <f t="shared" si="2"/>
        <v>7.5271785548721146</v>
      </c>
      <c r="I3" s="13"/>
      <c r="J3" s="11" t="s">
        <v>32</v>
      </c>
      <c r="K3" s="61" t="s">
        <v>76</v>
      </c>
      <c r="L3" s="19">
        <v>44</v>
      </c>
      <c r="M3" s="32">
        <f t="shared" si="3"/>
        <v>42.980136055000003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106.960544218</v>
      </c>
      <c r="T3" s="11" t="s">
        <v>93</v>
      </c>
      <c r="U3" s="22">
        <v>85.592743764000005</v>
      </c>
      <c r="V3" s="32">
        <f>U6-U5</f>
        <v>42.980136055000003</v>
      </c>
      <c r="W3" s="22">
        <v>2</v>
      </c>
      <c r="X3" s="32">
        <f>U7-U5</f>
        <v>106.960544218</v>
      </c>
      <c r="Y3" s="22">
        <v>2</v>
      </c>
      <c r="Z3" s="32">
        <f t="shared" ref="Z3:Z11" si="5">X3</f>
        <v>106.960544218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43.946480295512323</v>
      </c>
      <c r="G4" s="13">
        <f t="shared" si="1"/>
        <v>43.396306108626213</v>
      </c>
      <c r="H4" s="37">
        <f t="shared" si="2"/>
        <v>1.2677903633294447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44.372154194999951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151.39537414900002</v>
      </c>
      <c r="T4" s="11" t="s">
        <v>94</v>
      </c>
      <c r="U4" s="22">
        <v>395.17460317500002</v>
      </c>
      <c r="V4" s="32">
        <f>U9-U8</f>
        <v>44.372154194999951</v>
      </c>
      <c r="W4" s="22">
        <v>3</v>
      </c>
      <c r="X4" s="32">
        <f>U10-U8</f>
        <v>151.39537414900002</v>
      </c>
      <c r="Y4" s="22">
        <v>3</v>
      </c>
      <c r="Z4" s="32">
        <f t="shared" si="5"/>
        <v>151.39537414900002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165.21096241087795</v>
      </c>
      <c r="G5" s="13">
        <f t="shared" si="1"/>
        <v>150.16017522693306</v>
      </c>
      <c r="H5" s="41">
        <f t="shared" si="2"/>
        <v>10.023155048400175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31.959138322000058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174.21396825400006</v>
      </c>
      <c r="T5" s="11" t="s">
        <v>95</v>
      </c>
      <c r="U5" s="22">
        <v>396.16435374100001</v>
      </c>
      <c r="V5" s="32">
        <f>U12-U11</f>
        <v>31.959138322000058</v>
      </c>
      <c r="W5" s="22">
        <v>4</v>
      </c>
      <c r="X5" s="32">
        <f>U13-U11</f>
        <v>174.21396825400006</v>
      </c>
      <c r="Y5" s="22">
        <v>4</v>
      </c>
      <c r="Z5" s="32">
        <f t="shared" si="5"/>
        <v>174.21396825400006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55.054918014519131</v>
      </c>
      <c r="G6" s="13">
        <f t="shared" si="1"/>
        <v>52.246521104458338</v>
      </c>
      <c r="H6" s="18">
        <f t="shared" si="2"/>
        <v>5.3752802113768778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75.197641723999936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282.50684807300001</v>
      </c>
      <c r="T6" s="11" t="s">
        <v>96</v>
      </c>
      <c r="U6" s="22">
        <v>439.14448979600002</v>
      </c>
      <c r="V6" s="32">
        <f>U15-U14</f>
        <v>75.197641723999936</v>
      </c>
      <c r="W6" s="22">
        <v>5</v>
      </c>
      <c r="X6" s="32">
        <f>U16-U14</f>
        <v>282.50684807300001</v>
      </c>
      <c r="Y6" s="22">
        <v>5</v>
      </c>
      <c r="Z6" s="32">
        <f t="shared" si="5"/>
        <v>282.50684807300001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44.761552795438689</v>
      </c>
      <c r="G7" s="25">
        <f t="shared" si="1"/>
        <v>43.684030949696933</v>
      </c>
      <c r="H7" s="18">
        <f t="shared" si="2"/>
        <v>2.4666264131681102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52.277006803000177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247.22993197300002</v>
      </c>
      <c r="T7" s="11" t="s">
        <v>97</v>
      </c>
      <c r="U7" s="22">
        <v>503.12489795900001</v>
      </c>
      <c r="V7" s="32">
        <f>U18-U17</f>
        <v>52.277006803000177</v>
      </c>
      <c r="W7" s="22">
        <v>6</v>
      </c>
      <c r="X7" s="32">
        <f>U19-U17</f>
        <v>247.22993197300002</v>
      </c>
      <c r="Y7" s="22">
        <v>6</v>
      </c>
      <c r="Z7" s="32">
        <f t="shared" si="5"/>
        <v>247.22993197300002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44.339730140692815</v>
      </c>
      <c r="G8" s="25">
        <f t="shared" si="1"/>
        <v>41.924101369361338</v>
      </c>
      <c r="H8" s="37">
        <f t="shared" si="2"/>
        <v>5.7619094802991979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54.127528344999973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211.811337869</v>
      </c>
      <c r="T8" s="11" t="s">
        <v>98</v>
      </c>
      <c r="U8" s="22">
        <v>505.59873015900001</v>
      </c>
      <c r="V8" s="32">
        <f>U21-U20</f>
        <v>54.127528344999973</v>
      </c>
      <c r="W8" s="22">
        <v>7</v>
      </c>
      <c r="X8" s="32">
        <f>U22-U20</f>
        <v>211.811337869</v>
      </c>
      <c r="Y8" s="22">
        <v>7</v>
      </c>
      <c r="Z8" s="32">
        <f t="shared" si="5"/>
        <v>211.811337869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129.42089593742662</v>
      </c>
      <c r="G9" s="25">
        <f t="shared" si="1"/>
        <v>108.40433330712868</v>
      </c>
      <c r="H9" s="41">
        <f t="shared" si="2"/>
        <v>19.387197899879421</v>
      </c>
      <c r="I9" s="13"/>
      <c r="J9" s="11" t="s">
        <v>37</v>
      </c>
      <c r="K9" s="11" t="s">
        <v>40</v>
      </c>
      <c r="L9" s="19">
        <v>76</v>
      </c>
      <c r="M9" s="32">
        <f t="shared" si="3"/>
        <v>35.233877550999978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114.57106576000001</v>
      </c>
      <c r="T9" s="11" t="s">
        <v>99</v>
      </c>
      <c r="U9" s="22">
        <v>549.97088435399996</v>
      </c>
      <c r="V9" s="32">
        <f>U24-U23</f>
        <v>35.233877550999978</v>
      </c>
      <c r="W9" s="22">
        <v>8</v>
      </c>
      <c r="X9" s="32">
        <f>U25-U23</f>
        <v>114.57106576000001</v>
      </c>
      <c r="Y9" s="22">
        <v>8</v>
      </c>
      <c r="Z9" s="32">
        <f t="shared" si="5"/>
        <v>114.57106576000001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60.515821820029473</v>
      </c>
      <c r="G10" s="25">
        <f t="shared" si="1"/>
        <v>52.789246356641542</v>
      </c>
      <c r="H10" s="41">
        <f t="shared" si="2"/>
        <v>14.636646659411594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38.66757369600009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146.62077097500014</v>
      </c>
      <c r="T10" s="11" t="s">
        <v>100</v>
      </c>
      <c r="U10" s="22">
        <v>656.99410430800003</v>
      </c>
      <c r="V10" s="32">
        <f>U27-U26</f>
        <v>38.66757369600009</v>
      </c>
      <c r="W10" s="22">
        <v>9</v>
      </c>
      <c r="X10" s="32">
        <f>U28-U26</f>
        <v>146.62077097500014</v>
      </c>
      <c r="Y10" s="22">
        <v>9</v>
      </c>
      <c r="Z10" s="32">
        <f t="shared" si="5"/>
        <v>146.62077097500014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42.429490352185965</v>
      </c>
      <c r="G11" s="25">
        <f t="shared" si="1"/>
        <v>41.153625624329479</v>
      </c>
      <c r="H11" s="37">
        <f t="shared" si="2"/>
        <v>3.1002486621791401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39.595102040000029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195.36553287900006</v>
      </c>
      <c r="T11" s="11" t="s">
        <v>101</v>
      </c>
      <c r="U11" s="22">
        <v>659.86857142899999</v>
      </c>
      <c r="V11" s="32">
        <f>U30-U29</f>
        <v>39.595102040000029</v>
      </c>
      <c r="W11" s="22">
        <v>10</v>
      </c>
      <c r="X11" s="32">
        <f>U31-U29</f>
        <v>195.36553287900006</v>
      </c>
      <c r="Y11" s="22">
        <v>10</v>
      </c>
      <c r="Z11" s="32">
        <f t="shared" si="5"/>
        <v>195.36553287900006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48.942899949650894</v>
      </c>
      <c r="G12" s="25">
        <f t="shared" si="1"/>
        <v>49.229388781779207</v>
      </c>
      <c r="H12" s="18">
        <f t="shared" si="2"/>
        <v>-0.58194675826312214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34.325714285999993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70.28321995500005</v>
      </c>
      <c r="T12" s="11" t="s">
        <v>102</v>
      </c>
      <c r="U12" s="22">
        <v>691.82770975100004</v>
      </c>
      <c r="V12" s="32">
        <f>U33-U32</f>
        <v>34.325714285999993</v>
      </c>
      <c r="W12" s="22" t="s">
        <v>68</v>
      </c>
      <c r="X12" s="32">
        <f>U38-U32</f>
        <v>257.26340136100021</v>
      </c>
      <c r="Y12" s="22">
        <v>11</v>
      </c>
      <c r="Z12" s="32">
        <f>V12+X30</f>
        <v>70.28321995500005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62.510436767690805</v>
      </c>
      <c r="G13" s="25">
        <f t="shared" si="1"/>
        <v>62.869454205476146</v>
      </c>
      <c r="H13" s="18">
        <f t="shared" si="2"/>
        <v>-0.571052257924753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23.356099773000096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46.445442177000132</v>
      </c>
      <c r="T13" s="11" t="s">
        <v>103</v>
      </c>
      <c r="U13" s="22">
        <v>834.08253968300005</v>
      </c>
      <c r="V13" s="32">
        <f>U34-U33</f>
        <v>23.356099773000096</v>
      </c>
      <c r="W13" s="22" t="s">
        <v>42</v>
      </c>
      <c r="X13" s="32">
        <f>U41-U39</f>
        <v>167.96154195000008</v>
      </c>
      <c r="Y13" s="22">
        <v>12</v>
      </c>
      <c r="Z13" s="32">
        <f>V13+X31</f>
        <v>46.445442177000132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30.963153558048923</v>
      </c>
      <c r="G14" s="25">
        <f t="shared" si="1"/>
        <v>29.885849029513903</v>
      </c>
      <c r="H14" s="37">
        <f t="shared" si="2"/>
        <v>3.6047312139973773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65.884761904999777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140.53473922900002</v>
      </c>
      <c r="T14" s="11" t="s">
        <v>104</v>
      </c>
      <c r="U14" s="22">
        <v>836.21315192700001</v>
      </c>
      <c r="V14" s="32">
        <f>U35-U34</f>
        <v>65.884761904999777</v>
      </c>
      <c r="W14" s="22" t="s">
        <v>43</v>
      </c>
      <c r="X14" s="32">
        <f>U44-U42</f>
        <v>121.42585034000012</v>
      </c>
      <c r="Y14" s="22">
        <v>13</v>
      </c>
      <c r="Z14" s="32">
        <f>V14+X32</f>
        <v>140.53473922900002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39.284343821431165</v>
      </c>
      <c r="G15" s="25">
        <f t="shared" si="1"/>
        <v>34.293564664431784</v>
      </c>
      <c r="H15" s="41">
        <f t="shared" si="2"/>
        <v>14.553106992040583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39.710476190999998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167.96154195000008</v>
      </c>
      <c r="T15" s="11" t="s">
        <v>105</v>
      </c>
      <c r="U15" s="22">
        <v>911.41079365099995</v>
      </c>
      <c r="V15" s="32">
        <f>U40-U39</f>
        <v>39.710476190999998</v>
      </c>
      <c r="W15" s="22">
        <v>12</v>
      </c>
      <c r="X15" s="32">
        <f>U47-U45</f>
        <v>185.79623582800014</v>
      </c>
      <c r="Y15" s="22">
        <v>14</v>
      </c>
      <c r="Z15" s="32">
        <f t="shared" ref="Z15:Z27" si="7">X13</f>
        <v>167.96154195000008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100.85069678778035</v>
      </c>
      <c r="G16" s="25">
        <f t="shared" si="1"/>
        <v>92.237328119500873</v>
      </c>
      <c r="H16" s="37">
        <f t="shared" si="2"/>
        <v>9.3382677532898235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27.367188209000233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121.42585034000012</v>
      </c>
      <c r="T16" s="11" t="s">
        <v>106</v>
      </c>
      <c r="U16" s="22">
        <v>1118.72</v>
      </c>
      <c r="V16" s="32">
        <f>U43-U42</f>
        <v>27.367188209000233</v>
      </c>
      <c r="W16" s="22">
        <v>13</v>
      </c>
      <c r="X16" s="32">
        <f>U50-U48</f>
        <v>118.58031746000006</v>
      </c>
      <c r="Y16" s="22">
        <v>15</v>
      </c>
      <c r="Z16" s="32">
        <f t="shared" si="7"/>
        <v>121.42585034000012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44.200488073129364</v>
      </c>
      <c r="G17" s="13">
        <f t="shared" si="1"/>
        <v>42.385142868503742</v>
      </c>
      <c r="H17" s="37">
        <f t="shared" si="2"/>
        <v>4.2829753110838258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53.279954649000047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185.79623582800014</v>
      </c>
      <c r="T17" s="11" t="s">
        <v>107</v>
      </c>
      <c r="U17" s="22">
        <v>1122.2220408159999</v>
      </c>
      <c r="V17" s="32">
        <f>U46-U45</f>
        <v>53.279954649000047</v>
      </c>
      <c r="W17" s="22">
        <v>14</v>
      </c>
      <c r="X17" s="32">
        <f>U53-U51</f>
        <v>120.78548752799998</v>
      </c>
      <c r="Y17" s="22">
        <v>16</v>
      </c>
      <c r="Z17" s="32">
        <f t="shared" si="7"/>
        <v>185.79623582800014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46.362456993432339</v>
      </c>
      <c r="G18" s="13">
        <f t="shared" si="1"/>
        <v>43.51481013483194</v>
      </c>
      <c r="H18" s="37">
        <f t="shared" si="2"/>
        <v>6.544086598969133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32.353764171999956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118.58031746000006</v>
      </c>
      <c r="T18" s="11" t="s">
        <v>108</v>
      </c>
      <c r="U18" s="22">
        <v>1174.4990476190001</v>
      </c>
      <c r="V18" s="32">
        <f>U49-U48</f>
        <v>32.353764171999956</v>
      </c>
      <c r="W18" s="22">
        <v>15</v>
      </c>
      <c r="X18" s="32">
        <f>U56-U54</f>
        <v>196.37841269899991</v>
      </c>
      <c r="Y18" s="22">
        <v>17</v>
      </c>
      <c r="Z18" s="32">
        <f t="shared" si="7"/>
        <v>118.58031746000006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83.107591799501378</v>
      </c>
      <c r="G19" s="25">
        <f t="shared" si="1"/>
        <v>70.289801976681076</v>
      </c>
      <c r="H19" s="41">
        <f t="shared" si="2"/>
        <v>18.235632285708608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26.351383220000116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120.78548752799998</v>
      </c>
      <c r="T19" s="11" t="s">
        <v>109</v>
      </c>
      <c r="U19" s="22">
        <v>1369.4519727889999</v>
      </c>
      <c r="V19" s="32">
        <f>U52-U51</f>
        <v>26.351383220000116</v>
      </c>
      <c r="W19" s="22">
        <v>16</v>
      </c>
      <c r="X19" s="32">
        <f>U59-U57</f>
        <v>45.157006802000069</v>
      </c>
      <c r="Y19" s="22">
        <v>18</v>
      </c>
      <c r="Z19" s="32">
        <f t="shared" si="7"/>
        <v>120.78548752799998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63.288727912315061</v>
      </c>
      <c r="G20" s="25">
        <f t="shared" si="1"/>
        <v>59.884382597720681</v>
      </c>
      <c r="H20" s="37">
        <f t="shared" si="2"/>
        <v>5.6848633431915125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53.09002267599999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196.37841269899991</v>
      </c>
      <c r="T20" s="11" t="s">
        <v>110</v>
      </c>
      <c r="U20" s="22">
        <v>1372.4934240360001</v>
      </c>
      <c r="V20" s="32">
        <f>U55-U54</f>
        <v>53.09002267599999</v>
      </c>
      <c r="W20" s="22">
        <v>17</v>
      </c>
      <c r="X20" s="32">
        <f>U62-U60</f>
        <v>77.705328797999755</v>
      </c>
      <c r="Y20" s="22">
        <v>19</v>
      </c>
      <c r="Z20" s="32">
        <f t="shared" si="7"/>
        <v>196.37841269899991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102.54504668870864</v>
      </c>
      <c r="G21" s="25">
        <f t="shared" si="1"/>
        <v>99.652309103018069</v>
      </c>
      <c r="H21" s="37">
        <f t="shared" si="2"/>
        <v>2.9028304629651167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19.893696144999922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45.157006802000069</v>
      </c>
      <c r="T21" s="11" t="s">
        <v>111</v>
      </c>
      <c r="U21" s="22">
        <v>1426.6209523810001</v>
      </c>
      <c r="V21" s="32">
        <f>U58-U57</f>
        <v>19.893696144999922</v>
      </c>
      <c r="W21" s="22">
        <v>18</v>
      </c>
      <c r="X21" s="32">
        <f>U65-U63</f>
        <v>255.74857142900009</v>
      </c>
      <c r="Y21" s="22">
        <v>20</v>
      </c>
      <c r="Z21" s="32">
        <f t="shared" si="7"/>
        <v>45.157006802000069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74.679218352269245</v>
      </c>
      <c r="G22" s="13">
        <f t="shared" si="1"/>
        <v>66.66214634347368</v>
      </c>
      <c r="H22" s="41">
        <f t="shared" si="2"/>
        <v>12.026423463006976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30.798367346999839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77.705328797999755</v>
      </c>
      <c r="T22" s="11" t="s">
        <v>112</v>
      </c>
      <c r="U22" s="22">
        <v>1584.3047619050001</v>
      </c>
      <c r="V22" s="32">
        <f>U61-U60</f>
        <v>30.798367346999839</v>
      </c>
      <c r="W22" s="22">
        <v>19</v>
      </c>
      <c r="X22" s="32">
        <f>U68-U66</f>
        <v>277.29873015900012</v>
      </c>
      <c r="Y22" s="22">
        <v>21</v>
      </c>
      <c r="Z22" s="32">
        <f t="shared" si="7"/>
        <v>77.705328797999755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43.445774092311218</v>
      </c>
      <c r="G23" s="13">
        <f t="shared" si="1"/>
        <v>39.061801769529666</v>
      </c>
      <c r="H23" s="41">
        <f t="shared" si="2"/>
        <v>11.223169757113688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50.407664399000168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255.74857142900009</v>
      </c>
      <c r="T23" s="11" t="s">
        <v>113</v>
      </c>
      <c r="U23" s="22">
        <v>1585.122040816</v>
      </c>
      <c r="V23" s="32">
        <f>U64-U63</f>
        <v>50.407664399000168</v>
      </c>
      <c r="W23" s="22">
        <v>20</v>
      </c>
      <c r="X23" s="32">
        <f>U71-U69</f>
        <v>80.254399093000302</v>
      </c>
      <c r="Y23" s="22">
        <v>22</v>
      </c>
      <c r="Z23" s="32">
        <f t="shared" si="7"/>
        <v>255.74857142900009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26.370101222585934</v>
      </c>
      <c r="G24" s="13">
        <f t="shared" si="1"/>
        <v>26.8302707182755</v>
      </c>
      <c r="H24" s="37">
        <f t="shared" si="2"/>
        <v>-1.7151131292019384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77.360340136000104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277.29873015900012</v>
      </c>
      <c r="T24" s="11" t="s">
        <v>114</v>
      </c>
      <c r="U24" s="22">
        <v>1620.355918367</v>
      </c>
      <c r="V24" s="32">
        <f>U67-U66</f>
        <v>77.360340136000104</v>
      </c>
      <c r="W24" s="22">
        <v>21</v>
      </c>
      <c r="X24" s="32">
        <f>U74-U72</f>
        <v>169.88879818600026</v>
      </c>
      <c r="Y24" s="22">
        <v>23</v>
      </c>
      <c r="Z24" s="32">
        <f t="shared" si="7"/>
        <v>277.29873015900012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98.04866118711179</v>
      </c>
      <c r="G25" s="13">
        <f t="shared" si="1"/>
        <v>95.695688794582736</v>
      </c>
      <c r="H25" s="37">
        <f t="shared" si="2"/>
        <v>2.4588071021463342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21.417936508000366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80.254399093000302</v>
      </c>
      <c r="T25" s="11" t="s">
        <v>115</v>
      </c>
      <c r="U25" s="22">
        <v>1699.693106576</v>
      </c>
      <c r="V25" s="32">
        <f>U70-U69</f>
        <v>21.417936508000366</v>
      </c>
      <c r="W25" s="22">
        <v>22</v>
      </c>
      <c r="X25" s="32">
        <f>U77-U75</f>
        <v>202.75024943300014</v>
      </c>
      <c r="Y25" s="22">
        <v>24</v>
      </c>
      <c r="Z25" s="32">
        <f t="shared" si="7"/>
        <v>80.254399093000302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35.388966560143658</v>
      </c>
      <c r="G26" s="13">
        <f t="shared" si="1"/>
        <v>33.727909439482879</v>
      </c>
      <c r="H26" s="37">
        <f t="shared" si="2"/>
        <v>4.9248742310612839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63.579138321999835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169.88879818600026</v>
      </c>
      <c r="T26" s="11" t="s">
        <v>116</v>
      </c>
      <c r="U26" s="22">
        <v>1703.2926984129999</v>
      </c>
      <c r="V26" s="32">
        <f>U73-U72</f>
        <v>63.579138321999835</v>
      </c>
      <c r="W26" s="22">
        <v>23</v>
      </c>
      <c r="X26" s="2">
        <f>SUM(X2:X25)</f>
        <v>4249.6502947860017</v>
      </c>
      <c r="Z26" s="32">
        <f t="shared" si="7"/>
        <v>169.88879818600026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59.071876488277439</v>
      </c>
      <c r="G27" s="13">
        <f t="shared" si="1"/>
        <v>54.155297123954455</v>
      </c>
      <c r="H27" s="37">
        <f t="shared" si="2"/>
        <v>9.0786675088672713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91.414058956999725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202.75024943300014</v>
      </c>
      <c r="T27" s="11" t="s">
        <v>117</v>
      </c>
      <c r="U27" s="22">
        <v>1741.960272109</v>
      </c>
      <c r="V27" s="32">
        <f>U76-U75</f>
        <v>91.414058956999725</v>
      </c>
      <c r="W27" s="22">
        <v>24</v>
      </c>
      <c r="X27" s="32">
        <f t="shared" ref="X27:X32" si="8">U33-U32</f>
        <v>34.325714285999993</v>
      </c>
      <c r="Y27" s="43" t="str">
        <f>W12</f>
        <v>11a</v>
      </c>
      <c r="Z27" s="32">
        <f t="shared" si="7"/>
        <v>202.75024943300014</v>
      </c>
      <c r="AA27" s="21">
        <v>24</v>
      </c>
      <c r="AC27" s="49"/>
    </row>
    <row r="28" spans="1:29" x14ac:dyDescent="0.3">
      <c r="T28" s="11" t="s">
        <v>118</v>
      </c>
      <c r="U28" s="22">
        <v>1849.9134693880001</v>
      </c>
      <c r="X28" s="32">
        <f t="shared" si="8"/>
        <v>23.356099773000096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1850.0702040819999</v>
      </c>
      <c r="X29" s="32">
        <f t="shared" si="8"/>
        <v>65.884761904999777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1889.6653061219999</v>
      </c>
      <c r="X30" s="32">
        <f t="shared" si="8"/>
        <v>35.957505669000057</v>
      </c>
      <c r="Y30" s="21" t="s">
        <v>69</v>
      </c>
      <c r="AC30" s="49"/>
    </row>
    <row r="31" spans="1:29" x14ac:dyDescent="0.3">
      <c r="T31" s="11" t="s">
        <v>121</v>
      </c>
      <c r="U31" s="22">
        <v>2045.435736961</v>
      </c>
      <c r="X31" s="32">
        <f t="shared" si="8"/>
        <v>23.089342404000035</v>
      </c>
      <c r="Y31" s="21" t="s">
        <v>70</v>
      </c>
      <c r="AC31" s="49"/>
    </row>
    <row r="32" spans="1:29" x14ac:dyDescent="0.3">
      <c r="T32" s="11" t="s">
        <v>122</v>
      </c>
      <c r="U32" s="22">
        <v>2045.700408163</v>
      </c>
      <c r="X32" s="32">
        <f t="shared" si="8"/>
        <v>74.649977324000247</v>
      </c>
      <c r="Y32" s="21" t="s">
        <v>71</v>
      </c>
      <c r="AC32" s="49"/>
    </row>
    <row r="33" spans="20:29" x14ac:dyDescent="0.3">
      <c r="T33" s="11" t="s">
        <v>123</v>
      </c>
      <c r="U33" s="22">
        <v>2080.026122449</v>
      </c>
      <c r="AC33" s="49"/>
    </row>
    <row r="34" spans="20:29" x14ac:dyDescent="0.3">
      <c r="T34" s="11" t="s">
        <v>124</v>
      </c>
      <c r="U34" s="22">
        <v>2103.3822222220001</v>
      </c>
      <c r="AC34" s="49"/>
    </row>
    <row r="35" spans="20:29" x14ac:dyDescent="0.3">
      <c r="T35" s="11" t="s">
        <v>125</v>
      </c>
      <c r="U35" s="22">
        <v>2169.2669841269999</v>
      </c>
      <c r="AC35" s="49"/>
    </row>
    <row r="36" spans="20:29" x14ac:dyDescent="0.3">
      <c r="T36" s="11" t="s">
        <v>126</v>
      </c>
      <c r="U36" s="22">
        <v>2205.2244897959999</v>
      </c>
      <c r="AC36" s="49"/>
    </row>
    <row r="37" spans="20:29" x14ac:dyDescent="0.3">
      <c r="T37" s="11" t="s">
        <v>127</v>
      </c>
      <c r="U37" s="22">
        <v>2228.3138322</v>
      </c>
      <c r="AC37" s="49"/>
    </row>
    <row r="38" spans="20:29" x14ac:dyDescent="0.3">
      <c r="T38" s="11" t="s">
        <v>128</v>
      </c>
      <c r="U38" s="22">
        <v>2302.9638095240002</v>
      </c>
      <c r="AC38" s="49"/>
    </row>
    <row r="39" spans="20:29" x14ac:dyDescent="0.3">
      <c r="T39" s="11" t="s">
        <v>129</v>
      </c>
      <c r="U39" s="22">
        <v>2303.5123809520001</v>
      </c>
      <c r="AC39" s="49"/>
    </row>
    <row r="40" spans="20:29" x14ac:dyDescent="0.3">
      <c r="T40" s="11" t="s">
        <v>130</v>
      </c>
      <c r="U40" s="22">
        <v>2343.2228571430001</v>
      </c>
      <c r="AC40" s="49"/>
    </row>
    <row r="41" spans="20:29" x14ac:dyDescent="0.3">
      <c r="T41" s="11" t="s">
        <v>131</v>
      </c>
      <c r="U41" s="22">
        <v>2471.4739229020001</v>
      </c>
      <c r="AC41" s="49"/>
    </row>
    <row r="42" spans="20:29" x14ac:dyDescent="0.3">
      <c r="T42" s="11" t="s">
        <v>132</v>
      </c>
      <c r="U42" s="22">
        <v>2471.9862131519999</v>
      </c>
      <c r="AC42" s="49"/>
    </row>
    <row r="43" spans="20:29" x14ac:dyDescent="0.3">
      <c r="T43" s="11" t="s">
        <v>133</v>
      </c>
      <c r="U43" s="22">
        <v>2499.3534013610001</v>
      </c>
      <c r="AC43" s="49"/>
    </row>
    <row r="44" spans="20:29" x14ac:dyDescent="0.3">
      <c r="T44" s="11" t="s">
        <v>134</v>
      </c>
      <c r="U44" s="22">
        <v>2593.412063492</v>
      </c>
      <c r="AC44" s="49"/>
    </row>
    <row r="45" spans="20:29" x14ac:dyDescent="0.3">
      <c r="T45" s="11" t="s">
        <v>135</v>
      </c>
      <c r="U45" s="22">
        <v>2597.4926530610001</v>
      </c>
      <c r="AC45" s="49"/>
    </row>
    <row r="46" spans="20:29" x14ac:dyDescent="0.3">
      <c r="T46" s="11" t="s">
        <v>136</v>
      </c>
      <c r="U46" s="22">
        <v>2650.7726077100001</v>
      </c>
      <c r="AC46" s="49"/>
    </row>
    <row r="47" spans="20:29" x14ac:dyDescent="0.3">
      <c r="T47" s="11" t="s">
        <v>137</v>
      </c>
      <c r="U47" s="22">
        <v>2783.2888888890002</v>
      </c>
      <c r="AC47" s="49"/>
    </row>
    <row r="48" spans="20:29" x14ac:dyDescent="0.3">
      <c r="T48" s="11" t="s">
        <v>138</v>
      </c>
      <c r="U48" s="22">
        <v>2785.7106349209998</v>
      </c>
      <c r="AC48" s="49"/>
    </row>
    <row r="49" spans="20:29" x14ac:dyDescent="0.3">
      <c r="T49" s="11" t="s">
        <v>139</v>
      </c>
      <c r="U49" s="22">
        <v>2818.0643990929998</v>
      </c>
      <c r="AC49" s="49"/>
    </row>
    <row r="50" spans="20:29" x14ac:dyDescent="0.3">
      <c r="T50" s="11" t="s">
        <v>140</v>
      </c>
      <c r="U50" s="22">
        <v>2904.2909523809999</v>
      </c>
      <c r="AC50" s="49"/>
    </row>
    <row r="51" spans="20:29" x14ac:dyDescent="0.3">
      <c r="T51" s="11" t="s">
        <v>141</v>
      </c>
      <c r="U51" s="22">
        <v>2904.9864852609999</v>
      </c>
      <c r="AC51" s="49"/>
    </row>
    <row r="52" spans="20:29" x14ac:dyDescent="0.3">
      <c r="T52" s="11" t="s">
        <v>142</v>
      </c>
      <c r="U52" s="22">
        <v>2931.337868481</v>
      </c>
      <c r="AC52" s="49"/>
    </row>
    <row r="53" spans="20:29" x14ac:dyDescent="0.3">
      <c r="T53" s="11" t="s">
        <v>143</v>
      </c>
      <c r="U53" s="22">
        <v>3025.7719727889998</v>
      </c>
      <c r="AC53" s="49"/>
    </row>
    <row r="54" spans="20:29" x14ac:dyDescent="0.3">
      <c r="T54" s="11" t="s">
        <v>144</v>
      </c>
      <c r="U54" s="22">
        <v>3030.044444444</v>
      </c>
      <c r="AC54" s="49"/>
    </row>
    <row r="55" spans="20:29" x14ac:dyDescent="0.3">
      <c r="T55" s="11" t="s">
        <v>145</v>
      </c>
      <c r="U55" s="22">
        <v>3083.13446712</v>
      </c>
      <c r="AC55" s="49"/>
    </row>
    <row r="56" spans="20:29" x14ac:dyDescent="0.3">
      <c r="T56" s="11" t="s">
        <v>146</v>
      </c>
      <c r="U56" s="22">
        <v>3226.4228571429999</v>
      </c>
      <c r="AC56" s="49"/>
    </row>
    <row r="57" spans="20:29" x14ac:dyDescent="0.3">
      <c r="T57" s="11" t="s">
        <v>147</v>
      </c>
      <c r="U57" s="22">
        <v>3228.5779591840001</v>
      </c>
      <c r="AC57" s="49"/>
    </row>
    <row r="58" spans="20:29" x14ac:dyDescent="0.3">
      <c r="T58" s="11" t="s">
        <v>148</v>
      </c>
      <c r="U58" s="22">
        <v>3248.471655329</v>
      </c>
      <c r="AC58" s="49"/>
    </row>
    <row r="59" spans="20:29" x14ac:dyDescent="0.3">
      <c r="T59" s="11" t="s">
        <v>149</v>
      </c>
      <c r="U59" s="22">
        <v>3273.7349659860001</v>
      </c>
      <c r="AC59" s="49"/>
    </row>
    <row r="60" spans="20:29" x14ac:dyDescent="0.3">
      <c r="T60" s="11" t="s">
        <v>150</v>
      </c>
      <c r="U60" s="22">
        <v>3274.0832653060002</v>
      </c>
      <c r="AC60" s="49"/>
    </row>
    <row r="61" spans="20:29" x14ac:dyDescent="0.3">
      <c r="T61" s="11" t="s">
        <v>151</v>
      </c>
      <c r="U61" s="22">
        <v>3304.881632653</v>
      </c>
      <c r="AC61" s="49"/>
    </row>
    <row r="62" spans="20:29" x14ac:dyDescent="0.3">
      <c r="T62" s="11" t="s">
        <v>152</v>
      </c>
      <c r="U62" s="22">
        <v>3351.7885941039999</v>
      </c>
      <c r="AC62" s="49"/>
    </row>
    <row r="63" spans="20:29" x14ac:dyDescent="0.3">
      <c r="T63" s="11" t="s">
        <v>153</v>
      </c>
      <c r="U63" s="22">
        <v>3352.3682539679999</v>
      </c>
      <c r="AC63" s="49"/>
    </row>
    <row r="64" spans="20:29" x14ac:dyDescent="0.3">
      <c r="T64" s="11" t="s">
        <v>154</v>
      </c>
      <c r="U64" s="22">
        <v>3402.775918367</v>
      </c>
      <c r="AC64" s="49"/>
    </row>
    <row r="65" spans="20:29" x14ac:dyDescent="0.3">
      <c r="T65" s="11" t="s">
        <v>155</v>
      </c>
      <c r="U65" s="22">
        <v>3608.116825397</v>
      </c>
      <c r="AC65" s="49"/>
    </row>
    <row r="66" spans="20:29" x14ac:dyDescent="0.3">
      <c r="T66" s="11" t="s">
        <v>156</v>
      </c>
      <c r="U66" s="22">
        <v>3608.2378231289999</v>
      </c>
      <c r="AC66" s="49"/>
    </row>
    <row r="67" spans="20:29" x14ac:dyDescent="0.3">
      <c r="T67" s="11" t="s">
        <v>157</v>
      </c>
      <c r="U67" s="22">
        <v>3685.598163265</v>
      </c>
      <c r="AC67" s="49"/>
    </row>
    <row r="68" spans="20:29" x14ac:dyDescent="0.3">
      <c r="T68" s="11" t="s">
        <v>158</v>
      </c>
      <c r="U68" s="22">
        <v>3885.5365532880001</v>
      </c>
      <c r="AC68" s="49"/>
    </row>
    <row r="69" spans="20:29" x14ac:dyDescent="0.3">
      <c r="T69" s="11" t="s">
        <v>159</v>
      </c>
      <c r="U69" s="22">
        <v>3885.8531746029998</v>
      </c>
      <c r="AC69" s="49"/>
    </row>
    <row r="70" spans="20:29" x14ac:dyDescent="0.3">
      <c r="T70" s="11" t="s">
        <v>160</v>
      </c>
      <c r="U70" s="22">
        <v>3907.2711111110002</v>
      </c>
      <c r="AC70" s="49"/>
    </row>
    <row r="71" spans="20:29" x14ac:dyDescent="0.3">
      <c r="T71" s="11" t="s">
        <v>161</v>
      </c>
      <c r="U71" s="22">
        <v>3966.1075736960001</v>
      </c>
      <c r="AC71" s="49"/>
    </row>
    <row r="72" spans="20:29" x14ac:dyDescent="0.3">
      <c r="T72" s="11" t="s">
        <v>162</v>
      </c>
      <c r="U72" s="22">
        <v>3969.1609977319999</v>
      </c>
      <c r="AC72" s="49"/>
    </row>
    <row r="73" spans="20:29" x14ac:dyDescent="0.3">
      <c r="T73" s="11" t="s">
        <v>163</v>
      </c>
      <c r="U73" s="22">
        <v>4032.7401360539998</v>
      </c>
      <c r="AC73" s="49"/>
    </row>
    <row r="74" spans="20:29" x14ac:dyDescent="0.3">
      <c r="T74" s="11" t="s">
        <v>164</v>
      </c>
      <c r="U74" s="22">
        <v>4139.0497959180002</v>
      </c>
      <c r="AC74" s="49"/>
    </row>
    <row r="75" spans="20:29" x14ac:dyDescent="0.3">
      <c r="T75" s="11" t="s">
        <v>165</v>
      </c>
      <c r="U75" s="22">
        <v>4141.5880272109998</v>
      </c>
      <c r="AC75" s="49"/>
    </row>
    <row r="76" spans="20:29" x14ac:dyDescent="0.3">
      <c r="T76" s="11" t="s">
        <v>166</v>
      </c>
      <c r="U76" s="22">
        <v>4233.0020861679996</v>
      </c>
      <c r="AC76" s="49"/>
    </row>
    <row r="77" spans="20:29" x14ac:dyDescent="0.3">
      <c r="T77" s="11" t="s">
        <v>167</v>
      </c>
      <c r="U77" s="22">
        <v>4344.338276644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Tabelle81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2.66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2.664062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233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49.725091815315345</v>
      </c>
      <c r="G2" s="13">
        <f t="shared" ref="G2:G27" si="1">Q2/R2*60</f>
        <v>48.815889063057995</v>
      </c>
      <c r="H2" s="37">
        <f t="shared" ref="H2:H27" si="2">(F2-G2)/G2*100</f>
        <v>1.8625139677019633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33.785759636999998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335.54648526099999</v>
      </c>
      <c r="T2" s="11" t="s">
        <v>92</v>
      </c>
      <c r="U2" s="22">
        <v>5.5546485260000003</v>
      </c>
      <c r="V2" s="32">
        <f>U3-U2</f>
        <v>33.785759636999998</v>
      </c>
      <c r="W2" s="22">
        <v>1</v>
      </c>
      <c r="X2" s="32">
        <f>U4-U2</f>
        <v>335.54648526099999</v>
      </c>
      <c r="Y2" s="22">
        <v>1</v>
      </c>
      <c r="Z2" s="32">
        <f>X2</f>
        <v>335.54648526099999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70.878566941037079</v>
      </c>
      <c r="G3" s="13">
        <f t="shared" si="1"/>
        <v>62.40705024056232</v>
      </c>
      <c r="H3" s="41">
        <f t="shared" si="2"/>
        <v>13.574614835694604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37.246802720999995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97.905668934000005</v>
      </c>
      <c r="T3" s="11" t="s">
        <v>93</v>
      </c>
      <c r="U3" s="22">
        <v>39.340408162999999</v>
      </c>
      <c r="V3" s="32">
        <f>U6-U5</f>
        <v>37.246802720999995</v>
      </c>
      <c r="W3" s="22">
        <v>2</v>
      </c>
      <c r="X3" s="32">
        <f>U7-U5</f>
        <v>97.905668934000005</v>
      </c>
      <c r="Y3" s="22">
        <v>2</v>
      </c>
      <c r="Z3" s="32">
        <f t="shared" ref="Z3:Z11" si="5">X3</f>
        <v>97.905668934000005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50.65964459570818</v>
      </c>
      <c r="G4" s="13">
        <f t="shared" si="1"/>
        <v>50.349604414450752</v>
      </c>
      <c r="H4" s="37">
        <f t="shared" si="2"/>
        <v>0.61577481067248163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38.492176871000026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130.48761904700001</v>
      </c>
      <c r="T4" s="11" t="s">
        <v>94</v>
      </c>
      <c r="U4" s="22">
        <v>341.10113378699998</v>
      </c>
      <c r="V4" s="32">
        <f>U9-U8</f>
        <v>38.492176871000026</v>
      </c>
      <c r="W4" s="22">
        <v>3</v>
      </c>
      <c r="X4" s="32">
        <f>U10-U8</f>
        <v>130.48761904700001</v>
      </c>
      <c r="Y4" s="22">
        <v>3</v>
      </c>
      <c r="Z4" s="32">
        <f t="shared" si="5"/>
        <v>130.48761904700001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162.11463068021533</v>
      </c>
      <c r="G5" s="13">
        <f t="shared" si="1"/>
        <v>153.67573011038854</v>
      </c>
      <c r="H5" s="37">
        <f t="shared" si="2"/>
        <v>5.4913684573126442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32.569546486000036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170.228571429</v>
      </c>
      <c r="T5" s="11" t="s">
        <v>95</v>
      </c>
      <c r="U5" s="22">
        <v>345.293605442</v>
      </c>
      <c r="V5" s="32">
        <f>U12-U11</f>
        <v>32.569546486000036</v>
      </c>
      <c r="W5" s="22">
        <v>4</v>
      </c>
      <c r="X5" s="32">
        <f>U13-U11</f>
        <v>170.228571429</v>
      </c>
      <c r="Y5" s="22">
        <v>4</v>
      </c>
      <c r="Z5" s="32">
        <f t="shared" si="5"/>
        <v>170.228571429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57.626025169313998</v>
      </c>
      <c r="G6" s="13">
        <f t="shared" si="1"/>
        <v>54.675740258854702</v>
      </c>
      <c r="H6" s="18">
        <f t="shared" si="2"/>
        <v>5.3959670166175737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71.842539683000041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269.95519274399999</v>
      </c>
      <c r="T6" s="11" t="s">
        <v>96</v>
      </c>
      <c r="U6" s="22">
        <v>382.540408163</v>
      </c>
      <c r="V6" s="32">
        <f>U15-U14</f>
        <v>71.842539683000041</v>
      </c>
      <c r="W6" s="22">
        <v>5</v>
      </c>
      <c r="X6" s="32">
        <f>U16-U14</f>
        <v>269.95519274399999</v>
      </c>
      <c r="Y6" s="22">
        <v>5</v>
      </c>
      <c r="Z6" s="32">
        <f t="shared" si="5"/>
        <v>269.95519274399999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48.628337266498896</v>
      </c>
      <c r="G7" s="25">
        <f t="shared" si="1"/>
        <v>45.175717492182763</v>
      </c>
      <c r="H7" s="18">
        <f t="shared" si="2"/>
        <v>7.6426451332257797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48.12009070299996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239.0664852609998</v>
      </c>
      <c r="T7" s="11" t="s">
        <v>97</v>
      </c>
      <c r="U7" s="22">
        <v>443.19927437600001</v>
      </c>
      <c r="V7" s="32">
        <f>U18-U17</f>
        <v>48.12009070299996</v>
      </c>
      <c r="W7" s="22">
        <v>6</v>
      </c>
      <c r="X7" s="32">
        <f>U19-U17</f>
        <v>239.0664852609998</v>
      </c>
      <c r="Y7" s="22">
        <v>6</v>
      </c>
      <c r="Z7" s="32">
        <f t="shared" si="5"/>
        <v>239.0664852609998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45.940052224993849</v>
      </c>
      <c r="G8" s="25">
        <f t="shared" si="1"/>
        <v>45.240885464914811</v>
      </c>
      <c r="H8" s="37">
        <f t="shared" si="2"/>
        <v>1.545431202095404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52.241995465000173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196.28263038500018</v>
      </c>
      <c r="T8" s="11" t="s">
        <v>98</v>
      </c>
      <c r="U8" s="22">
        <v>446.31346938799999</v>
      </c>
      <c r="V8" s="32">
        <f>U21-U20</f>
        <v>52.241995465000173</v>
      </c>
      <c r="W8" s="22">
        <v>7</v>
      </c>
      <c r="X8" s="32">
        <f>U22-U20</f>
        <v>196.28263038500018</v>
      </c>
      <c r="Y8" s="22">
        <v>7</v>
      </c>
      <c r="Z8" s="32">
        <f t="shared" si="5"/>
        <v>196.28263038500018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101.3674545037951</v>
      </c>
      <c r="G9" s="25">
        <f t="shared" si="1"/>
        <v>91.077764016788123</v>
      </c>
      <c r="H9" s="41">
        <f t="shared" si="2"/>
        <v>11.29769774004367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44.984852606999993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136.36698412700002</v>
      </c>
      <c r="T9" s="11" t="s">
        <v>99</v>
      </c>
      <c r="U9" s="22">
        <v>484.80564625900001</v>
      </c>
      <c r="V9" s="32">
        <f>U24-U23</f>
        <v>44.984852606999993</v>
      </c>
      <c r="W9" s="22">
        <v>8</v>
      </c>
      <c r="X9" s="32">
        <f>U25-U23</f>
        <v>136.36698412700002</v>
      </c>
      <c r="Y9" s="22">
        <v>8</v>
      </c>
      <c r="Z9" s="32">
        <f t="shared" si="5"/>
        <v>136.36698412700002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59.818932866524584</v>
      </c>
      <c r="G10" s="25">
        <f t="shared" si="1"/>
        <v>53.769626794631051</v>
      </c>
      <c r="H10" s="41">
        <f t="shared" si="2"/>
        <v>11.250414839214695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39.118049886000108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143.94743764100008</v>
      </c>
      <c r="T10" s="11" t="s">
        <v>100</v>
      </c>
      <c r="U10" s="22">
        <v>576.801088435</v>
      </c>
      <c r="V10" s="32">
        <f>U27-U26</f>
        <v>39.118049886000108</v>
      </c>
      <c r="W10" s="22">
        <v>9</v>
      </c>
      <c r="X10" s="32">
        <f>U28-U26</f>
        <v>143.94743764100008</v>
      </c>
      <c r="Y10" s="22">
        <v>9</v>
      </c>
      <c r="Z10" s="32">
        <f t="shared" si="5"/>
        <v>143.94743764100008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44.118881831394354</v>
      </c>
      <c r="G11" s="25">
        <f t="shared" si="1"/>
        <v>43.186003683340672</v>
      </c>
      <c r="H11" s="37">
        <f t="shared" si="2"/>
        <v>2.1601400187291389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38.078934240000081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186.17142857099998</v>
      </c>
      <c r="T11" s="11" t="s">
        <v>101</v>
      </c>
      <c r="U11" s="22">
        <v>582.20825396800001</v>
      </c>
      <c r="V11" s="32">
        <f>U30-U29</f>
        <v>38.078934240000081</v>
      </c>
      <c r="W11" s="22">
        <v>10</v>
      </c>
      <c r="X11" s="32">
        <f>U31-U29</f>
        <v>186.17142857099998</v>
      </c>
      <c r="Y11" s="22">
        <v>10</v>
      </c>
      <c r="Z11" s="32">
        <f t="shared" si="5"/>
        <v>186.17142857099998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54.1388986320706</v>
      </c>
      <c r="G12" s="25">
        <f t="shared" si="1"/>
        <v>53.602442133687013</v>
      </c>
      <c r="H12" s="18">
        <f t="shared" si="2"/>
        <v>1.0008060771664815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31.031292517000111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64.549297051999929</v>
      </c>
      <c r="T12" s="11" t="s">
        <v>102</v>
      </c>
      <c r="U12" s="22">
        <v>614.77780045400004</v>
      </c>
      <c r="V12" s="32">
        <f>U33-U32</f>
        <v>31.031292517000111</v>
      </c>
      <c r="W12" s="22" t="s">
        <v>68</v>
      </c>
      <c r="X12" s="32">
        <f>U38-U32</f>
        <v>230.2120634920002</v>
      </c>
      <c r="Y12" s="22">
        <v>11</v>
      </c>
      <c r="Z12" s="32">
        <f>V12+X30</f>
        <v>64.549297051999929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65.108969914393455</v>
      </c>
      <c r="G13" s="25">
        <f t="shared" si="1"/>
        <v>61.910083135290378</v>
      </c>
      <c r="H13" s="18">
        <f t="shared" si="2"/>
        <v>5.1669883435831263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22.42394557800003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47.16517006800018</v>
      </c>
      <c r="T13" s="11" t="s">
        <v>103</v>
      </c>
      <c r="U13" s="22">
        <v>752.43682539700001</v>
      </c>
      <c r="V13" s="32">
        <f>U34-U33</f>
        <v>22.42394557800003</v>
      </c>
      <c r="W13" s="22" t="s">
        <v>42</v>
      </c>
      <c r="X13" s="32">
        <f>U41-U39</f>
        <v>160.54095238100035</v>
      </c>
      <c r="Y13" s="22">
        <v>12</v>
      </c>
      <c r="Z13" s="32">
        <f>V13+X31</f>
        <v>47.16517006800018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37.790853978017488</v>
      </c>
      <c r="G14" s="25">
        <f t="shared" si="1"/>
        <v>35.443756908071954</v>
      </c>
      <c r="H14" s="37">
        <f t="shared" si="2"/>
        <v>6.6220324104835679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53.981315193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118.49759637200009</v>
      </c>
      <c r="T14" s="11" t="s">
        <v>104</v>
      </c>
      <c r="U14" s="22">
        <v>759.26929705199996</v>
      </c>
      <c r="V14" s="32">
        <f>U35-U34</f>
        <v>53.981315193</v>
      </c>
      <c r="W14" s="22" t="s">
        <v>43</v>
      </c>
      <c r="X14" s="32">
        <f>U44-U42</f>
        <v>142.57269841300013</v>
      </c>
      <c r="Y14" s="22">
        <v>13</v>
      </c>
      <c r="Z14" s="32">
        <f>V14+X32</f>
        <v>118.49759637200009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39.604712774982339</v>
      </c>
      <c r="G15" s="25">
        <f t="shared" si="1"/>
        <v>35.87869583787073</v>
      </c>
      <c r="H15" s="41">
        <f t="shared" si="2"/>
        <v>10.385040063743673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39.389251700000386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160.54095238100035</v>
      </c>
      <c r="T15" s="11" t="s">
        <v>105</v>
      </c>
      <c r="U15" s="22">
        <v>831.111836735</v>
      </c>
      <c r="V15" s="32">
        <f>U40-U39</f>
        <v>39.389251700000386</v>
      </c>
      <c r="W15" s="22">
        <v>12</v>
      </c>
      <c r="X15" s="32">
        <f>U47-U45</f>
        <v>154.41850340100018</v>
      </c>
      <c r="Y15" s="22">
        <v>14</v>
      </c>
      <c r="Z15" s="32">
        <f t="shared" ref="Z15:Z27" si="7">X13</f>
        <v>160.54095238100035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84.695272787965862</v>
      </c>
      <c r="G16" s="25">
        <f t="shared" si="1"/>
        <v>78.556386493830701</v>
      </c>
      <c r="H16" s="37">
        <f t="shared" si="2"/>
        <v>7.8146240784856742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32.587414965999869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142.57269841300013</v>
      </c>
      <c r="T16" s="11" t="s">
        <v>106</v>
      </c>
      <c r="U16" s="22">
        <v>1029.2244897959999</v>
      </c>
      <c r="V16" s="32">
        <f>U43-U42</f>
        <v>32.587414965999869</v>
      </c>
      <c r="W16" s="22">
        <v>13</v>
      </c>
      <c r="X16" s="32">
        <f>U50-U48</f>
        <v>140.03346938699997</v>
      </c>
      <c r="Y16" s="22">
        <v>15</v>
      </c>
      <c r="Z16" s="32">
        <f t="shared" si="7"/>
        <v>142.57269841300013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50.331267364821585</v>
      </c>
      <c r="G17" s="13">
        <f t="shared" si="1"/>
        <v>50.99777440239712</v>
      </c>
      <c r="H17" s="37">
        <f t="shared" si="2"/>
        <v>-1.3069335777606133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46.789999999999964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154.41850340100018</v>
      </c>
      <c r="T17" s="11" t="s">
        <v>107</v>
      </c>
      <c r="U17" s="22">
        <v>1033.9951020410001</v>
      </c>
      <c r="V17" s="32">
        <f>U46-U45</f>
        <v>46.789999999999964</v>
      </c>
      <c r="W17" s="22">
        <v>14</v>
      </c>
      <c r="X17" s="32">
        <f>U53-U51</f>
        <v>118.88217687099996</v>
      </c>
      <c r="Y17" s="22">
        <v>16</v>
      </c>
      <c r="Z17" s="32">
        <f t="shared" si="7"/>
        <v>154.41850340100018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38.452416660942752</v>
      </c>
      <c r="G18" s="13">
        <f t="shared" si="1"/>
        <v>36.848333634723396</v>
      </c>
      <c r="H18" s="37">
        <f t="shared" si="2"/>
        <v>4.353203708261522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39.009251700000277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140.03346938699997</v>
      </c>
      <c r="T18" s="11" t="s">
        <v>108</v>
      </c>
      <c r="U18" s="22">
        <v>1082.1151927440001</v>
      </c>
      <c r="V18" s="32">
        <f>U49-U48</f>
        <v>39.009251700000277</v>
      </c>
      <c r="W18" s="22">
        <v>15</v>
      </c>
      <c r="X18" s="32">
        <f>U56-U54</f>
        <v>188.3283446710002</v>
      </c>
      <c r="Y18" s="22">
        <v>17</v>
      </c>
      <c r="Z18" s="32">
        <f t="shared" si="7"/>
        <v>140.03346938699997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80.64055548700054</v>
      </c>
      <c r="G19" s="25">
        <f t="shared" si="1"/>
        <v>71.415145848250717</v>
      </c>
      <c r="H19" s="41">
        <f t="shared" si="2"/>
        <v>12.918001537590918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27.157551021000017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118.88217687099996</v>
      </c>
      <c r="T19" s="11" t="s">
        <v>109</v>
      </c>
      <c r="U19" s="22">
        <v>1273.0615873019999</v>
      </c>
      <c r="V19" s="32">
        <f>U52-U51</f>
        <v>27.157551021000017</v>
      </c>
      <c r="W19" s="22">
        <v>16</v>
      </c>
      <c r="X19" s="32">
        <f>U59-U57</f>
        <v>47.241088435000165</v>
      </c>
      <c r="Y19" s="22">
        <v>18</v>
      </c>
      <c r="Z19" s="32">
        <f t="shared" si="7"/>
        <v>118.88217687099996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63.691507798097582</v>
      </c>
      <c r="G20" s="25">
        <f t="shared" si="1"/>
        <v>62.444131925781576</v>
      </c>
      <c r="H20" s="37">
        <f t="shared" si="2"/>
        <v>1.9975870171413124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52.754285715000151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188.3283446710002</v>
      </c>
      <c r="T20" s="11" t="s">
        <v>110</v>
      </c>
      <c r="U20" s="22">
        <v>1274.7305215419999</v>
      </c>
      <c r="V20" s="32">
        <f>U55-U54</f>
        <v>52.754285715000151</v>
      </c>
      <c r="W20" s="22">
        <v>17</v>
      </c>
      <c r="X20" s="32">
        <f>U62-U60</f>
        <v>70.236190476000047</v>
      </c>
      <c r="Y20" s="22">
        <v>19</v>
      </c>
      <c r="Z20" s="32">
        <f t="shared" si="7"/>
        <v>188.3283446710002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101.04681462604215</v>
      </c>
      <c r="G21" s="25">
        <f t="shared" si="1"/>
        <v>95.256060964633107</v>
      </c>
      <c r="H21" s="37">
        <f t="shared" si="2"/>
        <v>6.0791445738650127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20.18866213199999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47.241088435000165</v>
      </c>
      <c r="T21" s="11" t="s">
        <v>111</v>
      </c>
      <c r="U21" s="22">
        <v>1326.9725170070001</v>
      </c>
      <c r="V21" s="32">
        <f>U58-U57</f>
        <v>20.18866213199999</v>
      </c>
      <c r="W21" s="22">
        <v>18</v>
      </c>
      <c r="X21" s="32">
        <f>U65-U63</f>
        <v>229.31274376400006</v>
      </c>
      <c r="Y21" s="22">
        <v>20</v>
      </c>
      <c r="Z21" s="32">
        <f t="shared" si="7"/>
        <v>47.241088435000165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77.447751012444144</v>
      </c>
      <c r="G22" s="13">
        <f t="shared" si="1"/>
        <v>73.751209524526047</v>
      </c>
      <c r="H22" s="37">
        <f t="shared" si="2"/>
        <v>5.0121774432578059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29.697414965999997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70.236190476000047</v>
      </c>
      <c r="T22" s="11" t="s">
        <v>112</v>
      </c>
      <c r="U22" s="22">
        <v>1471.0131519270001</v>
      </c>
      <c r="V22" s="32">
        <f>U61-U60</f>
        <v>29.697414965999997</v>
      </c>
      <c r="W22" s="22">
        <v>19</v>
      </c>
      <c r="X22" s="32">
        <f>U68-U66</f>
        <v>275.30158730199992</v>
      </c>
      <c r="Y22" s="22">
        <v>21</v>
      </c>
      <c r="Z22" s="32">
        <f t="shared" si="7"/>
        <v>70.236190476000047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44.174794583639645</v>
      </c>
      <c r="G23" s="13">
        <f t="shared" si="1"/>
        <v>43.564957777843027</v>
      </c>
      <c r="H23" s="37">
        <f t="shared" si="2"/>
        <v>1.3998333452001623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49.575782312999763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229.31274376400006</v>
      </c>
      <c r="T23" s="11" t="s">
        <v>113</v>
      </c>
      <c r="U23" s="22">
        <v>1473.466666667</v>
      </c>
      <c r="V23" s="32">
        <f>U64-U63</f>
        <v>49.575782312999763</v>
      </c>
      <c r="W23" s="22">
        <v>20</v>
      </c>
      <c r="X23" s="32">
        <f>U71-U69</f>
        <v>73.218390022999756</v>
      </c>
      <c r="Y23" s="22">
        <v>22</v>
      </c>
      <c r="Z23" s="32">
        <f t="shared" si="7"/>
        <v>229.31274376400006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25.870271933512733</v>
      </c>
      <c r="G24" s="13">
        <f t="shared" si="1"/>
        <v>27.024907749036984</v>
      </c>
      <c r="H24" s="37">
        <f t="shared" si="2"/>
        <v>-4.272487537225345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78.854988661999869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275.30158730199992</v>
      </c>
      <c r="T24" s="11" t="s">
        <v>114</v>
      </c>
      <c r="U24" s="22">
        <v>1518.451519274</v>
      </c>
      <c r="V24" s="32">
        <f>U67-U66</f>
        <v>78.854988661999869</v>
      </c>
      <c r="W24" s="22">
        <v>21</v>
      </c>
      <c r="X24" s="32">
        <f>U74-U72</f>
        <v>131.58820861699996</v>
      </c>
      <c r="Y24" s="22">
        <v>23</v>
      </c>
      <c r="Z24" s="32">
        <f t="shared" si="7"/>
        <v>275.30158730199992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109.62409859944593</v>
      </c>
      <c r="G25" s="13">
        <f t="shared" si="1"/>
        <v>104.89168086852929</v>
      </c>
      <c r="H25" s="37">
        <f t="shared" si="2"/>
        <v>4.5117188434116393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19.156371881999803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73.218390022999756</v>
      </c>
      <c r="T25" s="11" t="s">
        <v>115</v>
      </c>
      <c r="U25" s="22">
        <v>1609.8336507940001</v>
      </c>
      <c r="V25" s="32">
        <f>U70-U69</f>
        <v>19.156371881999803</v>
      </c>
      <c r="W25" s="22">
        <v>22</v>
      </c>
      <c r="X25" s="32">
        <f>U77-U75</f>
        <v>210.20968254000036</v>
      </c>
      <c r="Y25" s="22">
        <v>24</v>
      </c>
      <c r="Z25" s="32">
        <f t="shared" si="7"/>
        <v>73.218390022999756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44.84267440774066</v>
      </c>
      <c r="G26" s="13">
        <f t="shared" si="1"/>
        <v>43.544889471652382</v>
      </c>
      <c r="H26" s="37">
        <f t="shared" si="2"/>
        <v>2.9803381104759308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50.175419502000295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131.58820861699996</v>
      </c>
      <c r="T26" s="11" t="s">
        <v>116</v>
      </c>
      <c r="U26" s="22">
        <v>1615.5562358279999</v>
      </c>
      <c r="V26" s="32">
        <f>U73-U72</f>
        <v>50.175419502000295</v>
      </c>
      <c r="W26" s="22">
        <v>23</v>
      </c>
      <c r="X26" s="2">
        <f>SUM(X2:X25)</f>
        <v>4078.0546031730014</v>
      </c>
      <c r="Z26" s="32">
        <f t="shared" si="7"/>
        <v>131.58820861699996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58.622828784300751</v>
      </c>
      <c r="G27" s="13">
        <f t="shared" si="1"/>
        <v>52.233559688244327</v>
      </c>
      <c r="H27" s="41">
        <f t="shared" si="2"/>
        <v>12.23211501224641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92.114285714000289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210.20968254000036</v>
      </c>
      <c r="T27" s="11" t="s">
        <v>117</v>
      </c>
      <c r="U27" s="22">
        <v>1654.674285714</v>
      </c>
      <c r="V27" s="32">
        <f>U76-U75</f>
        <v>92.114285714000289</v>
      </c>
      <c r="W27" s="22">
        <v>24</v>
      </c>
      <c r="X27" s="32">
        <f t="shared" ref="X27:X32" si="8">U33-U32</f>
        <v>31.031292517000111</v>
      </c>
      <c r="Y27" s="43" t="str">
        <f>W12</f>
        <v>11a</v>
      </c>
      <c r="Z27" s="32">
        <f t="shared" si="7"/>
        <v>210.20968254000036</v>
      </c>
      <c r="AA27" s="21">
        <v>24</v>
      </c>
      <c r="AC27" s="49"/>
    </row>
    <row r="28" spans="1:29" x14ac:dyDescent="0.3">
      <c r="T28" s="11" t="s">
        <v>118</v>
      </c>
      <c r="U28" s="22">
        <v>1759.503673469</v>
      </c>
      <c r="X28" s="32">
        <f t="shared" si="8"/>
        <v>22.42394557800003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1764.417959184</v>
      </c>
      <c r="X29" s="32">
        <f t="shared" si="8"/>
        <v>53.981315193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1802.4968934240001</v>
      </c>
      <c r="X30" s="32">
        <f t="shared" si="8"/>
        <v>33.518004534999818</v>
      </c>
      <c r="Y30" s="21" t="s">
        <v>69</v>
      </c>
      <c r="AC30" s="49"/>
    </row>
    <row r="31" spans="1:29" x14ac:dyDescent="0.3">
      <c r="T31" s="11" t="s">
        <v>121</v>
      </c>
      <c r="U31" s="22">
        <v>1950.589387755</v>
      </c>
      <c r="X31" s="32">
        <f t="shared" si="8"/>
        <v>24.74122449000015</v>
      </c>
      <c r="Y31" s="21" t="s">
        <v>70</v>
      </c>
      <c r="AC31" s="49"/>
    </row>
    <row r="32" spans="1:29" x14ac:dyDescent="0.3">
      <c r="T32" s="11" t="s">
        <v>122</v>
      </c>
      <c r="U32" s="22">
        <v>1956.9219047619999</v>
      </c>
      <c r="X32" s="32">
        <f t="shared" si="8"/>
        <v>64.516281179000089</v>
      </c>
      <c r="Y32" s="21" t="s">
        <v>71</v>
      </c>
      <c r="AC32" s="49"/>
    </row>
    <row r="33" spans="20:29" x14ac:dyDescent="0.3">
      <c r="T33" s="11" t="s">
        <v>123</v>
      </c>
      <c r="U33" s="22">
        <v>1987.9531972790001</v>
      </c>
      <c r="AC33" s="49"/>
    </row>
    <row r="34" spans="20:29" x14ac:dyDescent="0.3">
      <c r="T34" s="11" t="s">
        <v>124</v>
      </c>
      <c r="U34" s="22">
        <v>2010.3771428570001</v>
      </c>
      <c r="AC34" s="49"/>
    </row>
    <row r="35" spans="20:29" x14ac:dyDescent="0.3">
      <c r="T35" s="11" t="s">
        <v>125</v>
      </c>
      <c r="U35" s="22">
        <v>2064.3584580500001</v>
      </c>
      <c r="AC35" s="49"/>
    </row>
    <row r="36" spans="20:29" x14ac:dyDescent="0.3">
      <c r="T36" s="11" t="s">
        <v>126</v>
      </c>
      <c r="U36" s="22">
        <v>2097.8764625849999</v>
      </c>
      <c r="AC36" s="49"/>
    </row>
    <row r="37" spans="20:29" x14ac:dyDescent="0.3">
      <c r="T37" s="11" t="s">
        <v>127</v>
      </c>
      <c r="U37" s="22">
        <v>2122.617687075</v>
      </c>
      <c r="AC37" s="49"/>
    </row>
    <row r="38" spans="20:29" x14ac:dyDescent="0.3">
      <c r="T38" s="11" t="s">
        <v>128</v>
      </c>
      <c r="U38" s="22">
        <v>2187.1339682540001</v>
      </c>
      <c r="AC38" s="49"/>
    </row>
    <row r="39" spans="20:29" x14ac:dyDescent="0.3">
      <c r="T39" s="11" t="s">
        <v>129</v>
      </c>
      <c r="U39" s="22">
        <v>2192.6476190479998</v>
      </c>
      <c r="AC39" s="49"/>
    </row>
    <row r="40" spans="20:29" x14ac:dyDescent="0.3">
      <c r="T40" s="11" t="s">
        <v>130</v>
      </c>
      <c r="U40" s="22">
        <v>2232.0368707480002</v>
      </c>
      <c r="AC40" s="49"/>
    </row>
    <row r="41" spans="20:29" x14ac:dyDescent="0.3">
      <c r="T41" s="11" t="s">
        <v>131</v>
      </c>
      <c r="U41" s="22">
        <v>2353.1885714290001</v>
      </c>
      <c r="AC41" s="49"/>
    </row>
    <row r="42" spans="20:29" x14ac:dyDescent="0.3">
      <c r="T42" s="11" t="s">
        <v>132</v>
      </c>
      <c r="U42" s="22">
        <v>2354.5142857139999</v>
      </c>
      <c r="AC42" s="49"/>
    </row>
    <row r="43" spans="20:29" x14ac:dyDescent="0.3">
      <c r="T43" s="11" t="s">
        <v>133</v>
      </c>
      <c r="U43" s="22">
        <v>2387.1017006799998</v>
      </c>
      <c r="AC43" s="49"/>
    </row>
    <row r="44" spans="20:29" x14ac:dyDescent="0.3">
      <c r="T44" s="11" t="s">
        <v>134</v>
      </c>
      <c r="U44" s="22">
        <v>2497.0869841270001</v>
      </c>
      <c r="AC44" s="49"/>
    </row>
    <row r="45" spans="20:29" x14ac:dyDescent="0.3">
      <c r="T45" s="11" t="s">
        <v>135</v>
      </c>
      <c r="U45" s="22">
        <v>2502.565442177</v>
      </c>
      <c r="AC45" s="49"/>
    </row>
    <row r="46" spans="20:29" x14ac:dyDescent="0.3">
      <c r="T46" s="11" t="s">
        <v>136</v>
      </c>
      <c r="U46" s="22">
        <v>2549.355442177</v>
      </c>
      <c r="AC46" s="49"/>
    </row>
    <row r="47" spans="20:29" x14ac:dyDescent="0.3">
      <c r="T47" s="11" t="s">
        <v>137</v>
      </c>
      <c r="U47" s="22">
        <v>2656.9839455780002</v>
      </c>
      <c r="AC47" s="49"/>
    </row>
    <row r="48" spans="20:29" x14ac:dyDescent="0.3">
      <c r="T48" s="11" t="s">
        <v>138</v>
      </c>
      <c r="U48" s="22">
        <v>2658.7779591839999</v>
      </c>
      <c r="AC48" s="49"/>
    </row>
    <row r="49" spans="20:29" x14ac:dyDescent="0.3">
      <c r="T49" s="11" t="s">
        <v>139</v>
      </c>
      <c r="U49" s="22">
        <v>2697.7872108840002</v>
      </c>
      <c r="AC49" s="49"/>
    </row>
    <row r="50" spans="20:29" x14ac:dyDescent="0.3">
      <c r="T50" s="11" t="s">
        <v>140</v>
      </c>
      <c r="U50" s="22">
        <v>2798.8114285709999</v>
      </c>
      <c r="AC50" s="49"/>
    </row>
    <row r="51" spans="20:29" x14ac:dyDescent="0.3">
      <c r="T51" s="11" t="s">
        <v>141</v>
      </c>
      <c r="U51" s="22">
        <v>2804.6900680270001</v>
      </c>
      <c r="AC51" s="49"/>
    </row>
    <row r="52" spans="20:29" x14ac:dyDescent="0.3">
      <c r="T52" s="11" t="s">
        <v>142</v>
      </c>
      <c r="U52" s="22">
        <v>2831.8476190480001</v>
      </c>
      <c r="AC52" s="49"/>
    </row>
    <row r="53" spans="20:29" x14ac:dyDescent="0.3">
      <c r="T53" s="11" t="s">
        <v>143</v>
      </c>
      <c r="U53" s="22">
        <v>2923.572244898</v>
      </c>
      <c r="AC53" s="49"/>
    </row>
    <row r="54" spans="20:29" x14ac:dyDescent="0.3">
      <c r="T54" s="11" t="s">
        <v>144</v>
      </c>
      <c r="U54" s="22">
        <v>2929.5542857139999</v>
      </c>
      <c r="AC54" s="49"/>
    </row>
    <row r="55" spans="20:29" x14ac:dyDescent="0.3">
      <c r="T55" s="11" t="s">
        <v>145</v>
      </c>
      <c r="U55" s="22">
        <v>2982.308571429</v>
      </c>
      <c r="AC55" s="49"/>
    </row>
    <row r="56" spans="20:29" x14ac:dyDescent="0.3">
      <c r="T56" s="11" t="s">
        <v>146</v>
      </c>
      <c r="U56" s="22">
        <v>3117.8826303850001</v>
      </c>
      <c r="AC56" s="49"/>
    </row>
    <row r="57" spans="20:29" x14ac:dyDescent="0.3">
      <c r="T57" s="11" t="s">
        <v>147</v>
      </c>
      <c r="U57" s="22">
        <v>3118.8693877549999</v>
      </c>
      <c r="AC57" s="49"/>
    </row>
    <row r="58" spans="20:29" x14ac:dyDescent="0.3">
      <c r="T58" s="11" t="s">
        <v>148</v>
      </c>
      <c r="U58" s="22">
        <v>3139.0580498869999</v>
      </c>
      <c r="AC58" s="49"/>
    </row>
    <row r="59" spans="20:29" x14ac:dyDescent="0.3">
      <c r="T59" s="11" t="s">
        <v>149</v>
      </c>
      <c r="U59" s="22">
        <v>3166.1104761900001</v>
      </c>
      <c r="AC59" s="49"/>
    </row>
    <row r="60" spans="20:29" x14ac:dyDescent="0.3">
      <c r="T60" s="11" t="s">
        <v>150</v>
      </c>
      <c r="U60" s="22">
        <v>3166.4136054420001</v>
      </c>
      <c r="AC60" s="49"/>
    </row>
    <row r="61" spans="20:29" x14ac:dyDescent="0.3">
      <c r="T61" s="11" t="s">
        <v>151</v>
      </c>
      <c r="U61" s="22">
        <v>3196.1110204080001</v>
      </c>
      <c r="AC61" s="49"/>
    </row>
    <row r="62" spans="20:29" x14ac:dyDescent="0.3">
      <c r="T62" s="11" t="s">
        <v>152</v>
      </c>
      <c r="U62" s="22">
        <v>3236.6497959180001</v>
      </c>
      <c r="AC62" s="49"/>
    </row>
    <row r="63" spans="20:29" x14ac:dyDescent="0.3">
      <c r="T63" s="11" t="s">
        <v>153</v>
      </c>
      <c r="U63" s="22">
        <v>3241.3738775510001</v>
      </c>
      <c r="AC63" s="49"/>
    </row>
    <row r="64" spans="20:29" x14ac:dyDescent="0.3">
      <c r="T64" s="11" t="s">
        <v>154</v>
      </c>
      <c r="U64" s="22">
        <v>3290.9496598639998</v>
      </c>
      <c r="AC64" s="49"/>
    </row>
    <row r="65" spans="20:29" x14ac:dyDescent="0.3">
      <c r="T65" s="11" t="s">
        <v>155</v>
      </c>
      <c r="U65" s="22">
        <v>3470.6866213150001</v>
      </c>
      <c r="AC65" s="49"/>
    </row>
    <row r="66" spans="20:29" x14ac:dyDescent="0.3">
      <c r="T66" s="11" t="s">
        <v>156</v>
      </c>
      <c r="U66" s="22">
        <v>3475.7180952379999</v>
      </c>
      <c r="AC66" s="49"/>
    </row>
    <row r="67" spans="20:29" x14ac:dyDescent="0.3">
      <c r="T67" s="11" t="s">
        <v>157</v>
      </c>
      <c r="U67" s="22">
        <v>3554.5730838999998</v>
      </c>
      <c r="AC67" s="49"/>
    </row>
    <row r="68" spans="20:29" x14ac:dyDescent="0.3">
      <c r="T68" s="11" t="s">
        <v>158</v>
      </c>
      <c r="U68" s="22">
        <v>3751.0196825399998</v>
      </c>
      <c r="AC68" s="49"/>
    </row>
    <row r="69" spans="20:29" x14ac:dyDescent="0.3">
      <c r="T69" s="11" t="s">
        <v>159</v>
      </c>
      <c r="U69" s="22">
        <v>3755.3301587300002</v>
      </c>
      <c r="AC69" s="49"/>
    </row>
    <row r="70" spans="20:29" x14ac:dyDescent="0.3">
      <c r="T70" s="11" t="s">
        <v>160</v>
      </c>
      <c r="U70" s="22">
        <v>3774.486530612</v>
      </c>
      <c r="AC70" s="49"/>
    </row>
    <row r="71" spans="20:29" x14ac:dyDescent="0.3">
      <c r="T71" s="11" t="s">
        <v>161</v>
      </c>
      <c r="U71" s="22">
        <v>3828.548548753</v>
      </c>
      <c r="AC71" s="49"/>
    </row>
    <row r="72" spans="20:29" x14ac:dyDescent="0.3">
      <c r="T72" s="11" t="s">
        <v>162</v>
      </c>
      <c r="U72" s="22">
        <v>3832.6044444439999</v>
      </c>
      <c r="AC72" s="49"/>
    </row>
    <row r="73" spans="20:29" x14ac:dyDescent="0.3">
      <c r="T73" s="11" t="s">
        <v>163</v>
      </c>
      <c r="U73" s="22">
        <v>3882.7798639460002</v>
      </c>
      <c r="AC73" s="49"/>
    </row>
    <row r="74" spans="20:29" x14ac:dyDescent="0.3">
      <c r="T74" s="11" t="s">
        <v>164</v>
      </c>
      <c r="U74" s="22">
        <v>3964.1926530609999</v>
      </c>
      <c r="AC74" s="49"/>
    </row>
    <row r="75" spans="20:29" x14ac:dyDescent="0.3">
      <c r="T75" s="11" t="s">
        <v>165</v>
      </c>
      <c r="U75" s="22">
        <v>3968.7510204079999</v>
      </c>
      <c r="AC75" s="49"/>
    </row>
    <row r="76" spans="20:29" x14ac:dyDescent="0.3">
      <c r="T76" s="11" t="s">
        <v>166</v>
      </c>
      <c r="U76" s="22">
        <v>4060.8653061220002</v>
      </c>
      <c r="AC76" s="49"/>
    </row>
    <row r="77" spans="20:29" x14ac:dyDescent="0.3">
      <c r="T77" s="11" t="s">
        <v>167</v>
      </c>
      <c r="U77" s="22">
        <v>4178.9607029480003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Tabelle33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4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266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266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49.86538875704079</v>
      </c>
      <c r="G2" s="13">
        <f t="shared" ref="G2:G27" si="1">Q2/R2*60</f>
        <v>49.991335438565926</v>
      </c>
      <c r="H2" s="37">
        <f t="shared" ref="H2:H27" si="2">(F2-G2)/G2*100</f>
        <v>-0.25193702152628217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33.690702947999995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327.65678004599999</v>
      </c>
      <c r="T2" s="11" t="s">
        <v>92</v>
      </c>
      <c r="U2" s="22">
        <v>1.1682539679999999</v>
      </c>
      <c r="V2" s="32">
        <f>U3-U2</f>
        <v>33.690702947999995</v>
      </c>
      <c r="W2" s="22">
        <v>1</v>
      </c>
      <c r="X2" s="32">
        <f>U4-U2</f>
        <v>327.65678004599999</v>
      </c>
      <c r="Y2" s="22">
        <v>1</v>
      </c>
      <c r="Z2" s="32">
        <f>X2</f>
        <v>327.65678004599999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75.521927980679749</v>
      </c>
      <c r="G3" s="13">
        <f t="shared" si="1"/>
        <v>69.992845252875568</v>
      </c>
      <c r="H3" s="37">
        <f t="shared" si="2"/>
        <v>7.8994970240576485</v>
      </c>
      <c r="I3" s="13"/>
      <c r="J3" s="11" t="s">
        <v>32</v>
      </c>
      <c r="K3" s="61" t="s">
        <v>76</v>
      </c>
      <c r="L3" s="19">
        <v>44</v>
      </c>
      <c r="M3" s="32">
        <f t="shared" si="3"/>
        <v>34.956734694000033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87.294693878000032</v>
      </c>
      <c r="T3" s="11" t="s">
        <v>93</v>
      </c>
      <c r="U3" s="22">
        <v>34.858956915999997</v>
      </c>
      <c r="V3" s="32">
        <f>U6-U5</f>
        <v>34.956734694000033</v>
      </c>
      <c r="W3" s="22">
        <v>2</v>
      </c>
      <c r="X3" s="32">
        <f>U7-U5</f>
        <v>87.294693878000032</v>
      </c>
      <c r="Y3" s="22">
        <v>2</v>
      </c>
      <c r="Z3" s="32">
        <f t="shared" ref="Z3:Z11" si="5">X3</f>
        <v>87.294693878000032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47.349068821483385</v>
      </c>
      <c r="G4" s="13">
        <f t="shared" si="1"/>
        <v>47.131203541789958</v>
      </c>
      <c r="H4" s="37">
        <f t="shared" si="2"/>
        <v>0.46225273984410781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41.18349206299996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139.398095238</v>
      </c>
      <c r="T4" s="11" t="s">
        <v>94</v>
      </c>
      <c r="U4" s="22">
        <v>328.82503401399998</v>
      </c>
      <c r="V4" s="32">
        <f>U9-U8</f>
        <v>41.18349206299996</v>
      </c>
      <c r="W4" s="22">
        <v>3</v>
      </c>
      <c r="X4" s="32">
        <f>U10-U8</f>
        <v>139.398095238</v>
      </c>
      <c r="Y4" s="22">
        <v>3</v>
      </c>
      <c r="Z4" s="32">
        <f t="shared" si="5"/>
        <v>139.398095238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165.6818880412097</v>
      </c>
      <c r="G5" s="13">
        <f t="shared" si="1"/>
        <v>156.86780015043578</v>
      </c>
      <c r="H5" s="37">
        <f t="shared" si="2"/>
        <v>5.6187999591511026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31.868299320000006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166.76462585000002</v>
      </c>
      <c r="T5" s="11" t="s">
        <v>95</v>
      </c>
      <c r="U5" s="22">
        <v>335.86938775499999</v>
      </c>
      <c r="V5" s="32">
        <f>U12-U11</f>
        <v>31.868299320000006</v>
      </c>
      <c r="W5" s="22">
        <v>4</v>
      </c>
      <c r="X5" s="32">
        <f>U13-U11</f>
        <v>166.76462585000002</v>
      </c>
      <c r="Y5" s="22">
        <v>4</v>
      </c>
      <c r="Z5" s="32">
        <f t="shared" si="5"/>
        <v>166.76462585000002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52.760708539221604</v>
      </c>
      <c r="G6" s="13">
        <f t="shared" si="1"/>
        <v>52.679473234328732</v>
      </c>
      <c r="H6" s="18">
        <f t="shared" si="2"/>
        <v>0.1542067524698294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78.467482992999976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280.18503401400005</v>
      </c>
      <c r="T6" s="11" t="s">
        <v>96</v>
      </c>
      <c r="U6" s="22">
        <v>370.82612244900002</v>
      </c>
      <c r="V6" s="32">
        <f>U15-U14</f>
        <v>78.467482992999976</v>
      </c>
      <c r="W6" s="22">
        <v>5</v>
      </c>
      <c r="X6" s="32">
        <f>U16-U14</f>
        <v>280.18503401400005</v>
      </c>
      <c r="Y6" s="22">
        <v>5</v>
      </c>
      <c r="Z6" s="32">
        <f t="shared" si="5"/>
        <v>280.18503401400005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43.77256624001442</v>
      </c>
      <c r="G7" s="25">
        <f t="shared" si="1"/>
        <v>42.497801407064955</v>
      </c>
      <c r="H7" s="18">
        <f t="shared" si="2"/>
        <v>2.9996018399614068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53.458140588999868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254.13079365099998</v>
      </c>
      <c r="T7" s="11" t="s">
        <v>97</v>
      </c>
      <c r="U7" s="22">
        <v>423.16408163300002</v>
      </c>
      <c r="V7" s="32">
        <f>U18-U17</f>
        <v>53.458140588999868</v>
      </c>
      <c r="W7" s="22">
        <v>6</v>
      </c>
      <c r="X7" s="32">
        <f>U19-U17</f>
        <v>254.13079365099998</v>
      </c>
      <c r="Y7" s="22">
        <v>6</v>
      </c>
      <c r="Z7" s="32">
        <f t="shared" si="5"/>
        <v>254.13079365099998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42.999219968332461</v>
      </c>
      <c r="G8" s="25">
        <f t="shared" si="1"/>
        <v>42.15669050462018</v>
      </c>
      <c r="H8" s="37">
        <f t="shared" si="2"/>
        <v>1.9985664283109332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55.814965986999823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210.64272108899991</v>
      </c>
      <c r="T8" s="11" t="s">
        <v>98</v>
      </c>
      <c r="U8" s="22">
        <v>430.34993197300003</v>
      </c>
      <c r="V8" s="32">
        <f>U21-U20</f>
        <v>55.814965986999823</v>
      </c>
      <c r="W8" s="22">
        <v>7</v>
      </c>
      <c r="X8" s="32">
        <f>U22-U20</f>
        <v>210.64272108899991</v>
      </c>
      <c r="Y8" s="22">
        <v>7</v>
      </c>
      <c r="Z8" s="32">
        <f t="shared" si="5"/>
        <v>210.64272108899991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125.94696969597624</v>
      </c>
      <c r="G9" s="25">
        <f t="shared" si="1"/>
        <v>112.25430881838346</v>
      </c>
      <c r="H9" s="41">
        <f t="shared" si="2"/>
        <v>12.197893356366537</v>
      </c>
      <c r="I9" s="13"/>
      <c r="J9" s="11" t="s">
        <v>37</v>
      </c>
      <c r="K9" s="11" t="s">
        <v>40</v>
      </c>
      <c r="L9" s="19">
        <v>76</v>
      </c>
      <c r="M9" s="32">
        <f t="shared" si="3"/>
        <v>36.205714285999875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110.64163265299999</v>
      </c>
      <c r="T9" s="11" t="s">
        <v>99</v>
      </c>
      <c r="U9" s="22">
        <v>471.53342403599999</v>
      </c>
      <c r="V9" s="32">
        <f>U24-U23</f>
        <v>36.205714285999875</v>
      </c>
      <c r="W9" s="22">
        <v>8</v>
      </c>
      <c r="X9" s="32">
        <f>U25-U23</f>
        <v>110.64163265299999</v>
      </c>
      <c r="Y9" s="22">
        <v>8</v>
      </c>
      <c r="Z9" s="32">
        <f t="shared" si="5"/>
        <v>110.64163265299999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57.941866106724405</v>
      </c>
      <c r="G10" s="25">
        <f t="shared" si="1"/>
        <v>51.552305350222333</v>
      </c>
      <c r="H10" s="41">
        <f t="shared" si="2"/>
        <v>12.394325943513824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40.385306121999974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150.13877550999996</v>
      </c>
      <c r="T10" s="11" t="s">
        <v>100</v>
      </c>
      <c r="U10" s="22">
        <v>569.74802721100002</v>
      </c>
      <c r="V10" s="32">
        <f>U27-U26</f>
        <v>40.385306121999974</v>
      </c>
      <c r="W10" s="22">
        <v>9</v>
      </c>
      <c r="X10" s="32">
        <f>U28-U26</f>
        <v>150.13877550999996</v>
      </c>
      <c r="Y10" s="22">
        <v>9</v>
      </c>
      <c r="Z10" s="32">
        <f t="shared" si="5"/>
        <v>150.13877550999996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41.693679092403457</v>
      </c>
      <c r="G11" s="25">
        <f t="shared" si="1"/>
        <v>43.200400028095849</v>
      </c>
      <c r="H11" s="37">
        <f t="shared" si="2"/>
        <v>-3.4877476475043752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40.293877551000151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186.10938775499994</v>
      </c>
      <c r="T11" s="11" t="s">
        <v>101</v>
      </c>
      <c r="U11" s="22">
        <v>576.41904761900003</v>
      </c>
      <c r="V11" s="32">
        <f>U30-U29</f>
        <v>40.293877551000151</v>
      </c>
      <c r="W11" s="22">
        <v>10</v>
      </c>
      <c r="X11" s="32">
        <f>U31-U29</f>
        <v>186.10938775499994</v>
      </c>
      <c r="Y11" s="22">
        <v>10</v>
      </c>
      <c r="Z11" s="32">
        <f t="shared" si="5"/>
        <v>186.10938775499994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55.038510912602156</v>
      </c>
      <c r="G12" s="25">
        <f t="shared" si="1"/>
        <v>55.051173512319906</v>
      </c>
      <c r="H12" s="18">
        <f t="shared" si="2"/>
        <v>-2.300150734282911E-2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30.524081632000161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62.850612244000331</v>
      </c>
      <c r="T12" s="11" t="s">
        <v>102</v>
      </c>
      <c r="U12" s="22">
        <v>608.28734693900003</v>
      </c>
      <c r="V12" s="32">
        <f>U33-U32</f>
        <v>30.524081632000161</v>
      </c>
      <c r="W12" s="22" t="s">
        <v>68</v>
      </c>
      <c r="X12" s="32">
        <f>U38-U32</f>
        <v>245.27673469399997</v>
      </c>
      <c r="Y12" s="22">
        <v>11</v>
      </c>
      <c r="Z12" s="32">
        <f>V12+X30</f>
        <v>62.850612244000331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70.391215268120632</v>
      </c>
      <c r="G13" s="25">
        <f t="shared" si="1"/>
        <v>68.263349426015637</v>
      </c>
      <c r="H13" s="18">
        <f t="shared" si="2"/>
        <v>3.1171424490548816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20.741224489999922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42.775510204999819</v>
      </c>
      <c r="T13" s="11" t="s">
        <v>103</v>
      </c>
      <c r="U13" s="22">
        <v>743.18367346900004</v>
      </c>
      <c r="V13" s="32">
        <f>U34-U33</f>
        <v>20.741224489999922</v>
      </c>
      <c r="W13" s="22" t="s">
        <v>42</v>
      </c>
      <c r="X13" s="32">
        <f>U41-U39</f>
        <v>163.87918367400016</v>
      </c>
      <c r="Y13" s="22">
        <v>12</v>
      </c>
      <c r="Z13" s="32">
        <f>V13+X31</f>
        <v>42.775510204999819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31.836017121861239</v>
      </c>
      <c r="G14" s="25">
        <f t="shared" si="1"/>
        <v>30.075056116700843</v>
      </c>
      <c r="H14" s="37">
        <f t="shared" si="2"/>
        <v>5.8552210121480881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64.078367346999812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139.65061224499982</v>
      </c>
      <c r="T14" s="11" t="s">
        <v>104</v>
      </c>
      <c r="U14" s="22">
        <v>750.85061224499998</v>
      </c>
      <c r="V14" s="32">
        <f>U35-U34</f>
        <v>64.078367346999812</v>
      </c>
      <c r="W14" s="22" t="s">
        <v>43</v>
      </c>
      <c r="X14" s="32">
        <f>U44-U42</f>
        <v>144.15963718800003</v>
      </c>
      <c r="Y14" s="22">
        <v>13</v>
      </c>
      <c r="Z14" s="32">
        <f>V14+X32</f>
        <v>139.65061224499982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36.592371323266676</v>
      </c>
      <c r="G15" s="25">
        <f t="shared" si="1"/>
        <v>35.147844106046996</v>
      </c>
      <c r="H15" s="37">
        <f t="shared" si="2"/>
        <v>4.1098600894589614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42.631836734999979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163.87918367400016</v>
      </c>
      <c r="T15" s="11" t="s">
        <v>105</v>
      </c>
      <c r="U15" s="22">
        <v>829.31809523799996</v>
      </c>
      <c r="V15" s="32">
        <f>U40-U39</f>
        <v>42.631836734999979</v>
      </c>
      <c r="W15" s="22">
        <v>12</v>
      </c>
      <c r="X15" s="32">
        <f>U47-U45</f>
        <v>176.44408163299977</v>
      </c>
      <c r="Y15" s="22">
        <v>14</v>
      </c>
      <c r="Z15" s="32">
        <f t="shared" ref="Z15:Z27" si="7">X13</f>
        <v>163.87918367400016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88.15707133928862</v>
      </c>
      <c r="G16" s="25">
        <f t="shared" si="1"/>
        <v>77.691621722063388</v>
      </c>
      <c r="H16" s="41">
        <f t="shared" si="2"/>
        <v>13.470499630789897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31.307755102000101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144.15963718800003</v>
      </c>
      <c r="T16" s="11" t="s">
        <v>106</v>
      </c>
      <c r="U16" s="22">
        <v>1031.035646259</v>
      </c>
      <c r="V16" s="32">
        <f>U43-U42</f>
        <v>31.307755102000101</v>
      </c>
      <c r="W16" s="22">
        <v>13</v>
      </c>
      <c r="X16" s="32">
        <f>U50-U48</f>
        <v>120.86857142899999</v>
      </c>
      <c r="Y16" s="22">
        <v>15</v>
      </c>
      <c r="Z16" s="32">
        <f t="shared" si="7"/>
        <v>144.15963718800003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45.359669811267494</v>
      </c>
      <c r="G17" s="13">
        <f t="shared" si="1"/>
        <v>44.631703864002908</v>
      </c>
      <c r="H17" s="37">
        <f t="shared" si="2"/>
        <v>1.6310512130183701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51.91836734699973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176.44408163299977</v>
      </c>
      <c r="T17" s="11" t="s">
        <v>107</v>
      </c>
      <c r="U17" s="22">
        <v>1038.315102041</v>
      </c>
      <c r="V17" s="32">
        <f>U46-U45</f>
        <v>51.91836734699973</v>
      </c>
      <c r="W17" s="22">
        <v>14</v>
      </c>
      <c r="X17" s="32">
        <f>U53-U51</f>
        <v>124.68244897899967</v>
      </c>
      <c r="Y17" s="22">
        <v>16</v>
      </c>
      <c r="Z17" s="32">
        <f t="shared" si="7"/>
        <v>176.44408163299977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46.760484527597988</v>
      </c>
      <c r="G18" s="13">
        <f t="shared" si="1"/>
        <v>42.690998486989329</v>
      </c>
      <c r="H18" s="37">
        <f t="shared" si="2"/>
        <v>9.5324217864074807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32.078367347000039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120.86857142899999</v>
      </c>
      <c r="T18" s="11" t="s">
        <v>108</v>
      </c>
      <c r="U18" s="22">
        <v>1091.7732426299999</v>
      </c>
      <c r="V18" s="32">
        <f>U49-U48</f>
        <v>32.078367347000039</v>
      </c>
      <c r="W18" s="22">
        <v>15</v>
      </c>
      <c r="X18" s="32">
        <f>U56-U54</f>
        <v>169.05142857200008</v>
      </c>
      <c r="Y18" s="22">
        <v>17</v>
      </c>
      <c r="Z18" s="32">
        <f t="shared" si="7"/>
        <v>120.86857142899999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72.11693548333767</v>
      </c>
      <c r="G19" s="25">
        <f t="shared" si="1"/>
        <v>68.092887728167526</v>
      </c>
      <c r="H19" s="37">
        <f t="shared" si="2"/>
        <v>5.9096447359296578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30.367346939000072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124.68244897899967</v>
      </c>
      <c r="T19" s="11" t="s">
        <v>109</v>
      </c>
      <c r="U19" s="22">
        <v>1292.445895692</v>
      </c>
      <c r="V19" s="32">
        <f>U52-U51</f>
        <v>30.367346939000072</v>
      </c>
      <c r="W19" s="22">
        <v>16</v>
      </c>
      <c r="X19" s="32">
        <f>U59-U57</f>
        <v>47.608163264999803</v>
      </c>
      <c r="Y19" s="22">
        <v>18</v>
      </c>
      <c r="Z19" s="32">
        <f t="shared" si="7"/>
        <v>124.68244897899967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70.595499450880453</v>
      </c>
      <c r="G20" s="25">
        <f t="shared" si="1"/>
        <v>69.564629529240221</v>
      </c>
      <c r="H20" s="37">
        <f t="shared" si="2"/>
        <v>1.4818880350781203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47.595102040999791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169.05142857200008</v>
      </c>
      <c r="T20" s="11" t="s">
        <v>110</v>
      </c>
      <c r="U20" s="22">
        <v>1299.9923809520001</v>
      </c>
      <c r="V20" s="32">
        <f>U55-U54</f>
        <v>47.595102040999791</v>
      </c>
      <c r="W20" s="22">
        <v>17</v>
      </c>
      <c r="X20" s="32">
        <f>U62-U60</f>
        <v>79.78956916099969</v>
      </c>
      <c r="Y20" s="22">
        <v>19</v>
      </c>
      <c r="Z20" s="32">
        <f t="shared" si="7"/>
        <v>169.05142857200008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99.166666668732304</v>
      </c>
      <c r="G21" s="25">
        <f t="shared" si="1"/>
        <v>94.521604938879776</v>
      </c>
      <c r="H21" s="37">
        <f t="shared" si="2"/>
        <v>4.9142857157960353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20.571428571000069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47.608163264999803</v>
      </c>
      <c r="T21" s="11" t="s">
        <v>111</v>
      </c>
      <c r="U21" s="22">
        <v>1355.8073469389999</v>
      </c>
      <c r="V21" s="32">
        <f>U58-U57</f>
        <v>20.571428571000069</v>
      </c>
      <c r="W21" s="22">
        <v>18</v>
      </c>
      <c r="X21" s="32">
        <f>U65-U63</f>
        <v>229.00680272099999</v>
      </c>
      <c r="Y21" s="22">
        <v>20</v>
      </c>
      <c r="Z21" s="32">
        <f t="shared" si="7"/>
        <v>47.608163264999803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69.207090476354509</v>
      </c>
      <c r="G22" s="13">
        <f t="shared" si="1"/>
        <v>64.920816774279956</v>
      </c>
      <c r="H22" s="37">
        <f t="shared" si="2"/>
        <v>6.6023101911630135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33.233560090000083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79.78956916099969</v>
      </c>
      <c r="T22" s="11" t="s">
        <v>112</v>
      </c>
      <c r="U22" s="22">
        <v>1510.635102041</v>
      </c>
      <c r="V22" s="32">
        <f>U61-U60</f>
        <v>33.233560090000083</v>
      </c>
      <c r="W22" s="22">
        <v>19</v>
      </c>
      <c r="X22" s="32">
        <f>U68-U66</f>
        <v>254.79256235799994</v>
      </c>
      <c r="Y22" s="22">
        <v>21</v>
      </c>
      <c r="Z22" s="32">
        <f t="shared" si="7"/>
        <v>79.78956916099969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45.062317099000616</v>
      </c>
      <c r="G23" s="13">
        <f t="shared" si="1"/>
        <v>43.623158269978831</v>
      </c>
      <c r="H23" s="37">
        <f t="shared" si="2"/>
        <v>3.2990706911108845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48.599365079000108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229.00680272099999</v>
      </c>
      <c r="T23" s="11" t="s">
        <v>113</v>
      </c>
      <c r="U23" s="22">
        <v>1517.9232653060001</v>
      </c>
      <c r="V23" s="32">
        <f>U64-U63</f>
        <v>48.599365079000108</v>
      </c>
      <c r="W23" s="22">
        <v>20</v>
      </c>
      <c r="X23" s="32">
        <f>U71-U69</f>
        <v>80.219138321999708</v>
      </c>
      <c r="Y23" s="22">
        <v>22</v>
      </c>
      <c r="Z23" s="32">
        <f t="shared" si="7"/>
        <v>229.00680272099999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31.309860566529565</v>
      </c>
      <c r="G24" s="13">
        <f t="shared" si="1"/>
        <v>29.200224414503598</v>
      </c>
      <c r="H24" s="37">
        <f t="shared" si="2"/>
        <v>7.2247258174431073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65.155192744000033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254.79256235799994</v>
      </c>
      <c r="T24" s="11" t="s">
        <v>114</v>
      </c>
      <c r="U24" s="22">
        <v>1554.128979592</v>
      </c>
      <c r="V24" s="32">
        <f>U67-U66</f>
        <v>65.155192744000033</v>
      </c>
      <c r="W24" s="22">
        <v>21</v>
      </c>
      <c r="X24" s="32">
        <f>U74-U72</f>
        <v>173.37614512500022</v>
      </c>
      <c r="Y24" s="22">
        <v>23</v>
      </c>
      <c r="Z24" s="32">
        <f t="shared" si="7"/>
        <v>254.79256235799994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99.616635690240315</v>
      </c>
      <c r="G25" s="13">
        <f t="shared" si="1"/>
        <v>95.7377523699204</v>
      </c>
      <c r="H25" s="37">
        <f t="shared" si="2"/>
        <v>4.0515713230161552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21.080816325999876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80.219138321999708</v>
      </c>
      <c r="T25" s="11" t="s">
        <v>115</v>
      </c>
      <c r="U25" s="22">
        <v>1628.5648979590001</v>
      </c>
      <c r="V25" s="32">
        <f>U70-U69</f>
        <v>21.080816325999876</v>
      </c>
      <c r="W25" s="22">
        <v>22</v>
      </c>
      <c r="X25" s="32">
        <f>U77-U75</f>
        <v>172.57795918400052</v>
      </c>
      <c r="Y25" s="22">
        <v>24</v>
      </c>
      <c r="Z25" s="32">
        <f t="shared" si="7"/>
        <v>80.219138321999708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34.8566879874476</v>
      </c>
      <c r="G26" s="13">
        <f t="shared" si="1"/>
        <v>33.049494761051506</v>
      </c>
      <c r="H26" s="37">
        <f t="shared" si="2"/>
        <v>5.4681417657429776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64.550022676000026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173.37614512500022</v>
      </c>
      <c r="T26" s="11" t="s">
        <v>116</v>
      </c>
      <c r="U26" s="22">
        <v>1636.075102041</v>
      </c>
      <c r="V26" s="32">
        <f>U73-U72</f>
        <v>64.550022676000026</v>
      </c>
      <c r="W26" s="22">
        <v>23</v>
      </c>
      <c r="X26" s="2">
        <f>SUM(X2:X25)</f>
        <v>4094.6949659889997</v>
      </c>
      <c r="Z26" s="32">
        <f t="shared" si="7"/>
        <v>173.37614512500022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68.209002419838811</v>
      </c>
      <c r="G27" s="13">
        <f t="shared" si="1"/>
        <v>63.623420116431305</v>
      </c>
      <c r="H27" s="37">
        <f t="shared" si="2"/>
        <v>7.20738101632364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79.168435373999728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172.57795918400052</v>
      </c>
      <c r="T27" s="11" t="s">
        <v>117</v>
      </c>
      <c r="U27" s="22">
        <v>1676.460408163</v>
      </c>
      <c r="V27" s="32">
        <f>U76-U75</f>
        <v>79.168435373999728</v>
      </c>
      <c r="W27" s="22">
        <v>24</v>
      </c>
      <c r="X27" s="32">
        <f t="shared" ref="X27:X32" si="8">U33-U32</f>
        <v>30.524081632000161</v>
      </c>
      <c r="Y27" s="43" t="str">
        <f>W12</f>
        <v>11a</v>
      </c>
      <c r="Z27" s="32">
        <f t="shared" si="7"/>
        <v>172.57795918400052</v>
      </c>
      <c r="AA27" s="21">
        <v>24</v>
      </c>
      <c r="AC27" s="49"/>
    </row>
    <row r="28" spans="1:29" x14ac:dyDescent="0.3">
      <c r="T28" s="11" t="s">
        <v>118</v>
      </c>
      <c r="U28" s="22">
        <v>1786.213877551</v>
      </c>
      <c r="X28" s="32">
        <f t="shared" si="8"/>
        <v>20.741224489999922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1793.697959184</v>
      </c>
      <c r="X29" s="32">
        <f t="shared" si="8"/>
        <v>64.078367346999812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1833.9918367350001</v>
      </c>
      <c r="X30" s="32">
        <f t="shared" si="8"/>
        <v>32.32653061200017</v>
      </c>
      <c r="Y30" s="21" t="s">
        <v>69</v>
      </c>
      <c r="AC30" s="49"/>
    </row>
    <row r="31" spans="1:29" x14ac:dyDescent="0.3">
      <c r="T31" s="11" t="s">
        <v>121</v>
      </c>
      <c r="U31" s="22">
        <v>1979.8073469389999</v>
      </c>
      <c r="X31" s="32">
        <f t="shared" si="8"/>
        <v>22.034285714999896</v>
      </c>
      <c r="Y31" s="21" t="s">
        <v>70</v>
      </c>
      <c r="AC31" s="49"/>
    </row>
    <row r="32" spans="1:29" x14ac:dyDescent="0.3">
      <c r="T32" s="11" t="s">
        <v>122</v>
      </c>
      <c r="U32" s="22">
        <v>1988.2579591839999</v>
      </c>
      <c r="X32" s="32">
        <f t="shared" si="8"/>
        <v>75.572244898000008</v>
      </c>
      <c r="Y32" s="21" t="s">
        <v>71</v>
      </c>
      <c r="AC32" s="49"/>
    </row>
    <row r="33" spans="20:29" x14ac:dyDescent="0.3">
      <c r="T33" s="11" t="s">
        <v>123</v>
      </c>
      <c r="U33" s="22">
        <v>2018.7820408160001</v>
      </c>
      <c r="AC33" s="49"/>
    </row>
    <row r="34" spans="20:29" x14ac:dyDescent="0.3">
      <c r="T34" s="11" t="s">
        <v>124</v>
      </c>
      <c r="U34" s="22">
        <v>2039.523265306</v>
      </c>
      <c r="AC34" s="49"/>
    </row>
    <row r="35" spans="20:29" x14ac:dyDescent="0.3">
      <c r="T35" s="11" t="s">
        <v>125</v>
      </c>
      <c r="U35" s="22">
        <v>2103.6016326529998</v>
      </c>
      <c r="AC35" s="49"/>
    </row>
    <row r="36" spans="20:29" x14ac:dyDescent="0.3">
      <c r="T36" s="11" t="s">
        <v>126</v>
      </c>
      <c r="U36" s="22">
        <v>2135.928163265</v>
      </c>
      <c r="AC36" s="49"/>
    </row>
    <row r="37" spans="20:29" x14ac:dyDescent="0.3">
      <c r="T37" s="11" t="s">
        <v>127</v>
      </c>
      <c r="U37" s="22">
        <v>2157.9624489799999</v>
      </c>
      <c r="AC37" s="49"/>
    </row>
    <row r="38" spans="20:29" x14ac:dyDescent="0.3">
      <c r="T38" s="11" t="s">
        <v>128</v>
      </c>
      <c r="U38" s="22">
        <v>2233.5346938779999</v>
      </c>
      <c r="AC38" s="49"/>
    </row>
    <row r="39" spans="20:29" x14ac:dyDescent="0.3">
      <c r="T39" s="11" t="s">
        <v>129</v>
      </c>
      <c r="U39" s="22">
        <v>2240.914285714</v>
      </c>
      <c r="AC39" s="49"/>
    </row>
    <row r="40" spans="20:29" x14ac:dyDescent="0.3">
      <c r="T40" s="11" t="s">
        <v>130</v>
      </c>
      <c r="U40" s="22">
        <v>2283.546122449</v>
      </c>
      <c r="AC40" s="49"/>
    </row>
    <row r="41" spans="20:29" x14ac:dyDescent="0.3">
      <c r="T41" s="11" t="s">
        <v>131</v>
      </c>
      <c r="U41" s="22">
        <v>2404.7934693880002</v>
      </c>
      <c r="AC41" s="49"/>
    </row>
    <row r="42" spans="20:29" x14ac:dyDescent="0.3">
      <c r="T42" s="11" t="s">
        <v>132</v>
      </c>
      <c r="U42" s="22">
        <v>2412.2644897959999</v>
      </c>
      <c r="AC42" s="49"/>
    </row>
    <row r="43" spans="20:29" x14ac:dyDescent="0.3">
      <c r="T43" s="11" t="s">
        <v>133</v>
      </c>
      <c r="U43" s="22">
        <v>2443.572244898</v>
      </c>
      <c r="AC43" s="49"/>
    </row>
    <row r="44" spans="20:29" x14ac:dyDescent="0.3">
      <c r="T44" s="11" t="s">
        <v>134</v>
      </c>
      <c r="U44" s="22">
        <v>2556.4241269839999</v>
      </c>
      <c r="AC44" s="49"/>
    </row>
    <row r="45" spans="20:29" x14ac:dyDescent="0.3">
      <c r="T45" s="11" t="s">
        <v>135</v>
      </c>
      <c r="U45" s="22">
        <v>2563.9575510200002</v>
      </c>
      <c r="AC45" s="49"/>
    </row>
    <row r="46" spans="20:29" x14ac:dyDescent="0.3">
      <c r="T46" s="11" t="s">
        <v>136</v>
      </c>
      <c r="U46" s="22">
        <v>2615.8759183669999</v>
      </c>
      <c r="AC46" s="49"/>
    </row>
    <row r="47" spans="20:29" x14ac:dyDescent="0.3">
      <c r="T47" s="11" t="s">
        <v>137</v>
      </c>
      <c r="U47" s="22">
        <v>2740.401632653</v>
      </c>
      <c r="AC47" s="49"/>
    </row>
    <row r="48" spans="20:29" x14ac:dyDescent="0.3">
      <c r="T48" s="11" t="s">
        <v>138</v>
      </c>
      <c r="U48" s="22">
        <v>2748.3036734689999</v>
      </c>
      <c r="AC48" s="49"/>
    </row>
    <row r="49" spans="20:29" x14ac:dyDescent="0.3">
      <c r="T49" s="11" t="s">
        <v>139</v>
      </c>
      <c r="U49" s="22">
        <v>2780.382040816</v>
      </c>
      <c r="AC49" s="49"/>
    </row>
    <row r="50" spans="20:29" x14ac:dyDescent="0.3">
      <c r="T50" s="11" t="s">
        <v>140</v>
      </c>
      <c r="U50" s="22">
        <v>2869.1722448979999</v>
      </c>
      <c r="AC50" s="49"/>
    </row>
    <row r="51" spans="20:29" x14ac:dyDescent="0.3">
      <c r="T51" s="11" t="s">
        <v>141</v>
      </c>
      <c r="U51" s="22">
        <v>2875.8334693880001</v>
      </c>
      <c r="AC51" s="49"/>
    </row>
    <row r="52" spans="20:29" x14ac:dyDescent="0.3">
      <c r="T52" s="11" t="s">
        <v>142</v>
      </c>
      <c r="U52" s="22">
        <v>2906.2008163270002</v>
      </c>
      <c r="AC52" s="49"/>
    </row>
    <row r="53" spans="20:29" x14ac:dyDescent="0.3">
      <c r="T53" s="11" t="s">
        <v>143</v>
      </c>
      <c r="U53" s="22">
        <v>3000.5159183669998</v>
      </c>
      <c r="AC53" s="49"/>
    </row>
    <row r="54" spans="20:29" x14ac:dyDescent="0.3">
      <c r="T54" s="11" t="s">
        <v>144</v>
      </c>
      <c r="U54" s="22">
        <v>3008.1959183670001</v>
      </c>
      <c r="AC54" s="49"/>
    </row>
    <row r="55" spans="20:29" x14ac:dyDescent="0.3">
      <c r="T55" s="11" t="s">
        <v>145</v>
      </c>
      <c r="U55" s="22">
        <v>3055.7910204079999</v>
      </c>
      <c r="AC55" s="49"/>
    </row>
    <row r="56" spans="20:29" x14ac:dyDescent="0.3">
      <c r="T56" s="11" t="s">
        <v>146</v>
      </c>
      <c r="U56" s="22">
        <v>3177.2473469390002</v>
      </c>
      <c r="AC56" s="49"/>
    </row>
    <row r="57" spans="20:29" x14ac:dyDescent="0.3">
      <c r="T57" s="11" t="s">
        <v>147</v>
      </c>
      <c r="U57" s="22">
        <v>3184.927346939</v>
      </c>
      <c r="AC57" s="49"/>
    </row>
    <row r="58" spans="20:29" x14ac:dyDescent="0.3">
      <c r="T58" s="11" t="s">
        <v>148</v>
      </c>
      <c r="U58" s="22">
        <v>3205.4987755100001</v>
      </c>
      <c r="AC58" s="49"/>
    </row>
    <row r="59" spans="20:29" x14ac:dyDescent="0.3">
      <c r="T59" s="11" t="s">
        <v>149</v>
      </c>
      <c r="U59" s="22">
        <v>3232.5355102039998</v>
      </c>
      <c r="AC59" s="49"/>
    </row>
    <row r="60" spans="20:29" x14ac:dyDescent="0.3">
      <c r="T60" s="11" t="s">
        <v>150</v>
      </c>
      <c r="U60" s="22">
        <v>3238.9921088440001</v>
      </c>
      <c r="AC60" s="49"/>
    </row>
    <row r="61" spans="20:29" x14ac:dyDescent="0.3">
      <c r="T61" s="11" t="s">
        <v>151</v>
      </c>
      <c r="U61" s="22">
        <v>3272.2256689340002</v>
      </c>
      <c r="AC61" s="49"/>
    </row>
    <row r="62" spans="20:29" x14ac:dyDescent="0.3">
      <c r="T62" s="11" t="s">
        <v>152</v>
      </c>
      <c r="U62" s="22">
        <v>3318.7816780049998</v>
      </c>
      <c r="AC62" s="49"/>
    </row>
    <row r="63" spans="20:29" x14ac:dyDescent="0.3">
      <c r="T63" s="11" t="s">
        <v>153</v>
      </c>
      <c r="U63" s="22">
        <v>3326.9551020409999</v>
      </c>
      <c r="AC63" s="49"/>
    </row>
    <row r="64" spans="20:29" x14ac:dyDescent="0.3">
      <c r="T64" s="11" t="s">
        <v>154</v>
      </c>
      <c r="U64" s="22">
        <v>3375.55446712</v>
      </c>
      <c r="AC64" s="49"/>
    </row>
    <row r="65" spans="20:29" x14ac:dyDescent="0.3">
      <c r="T65" s="11" t="s">
        <v>155</v>
      </c>
      <c r="U65" s="22">
        <v>3555.9619047619999</v>
      </c>
      <c r="AC65" s="49"/>
    </row>
    <row r="66" spans="20:29" x14ac:dyDescent="0.3">
      <c r="T66" s="11" t="s">
        <v>156</v>
      </c>
      <c r="U66" s="22">
        <v>3564.0540589570001</v>
      </c>
      <c r="AC66" s="49"/>
    </row>
    <row r="67" spans="20:29" x14ac:dyDescent="0.3">
      <c r="T67" s="11" t="s">
        <v>157</v>
      </c>
      <c r="U67" s="22">
        <v>3629.2092517010001</v>
      </c>
      <c r="AC67" s="49"/>
    </row>
    <row r="68" spans="20:29" x14ac:dyDescent="0.3">
      <c r="T68" s="11" t="s">
        <v>158</v>
      </c>
      <c r="U68" s="22">
        <v>3818.846621315</v>
      </c>
      <c r="AC68" s="49"/>
    </row>
    <row r="69" spans="20:29" x14ac:dyDescent="0.3">
      <c r="T69" s="11" t="s">
        <v>159</v>
      </c>
      <c r="U69" s="22">
        <v>3826.4511564630002</v>
      </c>
      <c r="AC69" s="49"/>
    </row>
    <row r="70" spans="20:29" x14ac:dyDescent="0.3">
      <c r="T70" s="11" t="s">
        <v>160</v>
      </c>
      <c r="U70" s="22">
        <v>3847.5319727890001</v>
      </c>
      <c r="AC70" s="49"/>
    </row>
    <row r="71" spans="20:29" x14ac:dyDescent="0.3">
      <c r="T71" s="11" t="s">
        <v>161</v>
      </c>
      <c r="U71" s="22">
        <v>3906.6702947849999</v>
      </c>
      <c r="AC71" s="49"/>
    </row>
    <row r="72" spans="20:29" x14ac:dyDescent="0.3">
      <c r="T72" s="11" t="s">
        <v>162</v>
      </c>
      <c r="U72" s="22">
        <v>3911.9528344669998</v>
      </c>
      <c r="AC72" s="49"/>
    </row>
    <row r="73" spans="20:29" x14ac:dyDescent="0.3">
      <c r="T73" s="11" t="s">
        <v>163</v>
      </c>
      <c r="U73" s="22">
        <v>3976.5028571429998</v>
      </c>
      <c r="AC73" s="49"/>
    </row>
    <row r="74" spans="20:29" x14ac:dyDescent="0.3">
      <c r="T74" s="11" t="s">
        <v>164</v>
      </c>
      <c r="U74" s="22">
        <v>4085.328979592</v>
      </c>
      <c r="AC74" s="49"/>
    </row>
    <row r="75" spans="20:29" x14ac:dyDescent="0.3">
      <c r="T75" s="11" t="s">
        <v>165</v>
      </c>
      <c r="U75" s="22">
        <v>4093.0220408159998</v>
      </c>
      <c r="AC75" s="49"/>
    </row>
    <row r="76" spans="20:29" x14ac:dyDescent="0.3">
      <c r="T76" s="11" t="s">
        <v>166</v>
      </c>
      <c r="U76" s="22">
        <v>4172.1904761899996</v>
      </c>
      <c r="AC76" s="49"/>
    </row>
    <row r="77" spans="20:29" x14ac:dyDescent="0.3">
      <c r="T77" s="11" t="s">
        <v>167</v>
      </c>
      <c r="U77" s="22">
        <v>4265.6000000000004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Tabelle82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109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234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51.651332590039885</v>
      </c>
      <c r="G2" s="13">
        <f t="shared" ref="G2:G27" si="1">Q2/R2*60</f>
        <v>49.88968930681709</v>
      </c>
      <c r="H2" s="41">
        <f t="shared" ref="H2:H27" si="2">(F2-G2)/G2*100</f>
        <v>3.5310768772057259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32.525782313000001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328.32435374099998</v>
      </c>
      <c r="T2" s="11" t="s">
        <v>92</v>
      </c>
      <c r="U2" s="22">
        <v>6.582857143</v>
      </c>
      <c r="V2" s="32">
        <f>U3-U2</f>
        <v>32.525782313000001</v>
      </c>
      <c r="W2" s="22">
        <v>1</v>
      </c>
      <c r="X2" s="32">
        <f>U4-U2</f>
        <v>328.32435374099998</v>
      </c>
      <c r="Y2" s="22">
        <v>1</v>
      </c>
      <c r="Z2" s="32">
        <f>X2</f>
        <v>328.32435374099998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66.254803052854697</v>
      </c>
      <c r="G3" s="13">
        <f t="shared" si="1"/>
        <v>60.046944583272712</v>
      </c>
      <c r="H3" s="41">
        <f t="shared" si="2"/>
        <v>10.338341963383279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39.846167799999989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101.753786848</v>
      </c>
      <c r="T3" s="11" t="s">
        <v>93</v>
      </c>
      <c r="U3" s="22">
        <v>39.108639455999999</v>
      </c>
      <c r="V3" s="32">
        <f>U6-U5</f>
        <v>39.846167799999989</v>
      </c>
      <c r="W3" s="22">
        <v>2</v>
      </c>
      <c r="X3" s="32">
        <f>U7-U5</f>
        <v>101.753786848</v>
      </c>
      <c r="Y3" s="22">
        <v>2</v>
      </c>
      <c r="Z3" s="32">
        <f t="shared" ref="Z3:Z11" si="5">X3</f>
        <v>101.753786848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45.35448170534017</v>
      </c>
      <c r="G4" s="13">
        <f t="shared" si="1"/>
        <v>45.176535525412142</v>
      </c>
      <c r="H4" s="37">
        <f t="shared" si="2"/>
        <v>0.39389071751182059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42.994648526000049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145.42947845800006</v>
      </c>
      <c r="T4" s="11" t="s">
        <v>94</v>
      </c>
      <c r="U4" s="22">
        <v>334.90721088399999</v>
      </c>
      <c r="V4" s="32">
        <f>U9-U8</f>
        <v>42.994648526000049</v>
      </c>
      <c r="W4" s="22">
        <v>3</v>
      </c>
      <c r="X4" s="32">
        <f>U10-U8</f>
        <v>145.42947845800006</v>
      </c>
      <c r="Y4" s="22">
        <v>3</v>
      </c>
      <c r="Z4" s="32">
        <f t="shared" si="5"/>
        <v>145.42947845800006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155.47910813038041</v>
      </c>
      <c r="G5" s="13">
        <f t="shared" si="1"/>
        <v>148.2192963524555</v>
      </c>
      <c r="H5" s="37">
        <f t="shared" si="2"/>
        <v>4.8980206738139991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33.959546485000033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176.49523809499999</v>
      </c>
      <c r="T5" s="11" t="s">
        <v>95</v>
      </c>
      <c r="U5" s="22">
        <v>340.51845804999999</v>
      </c>
      <c r="V5" s="32">
        <f>U12-U11</f>
        <v>33.959546485000033</v>
      </c>
      <c r="W5" s="22">
        <v>4</v>
      </c>
      <c r="X5" s="32">
        <f>U13-U11</f>
        <v>176.49523809499999</v>
      </c>
      <c r="Y5" s="22">
        <v>4</v>
      </c>
      <c r="Z5" s="32">
        <f t="shared" si="5"/>
        <v>176.49523809499999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47.690744431671646</v>
      </c>
      <c r="G6" s="13">
        <f t="shared" si="1"/>
        <v>49.397890263344749</v>
      </c>
      <c r="H6" s="18">
        <f t="shared" si="2"/>
        <v>-3.4559083850993417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86.809297052000034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298.79818594100004</v>
      </c>
      <c r="T6" s="11" t="s">
        <v>96</v>
      </c>
      <c r="U6" s="22">
        <v>380.36462584999998</v>
      </c>
      <c r="V6" s="32">
        <f>U15-U14</f>
        <v>86.809297052000034</v>
      </c>
      <c r="W6" s="22">
        <v>5</v>
      </c>
      <c r="X6" s="32">
        <f>U16-U14</f>
        <v>298.79818594100004</v>
      </c>
      <c r="Y6" s="22">
        <v>5</v>
      </c>
      <c r="Z6" s="32">
        <f t="shared" si="5"/>
        <v>298.79818594100004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42.247189907039754</v>
      </c>
      <c r="G7" s="25">
        <f t="shared" si="1"/>
        <v>40.951074694812569</v>
      </c>
      <c r="H7" s="18">
        <f t="shared" si="2"/>
        <v>3.1650334500045965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55.388299319999987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263.72934240399991</v>
      </c>
      <c r="T7" s="11" t="s">
        <v>97</v>
      </c>
      <c r="U7" s="22">
        <v>442.272244898</v>
      </c>
      <c r="V7" s="32">
        <f>U18-U17</f>
        <v>55.388299319999987</v>
      </c>
      <c r="W7" s="22">
        <v>6</v>
      </c>
      <c r="X7" s="32">
        <f>U19-U17</f>
        <v>263.72934240399991</v>
      </c>
      <c r="Y7" s="22">
        <v>6</v>
      </c>
      <c r="Z7" s="32">
        <f t="shared" si="5"/>
        <v>263.72934240399991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42.406700450971478</v>
      </c>
      <c r="G8" s="25">
        <f t="shared" si="1"/>
        <v>42.686351111019832</v>
      </c>
      <c r="H8" s="37">
        <f t="shared" si="2"/>
        <v>-0.6551289880014125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56.594829932000039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208.02902494299997</v>
      </c>
      <c r="T8" s="11" t="s">
        <v>98</v>
      </c>
      <c r="U8" s="22">
        <v>447.16698412699998</v>
      </c>
      <c r="V8" s="32">
        <f>U21-U20</f>
        <v>56.594829932000039</v>
      </c>
      <c r="W8" s="22">
        <v>7</v>
      </c>
      <c r="X8" s="32">
        <f>U22-U20</f>
        <v>208.02902494299997</v>
      </c>
      <c r="Y8" s="22">
        <v>7</v>
      </c>
      <c r="Z8" s="32">
        <f t="shared" si="5"/>
        <v>208.02902494299997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110.13406939970859</v>
      </c>
      <c r="G9" s="25">
        <f t="shared" si="1"/>
        <v>94.760017826647641</v>
      </c>
      <c r="H9" s="41">
        <f t="shared" si="2"/>
        <v>16.22419658171232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41.404081632999805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131.067936508</v>
      </c>
      <c r="T9" s="11" t="s">
        <v>99</v>
      </c>
      <c r="U9" s="22">
        <v>490.16163265300003</v>
      </c>
      <c r="V9" s="32">
        <f>U24-U23</f>
        <v>41.404081632999805</v>
      </c>
      <c r="W9" s="22">
        <v>8</v>
      </c>
      <c r="X9" s="32">
        <f>U25-U23</f>
        <v>131.067936508</v>
      </c>
      <c r="Y9" s="22">
        <v>8</v>
      </c>
      <c r="Z9" s="32">
        <f t="shared" si="5"/>
        <v>131.067936508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51.87588475655761</v>
      </c>
      <c r="G10" s="25">
        <f t="shared" si="1"/>
        <v>48.996736364207976</v>
      </c>
      <c r="H10" s="37">
        <f t="shared" si="2"/>
        <v>5.8762044291032556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45.107664398999987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157.96970521599997</v>
      </c>
      <c r="T10" s="11" t="s">
        <v>100</v>
      </c>
      <c r="U10" s="22">
        <v>592.59646258500004</v>
      </c>
      <c r="V10" s="32">
        <f>U27-U26</f>
        <v>45.107664398999987</v>
      </c>
      <c r="W10" s="22">
        <v>9</v>
      </c>
      <c r="X10" s="32">
        <f>U28-U26</f>
        <v>157.96970521599997</v>
      </c>
      <c r="Y10" s="22">
        <v>9</v>
      </c>
      <c r="Z10" s="32">
        <f t="shared" si="5"/>
        <v>157.96970521599997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38.631060545246058</v>
      </c>
      <c r="G11" s="25">
        <f t="shared" si="1"/>
        <v>38.973355610365054</v>
      </c>
      <c r="H11" s="37">
        <f t="shared" si="2"/>
        <v>-0.87827968559105096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43.488321994999978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206.29478458000017</v>
      </c>
      <c r="T11" s="11" t="s">
        <v>101</v>
      </c>
      <c r="U11" s="22">
        <v>596.86857142899999</v>
      </c>
      <c r="V11" s="32">
        <f>U30-U29</f>
        <v>43.488321994999978</v>
      </c>
      <c r="W11" s="22">
        <v>10</v>
      </c>
      <c r="X11" s="32">
        <f>U31-U29</f>
        <v>206.29478458000017</v>
      </c>
      <c r="Y11" s="22">
        <v>10</v>
      </c>
      <c r="Z11" s="32">
        <f t="shared" si="5"/>
        <v>206.29478458000017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49.406756151196966</v>
      </c>
      <c r="G12" s="25">
        <f t="shared" si="1"/>
        <v>49.178615406578736</v>
      </c>
      <c r="H12" s="18">
        <f t="shared" si="2"/>
        <v>0.46390233383372376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34.003446711999914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70.355782312999963</v>
      </c>
      <c r="T12" s="11" t="s">
        <v>102</v>
      </c>
      <c r="U12" s="22">
        <v>630.82811791400002</v>
      </c>
      <c r="V12" s="32">
        <f>U33-U32</f>
        <v>34.003446711999914</v>
      </c>
      <c r="W12" s="22" t="s">
        <v>68</v>
      </c>
      <c r="X12" s="32">
        <f>U38-U32</f>
        <v>255.70031745999995</v>
      </c>
      <c r="Y12" s="22">
        <v>11</v>
      </c>
      <c r="Z12" s="32">
        <f>V12+X30</f>
        <v>70.355782312999963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57.269874399284369</v>
      </c>
      <c r="G13" s="25">
        <f t="shared" si="1"/>
        <v>56.749795454109432</v>
      </c>
      <c r="H13" s="18">
        <f t="shared" si="2"/>
        <v>0.91644197307371389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25.49333333300001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51.453922901999704</v>
      </c>
      <c r="T13" s="11" t="s">
        <v>103</v>
      </c>
      <c r="U13" s="22">
        <v>773.36380952399998</v>
      </c>
      <c r="V13" s="32">
        <f>U34-U33</f>
        <v>25.49333333300001</v>
      </c>
      <c r="W13" s="22" t="s">
        <v>42</v>
      </c>
      <c r="X13" s="32">
        <f>U41-U39</f>
        <v>177.86049886699993</v>
      </c>
      <c r="Y13" s="22">
        <v>12</v>
      </c>
      <c r="Z13" s="32">
        <f>V13+X31</f>
        <v>51.453922901999704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32.338072397235678</v>
      </c>
      <c r="G14" s="25">
        <f t="shared" si="1"/>
        <v>31.368890839894082</v>
      </c>
      <c r="H14" s="37">
        <f t="shared" si="2"/>
        <v>3.0896264783102172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63.083537415000137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133.89061224500028</v>
      </c>
      <c r="T14" s="11" t="s">
        <v>104</v>
      </c>
      <c r="U14" s="22">
        <v>778.16653061199997</v>
      </c>
      <c r="V14" s="32">
        <f>U35-U34</f>
        <v>63.083537415000137</v>
      </c>
      <c r="W14" s="22" t="s">
        <v>43</v>
      </c>
      <c r="X14" s="32">
        <f>U44-U42</f>
        <v>133.88625850300014</v>
      </c>
      <c r="Y14" s="22">
        <v>13</v>
      </c>
      <c r="Z14" s="32">
        <f>V14+X32</f>
        <v>133.89061224500028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34.367670530483458</v>
      </c>
      <c r="G15" s="25">
        <f t="shared" si="1"/>
        <v>32.384931093143948</v>
      </c>
      <c r="H15" s="37">
        <f t="shared" si="2"/>
        <v>6.1224136362583357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45.39149659900022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177.86049886699993</v>
      </c>
      <c r="T15" s="11" t="s">
        <v>105</v>
      </c>
      <c r="U15" s="22">
        <v>864.97582766400001</v>
      </c>
      <c r="V15" s="32">
        <f>U40-U39</f>
        <v>45.39149659900022</v>
      </c>
      <c r="W15" s="22">
        <v>12</v>
      </c>
      <c r="X15" s="32">
        <f>U47-U45</f>
        <v>185.57605442099975</v>
      </c>
      <c r="Y15" s="22">
        <v>14</v>
      </c>
      <c r="Z15" s="32">
        <f t="shared" ref="Z15:Z27" si="7">X13</f>
        <v>177.86049886699993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95.804367538136546</v>
      </c>
      <c r="G16" s="25">
        <f t="shared" si="1"/>
        <v>83.653065857755891</v>
      </c>
      <c r="H16" s="41">
        <f t="shared" si="2"/>
        <v>14.525829455005024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28.808707483000035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133.88625850300014</v>
      </c>
      <c r="T16" s="11" t="s">
        <v>106</v>
      </c>
      <c r="U16" s="22">
        <v>1076.964716553</v>
      </c>
      <c r="V16" s="32">
        <f>U43-U42</f>
        <v>28.808707483000035</v>
      </c>
      <c r="W16" s="22">
        <v>13</v>
      </c>
      <c r="X16" s="32">
        <f>U50-U48</f>
        <v>118.32163265300005</v>
      </c>
      <c r="Y16" s="22">
        <v>15</v>
      </c>
      <c r="Z16" s="32">
        <f t="shared" si="7"/>
        <v>133.88625850300014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42.330012325607832</v>
      </c>
      <c r="G17" s="13">
        <f t="shared" si="1"/>
        <v>42.435431794097177</v>
      </c>
      <c r="H17" s="37">
        <f t="shared" si="2"/>
        <v>-0.24842322566871719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55.634285713999816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185.57605442099975</v>
      </c>
      <c r="T17" s="11" t="s">
        <v>107</v>
      </c>
      <c r="U17" s="22">
        <v>1083.0280272110001</v>
      </c>
      <c r="V17" s="32">
        <f>U46-U45</f>
        <v>55.634285713999816</v>
      </c>
      <c r="W17" s="22">
        <v>14</v>
      </c>
      <c r="X17" s="32">
        <f>U53-U51</f>
        <v>130.66666666699984</v>
      </c>
      <c r="Y17" s="22">
        <v>16</v>
      </c>
      <c r="Z17" s="32">
        <f t="shared" si="7"/>
        <v>185.57605442099975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47.067110655888506</v>
      </c>
      <c r="G18" s="13">
        <f t="shared" si="1"/>
        <v>43.609945910167156</v>
      </c>
      <c r="H18" s="37">
        <f t="shared" si="2"/>
        <v>7.9274685477547262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31.869387754999934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118.32163265300005</v>
      </c>
      <c r="T18" s="11" t="s">
        <v>108</v>
      </c>
      <c r="U18" s="22">
        <v>1138.4163265310001</v>
      </c>
      <c r="V18" s="32">
        <f>U49-U48</f>
        <v>31.869387754999934</v>
      </c>
      <c r="W18" s="22">
        <v>15</v>
      </c>
      <c r="X18" s="32">
        <f>U56-U54</f>
        <v>204.84934240300026</v>
      </c>
      <c r="Y18" s="22">
        <v>17</v>
      </c>
      <c r="Z18" s="32">
        <f t="shared" si="7"/>
        <v>118.32163265300005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78.902477880231231</v>
      </c>
      <c r="G19" s="25">
        <f t="shared" si="1"/>
        <v>64.974397959017992</v>
      </c>
      <c r="H19" s="41">
        <f t="shared" si="2"/>
        <v>21.436258524470283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27.755782313000054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130.66666666699984</v>
      </c>
      <c r="T19" s="11" t="s">
        <v>109</v>
      </c>
      <c r="U19" s="22">
        <v>1346.757369615</v>
      </c>
      <c r="V19" s="32">
        <f>U52-U51</f>
        <v>27.755782313000054</v>
      </c>
      <c r="W19" s="22">
        <v>16</v>
      </c>
      <c r="X19" s="32">
        <f>U59-U57</f>
        <v>52.231700679999904</v>
      </c>
      <c r="Y19" s="22">
        <v>18</v>
      </c>
      <c r="Z19" s="32">
        <f t="shared" si="7"/>
        <v>130.66666666699984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57.788787939206692</v>
      </c>
      <c r="G20" s="25">
        <f t="shared" si="1"/>
        <v>57.408043697131049</v>
      </c>
      <c r="H20" s="37">
        <f t="shared" si="2"/>
        <v>0.66322455453166862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58.142766440000287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204.84934240300026</v>
      </c>
      <c r="T20" s="11" t="s">
        <v>110</v>
      </c>
      <c r="U20" s="22">
        <v>1351.5392290249999</v>
      </c>
      <c r="V20" s="32">
        <f>U55-U54</f>
        <v>58.142766440000287</v>
      </c>
      <c r="W20" s="22">
        <v>17</v>
      </c>
      <c r="X20" s="32">
        <f>U62-U60</f>
        <v>76.923038549000012</v>
      </c>
      <c r="Y20" s="22">
        <v>19</v>
      </c>
      <c r="Z20" s="32">
        <f t="shared" si="7"/>
        <v>204.84934240300026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91.441697837678092</v>
      </c>
      <c r="G21" s="25">
        <f t="shared" si="1"/>
        <v>86.154575505198892</v>
      </c>
      <c r="H21" s="37">
        <f t="shared" si="2"/>
        <v>6.1367864695243668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22.309297052000147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52.231700679999904</v>
      </c>
      <c r="T21" s="11" t="s">
        <v>111</v>
      </c>
      <c r="U21" s="22">
        <v>1408.134058957</v>
      </c>
      <c r="V21" s="32">
        <f>U58-U57</f>
        <v>22.309297052000147</v>
      </c>
      <c r="W21" s="22">
        <v>18</v>
      </c>
      <c r="X21" s="32">
        <f>U65-U63</f>
        <v>252.10775510200028</v>
      </c>
      <c r="Y21" s="22">
        <v>20</v>
      </c>
      <c r="Z21" s="32">
        <f t="shared" si="7"/>
        <v>52.231700679999904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70.833318294329743</v>
      </c>
      <c r="G22" s="13">
        <f t="shared" si="1"/>
        <v>67.340085593477113</v>
      </c>
      <c r="H22" s="37">
        <f t="shared" si="2"/>
        <v>5.1874491546399248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32.470566893999603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76.923038549000012</v>
      </c>
      <c r="T22" s="11" t="s">
        <v>112</v>
      </c>
      <c r="U22" s="22">
        <v>1559.5682539679999</v>
      </c>
      <c r="V22" s="32">
        <f>U61-U60</f>
        <v>32.470566893999603</v>
      </c>
      <c r="W22" s="22">
        <v>19</v>
      </c>
      <c r="X22" s="32">
        <f>U68-U66</f>
        <v>256.21405895599992</v>
      </c>
      <c r="Y22" s="22">
        <v>21</v>
      </c>
      <c r="Z22" s="32">
        <f t="shared" si="7"/>
        <v>76.923038549000012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41.37144903549477</v>
      </c>
      <c r="G23" s="13">
        <f t="shared" si="1"/>
        <v>39.625913117817994</v>
      </c>
      <c r="H23" s="37">
        <f t="shared" si="2"/>
        <v>4.4050364530070256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52.935056689000248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252.10775510200028</v>
      </c>
      <c r="T23" s="11" t="s">
        <v>113</v>
      </c>
      <c r="U23" s="22">
        <v>1563.9161904760001</v>
      </c>
      <c r="V23" s="32">
        <f>U64-U63</f>
        <v>52.935056689000248</v>
      </c>
      <c r="W23" s="22">
        <v>20</v>
      </c>
      <c r="X23" s="32">
        <f>U71-U69</f>
        <v>86.408163264999985</v>
      </c>
      <c r="Y23" s="22">
        <v>22</v>
      </c>
      <c r="Z23" s="32">
        <f t="shared" si="7"/>
        <v>252.10775510200028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29.678708288337134</v>
      </c>
      <c r="G24" s="13">
        <f t="shared" si="1"/>
        <v>29.038219176246233</v>
      </c>
      <c r="H24" s="37">
        <f t="shared" si="2"/>
        <v>2.2056762785743826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68.736145123999904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256.21405895599992</v>
      </c>
      <c r="T24" s="11" t="s">
        <v>114</v>
      </c>
      <c r="U24" s="22">
        <v>1605.3202721089999</v>
      </c>
      <c r="V24" s="32">
        <f>U67-U66</f>
        <v>68.736145123999904</v>
      </c>
      <c r="W24" s="22">
        <v>21</v>
      </c>
      <c r="X24" s="32">
        <f>U74-U72</f>
        <v>176.89015872999971</v>
      </c>
      <c r="Y24" s="22">
        <v>23</v>
      </c>
      <c r="Z24" s="32">
        <f t="shared" si="7"/>
        <v>256.21405895599992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92.617038896763006</v>
      </c>
      <c r="G25" s="13">
        <f t="shared" si="1"/>
        <v>88.880491261533606</v>
      </c>
      <c r="H25" s="37">
        <f t="shared" si="2"/>
        <v>4.204013256671244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22.6740136049998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86.408163264999985</v>
      </c>
      <c r="T25" s="11" t="s">
        <v>115</v>
      </c>
      <c r="U25" s="22">
        <v>1694.9841269840001</v>
      </c>
      <c r="V25" s="32">
        <f>U70-U69</f>
        <v>22.6740136049998</v>
      </c>
      <c r="W25" s="22">
        <v>22</v>
      </c>
      <c r="X25" s="32">
        <f>U77-U75</f>
        <v>226.59918367299997</v>
      </c>
      <c r="Y25" s="22">
        <v>24</v>
      </c>
      <c r="Z25" s="32">
        <f t="shared" si="7"/>
        <v>86.408163264999985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32.842823136045268</v>
      </c>
      <c r="G26" s="13">
        <f t="shared" si="1"/>
        <v>32.39294961991699</v>
      </c>
      <c r="H26" s="37">
        <f t="shared" si="2"/>
        <v>1.388800715609025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68.508117913000206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176.89015872999971</v>
      </c>
      <c r="T26" s="11" t="s">
        <v>116</v>
      </c>
      <c r="U26" s="22">
        <v>1699.780498866</v>
      </c>
      <c r="V26" s="32">
        <f>U73-U72</f>
        <v>68.508117913000206</v>
      </c>
      <c r="W26" s="22">
        <v>23</v>
      </c>
      <c r="X26" s="2">
        <f>SUM(X2:X25)</f>
        <v>4352.126666662999</v>
      </c>
      <c r="Z26" s="32">
        <f t="shared" si="7"/>
        <v>176.89015872999971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50.56446023819268</v>
      </c>
      <c r="G27" s="13">
        <f t="shared" si="1"/>
        <v>48.455602628493949</v>
      </c>
      <c r="H27" s="37">
        <f t="shared" si="2"/>
        <v>4.3521440149392205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106.79437641700042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226.59918367299997</v>
      </c>
      <c r="T27" s="11" t="s">
        <v>117</v>
      </c>
      <c r="U27" s="22">
        <v>1744.888163265</v>
      </c>
      <c r="V27" s="32">
        <f>U76-U75</f>
        <v>106.79437641700042</v>
      </c>
      <c r="W27" s="22">
        <v>24</v>
      </c>
      <c r="X27" s="32">
        <f t="shared" ref="X27:X32" si="8">U33-U32</f>
        <v>34.003446711999914</v>
      </c>
      <c r="Y27" s="43" t="str">
        <f>W12</f>
        <v>11a</v>
      </c>
      <c r="Z27" s="32">
        <f t="shared" si="7"/>
        <v>226.59918367299997</v>
      </c>
      <c r="AA27" s="21">
        <v>24</v>
      </c>
      <c r="AC27" s="49"/>
    </row>
    <row r="28" spans="1:29" x14ac:dyDescent="0.3">
      <c r="T28" s="11" t="s">
        <v>118</v>
      </c>
      <c r="U28" s="22">
        <v>1857.750204082</v>
      </c>
      <c r="X28" s="32">
        <f t="shared" si="8"/>
        <v>25.49333333300001</v>
      </c>
      <c r="Y28" s="43" t="str">
        <f>W13</f>
        <v>11b</v>
      </c>
      <c r="AC28" s="49"/>
    </row>
    <row r="29" spans="1:29" x14ac:dyDescent="0.3">
      <c r="T29" s="11" t="s">
        <v>119</v>
      </c>
      <c r="U29" s="22">
        <v>1863.00952381</v>
      </c>
      <c r="X29" s="32">
        <f t="shared" si="8"/>
        <v>63.083537415000137</v>
      </c>
      <c r="Y29" s="43" t="str">
        <f>W14</f>
        <v>11c</v>
      </c>
      <c r="AC29" s="49"/>
    </row>
    <row r="30" spans="1:29" x14ac:dyDescent="0.3">
      <c r="T30" s="11" t="s">
        <v>120</v>
      </c>
      <c r="U30" s="22">
        <v>1906.497845805</v>
      </c>
      <c r="X30" s="32">
        <f t="shared" si="8"/>
        <v>36.35233560100005</v>
      </c>
      <c r="Y30" s="21" t="s">
        <v>69</v>
      </c>
      <c r="AC30" s="49"/>
    </row>
    <row r="31" spans="1:29" x14ac:dyDescent="0.3">
      <c r="T31" s="11" t="s">
        <v>121</v>
      </c>
      <c r="U31" s="22">
        <v>2069.3043083900002</v>
      </c>
      <c r="X31" s="32">
        <f t="shared" si="8"/>
        <v>25.960589568999694</v>
      </c>
      <c r="Y31" s="21" t="s">
        <v>70</v>
      </c>
      <c r="AC31" s="49"/>
    </row>
    <row r="32" spans="1:29" x14ac:dyDescent="0.3">
      <c r="T32" s="11" t="s">
        <v>122</v>
      </c>
      <c r="U32" s="22">
        <v>2074.082539683</v>
      </c>
      <c r="X32" s="32">
        <f t="shared" si="8"/>
        <v>70.807074830000147</v>
      </c>
      <c r="Y32" s="21" t="s">
        <v>71</v>
      </c>
      <c r="AC32" s="49"/>
    </row>
    <row r="33" spans="20:29" x14ac:dyDescent="0.3">
      <c r="T33" s="11" t="s">
        <v>123</v>
      </c>
      <c r="U33" s="22">
        <v>2108.085986395</v>
      </c>
      <c r="AC33" s="49"/>
    </row>
    <row r="34" spans="20:29" x14ac:dyDescent="0.3">
      <c r="T34" s="11" t="s">
        <v>124</v>
      </c>
      <c r="U34" s="22">
        <v>2133.579319728</v>
      </c>
      <c r="AC34" s="49"/>
    </row>
    <row r="35" spans="20:29" x14ac:dyDescent="0.3">
      <c r="T35" s="11" t="s">
        <v>125</v>
      </c>
      <c r="U35" s="22">
        <v>2196.6628571430001</v>
      </c>
      <c r="AC35" s="49"/>
    </row>
    <row r="36" spans="20:29" x14ac:dyDescent="0.3">
      <c r="T36" s="11" t="s">
        <v>126</v>
      </c>
      <c r="U36" s="22">
        <v>2233.0151927440002</v>
      </c>
      <c r="AC36" s="49"/>
    </row>
    <row r="37" spans="20:29" x14ac:dyDescent="0.3">
      <c r="T37" s="11" t="s">
        <v>127</v>
      </c>
      <c r="U37" s="22">
        <v>2258.9757823129999</v>
      </c>
      <c r="AC37" s="49"/>
    </row>
    <row r="38" spans="20:29" x14ac:dyDescent="0.3">
      <c r="T38" s="11" t="s">
        <v>128</v>
      </c>
      <c r="U38" s="22">
        <v>2329.782857143</v>
      </c>
      <c r="AC38" s="49"/>
    </row>
    <row r="39" spans="20:29" x14ac:dyDescent="0.3">
      <c r="T39" s="11" t="s">
        <v>129</v>
      </c>
      <c r="U39" s="22">
        <v>2335.1887528339998</v>
      </c>
      <c r="AC39" s="49"/>
    </row>
    <row r="40" spans="20:29" x14ac:dyDescent="0.3">
      <c r="T40" s="11" t="s">
        <v>130</v>
      </c>
      <c r="U40" s="22">
        <v>2380.5802494330001</v>
      </c>
      <c r="AC40" s="49"/>
    </row>
    <row r="41" spans="20:29" x14ac:dyDescent="0.3">
      <c r="T41" s="11" t="s">
        <v>131</v>
      </c>
      <c r="U41" s="22">
        <v>2513.0492517009998</v>
      </c>
      <c r="AC41" s="49"/>
    </row>
    <row r="42" spans="20:29" x14ac:dyDescent="0.3">
      <c r="T42" s="11" t="s">
        <v>132</v>
      </c>
      <c r="U42" s="22">
        <v>2520.3635374149999</v>
      </c>
      <c r="AC42" s="49"/>
    </row>
    <row r="43" spans="20:29" x14ac:dyDescent="0.3">
      <c r="T43" s="11" t="s">
        <v>133</v>
      </c>
      <c r="U43" s="22">
        <v>2549.1722448979999</v>
      </c>
      <c r="AC43" s="49"/>
    </row>
    <row r="44" spans="20:29" x14ac:dyDescent="0.3">
      <c r="T44" s="11" t="s">
        <v>134</v>
      </c>
      <c r="U44" s="22">
        <v>2654.249795918</v>
      </c>
      <c r="AC44" s="49"/>
    </row>
    <row r="45" spans="20:29" x14ac:dyDescent="0.3">
      <c r="T45" s="11" t="s">
        <v>135</v>
      </c>
      <c r="U45" s="22">
        <v>2659.4982312930001</v>
      </c>
      <c r="AC45" s="49"/>
    </row>
    <row r="46" spans="20:29" x14ac:dyDescent="0.3">
      <c r="T46" s="11" t="s">
        <v>136</v>
      </c>
      <c r="U46" s="22">
        <v>2715.1325170069999</v>
      </c>
      <c r="AC46" s="49"/>
    </row>
    <row r="47" spans="20:29" x14ac:dyDescent="0.3">
      <c r="T47" s="11" t="s">
        <v>137</v>
      </c>
      <c r="U47" s="22">
        <v>2845.0742857139999</v>
      </c>
      <c r="AC47" s="49"/>
    </row>
    <row r="48" spans="20:29" x14ac:dyDescent="0.3">
      <c r="T48" s="11" t="s">
        <v>138</v>
      </c>
      <c r="U48" s="22">
        <v>2848.7706122449999</v>
      </c>
      <c r="AC48" s="49"/>
    </row>
    <row r="49" spans="20:29" x14ac:dyDescent="0.3">
      <c r="T49" s="11" t="s">
        <v>139</v>
      </c>
      <c r="U49" s="22">
        <v>2880.64</v>
      </c>
      <c r="AC49" s="49"/>
    </row>
    <row r="50" spans="20:29" x14ac:dyDescent="0.3">
      <c r="T50" s="11" t="s">
        <v>140</v>
      </c>
      <c r="U50" s="22">
        <v>2967.092244898</v>
      </c>
      <c r="AC50" s="49"/>
    </row>
    <row r="51" spans="20:29" x14ac:dyDescent="0.3">
      <c r="T51" s="11" t="s">
        <v>141</v>
      </c>
      <c r="U51" s="22">
        <v>2971.2870748300002</v>
      </c>
      <c r="AC51" s="49"/>
    </row>
    <row r="52" spans="20:29" x14ac:dyDescent="0.3">
      <c r="T52" s="11" t="s">
        <v>142</v>
      </c>
      <c r="U52" s="22">
        <v>2999.0428571430002</v>
      </c>
      <c r="AC52" s="49"/>
    </row>
    <row r="53" spans="20:29" x14ac:dyDescent="0.3">
      <c r="T53" s="11" t="s">
        <v>143</v>
      </c>
      <c r="U53" s="22">
        <v>3101.953741497</v>
      </c>
      <c r="AC53" s="49"/>
    </row>
    <row r="54" spans="20:29" x14ac:dyDescent="0.3">
      <c r="T54" s="11" t="s">
        <v>144</v>
      </c>
      <c r="U54" s="22">
        <v>3107.4771882089999</v>
      </c>
      <c r="AC54" s="49"/>
    </row>
    <row r="55" spans="20:29" x14ac:dyDescent="0.3">
      <c r="T55" s="11" t="s">
        <v>145</v>
      </c>
      <c r="U55" s="22">
        <v>3165.6199546490002</v>
      </c>
      <c r="AC55" s="49"/>
    </row>
    <row r="56" spans="20:29" x14ac:dyDescent="0.3">
      <c r="T56" s="11" t="s">
        <v>146</v>
      </c>
      <c r="U56" s="22">
        <v>3312.3265306120002</v>
      </c>
      <c r="AC56" s="49"/>
    </row>
    <row r="57" spans="20:29" x14ac:dyDescent="0.3">
      <c r="T57" s="11" t="s">
        <v>147</v>
      </c>
      <c r="U57" s="22">
        <v>3315.4049886620001</v>
      </c>
      <c r="AC57" s="49"/>
    </row>
    <row r="58" spans="20:29" x14ac:dyDescent="0.3">
      <c r="T58" s="11" t="s">
        <v>148</v>
      </c>
      <c r="U58" s="22">
        <v>3337.7142857140002</v>
      </c>
      <c r="AC58" s="49"/>
    </row>
    <row r="59" spans="20:29" x14ac:dyDescent="0.3">
      <c r="T59" s="11" t="s">
        <v>149</v>
      </c>
      <c r="U59" s="22">
        <v>3367.636689342</v>
      </c>
      <c r="AC59" s="49"/>
    </row>
    <row r="60" spans="20:29" x14ac:dyDescent="0.3">
      <c r="T60" s="11" t="s">
        <v>150</v>
      </c>
      <c r="U60" s="22">
        <v>3370.1859410430002</v>
      </c>
      <c r="AC60" s="49"/>
    </row>
    <row r="61" spans="20:29" x14ac:dyDescent="0.3">
      <c r="T61" s="11" t="s">
        <v>151</v>
      </c>
      <c r="U61" s="22">
        <v>3402.6565079369998</v>
      </c>
      <c r="AC61" s="49"/>
    </row>
    <row r="62" spans="20:29" x14ac:dyDescent="0.3">
      <c r="T62" s="11" t="s">
        <v>152</v>
      </c>
      <c r="U62" s="22">
        <v>3447.1089795920002</v>
      </c>
      <c r="AC62" s="49"/>
    </row>
    <row r="63" spans="20:29" x14ac:dyDescent="0.3">
      <c r="T63" s="11" t="s">
        <v>153</v>
      </c>
      <c r="U63" s="22">
        <v>3451.4416326529999</v>
      </c>
      <c r="AC63" s="49"/>
    </row>
    <row r="64" spans="20:29" x14ac:dyDescent="0.3">
      <c r="T64" s="11" t="s">
        <v>154</v>
      </c>
      <c r="U64" s="22">
        <v>3504.3766893420002</v>
      </c>
      <c r="AC64" s="49"/>
    </row>
    <row r="65" spans="20:29" x14ac:dyDescent="0.3">
      <c r="T65" s="11" t="s">
        <v>155</v>
      </c>
      <c r="U65" s="22">
        <v>3703.5493877550002</v>
      </c>
      <c r="AC65" s="49"/>
    </row>
    <row r="66" spans="20:29" x14ac:dyDescent="0.3">
      <c r="T66" s="11" t="s">
        <v>156</v>
      </c>
      <c r="U66" s="22">
        <v>3709.072108844</v>
      </c>
      <c r="AC66" s="49"/>
    </row>
    <row r="67" spans="20:29" x14ac:dyDescent="0.3">
      <c r="T67" s="11" t="s">
        <v>157</v>
      </c>
      <c r="U67" s="22">
        <v>3777.8082539679999</v>
      </c>
      <c r="AC67" s="49"/>
    </row>
    <row r="68" spans="20:29" x14ac:dyDescent="0.3">
      <c r="T68" s="11" t="s">
        <v>158</v>
      </c>
      <c r="U68" s="22">
        <v>3965.2861677999999</v>
      </c>
      <c r="AC68" s="49"/>
    </row>
    <row r="69" spans="20:29" x14ac:dyDescent="0.3">
      <c r="T69" s="11" t="s">
        <v>159</v>
      </c>
      <c r="U69" s="22">
        <v>3968.4925170070001</v>
      </c>
      <c r="AC69" s="49"/>
    </row>
    <row r="70" spans="20:29" x14ac:dyDescent="0.3">
      <c r="T70" s="11" t="s">
        <v>160</v>
      </c>
      <c r="U70" s="22">
        <v>3991.1665306119999</v>
      </c>
      <c r="AC70" s="49"/>
    </row>
    <row r="71" spans="20:29" x14ac:dyDescent="0.3">
      <c r="T71" s="11" t="s">
        <v>161</v>
      </c>
      <c r="U71" s="22">
        <v>4054.900680272</v>
      </c>
      <c r="AC71" s="49"/>
    </row>
    <row r="72" spans="20:29" x14ac:dyDescent="0.3">
      <c r="T72" s="11" t="s">
        <v>162</v>
      </c>
      <c r="U72" s="22">
        <v>4059.0565079369999</v>
      </c>
      <c r="AC72" s="49"/>
    </row>
    <row r="73" spans="20:29" x14ac:dyDescent="0.3">
      <c r="T73" s="11" t="s">
        <v>163</v>
      </c>
      <c r="U73" s="22">
        <v>4127.5646258500001</v>
      </c>
      <c r="AC73" s="49"/>
    </row>
    <row r="74" spans="20:29" x14ac:dyDescent="0.3">
      <c r="T74" s="11" t="s">
        <v>164</v>
      </c>
      <c r="U74" s="22">
        <v>4235.9466666669996</v>
      </c>
      <c r="AC74" s="49"/>
    </row>
    <row r="75" spans="20:29" x14ac:dyDescent="0.3">
      <c r="T75" s="11" t="s">
        <v>165</v>
      </c>
      <c r="U75" s="22" t="s">
        <v>383</v>
      </c>
      <c r="AC75" s="49"/>
    </row>
    <row r="76" spans="20:29" x14ac:dyDescent="0.3">
      <c r="T76" s="11" t="s">
        <v>166</v>
      </c>
      <c r="U76" s="22" t="s">
        <v>384</v>
      </c>
      <c r="AC76" s="49"/>
    </row>
    <row r="77" spans="20:29" x14ac:dyDescent="0.3">
      <c r="T77" s="11" t="s">
        <v>167</v>
      </c>
      <c r="U77" s="22" t="s">
        <v>385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584A8-3E45-47E6-9FD9-0DA53B7899A0}">
  <sheetPr codeName="Tabelle117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32"/>
    <col min="20" max="20" width="5.5546875" style="9" bestFit="1" customWidth="1"/>
    <col min="21" max="21" width="23.109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9" bestFit="1" customWidth="1"/>
    <col min="29" max="29" width="4.5546875" style="9" bestFit="1" customWidth="1"/>
    <col min="30" max="16384" width="11.5546875" style="9"/>
  </cols>
  <sheetData>
    <row r="1" spans="1:29" x14ac:dyDescent="0.3">
      <c r="A1" s="16"/>
      <c r="B1" s="12" t="s">
        <v>234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234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51.651332590039885</v>
      </c>
      <c r="G2" s="13">
        <f t="shared" ref="G2:G27" si="1">Q2/R2*60</f>
        <v>49.88968930666514</v>
      </c>
      <c r="H2" s="41">
        <f t="shared" ref="H2:H27" si="2">(F2-G2)/G2*100</f>
        <v>3.5310768775210515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32.525782313000001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328.32435374199997</v>
      </c>
      <c r="S2" s="32">
        <f>R2-R32</f>
        <v>9.999894245993346E-10</v>
      </c>
      <c r="T2" s="11" t="s">
        <v>92</v>
      </c>
      <c r="U2" s="22" t="s">
        <v>313</v>
      </c>
      <c r="V2" s="32">
        <f>U3-U2</f>
        <v>32.525782313000001</v>
      </c>
      <c r="W2" s="22">
        <v>1</v>
      </c>
      <c r="X2" s="32">
        <f>U4-U2</f>
        <v>328.32435374199997</v>
      </c>
      <c r="Y2" s="22">
        <v>1</v>
      </c>
      <c r="Z2" s="32">
        <f>X2</f>
        <v>328.32435374199997</v>
      </c>
      <c r="AA2" s="21">
        <v>1</v>
      </c>
      <c r="AC2" s="49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66.294642857512827</v>
      </c>
      <c r="G3" s="13">
        <f t="shared" si="1"/>
        <v>60.438912306213751</v>
      </c>
      <c r="H3" s="41">
        <f t="shared" si="2"/>
        <v>9.6886762647729601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39.822222221999994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101.09387755099999</v>
      </c>
      <c r="S3" s="32">
        <f t="shared" ref="S3:S27" si="5">R3-R33</f>
        <v>-0.65990929700001288</v>
      </c>
      <c r="T3" s="11" t="s">
        <v>93</v>
      </c>
      <c r="U3" s="22" t="s">
        <v>314</v>
      </c>
      <c r="V3" s="32">
        <f>U6-U5</f>
        <v>39.822222221999994</v>
      </c>
      <c r="W3" s="22">
        <v>2</v>
      </c>
      <c r="X3" s="32">
        <f>U7-U5</f>
        <v>101.09387755099999</v>
      </c>
      <c r="Y3" s="22">
        <v>2</v>
      </c>
      <c r="Z3" s="32">
        <f t="shared" ref="Z3:Z11" si="6">X3</f>
        <v>101.09387755099999</v>
      </c>
      <c r="AA3" s="21">
        <v>2</v>
      </c>
      <c r="AC3" s="49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45.278065608944466</v>
      </c>
      <c r="G4" s="13">
        <f t="shared" si="1"/>
        <v>45.145450443409601</v>
      </c>
      <c r="H4" s="37">
        <f t="shared" si="2"/>
        <v>0.29375089678438387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43.067210884000019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145.52961451200002</v>
      </c>
      <c r="S4" s="32">
        <f t="shared" si="5"/>
        <v>0.10013605399996095</v>
      </c>
      <c r="T4" s="11" t="s">
        <v>94</v>
      </c>
      <c r="U4" s="22" t="s">
        <v>315</v>
      </c>
      <c r="V4" s="32">
        <f>U9-U8</f>
        <v>43.067210884000019</v>
      </c>
      <c r="W4" s="22">
        <v>3</v>
      </c>
      <c r="X4" s="32">
        <f>U10-U8</f>
        <v>145.52961451200002</v>
      </c>
      <c r="Y4" s="22">
        <v>3</v>
      </c>
      <c r="Z4" s="32">
        <f t="shared" si="6"/>
        <v>145.52961451200002</v>
      </c>
      <c r="AA4" s="21">
        <v>3</v>
      </c>
      <c r="AC4" s="49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155.44340303166723</v>
      </c>
      <c r="G5" s="13">
        <f t="shared" si="1"/>
        <v>148.11623170386747</v>
      </c>
      <c r="H5" s="37">
        <f t="shared" si="2"/>
        <v>4.9469063879839714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33.967346937999991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176.61804988599999</v>
      </c>
      <c r="S5" s="32">
        <f t="shared" si="5"/>
        <v>0.12281179100000372</v>
      </c>
      <c r="T5" s="11" t="s">
        <v>95</v>
      </c>
      <c r="U5" s="22" t="s">
        <v>316</v>
      </c>
      <c r="V5" s="32">
        <f>U12-U11</f>
        <v>33.967346937999991</v>
      </c>
      <c r="W5" s="22">
        <v>4</v>
      </c>
      <c r="X5" s="32">
        <f>U13-U11</f>
        <v>176.61804988599999</v>
      </c>
      <c r="Y5" s="22">
        <v>4</v>
      </c>
      <c r="Z5" s="32">
        <f t="shared" si="6"/>
        <v>176.61804988599999</v>
      </c>
      <c r="AA5" s="21">
        <v>4</v>
      </c>
      <c r="AC5" s="49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47.638604767682459</v>
      </c>
      <c r="G6" s="13">
        <f t="shared" si="1"/>
        <v>49.424446010195666</v>
      </c>
      <c r="H6" s="18">
        <f t="shared" si="2"/>
        <v>-3.6132751839945962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86.904308389999983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298.6376417240001</v>
      </c>
      <c r="S6" s="32">
        <f t="shared" si="5"/>
        <v>-0.16054421699993782</v>
      </c>
      <c r="T6" s="11" t="s">
        <v>96</v>
      </c>
      <c r="U6" s="22" t="s">
        <v>317</v>
      </c>
      <c r="V6" s="32">
        <f>U15-U14</f>
        <v>86.904308389999983</v>
      </c>
      <c r="W6" s="22">
        <v>5</v>
      </c>
      <c r="X6" s="32">
        <f>U16-U14</f>
        <v>298.6376417240001</v>
      </c>
      <c r="Y6" s="22">
        <v>5</v>
      </c>
      <c r="Z6" s="32">
        <f t="shared" si="6"/>
        <v>298.6376417240001</v>
      </c>
      <c r="AA6" s="21">
        <v>5</v>
      </c>
      <c r="AC6" s="49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42.222298597709113</v>
      </c>
      <c r="G7" s="25">
        <f t="shared" si="1"/>
        <v>40.94758214272121</v>
      </c>
      <c r="H7" s="18">
        <f t="shared" si="2"/>
        <v>3.1130445029572891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55.420952381000006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263.75183673499987</v>
      </c>
      <c r="S7" s="32">
        <f t="shared" si="5"/>
        <v>2.2494330999961676E-2</v>
      </c>
      <c r="T7" s="11" t="s">
        <v>97</v>
      </c>
      <c r="U7" s="22" t="s">
        <v>318</v>
      </c>
      <c r="V7" s="32">
        <f>U18-U17</f>
        <v>55.420952381000006</v>
      </c>
      <c r="W7" s="22">
        <v>6</v>
      </c>
      <c r="X7" s="32">
        <f>U19-U17</f>
        <v>263.75183673499987</v>
      </c>
      <c r="Y7" s="22">
        <v>6</v>
      </c>
      <c r="Z7" s="32">
        <f t="shared" si="6"/>
        <v>263.75183673499987</v>
      </c>
      <c r="AA7" s="21">
        <v>6</v>
      </c>
      <c r="AC7" s="49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42.36908177911252</v>
      </c>
      <c r="G8" s="25">
        <f t="shared" si="1"/>
        <v>42.675186999811913</v>
      </c>
      <c r="H8" s="37">
        <f t="shared" si="2"/>
        <v>-0.71729087139264935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56.645079364999901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208.08344671200007</v>
      </c>
      <c r="S8" s="32">
        <f t="shared" si="5"/>
        <v>5.4421769000100539E-2</v>
      </c>
      <c r="T8" s="11" t="s">
        <v>98</v>
      </c>
      <c r="U8" s="22" t="s">
        <v>319</v>
      </c>
      <c r="V8" s="32">
        <f>U21-U20</f>
        <v>56.645079364999901</v>
      </c>
      <c r="W8" s="22">
        <v>7</v>
      </c>
      <c r="X8" s="32">
        <f>U22-U20</f>
        <v>208.08344671200007</v>
      </c>
      <c r="Y8" s="22">
        <v>7</v>
      </c>
      <c r="Z8" s="32">
        <f t="shared" si="6"/>
        <v>208.08344671200007</v>
      </c>
      <c r="AA8" s="21">
        <v>7</v>
      </c>
      <c r="AC8" s="49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110.1210424629964</v>
      </c>
      <c r="G9" s="25">
        <f t="shared" si="1"/>
        <v>94.837330296545247</v>
      </c>
      <c r="H9" s="41">
        <f t="shared" si="2"/>
        <v>16.115713209830741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41.408979592000151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130.96108843599995</v>
      </c>
      <c r="S9" s="32">
        <f t="shared" si="5"/>
        <v>-0.10684807200004798</v>
      </c>
      <c r="T9" s="11" t="s">
        <v>99</v>
      </c>
      <c r="U9" s="22" t="s">
        <v>320</v>
      </c>
      <c r="V9" s="32">
        <f>U24-U23</f>
        <v>41.408979592000151</v>
      </c>
      <c r="W9" s="22">
        <v>8</v>
      </c>
      <c r="X9" s="32">
        <f>U25-U23</f>
        <v>130.96108843599995</v>
      </c>
      <c r="Y9" s="22">
        <v>8</v>
      </c>
      <c r="Z9" s="32">
        <f t="shared" si="6"/>
        <v>130.96108843599995</v>
      </c>
      <c r="AA9" s="21">
        <v>8</v>
      </c>
      <c r="AC9" s="49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51.856698345883956</v>
      </c>
      <c r="G10" s="25">
        <f t="shared" si="1"/>
        <v>48.980312248868813</v>
      </c>
      <c r="H10" s="37">
        <f t="shared" si="2"/>
        <v>5.8725352390573455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45.12435374100005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158.02267573699987</v>
      </c>
      <c r="S10" s="32">
        <f t="shared" si="5"/>
        <v>5.2970520999906512E-2</v>
      </c>
      <c r="T10" s="11" t="s">
        <v>100</v>
      </c>
      <c r="U10" s="22" t="s">
        <v>321</v>
      </c>
      <c r="V10" s="32">
        <f>U27-U26</f>
        <v>45.12435374100005</v>
      </c>
      <c r="W10" s="22">
        <v>9</v>
      </c>
      <c r="X10" s="32">
        <f>U28-U26</f>
        <v>158.02267573699987</v>
      </c>
      <c r="Y10" s="22">
        <v>9</v>
      </c>
      <c r="Z10" s="32">
        <f t="shared" si="6"/>
        <v>158.02267573699987</v>
      </c>
      <c r="AA10" s="21">
        <v>9</v>
      </c>
      <c r="AC10" s="49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38.591359135461317</v>
      </c>
      <c r="G11" s="25">
        <f t="shared" si="1"/>
        <v>38.959651898691824</v>
      </c>
      <c r="H11" s="37">
        <f t="shared" si="2"/>
        <v>-0.94531841349145396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43.533061224999983</v>
      </c>
      <c r="N11" s="11"/>
      <c r="O11" s="11" t="s">
        <v>37</v>
      </c>
      <c r="P11" s="19">
        <v>67</v>
      </c>
      <c r="Q11" s="19">
        <f t="shared" ref="Q11:Q16" si="7">P11*2</f>
        <v>134</v>
      </c>
      <c r="R11" s="32">
        <f t="shared" si="4"/>
        <v>206.36734693899984</v>
      </c>
      <c r="S11" s="32">
        <f t="shared" si="5"/>
        <v>7.256235899967578E-2</v>
      </c>
      <c r="T11" s="11" t="s">
        <v>101</v>
      </c>
      <c r="U11" s="22" t="s">
        <v>322</v>
      </c>
      <c r="V11" s="32">
        <f>U30-U29</f>
        <v>43.533061224999983</v>
      </c>
      <c r="W11" s="22">
        <v>10</v>
      </c>
      <c r="X11" s="32">
        <f>U31-U29</f>
        <v>206.36734693899984</v>
      </c>
      <c r="Y11" s="22">
        <v>10</v>
      </c>
      <c r="Z11" s="32">
        <f t="shared" si="6"/>
        <v>206.36734693899984</v>
      </c>
      <c r="AA11" s="21">
        <v>10</v>
      </c>
      <c r="AC11" s="49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48.667822795594603</v>
      </c>
      <c r="G12" s="25">
        <f t="shared" si="1"/>
        <v>47.986157029816106</v>
      </c>
      <c r="H12" s="18">
        <f t="shared" si="2"/>
        <v>1.4205466909028484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34.519727891999992</v>
      </c>
      <c r="N12" s="21"/>
      <c r="O12" s="11" t="s">
        <v>32</v>
      </c>
      <c r="P12" s="19">
        <v>28.833333</v>
      </c>
      <c r="Q12" s="19">
        <f t="shared" si="7"/>
        <v>57.666665999999999</v>
      </c>
      <c r="R12" s="32">
        <f t="shared" si="4"/>
        <v>72.104126984999766</v>
      </c>
      <c r="S12" s="71">
        <f t="shared" si="5"/>
        <v>1.7483446719998028</v>
      </c>
      <c r="T12" s="11" t="s">
        <v>102</v>
      </c>
      <c r="U12" s="22" t="s">
        <v>323</v>
      </c>
      <c r="V12" s="32">
        <f>U33-U32</f>
        <v>34.519727891999992</v>
      </c>
      <c r="W12" s="22" t="s">
        <v>68</v>
      </c>
      <c r="X12" s="32">
        <f>U38-U32</f>
        <v>255.57369614500021</v>
      </c>
      <c r="Y12" s="22">
        <v>11</v>
      </c>
      <c r="Z12" s="32">
        <f>V12+X30</f>
        <v>72.104126984999766</v>
      </c>
      <c r="AA12" s="21" t="s">
        <v>68</v>
      </c>
      <c r="AC12" s="49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58.37140984394847</v>
      </c>
      <c r="G13" s="25">
        <f t="shared" si="1"/>
        <v>57.9160710516691</v>
      </c>
      <c r="H13" s="18">
        <f t="shared" si="2"/>
        <v>0.78620456120572402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25.012244897000073</v>
      </c>
      <c r="N13" s="21"/>
      <c r="O13" s="11" t="s">
        <v>32</v>
      </c>
      <c r="P13" s="19">
        <v>24.33333</v>
      </c>
      <c r="Q13" s="19">
        <f t="shared" si="7"/>
        <v>48.66666</v>
      </c>
      <c r="R13" s="32">
        <f t="shared" si="4"/>
        <v>50.417777777000083</v>
      </c>
      <c r="S13" s="53">
        <f t="shared" si="5"/>
        <v>-1.0361451249996207</v>
      </c>
      <c r="T13" s="11" t="s">
        <v>103</v>
      </c>
      <c r="U13" s="22" t="s">
        <v>324</v>
      </c>
      <c r="V13" s="32">
        <f>U34-U33</f>
        <v>25.012244897000073</v>
      </c>
      <c r="W13" s="22" t="s">
        <v>42</v>
      </c>
      <c r="X13" s="32">
        <f>U41-U39</f>
        <v>178.32925169999999</v>
      </c>
      <c r="Y13" s="22">
        <v>12</v>
      </c>
      <c r="Z13" s="32">
        <f>V13+X31</f>
        <v>50.417777777000083</v>
      </c>
      <c r="AA13" s="21" t="s">
        <v>42</v>
      </c>
      <c r="AC13" s="49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32.725415560464491</v>
      </c>
      <c r="G14" s="25">
        <f t="shared" si="1"/>
        <v>31.566655032174349</v>
      </c>
      <c r="H14" s="37">
        <f t="shared" si="2"/>
        <v>3.6708372398313136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62.336870749000354</v>
      </c>
      <c r="N14" s="21"/>
      <c r="O14" s="11" t="s">
        <v>37</v>
      </c>
      <c r="P14" s="19">
        <v>35</v>
      </c>
      <c r="Q14" s="19">
        <f t="shared" si="7"/>
        <v>70</v>
      </c>
      <c r="R14" s="32">
        <f t="shared" si="4"/>
        <v>133.05179138300036</v>
      </c>
      <c r="S14" s="53">
        <f t="shared" si="5"/>
        <v>-0.83882086199992045</v>
      </c>
      <c r="T14" s="11" t="s">
        <v>104</v>
      </c>
      <c r="U14" s="22" t="s">
        <v>325</v>
      </c>
      <c r="V14" s="32">
        <f>U35-U34</f>
        <v>62.336870749000354</v>
      </c>
      <c r="W14" s="22" t="s">
        <v>43</v>
      </c>
      <c r="X14" s="32">
        <f>U44-U42</f>
        <v>134.22875283400026</v>
      </c>
      <c r="Y14" s="22">
        <v>13</v>
      </c>
      <c r="Z14" s="32">
        <f>V14+X32</f>
        <v>133.05179138300036</v>
      </c>
      <c r="AA14" s="21" t="s">
        <v>43</v>
      </c>
      <c r="AC14" s="49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34.347440567875495</v>
      </c>
      <c r="G15" s="25">
        <f t="shared" si="1"/>
        <v>32.299804687623215</v>
      </c>
      <c r="H15" s="37">
        <f t="shared" si="2"/>
        <v>6.3394683034628443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45.4182312920002</v>
      </c>
      <c r="N15" s="58"/>
      <c r="O15" s="11" t="s">
        <v>37</v>
      </c>
      <c r="P15" s="19">
        <v>48</v>
      </c>
      <c r="Q15" s="19">
        <f t="shared" si="7"/>
        <v>96</v>
      </c>
      <c r="R15" s="32">
        <f t="shared" si="4"/>
        <v>178.32925169999999</v>
      </c>
      <c r="S15" s="53">
        <f t="shared" si="5"/>
        <v>0.46875283300005322</v>
      </c>
      <c r="T15" s="11" t="s">
        <v>105</v>
      </c>
      <c r="U15" s="22" t="s">
        <v>326</v>
      </c>
      <c r="V15" s="32">
        <f>U40-U39</f>
        <v>45.4182312920002</v>
      </c>
      <c r="W15" s="22">
        <v>12</v>
      </c>
      <c r="X15" s="32">
        <f>U47-U45</f>
        <v>185.63773242700017</v>
      </c>
      <c r="Y15" s="22">
        <v>14</v>
      </c>
      <c r="Z15" s="32">
        <f t="shared" ref="Z15:Z27" si="8">X13</f>
        <v>178.32925169999999</v>
      </c>
      <c r="AA15" s="21">
        <v>12</v>
      </c>
      <c r="AC15" s="49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95.722392791789176</v>
      </c>
      <c r="G16" s="25">
        <f t="shared" si="1"/>
        <v>83.439619034909413</v>
      </c>
      <c r="H16" s="41">
        <f t="shared" si="2"/>
        <v>14.720553495984809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28.833378685000298</v>
      </c>
      <c r="N16" s="58"/>
      <c r="O16" s="11" t="s">
        <v>32</v>
      </c>
      <c r="P16" s="19">
        <v>93.333299999999994</v>
      </c>
      <c r="Q16" s="19">
        <f t="shared" si="7"/>
        <v>186.66659999999999</v>
      </c>
      <c r="R16" s="32">
        <f t="shared" si="4"/>
        <v>134.22875283400026</v>
      </c>
      <c r="S16" s="32">
        <f t="shared" si="5"/>
        <v>0.34249433100012538</v>
      </c>
      <c r="T16" s="11" t="s">
        <v>106</v>
      </c>
      <c r="U16" s="22" t="s">
        <v>327</v>
      </c>
      <c r="V16" s="32">
        <f>U43-U42</f>
        <v>28.833378685000298</v>
      </c>
      <c r="W16" s="22">
        <v>13</v>
      </c>
      <c r="X16" s="32">
        <f>U50-U48</f>
        <v>118.54657596399966</v>
      </c>
      <c r="Y16" s="22">
        <v>15</v>
      </c>
      <c r="Z16" s="32">
        <f t="shared" si="8"/>
        <v>134.22875283400026</v>
      </c>
      <c r="AA16" s="21">
        <v>13</v>
      </c>
      <c r="AC16" s="49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42.346858058084877</v>
      </c>
      <c r="G17" s="13">
        <f t="shared" si="1"/>
        <v>42.42133265173743</v>
      </c>
      <c r="H17" s="37">
        <f t="shared" si="2"/>
        <v>-0.17555929763913972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55.61215419500013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185.63773242700017</v>
      </c>
      <c r="S17" s="32">
        <f t="shared" si="5"/>
        <v>6.1678006000420282E-2</v>
      </c>
      <c r="T17" s="11" t="s">
        <v>107</v>
      </c>
      <c r="U17" s="22" t="s">
        <v>328</v>
      </c>
      <c r="V17" s="32">
        <f>U46-U45</f>
        <v>55.61215419500013</v>
      </c>
      <c r="W17" s="22">
        <v>14</v>
      </c>
      <c r="X17" s="32">
        <f>U53-U51</f>
        <v>130.77659864000043</v>
      </c>
      <c r="Y17" s="22">
        <v>16</v>
      </c>
      <c r="Z17" s="32">
        <f t="shared" si="8"/>
        <v>185.63773242700017</v>
      </c>
      <c r="AA17" s="21">
        <v>14</v>
      </c>
      <c r="AC17" s="49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47.024283438624813</v>
      </c>
      <c r="G18" s="13">
        <f t="shared" si="1"/>
        <v>43.527195602570536</v>
      </c>
      <c r="H18" s="37">
        <f t="shared" si="2"/>
        <v>8.0342594730540213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31.898412698999891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118.54657596399966</v>
      </c>
      <c r="S18" s="32">
        <f t="shared" si="5"/>
        <v>0.22494331099960618</v>
      </c>
      <c r="T18" s="11" t="s">
        <v>108</v>
      </c>
      <c r="U18" s="22" t="s">
        <v>329</v>
      </c>
      <c r="V18" s="32">
        <f>U49-U48</f>
        <v>31.898412698999891</v>
      </c>
      <c r="W18" s="22">
        <v>15</v>
      </c>
      <c r="X18" s="32">
        <f>U56-U54</f>
        <v>204.81233560100009</v>
      </c>
      <c r="Y18" s="22">
        <v>17</v>
      </c>
      <c r="Z18" s="32">
        <f t="shared" si="8"/>
        <v>118.54657596399966</v>
      </c>
      <c r="AA18" s="21">
        <v>15</v>
      </c>
      <c r="AC18" s="49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78.936399061633807</v>
      </c>
      <c r="G19" s="25">
        <f t="shared" si="1"/>
        <v>64.919779901686326</v>
      </c>
      <c r="H19" s="41">
        <f t="shared" si="2"/>
        <v>21.590675724985616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27.743854876000114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130.77659864000043</v>
      </c>
      <c r="S19" s="32">
        <f t="shared" si="5"/>
        <v>0.10993197300058455</v>
      </c>
      <c r="T19" s="11" t="s">
        <v>109</v>
      </c>
      <c r="U19" s="22" t="s">
        <v>330</v>
      </c>
      <c r="V19" s="32">
        <f>U52-U51</f>
        <v>27.743854876000114</v>
      </c>
      <c r="W19" s="22">
        <v>16</v>
      </c>
      <c r="X19" s="32">
        <f>U59-U57</f>
        <v>51.072653060999983</v>
      </c>
      <c r="Y19" s="22">
        <v>18</v>
      </c>
      <c r="Z19" s="32">
        <f t="shared" si="8"/>
        <v>130.77659864000043</v>
      </c>
      <c r="AA19" s="21">
        <v>16</v>
      </c>
      <c r="AC19" s="49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57.75347044610578</v>
      </c>
      <c r="G20" s="25">
        <f t="shared" si="1"/>
        <v>57.41841654943061</v>
      </c>
      <c r="H20" s="37">
        <f t="shared" si="2"/>
        <v>0.58353036675389214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58.178321995999795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204.81233560100009</v>
      </c>
      <c r="S20" s="32">
        <f t="shared" si="5"/>
        <v>-3.7006802000178141E-2</v>
      </c>
      <c r="T20" s="11" t="s">
        <v>110</v>
      </c>
      <c r="U20" s="22" t="s">
        <v>331</v>
      </c>
      <c r="V20" s="32">
        <f>U55-U54</f>
        <v>58.178321995999795</v>
      </c>
      <c r="W20" s="22">
        <v>17</v>
      </c>
      <c r="X20" s="32">
        <f>U62-U60</f>
        <v>76.778231292000328</v>
      </c>
      <c r="Y20" s="22">
        <v>19</v>
      </c>
      <c r="Z20" s="32">
        <f t="shared" si="8"/>
        <v>204.81233560100009</v>
      </c>
      <c r="AA20" s="21">
        <v>17</v>
      </c>
      <c r="AC20" s="49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91.337719300500609</v>
      </c>
      <c r="G21" s="25">
        <f t="shared" si="1"/>
        <v>88.109775590183361</v>
      </c>
      <c r="H21" s="37">
        <f t="shared" si="2"/>
        <v>3.6635477603882194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22.334693876999609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51.072653060999983</v>
      </c>
      <c r="S21" s="71">
        <f t="shared" si="5"/>
        <v>-1.1590476189999208</v>
      </c>
      <c r="T21" s="11" t="s">
        <v>111</v>
      </c>
      <c r="U21" s="22" t="s">
        <v>332</v>
      </c>
      <c r="V21" s="32">
        <f>U58-U57</f>
        <v>22.334693876999609</v>
      </c>
      <c r="W21" s="22">
        <v>18</v>
      </c>
      <c r="X21" s="32">
        <f>U65-U63</f>
        <v>252.21369614500009</v>
      </c>
      <c r="Y21" s="22">
        <v>20</v>
      </c>
      <c r="Z21" s="32">
        <f t="shared" si="8"/>
        <v>51.072653060999983</v>
      </c>
      <c r="AA21" s="21">
        <v>18</v>
      </c>
      <c r="AC21" s="49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70.818283743574142</v>
      </c>
      <c r="G22" s="13">
        <f t="shared" si="1"/>
        <v>67.467092075872216</v>
      </c>
      <c r="H22" s="37">
        <f t="shared" si="2"/>
        <v>4.9671500054178104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32.47746031700035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76.778231292000328</v>
      </c>
      <c r="S22" s="32">
        <f t="shared" si="5"/>
        <v>-0.14480725699968389</v>
      </c>
      <c r="T22" s="11" t="s">
        <v>112</v>
      </c>
      <c r="U22" s="22" t="s">
        <v>333</v>
      </c>
      <c r="V22" s="32">
        <f>U61-U60</f>
        <v>32.47746031700035</v>
      </c>
      <c r="W22" s="22">
        <v>19</v>
      </c>
      <c r="X22" s="32">
        <f>U68-U66</f>
        <v>256.0957823130002</v>
      </c>
      <c r="Y22" s="22">
        <v>21</v>
      </c>
      <c r="Z22" s="32">
        <f t="shared" si="8"/>
        <v>76.778231292000328</v>
      </c>
      <c r="AA22" s="21">
        <v>19</v>
      </c>
      <c r="AC22" s="49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41.332992097964777</v>
      </c>
      <c r="G23" s="13">
        <f t="shared" si="1"/>
        <v>39.609268460411656</v>
      </c>
      <c r="H23" s="37">
        <f t="shared" si="2"/>
        <v>4.3518189165142855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52.984308390000024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252.21369614500009</v>
      </c>
      <c r="S23" s="32">
        <f t="shared" si="5"/>
        <v>0.10594104299980245</v>
      </c>
      <c r="T23" s="11" t="s">
        <v>113</v>
      </c>
      <c r="U23" s="22" t="s">
        <v>334</v>
      </c>
      <c r="V23" s="32">
        <f>U64-U63</f>
        <v>52.984308390000024</v>
      </c>
      <c r="W23" s="22">
        <v>20</v>
      </c>
      <c r="X23" s="32">
        <f>U71-U69</f>
        <v>85.87972789100013</v>
      </c>
      <c r="Y23" s="22">
        <v>22</v>
      </c>
      <c r="Z23" s="32">
        <f t="shared" si="8"/>
        <v>252.21369614500009</v>
      </c>
      <c r="AA23" s="21">
        <v>20</v>
      </c>
      <c r="AC23" s="49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29.684662330809804</v>
      </c>
      <c r="G24" s="13">
        <f t="shared" si="1"/>
        <v>29.051630342380392</v>
      </c>
      <c r="H24" s="37">
        <f t="shared" si="2"/>
        <v>2.1789895471234453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68.72235827600025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256.0957823130002</v>
      </c>
      <c r="S24" s="32">
        <f t="shared" si="5"/>
        <v>-0.1182766429997173</v>
      </c>
      <c r="T24" s="11" t="s">
        <v>114</v>
      </c>
      <c r="U24" s="22" t="s">
        <v>335</v>
      </c>
      <c r="V24" s="32">
        <f>U67-U66</f>
        <v>68.72235827600025</v>
      </c>
      <c r="W24" s="22">
        <v>21</v>
      </c>
      <c r="X24" s="32">
        <f>U74-U72</f>
        <v>177.0057142859996</v>
      </c>
      <c r="Y24" s="22">
        <v>23</v>
      </c>
      <c r="Z24" s="32">
        <f t="shared" si="8"/>
        <v>256.0957823130002</v>
      </c>
      <c r="AA24" s="21">
        <v>21</v>
      </c>
      <c r="AC24" s="49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92.482743746684392</v>
      </c>
      <c r="G25" s="13">
        <f t="shared" si="1"/>
        <v>89.427390940823358</v>
      </c>
      <c r="H25" s="37">
        <f t="shared" si="2"/>
        <v>3.4165737965930907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22.706938775000253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85.87972789100013</v>
      </c>
      <c r="S25" s="32">
        <f t="shared" si="5"/>
        <v>-0.52843537399985507</v>
      </c>
      <c r="T25" s="11" t="s">
        <v>115</v>
      </c>
      <c r="U25" s="22" t="s">
        <v>336</v>
      </c>
      <c r="V25" s="32">
        <f>U70-U69</f>
        <v>22.706938775000253</v>
      </c>
      <c r="W25" s="22">
        <v>22</v>
      </c>
      <c r="X25" s="32">
        <f>U77-U75</f>
        <v>226.59918367299997</v>
      </c>
      <c r="Y25" s="22">
        <v>24</v>
      </c>
      <c r="Z25" s="32">
        <f t="shared" si="8"/>
        <v>85.87972789100013</v>
      </c>
      <c r="AA25" s="21">
        <v>22</v>
      </c>
      <c r="AC25" s="49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32.842388311204708</v>
      </c>
      <c r="G26" s="13">
        <f t="shared" si="1"/>
        <v>32.371802363067651</v>
      </c>
      <c r="H26" s="37">
        <f t="shared" si="2"/>
        <v>1.4536909093265036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68.509024942999531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177.0057142859996</v>
      </c>
      <c r="S26" s="32">
        <f t="shared" si="5"/>
        <v>0.1155555559998902</v>
      </c>
      <c r="T26" s="11" t="s">
        <v>116</v>
      </c>
      <c r="U26" s="22" t="s">
        <v>337</v>
      </c>
      <c r="V26" s="32">
        <f>U73-U72</f>
        <v>68.509024942999531</v>
      </c>
      <c r="W26" s="22">
        <v>23</v>
      </c>
      <c r="X26" s="2">
        <f>SUM(X2:X25)</f>
        <v>4350.9398639460005</v>
      </c>
      <c r="Z26" s="32">
        <f t="shared" si="8"/>
        <v>177.0057142859996</v>
      </c>
      <c r="AA26" s="21">
        <v>23</v>
      </c>
      <c r="AC26" s="49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50.56446023819268</v>
      </c>
      <c r="G27" s="13">
        <f t="shared" si="1"/>
        <v>48.455602628493949</v>
      </c>
      <c r="H27" s="37">
        <f t="shared" si="2"/>
        <v>4.3521440149392205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106.79437641700042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226.59918367299997</v>
      </c>
      <c r="S27" s="52">
        <f t="shared" si="5"/>
        <v>10.195442176000142</v>
      </c>
      <c r="T27" s="11" t="s">
        <v>117</v>
      </c>
      <c r="U27" s="22" t="s">
        <v>338</v>
      </c>
      <c r="V27" s="32">
        <f>U76-U75</f>
        <v>106.79437641700042</v>
      </c>
      <c r="W27" s="22">
        <v>24</v>
      </c>
      <c r="X27" s="32">
        <f t="shared" ref="X27:X32" si="9">U33-U32</f>
        <v>34.519727891999992</v>
      </c>
      <c r="Y27" s="43" t="str">
        <f>W12</f>
        <v>11a</v>
      </c>
      <c r="Z27" s="32">
        <f t="shared" si="8"/>
        <v>226.59918367299997</v>
      </c>
      <c r="AA27" s="21">
        <v>24</v>
      </c>
      <c r="AC27" s="49"/>
    </row>
    <row r="28" spans="1:29" x14ac:dyDescent="0.3">
      <c r="T28" s="11" t="s">
        <v>118</v>
      </c>
      <c r="U28" s="22" t="s">
        <v>339</v>
      </c>
      <c r="X28" s="32">
        <f t="shared" si="9"/>
        <v>25.012244897000073</v>
      </c>
      <c r="Y28" s="43" t="str">
        <f>W13</f>
        <v>11b</v>
      </c>
      <c r="AC28" s="49"/>
    </row>
    <row r="29" spans="1:29" x14ac:dyDescent="0.3">
      <c r="T29" s="11" t="s">
        <v>119</v>
      </c>
      <c r="U29" s="22" t="s">
        <v>340</v>
      </c>
      <c r="X29" s="32">
        <f t="shared" si="9"/>
        <v>62.336870749000354</v>
      </c>
      <c r="Y29" s="43" t="str">
        <f>W14</f>
        <v>11c</v>
      </c>
      <c r="AC29" s="49"/>
    </row>
    <row r="30" spans="1:29" x14ac:dyDescent="0.3">
      <c r="T30" s="11" t="s">
        <v>120</v>
      </c>
      <c r="U30" s="22" t="s">
        <v>341</v>
      </c>
      <c r="X30" s="32">
        <f t="shared" si="9"/>
        <v>37.584399092999774</v>
      </c>
      <c r="Y30" s="21" t="s">
        <v>69</v>
      </c>
      <c r="AC30" s="49"/>
    </row>
    <row r="31" spans="1:29" x14ac:dyDescent="0.3">
      <c r="A31" s="11"/>
      <c r="B31" s="11" t="s">
        <v>234</v>
      </c>
      <c r="C31" s="11"/>
      <c r="D31" s="11"/>
      <c r="E31" s="11"/>
      <c r="F31" s="11" t="s">
        <v>77</v>
      </c>
      <c r="G31" s="11" t="s">
        <v>73</v>
      </c>
      <c r="H31" s="11" t="s">
        <v>90</v>
      </c>
      <c r="I31" s="11"/>
      <c r="J31" s="11" t="s">
        <v>36</v>
      </c>
      <c r="K31" s="11" t="s">
        <v>35</v>
      </c>
      <c r="L31" s="19" t="s">
        <v>38</v>
      </c>
      <c r="M31" s="54" t="s">
        <v>171</v>
      </c>
      <c r="N31" s="54"/>
      <c r="O31" s="11" t="s">
        <v>36</v>
      </c>
      <c r="P31" s="19" t="s">
        <v>75</v>
      </c>
      <c r="Q31" s="19" t="s">
        <v>38</v>
      </c>
      <c r="R31" s="11" t="s">
        <v>74</v>
      </c>
      <c r="T31" s="11" t="s">
        <v>121</v>
      </c>
      <c r="U31" s="22" t="s">
        <v>342</v>
      </c>
      <c r="X31" s="32">
        <f t="shared" si="9"/>
        <v>25.40553288000001</v>
      </c>
      <c r="Y31" s="21" t="s">
        <v>70</v>
      </c>
      <c r="AC31" s="49"/>
    </row>
    <row r="32" spans="1:29" x14ac:dyDescent="0.3">
      <c r="A32" s="22">
        <v>1</v>
      </c>
      <c r="B32" s="11" t="s">
        <v>0</v>
      </c>
      <c r="C32" s="11" t="s">
        <v>29</v>
      </c>
      <c r="D32" s="11" t="s">
        <v>48</v>
      </c>
      <c r="E32" s="22"/>
      <c r="F32" s="18">
        <v>55.340713489328451</v>
      </c>
      <c r="G32" s="18">
        <v>49.88968930681709</v>
      </c>
      <c r="H32" s="18">
        <v>10.926153797006139</v>
      </c>
      <c r="I32" s="18"/>
      <c r="J32" s="11" t="s">
        <v>37</v>
      </c>
      <c r="K32" s="61" t="s">
        <v>59</v>
      </c>
      <c r="L32" s="19">
        <v>28</v>
      </c>
      <c r="M32" s="32">
        <v>32.525782313000001</v>
      </c>
      <c r="N32" s="54"/>
      <c r="O32" s="11" t="s">
        <v>37</v>
      </c>
      <c r="P32" s="19">
        <v>136.5</v>
      </c>
      <c r="Q32" s="19">
        <v>273</v>
      </c>
      <c r="R32" s="32">
        <v>328.32435374099998</v>
      </c>
      <c r="T32" s="11" t="s">
        <v>122</v>
      </c>
      <c r="U32" s="72">
        <v>2100.4897959179998</v>
      </c>
      <c r="X32" s="32">
        <f t="shared" si="9"/>
        <v>70.714920634000009</v>
      </c>
      <c r="Y32" s="21" t="s">
        <v>71</v>
      </c>
      <c r="AC32" s="49"/>
    </row>
    <row r="33" spans="1:29" x14ac:dyDescent="0.3">
      <c r="A33" s="22">
        <v>2</v>
      </c>
      <c r="B33" s="11" t="s">
        <v>1</v>
      </c>
      <c r="C33" s="11" t="s">
        <v>30</v>
      </c>
      <c r="D33" s="18" t="s">
        <v>56</v>
      </c>
      <c r="E33" s="22"/>
      <c r="F33" s="18">
        <v>66.254803052854697</v>
      </c>
      <c r="G33" s="18">
        <v>60.046944583272712</v>
      </c>
      <c r="H33" s="18">
        <v>10.338341963383279</v>
      </c>
      <c r="I33" s="18"/>
      <c r="J33" s="11" t="s">
        <v>32</v>
      </c>
      <c r="K33" s="61" t="s">
        <v>76</v>
      </c>
      <c r="L33" s="19">
        <v>44</v>
      </c>
      <c r="M33" s="32">
        <v>39.846167799999989</v>
      </c>
      <c r="N33" s="54"/>
      <c r="O33" s="11" t="s">
        <v>32</v>
      </c>
      <c r="P33" s="23">
        <v>50.916699999999999</v>
      </c>
      <c r="Q33" s="19">
        <v>101.8334</v>
      </c>
      <c r="R33" s="32">
        <v>101.753786848</v>
      </c>
      <c r="T33" s="11" t="s">
        <v>123</v>
      </c>
      <c r="U33" s="72">
        <v>2135.0095238099998</v>
      </c>
      <c r="AC33" s="49"/>
    </row>
    <row r="34" spans="1:29" x14ac:dyDescent="0.3">
      <c r="A34" s="22">
        <v>3</v>
      </c>
      <c r="B34" s="11" t="s">
        <v>309</v>
      </c>
      <c r="C34" s="11" t="s">
        <v>27</v>
      </c>
      <c r="D34" s="11" t="s">
        <v>45</v>
      </c>
      <c r="E34" s="22"/>
      <c r="F34" s="18">
        <v>45.35448170534017</v>
      </c>
      <c r="G34" s="18">
        <v>45.176535525412142</v>
      </c>
      <c r="H34" s="18">
        <v>0.39389071751182059</v>
      </c>
      <c r="I34" s="18"/>
      <c r="J34" s="11" t="s">
        <v>39</v>
      </c>
      <c r="K34" s="61" t="s">
        <v>392</v>
      </c>
      <c r="L34" s="19">
        <v>32.5</v>
      </c>
      <c r="M34" s="32">
        <v>42.994648526000049</v>
      </c>
      <c r="N34" s="11"/>
      <c r="O34" s="11" t="s">
        <v>39</v>
      </c>
      <c r="P34" s="19">
        <v>54.75</v>
      </c>
      <c r="Q34" s="19">
        <v>109.5</v>
      </c>
      <c r="R34" s="32">
        <v>145.42947845800006</v>
      </c>
      <c r="T34" s="11" t="s">
        <v>124</v>
      </c>
      <c r="U34" s="72" t="s">
        <v>343</v>
      </c>
      <c r="AC34" s="49"/>
    </row>
    <row r="35" spans="1:29" x14ac:dyDescent="0.3">
      <c r="A35" s="22">
        <v>4</v>
      </c>
      <c r="B35" s="11" t="s">
        <v>3</v>
      </c>
      <c r="C35" s="11" t="s">
        <v>28</v>
      </c>
      <c r="D35" s="11" t="s">
        <v>57</v>
      </c>
      <c r="E35" s="22"/>
      <c r="F35" s="18">
        <v>155.47910813038041</v>
      </c>
      <c r="G35" s="18">
        <v>148.2192963524555</v>
      </c>
      <c r="H35" s="18">
        <v>4.8980206738139991</v>
      </c>
      <c r="I35" s="18"/>
      <c r="J35" s="11" t="s">
        <v>37</v>
      </c>
      <c r="K35" s="61" t="s">
        <v>386</v>
      </c>
      <c r="L35" s="19">
        <v>88</v>
      </c>
      <c r="M35" s="32">
        <v>33.959546485000033</v>
      </c>
      <c r="N35" s="11"/>
      <c r="O35" s="11" t="s">
        <v>37</v>
      </c>
      <c r="P35" s="19">
        <v>109</v>
      </c>
      <c r="Q35" s="19">
        <v>436</v>
      </c>
      <c r="R35" s="32">
        <v>176.49523809499999</v>
      </c>
      <c r="T35" s="11" t="s">
        <v>125</v>
      </c>
      <c r="U35" s="22" t="s">
        <v>344</v>
      </c>
      <c r="V35" s="32" t="s">
        <v>168</v>
      </c>
      <c r="X35" s="22" t="s">
        <v>169</v>
      </c>
      <c r="Z35" s="21" t="s">
        <v>170</v>
      </c>
      <c r="AC35" s="49"/>
    </row>
    <row r="36" spans="1:29" x14ac:dyDescent="0.3">
      <c r="A36" s="22">
        <v>5</v>
      </c>
      <c r="B36" s="11" t="s">
        <v>4</v>
      </c>
      <c r="C36" s="11" t="s">
        <v>31</v>
      </c>
      <c r="D36" s="18" t="s">
        <v>48</v>
      </c>
      <c r="E36" s="22"/>
      <c r="F36" s="18">
        <v>47.690744431671646</v>
      </c>
      <c r="G36" s="18">
        <v>49.397890263344749</v>
      </c>
      <c r="H36" s="18">
        <v>-3.4559083850993417</v>
      </c>
      <c r="I36" s="18"/>
      <c r="J36" s="11" t="s">
        <v>37</v>
      </c>
      <c r="K36" s="61" t="s">
        <v>387</v>
      </c>
      <c r="L36" s="19">
        <v>69</v>
      </c>
      <c r="M36" s="32">
        <v>86.809297052000034</v>
      </c>
      <c r="N36" s="54"/>
      <c r="O36" s="11" t="s">
        <v>37</v>
      </c>
      <c r="P36" s="19">
        <v>82</v>
      </c>
      <c r="Q36" s="19">
        <v>246</v>
      </c>
      <c r="R36" s="32">
        <v>298.79818594100004</v>
      </c>
      <c r="T36" s="11" t="s">
        <v>126</v>
      </c>
      <c r="U36" s="22" t="s">
        <v>345</v>
      </c>
      <c r="V36" s="32">
        <v>32.525782313000001</v>
      </c>
      <c r="W36" s="9">
        <v>1</v>
      </c>
      <c r="X36" s="22">
        <v>328.32435374099998</v>
      </c>
      <c r="Y36" s="9">
        <v>1</v>
      </c>
      <c r="Z36" s="21">
        <v>328.32435374099998</v>
      </c>
      <c r="AA36" s="9">
        <v>1</v>
      </c>
      <c r="AC36" s="49"/>
    </row>
    <row r="37" spans="1:29" x14ac:dyDescent="0.3">
      <c r="A37" s="22">
        <v>6</v>
      </c>
      <c r="B37" s="11" t="s">
        <v>5</v>
      </c>
      <c r="C37" s="11" t="s">
        <v>31</v>
      </c>
      <c r="D37" s="18" t="s">
        <v>46</v>
      </c>
      <c r="E37" s="22"/>
      <c r="F37" s="18">
        <v>42.247189907039754</v>
      </c>
      <c r="G37" s="18">
        <v>40.951074694812569</v>
      </c>
      <c r="H37" s="18">
        <v>3.1650334500045965</v>
      </c>
      <c r="I37" s="18"/>
      <c r="J37" s="11" t="s">
        <v>37</v>
      </c>
      <c r="K37" s="61" t="s">
        <v>388</v>
      </c>
      <c r="L37" s="19">
        <v>39</v>
      </c>
      <c r="M37" s="32">
        <v>55.388299319999987</v>
      </c>
      <c r="N37" s="54"/>
      <c r="O37" s="11" t="s">
        <v>37</v>
      </c>
      <c r="P37" s="19">
        <v>60</v>
      </c>
      <c r="Q37" s="19">
        <v>180</v>
      </c>
      <c r="R37" s="32">
        <v>263.72934240399991</v>
      </c>
      <c r="T37" s="11" t="s">
        <v>127</v>
      </c>
      <c r="U37" s="22" t="s">
        <v>346</v>
      </c>
      <c r="V37" s="32">
        <v>39.846167799999989</v>
      </c>
      <c r="W37" s="9">
        <v>2</v>
      </c>
      <c r="X37" s="22">
        <v>101.753786848</v>
      </c>
      <c r="Y37" s="9">
        <v>2</v>
      </c>
      <c r="Z37" s="21">
        <v>101.753786848</v>
      </c>
      <c r="AA37" s="9">
        <v>2</v>
      </c>
      <c r="AC37" s="49"/>
    </row>
    <row r="38" spans="1:29" x14ac:dyDescent="0.3">
      <c r="A38" s="22">
        <v>7</v>
      </c>
      <c r="B38" s="11" t="s">
        <v>310</v>
      </c>
      <c r="C38" s="11" t="s">
        <v>29</v>
      </c>
      <c r="D38" s="18" t="s">
        <v>46</v>
      </c>
      <c r="E38" s="22"/>
      <c r="F38" s="18">
        <v>42.406700450971478</v>
      </c>
      <c r="G38" s="18">
        <v>42.686351111019832</v>
      </c>
      <c r="H38" s="18">
        <v>-0.6551289880014125</v>
      </c>
      <c r="I38" s="18"/>
      <c r="J38" s="11" t="s">
        <v>37</v>
      </c>
      <c r="K38" s="61" t="s">
        <v>389</v>
      </c>
      <c r="L38" s="19">
        <v>40</v>
      </c>
      <c r="M38" s="32">
        <v>56.594829932000039</v>
      </c>
      <c r="N38" s="54"/>
      <c r="O38" s="11" t="s">
        <v>37</v>
      </c>
      <c r="P38" s="19">
        <v>74</v>
      </c>
      <c r="Q38" s="19">
        <v>148</v>
      </c>
      <c r="R38" s="32">
        <v>208.02902494299997</v>
      </c>
      <c r="T38" s="11" t="s">
        <v>128</v>
      </c>
      <c r="U38" s="72">
        <v>2356.063492063</v>
      </c>
      <c r="V38" s="32">
        <v>42.994648526000049</v>
      </c>
      <c r="W38" s="9">
        <v>3</v>
      </c>
      <c r="X38" s="22">
        <v>145.42947845800006</v>
      </c>
      <c r="Y38" s="9">
        <v>3</v>
      </c>
      <c r="Z38" s="21">
        <v>145.42947845800006</v>
      </c>
      <c r="AA38" s="9">
        <v>3</v>
      </c>
      <c r="AC38" s="49"/>
    </row>
    <row r="39" spans="1:29" x14ac:dyDescent="0.3">
      <c r="A39" s="22">
        <v>8</v>
      </c>
      <c r="B39" s="11" t="s">
        <v>7</v>
      </c>
      <c r="C39" s="11" t="s">
        <v>31</v>
      </c>
      <c r="D39" s="18" t="s">
        <v>47</v>
      </c>
      <c r="E39" s="22"/>
      <c r="F39" s="18">
        <v>110.13406939970859</v>
      </c>
      <c r="G39" s="18">
        <v>94.760017826647641</v>
      </c>
      <c r="H39" s="18">
        <v>16.22419658171232</v>
      </c>
      <c r="I39" s="18"/>
      <c r="J39" s="11" t="s">
        <v>37</v>
      </c>
      <c r="K39" s="11" t="s">
        <v>40</v>
      </c>
      <c r="L39" s="19">
        <v>76</v>
      </c>
      <c r="M39" s="32">
        <v>41.404081632999805</v>
      </c>
      <c r="N39" s="11"/>
      <c r="O39" s="11" t="s">
        <v>37</v>
      </c>
      <c r="P39" s="19">
        <v>69</v>
      </c>
      <c r="Q39" s="19">
        <v>207</v>
      </c>
      <c r="R39" s="32">
        <v>131.067936508</v>
      </c>
      <c r="T39" s="11" t="s">
        <v>129</v>
      </c>
      <c r="U39" s="22" t="s">
        <v>347</v>
      </c>
      <c r="V39" s="32">
        <v>33.959546485000033</v>
      </c>
      <c r="W39" s="9">
        <v>4</v>
      </c>
      <c r="X39" s="22">
        <v>176.49523809499999</v>
      </c>
      <c r="Y39" s="9">
        <v>4</v>
      </c>
      <c r="Z39" s="21">
        <v>176.49523809499999</v>
      </c>
      <c r="AA39" s="9">
        <v>4</v>
      </c>
      <c r="AC39" s="49"/>
    </row>
    <row r="40" spans="1:29" x14ac:dyDescent="0.3">
      <c r="A40" s="22">
        <v>9</v>
      </c>
      <c r="B40" s="11" t="s">
        <v>8</v>
      </c>
      <c r="C40" s="11" t="s">
        <v>32</v>
      </c>
      <c r="D40" s="18" t="s">
        <v>46</v>
      </c>
      <c r="E40" s="22"/>
      <c r="F40" s="18">
        <v>51.87588475655761</v>
      </c>
      <c r="G40" s="18">
        <v>48.996736364207976</v>
      </c>
      <c r="H40" s="18">
        <v>5.8762044291032556</v>
      </c>
      <c r="I40" s="18"/>
      <c r="J40" s="11" t="s">
        <v>41</v>
      </c>
      <c r="K40" s="61" t="s">
        <v>388</v>
      </c>
      <c r="L40" s="19">
        <v>39</v>
      </c>
      <c r="M40" s="32">
        <v>45.107664398999987</v>
      </c>
      <c r="N40" s="54"/>
      <c r="O40" s="11" t="s">
        <v>41</v>
      </c>
      <c r="P40" s="19">
        <v>43</v>
      </c>
      <c r="Q40" s="19">
        <v>129</v>
      </c>
      <c r="R40" s="32">
        <v>157.96970521599997</v>
      </c>
      <c r="T40" s="11" t="s">
        <v>130</v>
      </c>
      <c r="U40" s="22" t="s">
        <v>348</v>
      </c>
      <c r="V40" s="32">
        <v>86.809297052000034</v>
      </c>
      <c r="W40" s="9">
        <v>5</v>
      </c>
      <c r="X40" s="22">
        <v>298.79818594100004</v>
      </c>
      <c r="Y40" s="9">
        <v>5</v>
      </c>
      <c r="Z40" s="21">
        <v>298.79818594100004</v>
      </c>
      <c r="AA40" s="9">
        <v>5</v>
      </c>
      <c r="AC40" s="49"/>
    </row>
    <row r="41" spans="1:29" x14ac:dyDescent="0.3">
      <c r="A41" s="22">
        <v>10</v>
      </c>
      <c r="B41" s="11" t="s">
        <v>9</v>
      </c>
      <c r="C41" s="11" t="s">
        <v>29</v>
      </c>
      <c r="D41" s="18" t="s">
        <v>48</v>
      </c>
      <c r="E41" s="22"/>
      <c r="F41" s="18">
        <v>38.631060545246058</v>
      </c>
      <c r="G41" s="18">
        <v>38.973355610365054</v>
      </c>
      <c r="H41" s="18">
        <v>-0.87827968559105096</v>
      </c>
      <c r="I41" s="18"/>
      <c r="J41" s="11" t="s">
        <v>37</v>
      </c>
      <c r="K41" s="61" t="s">
        <v>59</v>
      </c>
      <c r="L41" s="19">
        <v>28</v>
      </c>
      <c r="M41" s="32">
        <v>43.488321994999978</v>
      </c>
      <c r="N41" s="11"/>
      <c r="O41" s="11" t="s">
        <v>37</v>
      </c>
      <c r="P41" s="19">
        <v>67</v>
      </c>
      <c r="Q41" s="19">
        <v>134</v>
      </c>
      <c r="R41" s="32">
        <v>206.29478458000017</v>
      </c>
      <c r="T41" s="11" t="s">
        <v>131</v>
      </c>
      <c r="U41" s="22" t="s">
        <v>349</v>
      </c>
      <c r="V41" s="32">
        <v>55.388299319999987</v>
      </c>
      <c r="W41" s="9">
        <v>6</v>
      </c>
      <c r="X41" s="22">
        <v>263.72934240399991</v>
      </c>
      <c r="Y41" s="9">
        <v>6</v>
      </c>
      <c r="Z41" s="21">
        <v>263.72934240399991</v>
      </c>
      <c r="AA41" s="9">
        <v>6</v>
      </c>
      <c r="AC41" s="49"/>
    </row>
    <row r="42" spans="1:29" x14ac:dyDescent="0.3">
      <c r="A42" s="22">
        <v>11</v>
      </c>
      <c r="B42" s="11" t="s">
        <v>44</v>
      </c>
      <c r="C42" s="11" t="s">
        <v>30</v>
      </c>
      <c r="D42" s="18" t="s">
        <v>55</v>
      </c>
      <c r="E42" s="22"/>
      <c r="F42" s="18">
        <v>49.406756151196966</v>
      </c>
      <c r="G42" s="18">
        <v>49.178615406578736</v>
      </c>
      <c r="H42" s="18">
        <v>0.46390233383372376</v>
      </c>
      <c r="I42" s="18"/>
      <c r="J42" s="11" t="s">
        <v>32</v>
      </c>
      <c r="K42" s="11" t="s">
        <v>172</v>
      </c>
      <c r="L42" s="19">
        <v>28</v>
      </c>
      <c r="M42" s="32">
        <v>34.003446711999914</v>
      </c>
      <c r="N42" s="22"/>
      <c r="O42" s="11" t="s">
        <v>32</v>
      </c>
      <c r="P42" s="19">
        <v>28.833333</v>
      </c>
      <c r="Q42" s="19">
        <v>57.666665999999999</v>
      </c>
      <c r="R42" s="32">
        <v>70.355782312999963</v>
      </c>
      <c r="T42" s="11" t="s">
        <v>132</v>
      </c>
      <c r="U42" s="22" t="s">
        <v>350</v>
      </c>
      <c r="V42" s="32">
        <v>56.594829932000039</v>
      </c>
      <c r="W42" s="9">
        <v>7</v>
      </c>
      <c r="X42" s="22">
        <v>208.02902494299997</v>
      </c>
      <c r="Y42" s="9">
        <v>7</v>
      </c>
      <c r="Z42" s="21">
        <v>208.02902494299997</v>
      </c>
      <c r="AA42" s="9">
        <v>7</v>
      </c>
      <c r="AC42" s="49"/>
    </row>
    <row r="43" spans="1:29" x14ac:dyDescent="0.3">
      <c r="A43" s="22" t="s">
        <v>42</v>
      </c>
      <c r="B43" s="11"/>
      <c r="C43" s="11" t="s">
        <v>30</v>
      </c>
      <c r="D43" s="18" t="s">
        <v>54</v>
      </c>
      <c r="E43" s="22"/>
      <c r="F43" s="18">
        <v>57.269874399284369</v>
      </c>
      <c r="G43" s="18">
        <v>56.749795454109432</v>
      </c>
      <c r="H43" s="18">
        <v>0.91644197307371389</v>
      </c>
      <c r="I43" s="18"/>
      <c r="J43" s="11" t="s">
        <v>32</v>
      </c>
      <c r="K43" s="11" t="s">
        <v>174</v>
      </c>
      <c r="L43" s="19">
        <v>24.3333333</v>
      </c>
      <c r="M43" s="32">
        <v>25.49333333300001</v>
      </c>
      <c r="N43" s="22"/>
      <c r="O43" s="11" t="s">
        <v>32</v>
      </c>
      <c r="P43" s="19">
        <v>24.33333</v>
      </c>
      <c r="Q43" s="19">
        <v>48.66666</v>
      </c>
      <c r="R43" s="32">
        <v>51.453922901999704</v>
      </c>
      <c r="T43" s="11" t="s">
        <v>133</v>
      </c>
      <c r="U43" s="22" t="s">
        <v>351</v>
      </c>
      <c r="V43" s="32">
        <v>41.404081632999805</v>
      </c>
      <c r="W43" s="9">
        <v>8</v>
      </c>
      <c r="X43" s="22">
        <v>131.067936508</v>
      </c>
      <c r="Y43" s="9">
        <v>8</v>
      </c>
      <c r="Z43" s="21">
        <v>131.067936508</v>
      </c>
      <c r="AA43" s="9">
        <v>8</v>
      </c>
      <c r="AC43" s="49"/>
    </row>
    <row r="44" spans="1:29" x14ac:dyDescent="0.3">
      <c r="A44" s="22" t="s">
        <v>43</v>
      </c>
      <c r="B44" s="11"/>
      <c r="C44" s="11" t="s">
        <v>29</v>
      </c>
      <c r="D44" s="18" t="s">
        <v>46</v>
      </c>
      <c r="E44" s="22"/>
      <c r="F44" s="18">
        <v>32.338072397235678</v>
      </c>
      <c r="G44" s="18">
        <v>31.368890839894082</v>
      </c>
      <c r="H44" s="18">
        <v>3.0896264783102172</v>
      </c>
      <c r="I44" s="18"/>
      <c r="J44" s="11" t="s">
        <v>37</v>
      </c>
      <c r="K44" s="11" t="s">
        <v>173</v>
      </c>
      <c r="L44" s="19">
        <v>34</v>
      </c>
      <c r="M44" s="32">
        <v>63.083537415000137</v>
      </c>
      <c r="N44" s="22"/>
      <c r="O44" s="11" t="s">
        <v>37</v>
      </c>
      <c r="P44" s="19">
        <v>35</v>
      </c>
      <c r="Q44" s="19">
        <v>70</v>
      </c>
      <c r="R44" s="32">
        <v>133.89061224500028</v>
      </c>
      <c r="T44" s="11" t="s">
        <v>134</v>
      </c>
      <c r="U44" s="22" t="s">
        <v>352</v>
      </c>
      <c r="V44" s="32">
        <v>45.107664398999987</v>
      </c>
      <c r="W44" s="9">
        <v>9</v>
      </c>
      <c r="X44" s="22">
        <v>157.96970521599997</v>
      </c>
      <c r="Y44" s="9">
        <v>9</v>
      </c>
      <c r="Z44" s="21">
        <v>157.96970521599997</v>
      </c>
      <c r="AA44" s="9">
        <v>9</v>
      </c>
      <c r="AC44" s="49"/>
    </row>
    <row r="45" spans="1:29" x14ac:dyDescent="0.3">
      <c r="A45" s="22">
        <v>12</v>
      </c>
      <c r="B45" s="11" t="s">
        <v>11</v>
      </c>
      <c r="C45" s="11" t="s">
        <v>29</v>
      </c>
      <c r="D45" s="18" t="s">
        <v>46</v>
      </c>
      <c r="E45" s="22"/>
      <c r="F45" s="18">
        <v>34.367670530483458</v>
      </c>
      <c r="G45" s="18">
        <v>32.384931093143948</v>
      </c>
      <c r="H45" s="18">
        <v>6.1224136362583357</v>
      </c>
      <c r="I45" s="18"/>
      <c r="J45" s="11" t="s">
        <v>37</v>
      </c>
      <c r="K45" s="61" t="s">
        <v>388</v>
      </c>
      <c r="L45" s="19">
        <v>26</v>
      </c>
      <c r="M45" s="32">
        <v>45.39149659900022</v>
      </c>
      <c r="N45" s="18"/>
      <c r="O45" s="11" t="s">
        <v>37</v>
      </c>
      <c r="P45" s="19">
        <v>48</v>
      </c>
      <c r="Q45" s="19">
        <v>96</v>
      </c>
      <c r="R45" s="32">
        <v>177.86049886699993</v>
      </c>
      <c r="T45" s="11" t="s">
        <v>135</v>
      </c>
      <c r="U45" s="22" t="s">
        <v>353</v>
      </c>
      <c r="V45" s="32">
        <v>43.488321994999978</v>
      </c>
      <c r="W45" s="9">
        <v>10</v>
      </c>
      <c r="X45" s="22">
        <v>206.29478458000017</v>
      </c>
      <c r="Y45" s="9">
        <v>10</v>
      </c>
      <c r="Z45" s="21">
        <v>206.29478458000017</v>
      </c>
      <c r="AA45" s="9">
        <v>10</v>
      </c>
      <c r="AC45" s="49"/>
    </row>
    <row r="46" spans="1:29" x14ac:dyDescent="0.3">
      <c r="A46" s="22">
        <v>13</v>
      </c>
      <c r="B46" s="11" t="s">
        <v>12</v>
      </c>
      <c r="C46" s="11" t="s">
        <v>30</v>
      </c>
      <c r="D46" s="18" t="s">
        <v>49</v>
      </c>
      <c r="E46" s="22"/>
      <c r="F46" s="18">
        <v>95.804367538136546</v>
      </c>
      <c r="G46" s="18">
        <v>83.653065857755891</v>
      </c>
      <c r="H46" s="18">
        <v>14.525829455005024</v>
      </c>
      <c r="I46" s="18"/>
      <c r="J46" s="11" t="s">
        <v>32</v>
      </c>
      <c r="K46" s="61" t="s">
        <v>387</v>
      </c>
      <c r="L46" s="19">
        <v>46</v>
      </c>
      <c r="M46" s="32">
        <v>28.808707483000035</v>
      </c>
      <c r="N46" s="18"/>
      <c r="O46" s="11" t="s">
        <v>32</v>
      </c>
      <c r="P46" s="19">
        <v>93.333299999999994</v>
      </c>
      <c r="Q46" s="19">
        <v>186.66659999999999</v>
      </c>
      <c r="R46" s="32">
        <v>133.88625850300014</v>
      </c>
      <c r="T46" s="11" t="s">
        <v>136</v>
      </c>
      <c r="U46" s="22" t="s">
        <v>354</v>
      </c>
      <c r="V46" s="32">
        <v>34.003446711999914</v>
      </c>
      <c r="W46" s="9" t="s">
        <v>68</v>
      </c>
      <c r="X46" s="22">
        <v>255.70031745999995</v>
      </c>
      <c r="Y46" s="9">
        <v>11</v>
      </c>
      <c r="Z46" s="21">
        <v>70.355782312999963</v>
      </c>
      <c r="AA46" s="9" t="s">
        <v>68</v>
      </c>
      <c r="AC46" s="49"/>
    </row>
    <row r="47" spans="1:29" x14ac:dyDescent="0.3">
      <c r="A47" s="22">
        <v>14</v>
      </c>
      <c r="B47" s="11" t="s">
        <v>13</v>
      </c>
      <c r="C47" s="11" t="s">
        <v>31</v>
      </c>
      <c r="D47" s="18" t="s">
        <v>50</v>
      </c>
      <c r="E47" s="22"/>
      <c r="F47" s="18">
        <v>42.330012325607832</v>
      </c>
      <c r="G47" s="18">
        <v>42.435431794097177</v>
      </c>
      <c r="H47" s="18">
        <v>-0.24842322566871719</v>
      </c>
      <c r="I47" s="18"/>
      <c r="J47" s="11" t="s">
        <v>37</v>
      </c>
      <c r="K47" s="61" t="s">
        <v>390</v>
      </c>
      <c r="L47" s="19">
        <v>39.25</v>
      </c>
      <c r="M47" s="32">
        <v>55.634285713999816</v>
      </c>
      <c r="N47" s="18"/>
      <c r="O47" s="11" t="s">
        <v>37</v>
      </c>
      <c r="P47" s="19">
        <v>43.75</v>
      </c>
      <c r="Q47" s="19">
        <v>131.25</v>
      </c>
      <c r="R47" s="32">
        <v>185.57605442099975</v>
      </c>
      <c r="T47" s="11" t="s">
        <v>137</v>
      </c>
      <c r="U47" s="22" t="s">
        <v>355</v>
      </c>
      <c r="V47" s="32">
        <v>25.49333333300001</v>
      </c>
      <c r="W47" s="9" t="s">
        <v>42</v>
      </c>
      <c r="X47" s="22">
        <v>177.86049886699993</v>
      </c>
      <c r="Y47" s="9">
        <v>12</v>
      </c>
      <c r="Z47" s="21">
        <v>51.453922901999704</v>
      </c>
      <c r="AA47" s="9" t="s">
        <v>42</v>
      </c>
      <c r="AC47" s="49"/>
    </row>
    <row r="48" spans="1:29" x14ac:dyDescent="0.3">
      <c r="A48" s="22">
        <v>15</v>
      </c>
      <c r="B48" s="11" t="s">
        <v>14</v>
      </c>
      <c r="C48" s="11" t="s">
        <v>29</v>
      </c>
      <c r="D48" s="18" t="s">
        <v>50</v>
      </c>
      <c r="E48" s="22"/>
      <c r="F48" s="18">
        <v>47.067110655888506</v>
      </c>
      <c r="G48" s="18">
        <v>43.609945910167156</v>
      </c>
      <c r="H48" s="18">
        <v>7.9274685477547262</v>
      </c>
      <c r="I48" s="18"/>
      <c r="J48" s="11" t="s">
        <v>37</v>
      </c>
      <c r="K48" s="11" t="s">
        <v>58</v>
      </c>
      <c r="L48" s="19">
        <v>25</v>
      </c>
      <c r="M48" s="32">
        <v>31.869387754999934</v>
      </c>
      <c r="N48" s="18"/>
      <c r="O48" s="11" t="s">
        <v>37</v>
      </c>
      <c r="P48" s="19">
        <v>43</v>
      </c>
      <c r="Q48" s="19">
        <v>86</v>
      </c>
      <c r="R48" s="32">
        <v>118.32163265300005</v>
      </c>
      <c r="T48" s="11" t="s">
        <v>138</v>
      </c>
      <c r="U48" s="22" t="s">
        <v>356</v>
      </c>
      <c r="V48" s="32">
        <v>63.083537415000137</v>
      </c>
      <c r="W48" s="9" t="s">
        <v>43</v>
      </c>
      <c r="X48" s="22">
        <v>133.88625850300014</v>
      </c>
      <c r="Y48" s="9">
        <v>13</v>
      </c>
      <c r="Z48" s="21">
        <v>133.89061224500028</v>
      </c>
      <c r="AA48" s="9" t="s">
        <v>43</v>
      </c>
      <c r="AC48" s="49"/>
    </row>
    <row r="49" spans="1:29" x14ac:dyDescent="0.3">
      <c r="A49" s="22">
        <v>16</v>
      </c>
      <c r="B49" s="11" t="s">
        <v>15</v>
      </c>
      <c r="C49" s="11" t="s">
        <v>31</v>
      </c>
      <c r="D49" s="22" t="s">
        <v>47</v>
      </c>
      <c r="E49" s="22"/>
      <c r="F49" s="18">
        <v>78.902477880231231</v>
      </c>
      <c r="G49" s="18">
        <v>64.974397959017992</v>
      </c>
      <c r="H49" s="18">
        <v>21.436258524470283</v>
      </c>
      <c r="I49" s="18"/>
      <c r="J49" s="11" t="s">
        <v>37</v>
      </c>
      <c r="K49" s="61" t="s">
        <v>391</v>
      </c>
      <c r="L49" s="19">
        <v>36.5</v>
      </c>
      <c r="M49" s="32">
        <v>27.755782313000054</v>
      </c>
      <c r="N49" s="18"/>
      <c r="O49" s="11" t="s">
        <v>37</v>
      </c>
      <c r="P49" s="19">
        <v>47.166600000000003</v>
      </c>
      <c r="Q49" s="19">
        <v>141.49979999999999</v>
      </c>
      <c r="R49" s="32">
        <v>130.66666666699984</v>
      </c>
      <c r="T49" s="11" t="s">
        <v>139</v>
      </c>
      <c r="U49" s="22" t="s">
        <v>357</v>
      </c>
      <c r="V49" s="32">
        <v>45.39149659900022</v>
      </c>
      <c r="W49" s="9">
        <v>12</v>
      </c>
      <c r="X49" s="22">
        <v>185.57605442099975</v>
      </c>
      <c r="Y49" s="9">
        <v>14</v>
      </c>
      <c r="Z49" s="21">
        <v>177.86049886699993</v>
      </c>
      <c r="AA49" s="9">
        <v>12</v>
      </c>
      <c r="AC49" s="49"/>
    </row>
    <row r="50" spans="1:29" x14ac:dyDescent="0.3">
      <c r="A50" s="22">
        <v>17</v>
      </c>
      <c r="B50" s="11" t="s">
        <v>16</v>
      </c>
      <c r="C50" s="11" t="s">
        <v>33</v>
      </c>
      <c r="D50" s="11" t="s">
        <v>50</v>
      </c>
      <c r="E50" s="22"/>
      <c r="F50" s="18">
        <v>57.788787939206692</v>
      </c>
      <c r="G50" s="18">
        <v>57.408043697131049</v>
      </c>
      <c r="H50" s="18">
        <v>0.66322455453166862</v>
      </c>
      <c r="I50" s="18"/>
      <c r="J50" s="11" t="s">
        <v>32</v>
      </c>
      <c r="K50" s="11" t="s">
        <v>59</v>
      </c>
      <c r="L50" s="19">
        <v>56</v>
      </c>
      <c r="M50" s="32">
        <v>58.142766440000287</v>
      </c>
      <c r="N50" s="18"/>
      <c r="O50" s="11" t="s">
        <v>32</v>
      </c>
      <c r="P50" s="19">
        <v>49</v>
      </c>
      <c r="Q50" s="19">
        <v>196</v>
      </c>
      <c r="R50" s="32">
        <v>204.84934240300026</v>
      </c>
      <c r="T50" s="11" t="s">
        <v>140</v>
      </c>
      <c r="U50" s="22" t="s">
        <v>358</v>
      </c>
      <c r="V50" s="32">
        <v>28.808707483000035</v>
      </c>
      <c r="W50" s="9">
        <v>13</v>
      </c>
      <c r="X50" s="22">
        <v>118.32163265300005</v>
      </c>
      <c r="Y50" s="9">
        <v>15</v>
      </c>
      <c r="Z50" s="21">
        <v>133.88625850300014</v>
      </c>
      <c r="AA50" s="9">
        <v>13</v>
      </c>
      <c r="AC50" s="49"/>
    </row>
    <row r="51" spans="1:29" x14ac:dyDescent="0.3">
      <c r="A51" s="22">
        <v>18</v>
      </c>
      <c r="B51" s="11" t="s">
        <v>24</v>
      </c>
      <c r="C51" s="11" t="s">
        <v>28</v>
      </c>
      <c r="D51" s="18" t="s">
        <v>51</v>
      </c>
      <c r="E51" s="22"/>
      <c r="F51" s="18">
        <v>91.441697837678092</v>
      </c>
      <c r="G51" s="18">
        <v>86.154575505198892</v>
      </c>
      <c r="H51" s="18">
        <v>6.1367864695243668</v>
      </c>
      <c r="I51" s="18"/>
      <c r="J51" s="11" t="s">
        <v>37</v>
      </c>
      <c r="K51" s="11" t="s">
        <v>60</v>
      </c>
      <c r="L51" s="19">
        <v>34</v>
      </c>
      <c r="M51" s="32">
        <v>22.309297052000147</v>
      </c>
      <c r="N51" s="18"/>
      <c r="O51" s="11" t="s">
        <v>37</v>
      </c>
      <c r="P51" s="19">
        <v>18.75</v>
      </c>
      <c r="Q51" s="19">
        <v>75</v>
      </c>
      <c r="R51" s="32">
        <v>52.231700679999904</v>
      </c>
      <c r="T51" s="11" t="s">
        <v>141</v>
      </c>
      <c r="U51" s="22" t="s">
        <v>359</v>
      </c>
      <c r="V51" s="32">
        <v>55.634285713999816</v>
      </c>
      <c r="W51" s="9">
        <v>14</v>
      </c>
      <c r="X51" s="22">
        <v>130.66666666699984</v>
      </c>
      <c r="Y51" s="9">
        <v>16</v>
      </c>
      <c r="Z51" s="21">
        <v>185.57605442099975</v>
      </c>
      <c r="AA51" s="9">
        <v>14</v>
      </c>
      <c r="AC51" s="49"/>
    </row>
    <row r="52" spans="1:29" x14ac:dyDescent="0.3">
      <c r="A52" s="22">
        <v>19</v>
      </c>
      <c r="B52" s="11" t="s">
        <v>17</v>
      </c>
      <c r="C52" s="11" t="s">
        <v>30</v>
      </c>
      <c r="D52" s="18" t="s">
        <v>49</v>
      </c>
      <c r="E52" s="22"/>
      <c r="F52" s="18">
        <v>70.833318294329743</v>
      </c>
      <c r="G52" s="18">
        <v>67.340085593477113</v>
      </c>
      <c r="H52" s="18">
        <v>5.1874491546399248</v>
      </c>
      <c r="I52" s="18"/>
      <c r="J52" s="11" t="s">
        <v>32</v>
      </c>
      <c r="K52" s="11" t="s">
        <v>61</v>
      </c>
      <c r="L52" s="19">
        <v>38.333300000000001</v>
      </c>
      <c r="M52" s="32">
        <v>32.470566893999603</v>
      </c>
      <c r="N52" s="18"/>
      <c r="O52" s="11" t="s">
        <v>32</v>
      </c>
      <c r="P52" s="19">
        <v>43.166699999999999</v>
      </c>
      <c r="Q52" s="19">
        <v>86.333399999999997</v>
      </c>
      <c r="R52" s="32">
        <v>76.923038549000012</v>
      </c>
      <c r="T52" s="11" t="s">
        <v>142</v>
      </c>
      <c r="U52" s="22" t="s">
        <v>360</v>
      </c>
      <c r="V52" s="32">
        <v>31.869387754999934</v>
      </c>
      <c r="W52" s="9">
        <v>15</v>
      </c>
      <c r="X52" s="22">
        <v>204.84934240300026</v>
      </c>
      <c r="Y52" s="9">
        <v>17</v>
      </c>
      <c r="Z52" s="21">
        <v>118.32163265300005</v>
      </c>
      <c r="AA52" s="9">
        <v>15</v>
      </c>
      <c r="AC52" s="49"/>
    </row>
    <row r="53" spans="1:29" x14ac:dyDescent="0.3">
      <c r="A53" s="22">
        <v>20</v>
      </c>
      <c r="B53" s="11" t="s">
        <v>18</v>
      </c>
      <c r="C53" s="11" t="s">
        <v>29</v>
      </c>
      <c r="D53" s="18" t="s">
        <v>48</v>
      </c>
      <c r="E53" s="22"/>
      <c r="F53" s="18">
        <v>41.37144903549477</v>
      </c>
      <c r="G53" s="18">
        <v>39.625913117817994</v>
      </c>
      <c r="H53" s="18">
        <v>4.4050364530070256</v>
      </c>
      <c r="I53" s="18"/>
      <c r="J53" s="11" t="s">
        <v>37</v>
      </c>
      <c r="K53" s="11" t="s">
        <v>62</v>
      </c>
      <c r="L53" s="19">
        <v>36.5</v>
      </c>
      <c r="M53" s="32">
        <v>52.935056689000248</v>
      </c>
      <c r="N53" s="18"/>
      <c r="O53" s="11" t="s">
        <v>37</v>
      </c>
      <c r="P53" s="19">
        <v>83.25</v>
      </c>
      <c r="Q53" s="19">
        <v>166.5</v>
      </c>
      <c r="R53" s="32">
        <v>252.10775510200028</v>
      </c>
      <c r="T53" s="11" t="s">
        <v>143</v>
      </c>
      <c r="U53" s="22" t="s">
        <v>361</v>
      </c>
      <c r="V53" s="32">
        <v>27.755782313000054</v>
      </c>
      <c r="W53" s="9">
        <v>16</v>
      </c>
      <c r="X53" s="22">
        <v>52.231700679999904</v>
      </c>
      <c r="Y53" s="9">
        <v>18</v>
      </c>
      <c r="Z53" s="21">
        <v>130.66666666699984</v>
      </c>
      <c r="AA53" s="9">
        <v>16</v>
      </c>
      <c r="AC53" s="49"/>
    </row>
    <row r="54" spans="1:29" x14ac:dyDescent="0.3">
      <c r="A54" s="22">
        <v>21</v>
      </c>
      <c r="B54" s="11" t="s">
        <v>19</v>
      </c>
      <c r="C54" s="11" t="s">
        <v>28</v>
      </c>
      <c r="D54" s="18" t="s">
        <v>52</v>
      </c>
      <c r="E54" s="22"/>
      <c r="F54" s="18">
        <v>29.678708288337134</v>
      </c>
      <c r="G54" s="18">
        <v>29.038219176246233</v>
      </c>
      <c r="H54" s="18">
        <v>2.2056762785743826</v>
      </c>
      <c r="I54" s="18"/>
      <c r="J54" s="11" t="s">
        <v>37</v>
      </c>
      <c r="K54" s="11" t="s">
        <v>60</v>
      </c>
      <c r="L54" s="19">
        <v>34</v>
      </c>
      <c r="M54" s="32">
        <v>68.736145123999904</v>
      </c>
      <c r="N54" s="18"/>
      <c r="O54" s="11" t="s">
        <v>37</v>
      </c>
      <c r="P54" s="19">
        <v>31</v>
      </c>
      <c r="Q54" s="19">
        <v>124</v>
      </c>
      <c r="R54" s="32">
        <v>256.21405895599992</v>
      </c>
      <c r="T54" s="11" t="s">
        <v>144</v>
      </c>
      <c r="U54" s="22" t="s">
        <v>362</v>
      </c>
      <c r="V54" s="32">
        <v>58.142766440000287</v>
      </c>
      <c r="W54" s="9">
        <v>17</v>
      </c>
      <c r="X54" s="22">
        <v>76.923038549000012</v>
      </c>
      <c r="Y54" s="9">
        <v>19</v>
      </c>
      <c r="Z54" s="21">
        <v>204.84934240300026</v>
      </c>
      <c r="AA54" s="9">
        <v>17</v>
      </c>
      <c r="AC54" s="49"/>
    </row>
    <row r="55" spans="1:29" x14ac:dyDescent="0.3">
      <c r="A55" s="22">
        <v>22</v>
      </c>
      <c r="B55" s="11" t="s">
        <v>20</v>
      </c>
      <c r="C55" s="11" t="s">
        <v>29</v>
      </c>
      <c r="D55" s="18" t="s">
        <v>53</v>
      </c>
      <c r="E55" s="22"/>
      <c r="F55" s="18">
        <v>92.617038896763006</v>
      </c>
      <c r="G55" s="18">
        <v>88.880491261533606</v>
      </c>
      <c r="H55" s="18">
        <v>4.204013256671244</v>
      </c>
      <c r="I55" s="18"/>
      <c r="J55" s="11" t="s">
        <v>37</v>
      </c>
      <c r="K55" s="11" t="s">
        <v>63</v>
      </c>
      <c r="L55" s="19">
        <v>35</v>
      </c>
      <c r="M55" s="32">
        <v>22.6740136049998</v>
      </c>
      <c r="N55" s="18"/>
      <c r="O55" s="11" t="s">
        <v>37</v>
      </c>
      <c r="P55" s="19">
        <v>64</v>
      </c>
      <c r="Q55" s="19">
        <v>128</v>
      </c>
      <c r="R55" s="32">
        <v>86.408163264999985</v>
      </c>
      <c r="T55" s="11" t="s">
        <v>145</v>
      </c>
      <c r="U55" s="22" t="s">
        <v>363</v>
      </c>
      <c r="V55" s="32">
        <v>22.309297052000147</v>
      </c>
      <c r="W55" s="9">
        <v>18</v>
      </c>
      <c r="X55" s="22">
        <v>252.10775510200028</v>
      </c>
      <c r="Y55" s="9">
        <v>20</v>
      </c>
      <c r="Z55" s="21">
        <v>52.231700679999904</v>
      </c>
      <c r="AA55" s="9">
        <v>18</v>
      </c>
      <c r="AC55" s="49"/>
    </row>
    <row r="56" spans="1:29" x14ac:dyDescent="0.3">
      <c r="A56" s="22">
        <v>23</v>
      </c>
      <c r="B56" s="11" t="s">
        <v>25</v>
      </c>
      <c r="C56" s="11" t="s">
        <v>31</v>
      </c>
      <c r="D56" s="18" t="s">
        <v>45</v>
      </c>
      <c r="E56" s="22"/>
      <c r="F56" s="18">
        <v>32.842823136045268</v>
      </c>
      <c r="G56" s="18">
        <v>32.39294961991699</v>
      </c>
      <c r="H56" s="18">
        <v>1.388800715609025</v>
      </c>
      <c r="I56" s="18"/>
      <c r="J56" s="11" t="s">
        <v>37</v>
      </c>
      <c r="K56" s="11" t="s">
        <v>64</v>
      </c>
      <c r="L56" s="19">
        <v>37.5</v>
      </c>
      <c r="M56" s="32">
        <v>68.508117913000206</v>
      </c>
      <c r="N56" s="18"/>
      <c r="O56" s="11" t="s">
        <v>37</v>
      </c>
      <c r="P56" s="19">
        <v>31.833300000000001</v>
      </c>
      <c r="Q56" s="19">
        <v>95.499899999999997</v>
      </c>
      <c r="R56" s="32">
        <v>176.89015872999971</v>
      </c>
      <c r="T56" s="11" t="s">
        <v>146</v>
      </c>
      <c r="U56" s="22" t="s">
        <v>364</v>
      </c>
      <c r="V56" s="32">
        <v>32.470566893999603</v>
      </c>
      <c r="W56" s="9">
        <v>19</v>
      </c>
      <c r="X56" s="22">
        <v>256.21405895599992</v>
      </c>
      <c r="Y56" s="9">
        <v>21</v>
      </c>
      <c r="Z56" s="21">
        <v>76.923038549000012</v>
      </c>
      <c r="AA56" s="9">
        <v>19</v>
      </c>
      <c r="AC56" s="49"/>
    </row>
    <row r="57" spans="1:29" x14ac:dyDescent="0.3">
      <c r="A57" s="22">
        <v>24</v>
      </c>
      <c r="B57" s="11" t="s">
        <v>21</v>
      </c>
      <c r="C57" s="11" t="s">
        <v>31</v>
      </c>
      <c r="D57" s="18" t="s">
        <v>50</v>
      </c>
      <c r="E57" s="22"/>
      <c r="F57" s="41">
        <v>54.298456823932639</v>
      </c>
      <c r="G57" s="41">
        <v>50.738494279463396</v>
      </c>
      <c r="H57" s="18">
        <v>7.0162952114054988</v>
      </c>
      <c r="I57" s="18"/>
      <c r="J57" s="11" t="s">
        <v>37</v>
      </c>
      <c r="K57" s="11" t="s">
        <v>65</v>
      </c>
      <c r="L57" s="19">
        <v>90</v>
      </c>
      <c r="M57" s="32">
        <v>99.450340135999795</v>
      </c>
      <c r="N57" s="18"/>
      <c r="O57" s="11" t="s">
        <v>37</v>
      </c>
      <c r="P57" s="19">
        <v>61</v>
      </c>
      <c r="Q57" s="19">
        <v>183</v>
      </c>
      <c r="R57" s="32">
        <v>216.40374149699983</v>
      </c>
      <c r="T57" s="11" t="s">
        <v>147</v>
      </c>
      <c r="U57" s="22" t="s">
        <v>365</v>
      </c>
      <c r="V57" s="32">
        <v>52.935056689000248</v>
      </c>
      <c r="W57" s="9">
        <v>20</v>
      </c>
      <c r="X57" s="22">
        <v>86.408163264999985</v>
      </c>
      <c r="Y57" s="9">
        <v>22</v>
      </c>
      <c r="Z57" s="21">
        <v>252.10775510200028</v>
      </c>
      <c r="AA57" s="9">
        <v>20</v>
      </c>
      <c r="AC57" s="49"/>
    </row>
    <row r="58" spans="1:29" x14ac:dyDescent="0.3">
      <c r="T58" s="11" t="s">
        <v>148</v>
      </c>
      <c r="U58" s="22" t="s">
        <v>366</v>
      </c>
      <c r="V58" s="32">
        <v>68.736145123999904</v>
      </c>
      <c r="W58" s="9">
        <v>21</v>
      </c>
      <c r="X58" s="22">
        <v>176.89015872999971</v>
      </c>
      <c r="Y58" s="9">
        <v>23</v>
      </c>
      <c r="Z58" s="21">
        <v>256.21405895599992</v>
      </c>
      <c r="AA58" s="9">
        <v>21</v>
      </c>
      <c r="AC58" s="49"/>
    </row>
    <row r="59" spans="1:29" x14ac:dyDescent="0.3">
      <c r="T59" s="11" t="s">
        <v>149</v>
      </c>
      <c r="U59" s="22" t="s">
        <v>367</v>
      </c>
      <c r="V59" s="32">
        <v>22.6740136049998</v>
      </c>
      <c r="W59" s="9">
        <v>22</v>
      </c>
      <c r="X59" s="22">
        <v>216.40374149699983</v>
      </c>
      <c r="Y59" s="9">
        <v>24</v>
      </c>
      <c r="Z59" s="21">
        <v>86.408163264999985</v>
      </c>
      <c r="AA59" s="9">
        <v>22</v>
      </c>
      <c r="AC59" s="49"/>
    </row>
    <row r="60" spans="1:29" x14ac:dyDescent="0.3">
      <c r="T60" s="11" t="s">
        <v>150</v>
      </c>
      <c r="U60" s="22" t="s">
        <v>368</v>
      </c>
      <c r="V60" s="32">
        <v>68.508117913000206</v>
      </c>
      <c r="W60" s="9">
        <v>23</v>
      </c>
      <c r="X60" s="31">
        <v>4341.9312244869989</v>
      </c>
      <c r="Z60" s="21">
        <v>176.89015872999971</v>
      </c>
      <c r="AA60" s="9">
        <v>23</v>
      </c>
      <c r="AC60" s="49"/>
    </row>
    <row r="61" spans="1:29" x14ac:dyDescent="0.3">
      <c r="T61" s="11" t="s">
        <v>151</v>
      </c>
      <c r="U61" s="22" t="s">
        <v>369</v>
      </c>
      <c r="V61" s="32">
        <v>99.450340135999795</v>
      </c>
      <c r="W61" s="9">
        <v>24</v>
      </c>
      <c r="X61" s="22">
        <v>34.003446711999914</v>
      </c>
      <c r="Y61" s="9" t="s">
        <v>68</v>
      </c>
      <c r="Z61" s="21">
        <v>216.40374149699983</v>
      </c>
      <c r="AA61" s="9">
        <v>24</v>
      </c>
      <c r="AC61" s="49"/>
    </row>
    <row r="62" spans="1:29" x14ac:dyDescent="0.3">
      <c r="T62" s="11" t="s">
        <v>152</v>
      </c>
      <c r="U62" s="22" t="s">
        <v>370</v>
      </c>
      <c r="X62" s="22">
        <v>25.49333333300001</v>
      </c>
      <c r="Y62" s="9" t="s">
        <v>42</v>
      </c>
      <c r="AC62" s="49"/>
    </row>
    <row r="63" spans="1:29" x14ac:dyDescent="0.3">
      <c r="T63" s="11" t="s">
        <v>153</v>
      </c>
      <c r="U63" s="22" t="s">
        <v>371</v>
      </c>
      <c r="X63" s="22">
        <v>63.083537415000137</v>
      </c>
      <c r="Y63" s="9" t="s">
        <v>43</v>
      </c>
      <c r="AC63" s="49"/>
    </row>
    <row r="64" spans="1:29" x14ac:dyDescent="0.3">
      <c r="T64" s="11" t="s">
        <v>154</v>
      </c>
      <c r="U64" s="22" t="s">
        <v>372</v>
      </c>
      <c r="X64" s="22">
        <v>36.35233560100005</v>
      </c>
      <c r="Y64" s="9" t="s">
        <v>69</v>
      </c>
      <c r="AC64" s="49"/>
    </row>
    <row r="65" spans="20:29" x14ac:dyDescent="0.3">
      <c r="T65" s="11" t="s">
        <v>155</v>
      </c>
      <c r="U65" s="22" t="s">
        <v>373</v>
      </c>
      <c r="X65" s="22">
        <v>25.960589568999694</v>
      </c>
      <c r="Y65" s="9" t="s">
        <v>70</v>
      </c>
      <c r="AC65" s="49"/>
    </row>
    <row r="66" spans="20:29" x14ac:dyDescent="0.3">
      <c r="T66" s="11" t="s">
        <v>156</v>
      </c>
      <c r="U66" s="22" t="s">
        <v>374</v>
      </c>
      <c r="X66" s="22">
        <v>70.807074830000147</v>
      </c>
      <c r="Y66" s="9" t="s">
        <v>71</v>
      </c>
      <c r="AC66" s="49"/>
    </row>
    <row r="67" spans="20:29" x14ac:dyDescent="0.3">
      <c r="T67" s="11" t="s">
        <v>157</v>
      </c>
      <c r="U67" s="22" t="s">
        <v>375</v>
      </c>
      <c r="AC67" s="49"/>
    </row>
    <row r="68" spans="20:29" x14ac:dyDescent="0.3">
      <c r="T68" s="11" t="s">
        <v>158</v>
      </c>
      <c r="U68" s="22" t="s">
        <v>376</v>
      </c>
      <c r="AC68" s="49"/>
    </row>
    <row r="69" spans="20:29" x14ac:dyDescent="0.3">
      <c r="T69" s="11" t="s">
        <v>159</v>
      </c>
      <c r="U69" s="22" t="s">
        <v>377</v>
      </c>
      <c r="AC69" s="49"/>
    </row>
    <row r="70" spans="20:29" x14ac:dyDescent="0.3">
      <c r="T70" s="11" t="s">
        <v>160</v>
      </c>
      <c r="U70" s="22" t="s">
        <v>378</v>
      </c>
      <c r="AC70" s="49"/>
    </row>
    <row r="71" spans="20:29" x14ac:dyDescent="0.3">
      <c r="T71" s="11" t="s">
        <v>161</v>
      </c>
      <c r="U71" s="22" t="s">
        <v>379</v>
      </c>
      <c r="AC71" s="49"/>
    </row>
    <row r="72" spans="20:29" x14ac:dyDescent="0.3">
      <c r="T72" s="11" t="s">
        <v>162</v>
      </c>
      <c r="U72" s="22" t="s">
        <v>380</v>
      </c>
      <c r="AC72" s="49"/>
    </row>
    <row r="73" spans="20:29" x14ac:dyDescent="0.3">
      <c r="T73" s="11" t="s">
        <v>163</v>
      </c>
      <c r="U73" s="22" t="s">
        <v>381</v>
      </c>
      <c r="AC73" s="49"/>
    </row>
    <row r="74" spans="20:29" x14ac:dyDescent="0.3">
      <c r="T74" s="11" t="s">
        <v>164</v>
      </c>
      <c r="U74" s="22" t="s">
        <v>382</v>
      </c>
      <c r="AC74" s="49"/>
    </row>
    <row r="75" spans="20:29" x14ac:dyDescent="0.3">
      <c r="T75" s="11" t="s">
        <v>165</v>
      </c>
      <c r="U75" s="22" t="s">
        <v>383</v>
      </c>
      <c r="AC75" s="49"/>
    </row>
    <row r="76" spans="20:29" x14ac:dyDescent="0.3">
      <c r="T76" s="11" t="s">
        <v>166</v>
      </c>
      <c r="U76" s="22" t="s">
        <v>384</v>
      </c>
      <c r="AC76" s="49"/>
    </row>
    <row r="77" spans="20:29" x14ac:dyDescent="0.3">
      <c r="T77" s="11" t="s">
        <v>167</v>
      </c>
      <c r="U77" s="22" t="s">
        <v>385</v>
      </c>
      <c r="AC77" s="49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Tabelle83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235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235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47.112508393727147</v>
      </c>
      <c r="G2" s="13">
        <f t="shared" ref="G2:G27" si="1">Q2/R2*60</f>
        <v>45.894071543945991</v>
      </c>
      <c r="H2" s="41">
        <f t="shared" ref="H2:H27" si="2">(F2-G2)/G2*100</f>
        <v>2.6548894198991229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35.659319728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356.90884353800004</v>
      </c>
      <c r="T2" s="11" t="s">
        <v>92</v>
      </c>
      <c r="U2" s="21">
        <v>0.72489795899999998</v>
      </c>
      <c r="V2" s="32">
        <f>U3-U2</f>
        <v>35.659319728</v>
      </c>
      <c r="W2" s="22">
        <v>1</v>
      </c>
      <c r="X2" s="32">
        <f>U4-U2</f>
        <v>356.90884353800004</v>
      </c>
      <c r="Y2" s="22">
        <v>1</v>
      </c>
      <c r="Z2" s="32">
        <f>X2</f>
        <v>356.90884353800004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68.353306701921994</v>
      </c>
      <c r="G3" s="13">
        <f t="shared" si="1"/>
        <v>60.848821294852897</v>
      </c>
      <c r="H3" s="41">
        <f t="shared" si="2"/>
        <v>12.333000454856617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38.622857143000033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100.412857143</v>
      </c>
      <c r="T3" s="11" t="s">
        <v>93</v>
      </c>
      <c r="U3" s="21">
        <v>36.384217687000003</v>
      </c>
      <c r="V3" s="32">
        <f>U6-U5</f>
        <v>38.622857143000033</v>
      </c>
      <c r="W3" s="22">
        <v>2</v>
      </c>
      <c r="X3" s="32">
        <f>U7-U5</f>
        <v>100.412857143</v>
      </c>
      <c r="Y3" s="22">
        <v>2</v>
      </c>
      <c r="Z3" s="32">
        <f t="shared" ref="Z3:Z11" si="5">X3</f>
        <v>100.412857143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48.112078569174948</v>
      </c>
      <c r="G4" s="13">
        <f t="shared" si="1"/>
        <v>47.493259670582809</v>
      </c>
      <c r="H4" s="37">
        <f t="shared" si="2"/>
        <v>1.3029615210333378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40.530362811000032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138.33541950100005</v>
      </c>
      <c r="T4" s="11" t="s">
        <v>94</v>
      </c>
      <c r="U4" s="21">
        <v>357.63374149700002</v>
      </c>
      <c r="V4" s="32">
        <f>U9-U8</f>
        <v>40.530362811000032</v>
      </c>
      <c r="W4" s="22">
        <v>3</v>
      </c>
      <c r="X4" s="32">
        <f>U10-U8</f>
        <v>138.33541950100005</v>
      </c>
      <c r="Y4" s="22">
        <v>3</v>
      </c>
      <c r="Z4" s="32">
        <f t="shared" si="5"/>
        <v>138.33541950100005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185.06496603040628</v>
      </c>
      <c r="G5" s="13">
        <f t="shared" si="1"/>
        <v>162.02032458748158</v>
      </c>
      <c r="H5" s="41">
        <f t="shared" si="2"/>
        <v>14.223302848947158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28.530521541999974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161.46122448899996</v>
      </c>
      <c r="T5" s="11" t="s">
        <v>95</v>
      </c>
      <c r="U5" s="21">
        <v>361.57741496599999</v>
      </c>
      <c r="V5" s="32">
        <f>U12-U11</f>
        <v>28.530521541999974</v>
      </c>
      <c r="W5" s="22">
        <v>4</v>
      </c>
      <c r="X5" s="32">
        <f>U13-U11</f>
        <v>161.46122448899996</v>
      </c>
      <c r="Y5" s="22">
        <v>4</v>
      </c>
      <c r="Z5" s="32">
        <f t="shared" si="5"/>
        <v>161.46122448899996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50.745672939837192</v>
      </c>
      <c r="G6" s="13">
        <f t="shared" si="1"/>
        <v>49.597016053497178</v>
      </c>
      <c r="H6" s="18">
        <f t="shared" si="2"/>
        <v>2.3159798264900249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81.583310657999959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297.59854875299993</v>
      </c>
      <c r="T6" s="11" t="s">
        <v>96</v>
      </c>
      <c r="U6" s="21">
        <v>400.20027210900003</v>
      </c>
      <c r="V6" s="32">
        <f>U15-U14</f>
        <v>81.583310657999959</v>
      </c>
      <c r="W6" s="22">
        <v>5</v>
      </c>
      <c r="X6" s="32">
        <f>U16-U14</f>
        <v>297.59854875299993</v>
      </c>
      <c r="Y6" s="22">
        <v>5</v>
      </c>
      <c r="Z6" s="32">
        <f t="shared" si="5"/>
        <v>297.59854875299993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39.128951040267062</v>
      </c>
      <c r="G7" s="25">
        <f t="shared" si="1"/>
        <v>39.405753167125226</v>
      </c>
      <c r="H7" s="18">
        <f t="shared" si="2"/>
        <v>-0.70244089913523267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59.802267574000098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274.07165532900012</v>
      </c>
      <c r="T7" s="11" t="s">
        <v>97</v>
      </c>
      <c r="U7" s="21">
        <v>461.99027210899999</v>
      </c>
      <c r="V7" s="32">
        <f>U18-U17</f>
        <v>59.802267574000098</v>
      </c>
      <c r="W7" s="22">
        <v>6</v>
      </c>
      <c r="X7" s="32">
        <f>U19-U17</f>
        <v>274.07165532900012</v>
      </c>
      <c r="Y7" s="22">
        <v>6</v>
      </c>
      <c r="Z7" s="32">
        <f t="shared" si="5"/>
        <v>274.07165532900012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43.089216744127576</v>
      </c>
      <c r="G8" s="25">
        <f t="shared" si="1"/>
        <v>43.783153936977236</v>
      </c>
      <c r="H8" s="37">
        <f t="shared" si="2"/>
        <v>-1.5849410799608759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55.698390023000002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202.81773242700001</v>
      </c>
      <c r="T8" s="11" t="s">
        <v>98</v>
      </c>
      <c r="U8" s="21">
        <v>466.84408163299997</v>
      </c>
      <c r="V8" s="32">
        <f>U21-U20</f>
        <v>55.698390023000002</v>
      </c>
      <c r="W8" s="22">
        <v>7</v>
      </c>
      <c r="X8" s="32">
        <f>U22-U20</f>
        <v>202.81773242700001</v>
      </c>
      <c r="Y8" s="22">
        <v>7</v>
      </c>
      <c r="Z8" s="32">
        <f t="shared" si="5"/>
        <v>202.81773242700001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113.57557246404028</v>
      </c>
      <c r="G9" s="25">
        <f t="shared" si="1"/>
        <v>98.712268449389157</v>
      </c>
      <c r="H9" s="41">
        <f t="shared" si="2"/>
        <v>15.057200333990597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40.149478457999976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125.820226757</v>
      </c>
      <c r="T9" s="11" t="s">
        <v>99</v>
      </c>
      <c r="U9" s="21">
        <v>507.37444444400001</v>
      </c>
      <c r="V9" s="32">
        <f>U24-U23</f>
        <v>40.149478457999976</v>
      </c>
      <c r="W9" s="22">
        <v>8</v>
      </c>
      <c r="X9" s="32">
        <f>U25-U23</f>
        <v>125.820226757</v>
      </c>
      <c r="Y9" s="22">
        <v>8</v>
      </c>
      <c r="Z9" s="32">
        <f t="shared" si="5"/>
        <v>125.820226757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51.267401874201738</v>
      </c>
      <c r="G10" s="25">
        <f t="shared" si="1"/>
        <v>48.807670034122175</v>
      </c>
      <c r="H10" s="37">
        <f t="shared" si="2"/>
        <v>5.0396420037259047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45.64303854800005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158.58163265300004</v>
      </c>
      <c r="T10" s="11" t="s">
        <v>100</v>
      </c>
      <c r="U10" s="21">
        <v>605.17950113400002</v>
      </c>
      <c r="V10" s="32">
        <f>U27-U26</f>
        <v>45.64303854800005</v>
      </c>
      <c r="W10" s="22">
        <v>9</v>
      </c>
      <c r="X10" s="32">
        <f>U28-U26</f>
        <v>158.58163265300004</v>
      </c>
      <c r="Y10" s="22">
        <v>9</v>
      </c>
      <c r="Z10" s="32">
        <f t="shared" si="5"/>
        <v>158.58163265300004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40.736162856111093</v>
      </c>
      <c r="G11" s="25">
        <f t="shared" si="1"/>
        <v>41.72748620022999</v>
      </c>
      <c r="H11" s="37">
        <f t="shared" si="2"/>
        <v>-2.3757082786200345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41.240997733000086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192.6787528350003</v>
      </c>
      <c r="T11" s="11" t="s">
        <v>101</v>
      </c>
      <c r="U11" s="21">
        <v>609.83020408200002</v>
      </c>
      <c r="V11" s="32">
        <f>U30-U29</f>
        <v>41.240997733000086</v>
      </c>
      <c r="W11" s="22">
        <v>10</v>
      </c>
      <c r="X11" s="32">
        <f>U31-U29</f>
        <v>192.6787528350003</v>
      </c>
      <c r="Y11" s="22">
        <v>10</v>
      </c>
      <c r="Z11" s="32">
        <f t="shared" si="5"/>
        <v>192.6787528350003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49.680444661675921</v>
      </c>
      <c r="G12" s="25">
        <f t="shared" si="1"/>
        <v>49.884610243651025</v>
      </c>
      <c r="H12" s="18">
        <f t="shared" si="2"/>
        <v>-0.40927568838946488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33.816122448999977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69.36006802699967</v>
      </c>
      <c r="T12" s="11" t="s">
        <v>102</v>
      </c>
      <c r="U12" s="21">
        <v>638.360725624</v>
      </c>
      <c r="V12" s="32">
        <f>U33-U32</f>
        <v>33.816122448999977</v>
      </c>
      <c r="W12" s="22" t="s">
        <v>68</v>
      </c>
      <c r="X12" s="32">
        <f>U38-U32</f>
        <v>263.47609977299999</v>
      </c>
      <c r="Y12" s="22">
        <v>11</v>
      </c>
      <c r="Z12" s="32">
        <f>V12+X30</f>
        <v>69.36006802699967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65.934335923410913</v>
      </c>
      <c r="G13" s="25">
        <f t="shared" si="1"/>
        <v>62.587325331292227</v>
      </c>
      <c r="H13" s="18">
        <f t="shared" si="2"/>
        <v>5.3477450496598502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22.143242629999804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46.654807255999913</v>
      </c>
      <c r="T13" s="11" t="s">
        <v>103</v>
      </c>
      <c r="U13" s="21">
        <v>771.29142857099998</v>
      </c>
      <c r="V13" s="32">
        <f>U34-U33</f>
        <v>22.143242629999804</v>
      </c>
      <c r="W13" s="22" t="s">
        <v>42</v>
      </c>
      <c r="X13" s="32">
        <f>U41-U39</f>
        <v>152.77766439900006</v>
      </c>
      <c r="Y13" s="22">
        <v>12</v>
      </c>
      <c r="Z13" s="32">
        <f>V13+X31</f>
        <v>46.654807255999913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30.475609755735139</v>
      </c>
      <c r="G14" s="25">
        <f t="shared" si="1"/>
        <v>28.48206377321117</v>
      </c>
      <c r="H14" s="37">
        <f t="shared" si="2"/>
        <v>6.999303134764415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66.938775511000131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147.4612244900004</v>
      </c>
      <c r="T14" s="11" t="s">
        <v>104</v>
      </c>
      <c r="U14" s="21">
        <v>776.70748299299999</v>
      </c>
      <c r="V14" s="32">
        <f>U35-U34</f>
        <v>66.938775511000131</v>
      </c>
      <c r="W14" s="22" t="s">
        <v>43</v>
      </c>
      <c r="X14" s="32">
        <f>U44-U42</f>
        <v>136.45587301599971</v>
      </c>
      <c r="Y14" s="22">
        <v>13</v>
      </c>
      <c r="Z14" s="32">
        <f>V14+X32</f>
        <v>147.4612244900004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39.135777185955646</v>
      </c>
      <c r="G15" s="25">
        <f t="shared" si="1"/>
        <v>37.701846160947724</v>
      </c>
      <c r="H15" s="37">
        <f t="shared" si="2"/>
        <v>3.8033443213537237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39.861224490000041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152.77766439900006</v>
      </c>
      <c r="T15" s="11" t="s">
        <v>105</v>
      </c>
      <c r="U15" s="21">
        <v>858.29079365099994</v>
      </c>
      <c r="V15" s="32">
        <f>U40-U39</f>
        <v>39.861224490000041</v>
      </c>
      <c r="W15" s="22">
        <v>12</v>
      </c>
      <c r="X15" s="32">
        <f>U47-U45</f>
        <v>190.85414966000008</v>
      </c>
      <c r="Y15" s="22">
        <v>14</v>
      </c>
      <c r="Z15" s="32">
        <f t="shared" ref="Z15:Z27" si="7">X13</f>
        <v>152.77766439900006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87.402986102772488</v>
      </c>
      <c r="G16" s="25">
        <f t="shared" si="1"/>
        <v>82.077786411485405</v>
      </c>
      <c r="H16" s="37">
        <f t="shared" si="2"/>
        <v>6.4879913605246919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31.577868480999769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136.45587301599971</v>
      </c>
      <c r="T16" s="11" t="s">
        <v>106</v>
      </c>
      <c r="U16" s="21">
        <v>1074.3060317459999</v>
      </c>
      <c r="V16" s="32">
        <f>U43-U42</f>
        <v>31.577868480999769</v>
      </c>
      <c r="W16" s="22">
        <v>13</v>
      </c>
      <c r="X16" s="32">
        <f>U50-U48</f>
        <v>113.780770975</v>
      </c>
      <c r="Y16" s="22">
        <v>15</v>
      </c>
      <c r="Z16" s="32">
        <f t="shared" si="7"/>
        <v>136.45587301599971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39.779491186688105</v>
      </c>
      <c r="G17" s="13">
        <f t="shared" si="1"/>
        <v>41.261874651554784</v>
      </c>
      <c r="H17" s="37">
        <f t="shared" si="2"/>
        <v>-3.5926226750117412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59.201360544000181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190.85414966000008</v>
      </c>
      <c r="T17" s="11" t="s">
        <v>107</v>
      </c>
      <c r="U17" s="21">
        <v>1079.65170068</v>
      </c>
      <c r="V17" s="32">
        <f>U46-U45</f>
        <v>59.201360544000181</v>
      </c>
      <c r="W17" s="22">
        <v>14</v>
      </c>
      <c r="X17" s="32">
        <f>U53-U51</f>
        <v>116.8566893430002</v>
      </c>
      <c r="Y17" s="22">
        <v>16</v>
      </c>
      <c r="Z17" s="32">
        <f t="shared" si="7"/>
        <v>190.85414966000008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45.820276460029937</v>
      </c>
      <c r="G18" s="13">
        <f t="shared" si="1"/>
        <v>45.350369449805882</v>
      </c>
      <c r="H18" s="37">
        <f t="shared" si="2"/>
        <v>1.0361701920513613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32.736598638999567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113.780770975</v>
      </c>
      <c r="T18" s="11" t="s">
        <v>108</v>
      </c>
      <c r="U18" s="21">
        <v>1139.4539682540001</v>
      </c>
      <c r="V18" s="32">
        <f>U49-U48</f>
        <v>32.736598638999567</v>
      </c>
      <c r="W18" s="22">
        <v>15</v>
      </c>
      <c r="X18" s="32">
        <f>U56-U54</f>
        <v>161.80897959200001</v>
      </c>
      <c r="Y18" s="22">
        <v>17</v>
      </c>
      <c r="Z18" s="32">
        <f t="shared" si="7"/>
        <v>113.780770975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89.300227735324071</v>
      </c>
      <c r="G19" s="25">
        <f t="shared" si="1"/>
        <v>72.652991007472494</v>
      </c>
      <c r="H19" s="41">
        <f t="shared" si="2"/>
        <v>22.913353596329404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24.524013606000153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116.8566893430002</v>
      </c>
      <c r="T19" s="11" t="s">
        <v>109</v>
      </c>
      <c r="U19" s="21">
        <v>1353.7233560090001</v>
      </c>
      <c r="V19" s="32">
        <f>U52-U51</f>
        <v>24.524013606000153</v>
      </c>
      <c r="W19" s="22">
        <v>16</v>
      </c>
      <c r="X19" s="32">
        <f>U59-U57</f>
        <v>48.721315193000009</v>
      </c>
      <c r="Y19" s="22">
        <v>18</v>
      </c>
      <c r="Z19" s="32">
        <f t="shared" si="7"/>
        <v>116.8566893430002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77.506826097740856</v>
      </c>
      <c r="G20" s="25">
        <f t="shared" si="1"/>
        <v>72.678290349847956</v>
      </c>
      <c r="H20" s="37">
        <f t="shared" si="2"/>
        <v>6.643711243962966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43.351020409000284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161.80897959200001</v>
      </c>
      <c r="T20" s="11" t="s">
        <v>110</v>
      </c>
      <c r="U20" s="21">
        <v>1356.999365079</v>
      </c>
      <c r="V20" s="32">
        <f>U55-U54</f>
        <v>43.351020409000284</v>
      </c>
      <c r="W20" s="22">
        <v>17</v>
      </c>
      <c r="X20" s="32">
        <f>U62-U60</f>
        <v>71.710657597000136</v>
      </c>
      <c r="Y20" s="22">
        <v>19</v>
      </c>
      <c r="Z20" s="32">
        <f t="shared" si="7"/>
        <v>161.80897959200001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97.693722727899512</v>
      </c>
      <c r="G21" s="25">
        <f t="shared" si="1"/>
        <v>92.36203871291498</v>
      </c>
      <c r="H21" s="37">
        <f t="shared" si="2"/>
        <v>5.7725923867453597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20.881587301999843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48.721315193000009</v>
      </c>
      <c r="T21" s="11" t="s">
        <v>111</v>
      </c>
      <c r="U21" s="21">
        <v>1412.697755102</v>
      </c>
      <c r="V21" s="32">
        <f>U58-U57</f>
        <v>20.881587301999843</v>
      </c>
      <c r="W21" s="22">
        <v>18</v>
      </c>
      <c r="X21" s="32">
        <f>U65-U63</f>
        <v>267.26621315200009</v>
      </c>
      <c r="Y21" s="22">
        <v>20</v>
      </c>
      <c r="Z21" s="32">
        <f t="shared" si="7"/>
        <v>48.721315193000009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75.580705778613066</v>
      </c>
      <c r="G22" s="13">
        <f t="shared" si="1"/>
        <v>72.234785924159411</v>
      </c>
      <c r="H22" s="37">
        <f t="shared" si="2"/>
        <v>4.6320063272099894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30.431020407999767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71.710657597000136</v>
      </c>
      <c r="T22" s="11" t="s">
        <v>112</v>
      </c>
      <c r="U22" s="21">
        <v>1559.817097506</v>
      </c>
      <c r="V22" s="32">
        <f>U61-U60</f>
        <v>30.431020407999767</v>
      </c>
      <c r="W22" s="22">
        <v>19</v>
      </c>
      <c r="X22" s="32">
        <f>U68-U66</f>
        <v>293.26421768699993</v>
      </c>
      <c r="Y22" s="22">
        <v>21</v>
      </c>
      <c r="Z22" s="32">
        <f t="shared" si="7"/>
        <v>71.710657597000136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39.691130925207851</v>
      </c>
      <c r="G23" s="13">
        <f t="shared" si="1"/>
        <v>37.378462029237006</v>
      </c>
      <c r="H23" s="37">
        <f t="shared" si="2"/>
        <v>6.1871697507562011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55.176054422000107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267.26621315200009</v>
      </c>
      <c r="T23" s="11" t="s">
        <v>113</v>
      </c>
      <c r="U23" s="21">
        <v>1565.405170068</v>
      </c>
      <c r="V23" s="32">
        <f>U64-U63</f>
        <v>55.176054422000107</v>
      </c>
      <c r="W23" s="22">
        <v>20</v>
      </c>
      <c r="X23" s="32">
        <f>U71-U69</f>
        <v>75.015147393000007</v>
      </c>
      <c r="Y23" s="22">
        <v>22</v>
      </c>
      <c r="Z23" s="32">
        <f t="shared" si="7"/>
        <v>267.26621315200009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24.639428837678729</v>
      </c>
      <c r="G24" s="13">
        <f t="shared" si="1"/>
        <v>25.369613990687029</v>
      </c>
      <c r="H24" s="37">
        <f t="shared" si="2"/>
        <v>-2.8781878718231373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82.794126983999831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293.26421768699993</v>
      </c>
      <c r="T24" s="11" t="s">
        <v>114</v>
      </c>
      <c r="U24" s="21">
        <v>1605.5546485259999</v>
      </c>
      <c r="V24" s="32">
        <f>U67-U66</f>
        <v>82.794126983999831</v>
      </c>
      <c r="W24" s="22">
        <v>21</v>
      </c>
      <c r="X24" s="32">
        <f>U74-U72</f>
        <v>174.01614512499964</v>
      </c>
      <c r="Y24" s="22">
        <v>23</v>
      </c>
      <c r="Z24" s="32">
        <f t="shared" si="7"/>
        <v>293.26421768699993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106.17003714261348</v>
      </c>
      <c r="G25" s="13">
        <f t="shared" si="1"/>
        <v>102.37932293547229</v>
      </c>
      <c r="H25" s="37">
        <f t="shared" si="2"/>
        <v>3.702616991841611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19.779591836999771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75.015147393000007</v>
      </c>
      <c r="T25" s="11" t="s">
        <v>115</v>
      </c>
      <c r="U25" s="21">
        <v>1691.225396825</v>
      </c>
      <c r="V25" s="32">
        <f>U70-U69</f>
        <v>19.779591836999771</v>
      </c>
      <c r="W25" s="22">
        <v>22</v>
      </c>
      <c r="X25" s="32">
        <f>U77-U75</f>
        <v>199.82494331100042</v>
      </c>
      <c r="Y25" s="22">
        <v>24</v>
      </c>
      <c r="Z25" s="32">
        <f t="shared" si="7"/>
        <v>75.015147393000007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35.805788106562417</v>
      </c>
      <c r="G26" s="13">
        <f t="shared" si="1"/>
        <v>32.927944679409023</v>
      </c>
      <c r="H26" s="37">
        <f t="shared" si="2"/>
        <v>8.7398210097000337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62.839002267000069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174.01614512499964</v>
      </c>
      <c r="T26" s="11" t="s">
        <v>116</v>
      </c>
      <c r="U26" s="21">
        <v>1697.117959184</v>
      </c>
      <c r="V26" s="32">
        <f>U73-U72</f>
        <v>62.839002267000069</v>
      </c>
      <c r="W26" s="22">
        <v>23</v>
      </c>
      <c r="X26" s="2">
        <f>SUM(X2:X25)</f>
        <v>4274.5157596410008</v>
      </c>
      <c r="Z26" s="32">
        <f t="shared" si="7"/>
        <v>174.01614512499964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57.475286881225266</v>
      </c>
      <c r="G27" s="13">
        <f t="shared" si="1"/>
        <v>54.948095158025993</v>
      </c>
      <c r="H27" s="37">
        <f t="shared" si="2"/>
        <v>4.5992344519519506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93.953424037000332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199.82494331100042</v>
      </c>
      <c r="T27" s="11" t="s">
        <v>117</v>
      </c>
      <c r="U27" s="21">
        <v>1742.7609977320001</v>
      </c>
      <c r="V27" s="32">
        <f>U76-U75</f>
        <v>93.953424037000332</v>
      </c>
      <c r="W27" s="22">
        <v>24</v>
      </c>
      <c r="X27" s="32">
        <f t="shared" ref="X27:X32" si="8">U33-U32</f>
        <v>33.816122448999977</v>
      </c>
      <c r="Y27" s="43" t="str">
        <f>W12</f>
        <v>11a</v>
      </c>
      <c r="Z27" s="32">
        <f t="shared" si="7"/>
        <v>199.82494331100042</v>
      </c>
      <c r="AA27" s="21">
        <v>24</v>
      </c>
      <c r="AC27" s="65"/>
    </row>
    <row r="28" spans="1:29" x14ac:dyDescent="0.3">
      <c r="T28" s="11" t="s">
        <v>118</v>
      </c>
      <c r="U28" s="21">
        <v>1855.6995918370001</v>
      </c>
      <c r="X28" s="32">
        <f t="shared" si="8"/>
        <v>22.143242629999804</v>
      </c>
      <c r="Y28" s="43" t="str">
        <f>W13</f>
        <v>11b</v>
      </c>
      <c r="AC28" s="65"/>
    </row>
    <row r="29" spans="1:29" x14ac:dyDescent="0.3">
      <c r="T29" s="11" t="s">
        <v>119</v>
      </c>
      <c r="U29" s="21">
        <v>1863.1232653059999</v>
      </c>
      <c r="X29" s="32">
        <f t="shared" si="8"/>
        <v>66.938775511000131</v>
      </c>
      <c r="Y29" s="43" t="str">
        <f>W14</f>
        <v>11c</v>
      </c>
      <c r="AC29" s="65"/>
    </row>
    <row r="30" spans="1:29" x14ac:dyDescent="0.3">
      <c r="T30" s="11" t="s">
        <v>120</v>
      </c>
      <c r="U30" s="21">
        <v>1904.364263039</v>
      </c>
      <c r="X30" s="32">
        <f t="shared" si="8"/>
        <v>35.543945577999693</v>
      </c>
      <c r="Y30" s="21" t="s">
        <v>69</v>
      </c>
      <c r="AC30" s="65"/>
    </row>
    <row r="31" spans="1:29" x14ac:dyDescent="0.3">
      <c r="T31" s="11" t="s">
        <v>121</v>
      </c>
      <c r="U31" s="21">
        <v>2055.8020181410002</v>
      </c>
      <c r="X31" s="32">
        <f t="shared" si="8"/>
        <v>24.511564626000109</v>
      </c>
      <c r="Y31" s="21" t="s">
        <v>70</v>
      </c>
      <c r="AC31" s="65"/>
    </row>
    <row r="32" spans="1:29" x14ac:dyDescent="0.3">
      <c r="T32" s="11" t="s">
        <v>122</v>
      </c>
      <c r="U32" s="21">
        <v>2060.6730158730002</v>
      </c>
      <c r="X32" s="32">
        <f t="shared" si="8"/>
        <v>80.522448979000274</v>
      </c>
      <c r="Y32" s="21" t="s">
        <v>71</v>
      </c>
      <c r="AC32" s="65"/>
    </row>
    <row r="33" spans="20:29" x14ac:dyDescent="0.3">
      <c r="T33" s="11" t="s">
        <v>123</v>
      </c>
      <c r="U33" s="21">
        <v>2094.4891383220001</v>
      </c>
      <c r="AC33" s="65"/>
    </row>
    <row r="34" spans="20:29" x14ac:dyDescent="0.3">
      <c r="T34" s="11" t="s">
        <v>124</v>
      </c>
      <c r="U34" s="21">
        <v>2116.6323809519999</v>
      </c>
      <c r="AC34" s="65"/>
    </row>
    <row r="35" spans="20:29" x14ac:dyDescent="0.3">
      <c r="T35" s="11" t="s">
        <v>125</v>
      </c>
      <c r="U35" s="21">
        <v>2183.5711564630001</v>
      </c>
      <c r="AC35" s="65"/>
    </row>
    <row r="36" spans="20:29" x14ac:dyDescent="0.3">
      <c r="T36" s="11" t="s">
        <v>126</v>
      </c>
      <c r="U36" s="21">
        <v>2219.1151020409998</v>
      </c>
      <c r="AC36" s="65"/>
    </row>
    <row r="37" spans="20:29" x14ac:dyDescent="0.3">
      <c r="T37" s="11" t="s">
        <v>127</v>
      </c>
      <c r="U37" s="21">
        <v>2243.6266666669999</v>
      </c>
      <c r="AC37" s="65"/>
    </row>
    <row r="38" spans="20:29" x14ac:dyDescent="0.3">
      <c r="T38" s="11" t="s">
        <v>128</v>
      </c>
      <c r="U38" s="21">
        <v>2324.1491156460002</v>
      </c>
      <c r="AC38" s="65"/>
    </row>
    <row r="39" spans="20:29" x14ac:dyDescent="0.3">
      <c r="T39" s="11" t="s">
        <v>129</v>
      </c>
      <c r="U39" s="21">
        <v>2330.6857142859999</v>
      </c>
      <c r="AC39" s="65"/>
    </row>
    <row r="40" spans="20:29" x14ac:dyDescent="0.3">
      <c r="T40" s="11" t="s">
        <v>130</v>
      </c>
      <c r="U40" s="21">
        <v>2370.5469387759999</v>
      </c>
      <c r="AC40" s="65"/>
    </row>
    <row r="41" spans="20:29" x14ac:dyDescent="0.3">
      <c r="T41" s="11" t="s">
        <v>131</v>
      </c>
      <c r="U41" s="21">
        <v>2483.463378685</v>
      </c>
      <c r="AC41" s="65"/>
    </row>
    <row r="42" spans="20:29" x14ac:dyDescent="0.3">
      <c r="T42" s="11" t="s">
        <v>132</v>
      </c>
      <c r="U42" s="21">
        <v>2488.1739682540001</v>
      </c>
      <c r="AC42" s="65"/>
    </row>
    <row r="43" spans="20:29" x14ac:dyDescent="0.3">
      <c r="T43" s="11" t="s">
        <v>133</v>
      </c>
      <c r="U43" s="21">
        <v>2519.7518367349999</v>
      </c>
      <c r="AC43" s="65"/>
    </row>
    <row r="44" spans="20:29" x14ac:dyDescent="0.3">
      <c r="T44" s="11" t="s">
        <v>134</v>
      </c>
      <c r="U44" s="21">
        <v>2624.6298412699998</v>
      </c>
      <c r="AC44" s="65"/>
    </row>
    <row r="45" spans="20:29" x14ac:dyDescent="0.3">
      <c r="T45" s="11" t="s">
        <v>135</v>
      </c>
      <c r="U45" s="21">
        <v>2630.605442177</v>
      </c>
      <c r="AC45" s="65"/>
    </row>
    <row r="46" spans="20:29" x14ac:dyDescent="0.3">
      <c r="T46" s="11" t="s">
        <v>136</v>
      </c>
      <c r="U46" s="21">
        <v>2689.8068027210002</v>
      </c>
      <c r="AC46" s="65"/>
    </row>
    <row r="47" spans="20:29" x14ac:dyDescent="0.3">
      <c r="T47" s="11" t="s">
        <v>137</v>
      </c>
      <c r="U47" s="21">
        <v>2821.4595918370001</v>
      </c>
      <c r="AC47" s="65"/>
    </row>
    <row r="48" spans="20:29" x14ac:dyDescent="0.3">
      <c r="T48" s="11" t="s">
        <v>138</v>
      </c>
      <c r="U48" s="21">
        <v>2825.2269387760002</v>
      </c>
      <c r="AC48" s="65"/>
    </row>
    <row r="49" spans="20:29" x14ac:dyDescent="0.3">
      <c r="T49" s="11" t="s">
        <v>139</v>
      </c>
      <c r="U49" s="21">
        <v>2857.9635374149998</v>
      </c>
      <c r="AC49" s="65"/>
    </row>
    <row r="50" spans="20:29" x14ac:dyDescent="0.3">
      <c r="T50" s="11" t="s">
        <v>140</v>
      </c>
      <c r="U50" s="21">
        <v>2939.0077097510002</v>
      </c>
      <c r="AC50" s="65"/>
    </row>
    <row r="51" spans="20:29" x14ac:dyDescent="0.3">
      <c r="T51" s="11" t="s">
        <v>141</v>
      </c>
      <c r="U51" s="21">
        <v>2943.533333333</v>
      </c>
      <c r="AC51" s="65"/>
    </row>
    <row r="52" spans="20:29" x14ac:dyDescent="0.3">
      <c r="T52" s="11" t="s">
        <v>142</v>
      </c>
      <c r="U52" s="21">
        <v>2968.0573469390001</v>
      </c>
      <c r="AC52" s="65"/>
    </row>
    <row r="53" spans="20:29" x14ac:dyDescent="0.3">
      <c r="T53" s="11" t="s">
        <v>143</v>
      </c>
      <c r="U53" s="21">
        <v>3060.3900226760002</v>
      </c>
      <c r="AC53" s="65"/>
    </row>
    <row r="54" spans="20:29" x14ac:dyDescent="0.3">
      <c r="T54" s="11" t="s">
        <v>144</v>
      </c>
      <c r="U54" s="21">
        <v>3064.6530612239999</v>
      </c>
      <c r="AC54" s="65"/>
    </row>
    <row r="55" spans="20:29" x14ac:dyDescent="0.3">
      <c r="T55" s="11" t="s">
        <v>145</v>
      </c>
      <c r="U55" s="21">
        <v>3108.0040816330002</v>
      </c>
      <c r="AC55" s="65"/>
    </row>
    <row r="56" spans="20:29" x14ac:dyDescent="0.3">
      <c r="T56" s="11" t="s">
        <v>146</v>
      </c>
      <c r="U56" s="21">
        <v>3226.4620408159999</v>
      </c>
      <c r="AC56" s="65"/>
    </row>
    <row r="57" spans="20:29" x14ac:dyDescent="0.3">
      <c r="T57" s="11" t="s">
        <v>147</v>
      </c>
      <c r="U57" s="21">
        <v>3229.6460317460001</v>
      </c>
      <c r="AC57" s="65"/>
    </row>
    <row r="58" spans="20:29" x14ac:dyDescent="0.3">
      <c r="T58" s="11" t="s">
        <v>148</v>
      </c>
      <c r="U58" s="21">
        <v>3250.5276190479999</v>
      </c>
      <c r="AC58" s="65"/>
    </row>
    <row r="59" spans="20:29" x14ac:dyDescent="0.3">
      <c r="T59" s="11" t="s">
        <v>149</v>
      </c>
      <c r="U59" s="21">
        <v>3278.3673469390001</v>
      </c>
      <c r="AC59" s="65"/>
    </row>
    <row r="60" spans="20:29" x14ac:dyDescent="0.3">
      <c r="T60" s="11" t="s">
        <v>150</v>
      </c>
      <c r="U60" s="21">
        <v>3281.604897959</v>
      </c>
      <c r="AC60" s="65"/>
    </row>
    <row r="61" spans="20:29" x14ac:dyDescent="0.3">
      <c r="T61" s="11" t="s">
        <v>151</v>
      </c>
      <c r="U61" s="21">
        <v>3312.0359183669998</v>
      </c>
      <c r="AC61" s="65"/>
    </row>
    <row r="62" spans="20:29" x14ac:dyDescent="0.3">
      <c r="T62" s="11" t="s">
        <v>152</v>
      </c>
      <c r="U62" s="21">
        <v>3353.3155555560002</v>
      </c>
      <c r="AC62" s="65"/>
    </row>
    <row r="63" spans="20:29" x14ac:dyDescent="0.3">
      <c r="T63" s="11" t="s">
        <v>153</v>
      </c>
      <c r="U63" s="21">
        <v>3359.2088888889998</v>
      </c>
      <c r="AC63" s="65"/>
    </row>
    <row r="64" spans="20:29" x14ac:dyDescent="0.3">
      <c r="T64" s="11" t="s">
        <v>154</v>
      </c>
      <c r="U64" s="21">
        <v>3414.3849433109999</v>
      </c>
      <c r="AC64" s="65"/>
    </row>
    <row r="65" spans="20:29" x14ac:dyDescent="0.3">
      <c r="T65" s="11" t="s">
        <v>155</v>
      </c>
      <c r="U65" s="21">
        <v>3626.4751020409999</v>
      </c>
      <c r="AC65" s="65"/>
    </row>
    <row r="66" spans="20:29" x14ac:dyDescent="0.3">
      <c r="T66" s="11" t="s">
        <v>156</v>
      </c>
      <c r="U66" s="21">
        <v>3628.716734694</v>
      </c>
      <c r="AC66" s="65"/>
    </row>
    <row r="67" spans="20:29" x14ac:dyDescent="0.3">
      <c r="T67" s="11" t="s">
        <v>157</v>
      </c>
      <c r="U67" s="21">
        <v>3711.5108616779999</v>
      </c>
      <c r="AC67" s="65"/>
    </row>
    <row r="68" spans="20:29" x14ac:dyDescent="0.3">
      <c r="T68" s="11" t="s">
        <v>158</v>
      </c>
      <c r="U68" s="21">
        <v>3921.980952381</v>
      </c>
      <c r="AC68" s="65"/>
    </row>
    <row r="69" spans="20:29" x14ac:dyDescent="0.3">
      <c r="T69" s="11" t="s">
        <v>159</v>
      </c>
      <c r="U69" s="21">
        <v>3925.7540136050002</v>
      </c>
      <c r="AC69" s="65"/>
    </row>
    <row r="70" spans="20:29" x14ac:dyDescent="0.3">
      <c r="T70" s="11" t="s">
        <v>160</v>
      </c>
      <c r="U70" s="21">
        <v>3945.533605442</v>
      </c>
      <c r="AC70" s="65"/>
    </row>
    <row r="71" spans="20:29" x14ac:dyDescent="0.3">
      <c r="T71" s="11" t="s">
        <v>161</v>
      </c>
      <c r="U71" s="21">
        <v>4000.7691609980002</v>
      </c>
      <c r="AC71" s="65"/>
    </row>
    <row r="72" spans="20:29" x14ac:dyDescent="0.3">
      <c r="T72" s="11" t="s">
        <v>162</v>
      </c>
      <c r="U72" s="21">
        <v>4006.1271655330002</v>
      </c>
      <c r="AC72" s="65"/>
    </row>
    <row r="73" spans="20:29" x14ac:dyDescent="0.3">
      <c r="T73" s="11" t="s">
        <v>163</v>
      </c>
      <c r="U73" s="21">
        <v>4068.9661678000002</v>
      </c>
      <c r="AC73" s="65"/>
    </row>
    <row r="74" spans="20:29" x14ac:dyDescent="0.3">
      <c r="T74" s="11" t="s">
        <v>164</v>
      </c>
      <c r="U74" s="21">
        <v>4180.1433106579998</v>
      </c>
      <c r="AC74" s="65"/>
    </row>
    <row r="75" spans="20:29" x14ac:dyDescent="0.3">
      <c r="T75" s="11" t="s">
        <v>165</v>
      </c>
      <c r="U75" s="21">
        <v>4185.2634920629998</v>
      </c>
      <c r="AC75" s="65"/>
    </row>
    <row r="76" spans="20:29" x14ac:dyDescent="0.3">
      <c r="T76" s="11" t="s">
        <v>166</v>
      </c>
      <c r="U76" s="21">
        <v>4279.2169161000002</v>
      </c>
      <c r="AC76" s="65"/>
    </row>
    <row r="77" spans="20:29" x14ac:dyDescent="0.3">
      <c r="T77" s="11" t="s">
        <v>167</v>
      </c>
      <c r="U77" s="21">
        <v>4385.0884353740003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Tabelle34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267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267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56.80201177540637</v>
      </c>
      <c r="G2" s="13">
        <f t="shared" ref="G2:G27" si="1">Q2/R2*60</f>
        <v>57.588288042190939</v>
      </c>
      <c r="H2" s="37">
        <f t="shared" ref="H2:H27" si="2">(F2-G2)/G2*100</f>
        <v>-1.3653405814191224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29.576417234000001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284.43283446800001</v>
      </c>
      <c r="T2" s="11" t="s">
        <v>92</v>
      </c>
      <c r="U2" s="64">
        <v>0.67918367300000004</v>
      </c>
      <c r="V2" s="32">
        <f>U3-U2</f>
        <v>29.576417234000001</v>
      </c>
      <c r="W2" s="22">
        <v>1</v>
      </c>
      <c r="X2" s="32">
        <f>U4-U2</f>
        <v>284.43283446800001</v>
      </c>
      <c r="Y2" s="22">
        <v>1</v>
      </c>
      <c r="Z2" s="32">
        <f>X2</f>
        <v>284.43283446800001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69.923316419744509</v>
      </c>
      <c r="G3" s="13">
        <f t="shared" si="1"/>
        <v>62.875965221826995</v>
      </c>
      <c r="H3" s="41">
        <f t="shared" si="2"/>
        <v>11.208338787411682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37.755646259000002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97.175510204000034</v>
      </c>
      <c r="T3" s="11" t="s">
        <v>93</v>
      </c>
      <c r="U3" s="64">
        <v>30.255600907000002</v>
      </c>
      <c r="V3" s="32">
        <f>U6-U5</f>
        <v>37.755646259000002</v>
      </c>
      <c r="W3" s="22">
        <v>2</v>
      </c>
      <c r="X3" s="32">
        <f>U7-U5</f>
        <v>97.175510204000034</v>
      </c>
      <c r="Y3" s="22">
        <v>2</v>
      </c>
      <c r="Z3" s="32">
        <f t="shared" ref="Z3:Z11" si="5">X3</f>
        <v>97.175510204000034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48.683763586600932</v>
      </c>
      <c r="G4" s="13">
        <f t="shared" si="1"/>
        <v>48.441412268889778</v>
      </c>
      <c r="H4" s="37">
        <f t="shared" si="2"/>
        <v>0.50029779554300535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40.054421769000044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135.62775510199998</v>
      </c>
      <c r="T4" s="11" t="s">
        <v>94</v>
      </c>
      <c r="U4" s="64">
        <v>285.11201814100002</v>
      </c>
      <c r="V4" s="32">
        <f>U9-U8</f>
        <v>40.054421769000044</v>
      </c>
      <c r="W4" s="22">
        <v>3</v>
      </c>
      <c r="X4" s="32">
        <f>U10-U8</f>
        <v>135.62775510199998</v>
      </c>
      <c r="Y4" s="22">
        <v>3</v>
      </c>
      <c r="Z4" s="32">
        <f t="shared" si="5"/>
        <v>135.62775510199998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175.91383811747301</v>
      </c>
      <c r="G5" s="13">
        <f t="shared" si="1"/>
        <v>161.7656956705622</v>
      </c>
      <c r="H5" s="37">
        <f t="shared" si="2"/>
        <v>8.7460709072235403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30.014693878000003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161.71537415</v>
      </c>
      <c r="T5" s="11" t="s">
        <v>95</v>
      </c>
      <c r="U5" s="64">
        <v>293.00680272099999</v>
      </c>
      <c r="V5" s="32">
        <f>U12-U11</f>
        <v>30.014693878000003</v>
      </c>
      <c r="W5" s="22">
        <v>4</v>
      </c>
      <c r="X5" s="32">
        <f>U13-U11</f>
        <v>161.71537415</v>
      </c>
      <c r="Y5" s="22">
        <v>4</v>
      </c>
      <c r="Z5" s="32">
        <f t="shared" si="5"/>
        <v>161.71537415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66.7021780308513</v>
      </c>
      <c r="G6" s="13">
        <f t="shared" si="1"/>
        <v>64.76085336984309</v>
      </c>
      <c r="H6" s="18">
        <f t="shared" si="2"/>
        <v>2.9976823342976795</v>
      </c>
      <c r="I6" s="13"/>
      <c r="J6" s="11" t="s">
        <v>37</v>
      </c>
      <c r="K6" s="61" t="s">
        <v>387</v>
      </c>
      <c r="L6" s="19">
        <v>69</v>
      </c>
      <c r="M6" s="32">
        <f t="shared" si="3"/>
        <v>62.06693877500004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227.91546485200001</v>
      </c>
      <c r="T6" s="11" t="s">
        <v>96</v>
      </c>
      <c r="U6" s="64">
        <v>330.76244897999999</v>
      </c>
      <c r="V6" s="32">
        <f>U15-U14</f>
        <v>62.06693877500004</v>
      </c>
      <c r="W6" s="22">
        <v>5</v>
      </c>
      <c r="X6" s="32">
        <f>U16-U14</f>
        <v>227.91546485200001</v>
      </c>
      <c r="Y6" s="22">
        <v>5</v>
      </c>
      <c r="Z6" s="32">
        <f t="shared" si="5"/>
        <v>227.91546485200001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48.663927747028275</v>
      </c>
      <c r="G7" s="25">
        <f t="shared" si="1"/>
        <v>46.349495515686932</v>
      </c>
      <c r="H7" s="18">
        <f t="shared" si="2"/>
        <v>4.9934356471216077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48.084897958999932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233.01224489800006</v>
      </c>
      <c r="T7" s="11" t="s">
        <v>97</v>
      </c>
      <c r="U7" s="64">
        <v>390.18231292500002</v>
      </c>
      <c r="V7" s="32">
        <f>U18-U17</f>
        <v>48.084897958999932</v>
      </c>
      <c r="W7" s="22">
        <v>6</v>
      </c>
      <c r="X7" s="32">
        <f>U19-U17</f>
        <v>233.01224489800006</v>
      </c>
      <c r="Y7" s="22">
        <v>6</v>
      </c>
      <c r="Z7" s="32">
        <f t="shared" si="5"/>
        <v>233.01224489800006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45.499566670828877</v>
      </c>
      <c r="G8" s="25">
        <f t="shared" si="1"/>
        <v>44.876237623854934</v>
      </c>
      <c r="H8" s="37">
        <f t="shared" si="2"/>
        <v>1.3889957803472341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52.747755101999928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197.87755102000006</v>
      </c>
      <c r="T8" s="11" t="s">
        <v>98</v>
      </c>
      <c r="U8" s="64">
        <v>398.14095238099998</v>
      </c>
      <c r="V8" s="32">
        <f>U21-U20</f>
        <v>52.747755101999928</v>
      </c>
      <c r="W8" s="22">
        <v>7</v>
      </c>
      <c r="X8" s="32">
        <f>U22-U20</f>
        <v>197.87755102000006</v>
      </c>
      <c r="Y8" s="22">
        <v>7</v>
      </c>
      <c r="Z8" s="32">
        <f t="shared" si="5"/>
        <v>197.87755102000006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113.79563233289851</v>
      </c>
      <c r="G9" s="25">
        <f t="shared" si="1"/>
        <v>102.00120675794632</v>
      </c>
      <c r="H9" s="41">
        <f t="shared" si="2"/>
        <v>11.563025526689028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40.071836735000034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121.76326530600022</v>
      </c>
      <c r="T9" s="11" t="s">
        <v>99</v>
      </c>
      <c r="U9" s="64">
        <v>438.19537415000002</v>
      </c>
      <c r="V9" s="32">
        <f>U24-U23</f>
        <v>40.071836735000034</v>
      </c>
      <c r="W9" s="22">
        <v>8</v>
      </c>
      <c r="X9" s="32">
        <f>U25-U23</f>
        <v>121.76326530600022</v>
      </c>
      <c r="Y9" s="22">
        <v>8</v>
      </c>
      <c r="Z9" s="32">
        <f t="shared" si="5"/>
        <v>121.76326530600022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49.433777879730904</v>
      </c>
      <c r="G10" s="25">
        <f t="shared" si="1"/>
        <v>45.599529328360354</v>
      </c>
      <c r="H10" s="37">
        <f t="shared" si="2"/>
        <v>8.4085265963169959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47.336054421999961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169.73859410399996</v>
      </c>
      <c r="T10" s="11" t="s">
        <v>100</v>
      </c>
      <c r="U10" s="64">
        <v>533.76870748299996</v>
      </c>
      <c r="V10" s="32">
        <f>U27-U26</f>
        <v>47.336054421999961</v>
      </c>
      <c r="W10" s="22">
        <v>9</v>
      </c>
      <c r="X10" s="32">
        <f>U28-U26</f>
        <v>169.73859410399996</v>
      </c>
      <c r="Y10" s="22">
        <v>9</v>
      </c>
      <c r="Z10" s="32">
        <f t="shared" si="5"/>
        <v>169.73859410399996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48.328010519815741</v>
      </c>
      <c r="G11" s="25">
        <f t="shared" si="1"/>
        <v>46.128746877469389</v>
      </c>
      <c r="H11" s="37">
        <f t="shared" si="2"/>
        <v>4.7676639649201835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34.762448980000045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174.29478458099993</v>
      </c>
      <c r="T11" s="11" t="s">
        <v>101</v>
      </c>
      <c r="U11" s="64">
        <v>541.44870748300002</v>
      </c>
      <c r="V11" s="32">
        <f>U30-U29</f>
        <v>34.762448980000045</v>
      </c>
      <c r="W11" s="22">
        <v>10</v>
      </c>
      <c r="X11" s="32">
        <f>U31-U29</f>
        <v>174.29478458099993</v>
      </c>
      <c r="Y11" s="22">
        <v>10</v>
      </c>
      <c r="Z11" s="32">
        <f t="shared" si="5"/>
        <v>174.29478458099993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50.052966100866534</v>
      </c>
      <c r="G12" s="25">
        <f t="shared" si="1"/>
        <v>50.969647307087186</v>
      </c>
      <c r="H12" s="18">
        <f t="shared" si="2"/>
        <v>-1.7984844994075322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33.564444444999936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67.883537414999864</v>
      </c>
      <c r="T12" s="11" t="s">
        <v>102</v>
      </c>
      <c r="U12" s="64">
        <v>571.46340136100002</v>
      </c>
      <c r="V12" s="32">
        <f>U33-U32</f>
        <v>33.564444444999936</v>
      </c>
      <c r="W12" s="22" t="s">
        <v>68</v>
      </c>
      <c r="X12" s="32">
        <f>U38-U32</f>
        <v>243.97133786899985</v>
      </c>
      <c r="Y12" s="22">
        <v>11</v>
      </c>
      <c r="Z12" s="32">
        <f>V12+X30</f>
        <v>67.883537414999864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69.171565500976243</v>
      </c>
      <c r="G13" s="25">
        <f t="shared" si="1"/>
        <v>68.789628006873201</v>
      </c>
      <c r="H13" s="18">
        <f t="shared" si="2"/>
        <v>0.55522540994825564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21.10693877499989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42.448253968000017</v>
      </c>
      <c r="T13" s="11" t="s">
        <v>103</v>
      </c>
      <c r="U13" s="64">
        <v>703.16408163300002</v>
      </c>
      <c r="V13" s="32">
        <f>U34-U33</f>
        <v>21.10693877499989</v>
      </c>
      <c r="W13" s="22" t="s">
        <v>42</v>
      </c>
      <c r="X13" s="32">
        <f>U41-U39</f>
        <v>132.04825396800015</v>
      </c>
      <c r="Y13" s="22">
        <v>12</v>
      </c>
      <c r="Z13" s="32">
        <f>V13+X31</f>
        <v>42.448253968000017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34.783913193812865</v>
      </c>
      <c r="G14" s="25">
        <f t="shared" si="1"/>
        <v>31.427822904502229</v>
      </c>
      <c r="H14" s="41">
        <f t="shared" si="2"/>
        <v>10.678723434036709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58.647800454000162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133.63954648599997</v>
      </c>
      <c r="T14" s="11" t="s">
        <v>104</v>
      </c>
      <c r="U14" s="64">
        <v>712.02829931999997</v>
      </c>
      <c r="V14" s="32">
        <f>U35-U34</f>
        <v>58.647800454000162</v>
      </c>
      <c r="W14" s="22" t="s">
        <v>43</v>
      </c>
      <c r="X14" s="32">
        <f>U44-U42</f>
        <v>136.43319727900007</v>
      </c>
      <c r="Y14" s="22">
        <v>13</v>
      </c>
      <c r="Z14" s="32">
        <f>V14+X32</f>
        <v>133.63954648599997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44.56900304733152</v>
      </c>
      <c r="G15" s="25">
        <f t="shared" si="1"/>
        <v>43.620417740592366</v>
      </c>
      <c r="H15" s="37">
        <f t="shared" si="2"/>
        <v>2.174635998170229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35.001904762000322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132.04825396800015</v>
      </c>
      <c r="T15" s="11" t="s">
        <v>105</v>
      </c>
      <c r="U15" s="64">
        <v>774.09523809500001</v>
      </c>
      <c r="V15" s="32">
        <f>U40-U39</f>
        <v>35.001904762000322</v>
      </c>
      <c r="W15" s="22">
        <v>12</v>
      </c>
      <c r="X15" s="32">
        <f>U47-U45</f>
        <v>168.16870748300016</v>
      </c>
      <c r="Y15" s="22">
        <v>14</v>
      </c>
      <c r="Z15" s="32">
        <f t="shared" ref="Z15:Z27" si="7">X13</f>
        <v>132.04825396800015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88.402942407224359</v>
      </c>
      <c r="G16" s="25">
        <f t="shared" si="1"/>
        <v>82.091428064215819</v>
      </c>
      <c r="H16" s="37">
        <f t="shared" si="2"/>
        <v>7.6883963305783567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31.220680272000209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136.43319727900007</v>
      </c>
      <c r="T16" s="11" t="s">
        <v>106</v>
      </c>
      <c r="U16" s="64">
        <v>939.94376417199999</v>
      </c>
      <c r="V16" s="32">
        <f>U43-U42</f>
        <v>31.220680272000209</v>
      </c>
      <c r="W16" s="22">
        <v>13</v>
      </c>
      <c r="X16" s="32">
        <f>U50-U48</f>
        <v>91.384308390000115</v>
      </c>
      <c r="Y16" s="22">
        <v>15</v>
      </c>
      <c r="Z16" s="32">
        <f t="shared" si="7"/>
        <v>136.43319727900007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47.372763995792951</v>
      </c>
      <c r="G17" s="13">
        <f t="shared" si="1"/>
        <v>46.827974822819328</v>
      </c>
      <c r="H17" s="37">
        <f t="shared" si="2"/>
        <v>1.1633840135835776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49.71210884400034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168.16870748300016</v>
      </c>
      <c r="T17" s="11" t="s">
        <v>107</v>
      </c>
      <c r="U17" s="64">
        <v>948.04244898000002</v>
      </c>
      <c r="V17" s="32">
        <f>U46-U45</f>
        <v>49.71210884400034</v>
      </c>
      <c r="W17" s="22">
        <v>14</v>
      </c>
      <c r="X17" s="32">
        <f>U53-U51</f>
        <v>129.56371881999985</v>
      </c>
      <c r="Y17" s="22">
        <v>16</v>
      </c>
      <c r="Z17" s="32">
        <f t="shared" si="7"/>
        <v>168.16870748300016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60.529031973820473</v>
      </c>
      <c r="G18" s="13">
        <f t="shared" si="1"/>
        <v>56.464836150848868</v>
      </c>
      <c r="H18" s="37">
        <f t="shared" si="2"/>
        <v>7.1977465977478197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24.781496599000093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91.384308390000115</v>
      </c>
      <c r="T18" s="11" t="s">
        <v>108</v>
      </c>
      <c r="U18" s="64">
        <v>996.12734693899995</v>
      </c>
      <c r="V18" s="32">
        <f>U49-U48</f>
        <v>24.781496599000093</v>
      </c>
      <c r="W18" s="22">
        <v>15</v>
      </c>
      <c r="X18" s="32">
        <f>U56-U54</f>
        <v>167.502222222</v>
      </c>
      <c r="Y18" s="22">
        <v>17</v>
      </c>
      <c r="Z18" s="32">
        <f t="shared" si="7"/>
        <v>91.384308390000115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71.257082989189826</v>
      </c>
      <c r="G19" s="25">
        <f t="shared" si="1"/>
        <v>65.527510921440609</v>
      </c>
      <c r="H19" s="37">
        <f t="shared" si="2"/>
        <v>8.7437657667453088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30.733786847999909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129.56371881999985</v>
      </c>
      <c r="T19" s="11" t="s">
        <v>109</v>
      </c>
      <c r="U19" s="64">
        <v>1181.0546938780001</v>
      </c>
      <c r="V19" s="32">
        <f>U52-U51</f>
        <v>30.733786847999909</v>
      </c>
      <c r="W19" s="22">
        <v>16</v>
      </c>
      <c r="X19" s="32">
        <f>U59-U57</f>
        <v>52.975600907000171</v>
      </c>
      <c r="Y19" s="22">
        <v>18</v>
      </c>
      <c r="Z19" s="32">
        <f t="shared" si="7"/>
        <v>129.56371881999985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71.621914248616079</v>
      </c>
      <c r="G20" s="25">
        <f t="shared" si="1"/>
        <v>70.208023774238754</v>
      </c>
      <c r="H20" s="37">
        <f t="shared" si="2"/>
        <v>2.0138588132374129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46.913015873000404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167.502222222</v>
      </c>
      <c r="T20" s="11" t="s">
        <v>110</v>
      </c>
      <c r="U20" s="64">
        <v>1187.644081633</v>
      </c>
      <c r="V20" s="32">
        <f>U55-U54</f>
        <v>46.913015873000404</v>
      </c>
      <c r="W20" s="22">
        <v>17</v>
      </c>
      <c r="X20" s="32">
        <f>U62-U60</f>
        <v>86.443537415000264</v>
      </c>
      <c r="Y20" s="22">
        <v>19</v>
      </c>
      <c r="Z20" s="32">
        <f t="shared" si="7"/>
        <v>167.502222222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89.972637372008577</v>
      </c>
      <c r="G21" s="25">
        <f t="shared" si="1"/>
        <v>84.944765570471745</v>
      </c>
      <c r="H21" s="37">
        <f t="shared" si="2"/>
        <v>5.9189895548838942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22.673560091000127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52.975600907000171</v>
      </c>
      <c r="T21" s="11" t="s">
        <v>111</v>
      </c>
      <c r="U21" s="64">
        <v>1240.391836735</v>
      </c>
      <c r="V21" s="32">
        <f>U58-U57</f>
        <v>22.673560091000127</v>
      </c>
      <c r="W21" s="22">
        <v>18</v>
      </c>
      <c r="X21" s="32">
        <f>U65-U63</f>
        <v>217.27346938800019</v>
      </c>
      <c r="Y21" s="22">
        <v>20</v>
      </c>
      <c r="Z21" s="32">
        <f t="shared" si="7"/>
        <v>52.975600907000171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66.430916371731414</v>
      </c>
      <c r="G22" s="13">
        <f t="shared" si="1"/>
        <v>59.923554205466033</v>
      </c>
      <c r="H22" s="41">
        <f t="shared" si="2"/>
        <v>10.85943958523041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34.622403628000029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86.443537415000264</v>
      </c>
      <c r="T22" s="11" t="s">
        <v>112</v>
      </c>
      <c r="U22" s="64">
        <v>1385.5216326530001</v>
      </c>
      <c r="V22" s="32">
        <f>U61-U60</f>
        <v>34.622403628000029</v>
      </c>
      <c r="W22" s="22">
        <v>19</v>
      </c>
      <c r="X22" s="32">
        <f>U68-U66</f>
        <v>199.66693877599982</v>
      </c>
      <c r="Y22" s="22">
        <v>21</v>
      </c>
      <c r="Z22" s="32">
        <f t="shared" si="7"/>
        <v>86.443537415000264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48.327388673089416</v>
      </c>
      <c r="G23" s="13">
        <f t="shared" si="1"/>
        <v>45.978922452608188</v>
      </c>
      <c r="H23" s="37">
        <f t="shared" si="2"/>
        <v>5.1077017363811876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45.315918366999995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217.27346938800019</v>
      </c>
      <c r="T23" s="11" t="s">
        <v>113</v>
      </c>
      <c r="U23" s="64">
        <v>1391.7844897959999</v>
      </c>
      <c r="V23" s="32">
        <f>U64-U63</f>
        <v>45.315918366999995</v>
      </c>
      <c r="W23" s="22">
        <v>20</v>
      </c>
      <c r="X23" s="32">
        <f>U71-U69</f>
        <v>88.823582766000072</v>
      </c>
      <c r="Y23" s="22">
        <v>22</v>
      </c>
      <c r="Z23" s="32">
        <f t="shared" si="7"/>
        <v>217.27346938800019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37.826955678897605</v>
      </c>
      <c r="G24" s="13">
        <f t="shared" si="1"/>
        <v>37.262052724445816</v>
      </c>
      <c r="H24" s="37">
        <f t="shared" si="2"/>
        <v>1.5160274680229398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53.929795918999844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199.66693877599982</v>
      </c>
      <c r="T24" s="11" t="s">
        <v>114</v>
      </c>
      <c r="U24" s="64">
        <v>1431.8563265309999</v>
      </c>
      <c r="V24" s="32">
        <f>U67-U66</f>
        <v>53.929795918999844</v>
      </c>
      <c r="W24" s="22">
        <v>21</v>
      </c>
      <c r="X24" s="32">
        <f>U74-U72</f>
        <v>138.62603174599963</v>
      </c>
      <c r="Y24" s="22">
        <v>23</v>
      </c>
      <c r="Z24" s="32">
        <f t="shared" si="7"/>
        <v>199.66693877599982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88.206720514139477</v>
      </c>
      <c r="G25" s="13">
        <f t="shared" si="1"/>
        <v>86.463524222305452</v>
      </c>
      <c r="H25" s="37">
        <f t="shared" si="2"/>
        <v>2.0161059909518735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23.807709749999958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88.823582766000072</v>
      </c>
      <c r="T25" s="11" t="s">
        <v>115</v>
      </c>
      <c r="U25" s="64">
        <v>1513.5477551020001</v>
      </c>
      <c r="V25" s="32">
        <f>U70-U69</f>
        <v>23.807709749999958</v>
      </c>
      <c r="W25" s="22">
        <v>22</v>
      </c>
      <c r="X25" s="32">
        <f>U77-U75</f>
        <v>205.83619047599996</v>
      </c>
      <c r="Y25" s="22">
        <v>24</v>
      </c>
      <c r="Z25" s="32">
        <f t="shared" si="7"/>
        <v>88.823582766000072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42.308381088787513</v>
      </c>
      <c r="G26" s="13">
        <f t="shared" si="1"/>
        <v>41.334184696990377</v>
      </c>
      <c r="H26" s="37">
        <f t="shared" si="2"/>
        <v>2.3568782085305511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53.18095238099977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138.62603174599963</v>
      </c>
      <c r="T26" s="11" t="s">
        <v>116</v>
      </c>
      <c r="U26" s="64">
        <v>1521.730612245</v>
      </c>
      <c r="V26" s="32">
        <f>U73-U72</f>
        <v>53.18095238099977</v>
      </c>
      <c r="W26" s="22">
        <v>23</v>
      </c>
      <c r="X26" s="2">
        <f>SUM(X2:X25)</f>
        <v>3862.2704761900004</v>
      </c>
      <c r="Z26" s="32">
        <f t="shared" si="7"/>
        <v>138.62603174599963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56.839446107452062</v>
      </c>
      <c r="G27" s="13">
        <f t="shared" si="1"/>
        <v>53.3433891028033</v>
      </c>
      <c r="H27" s="37">
        <f t="shared" si="2"/>
        <v>6.5538711796342106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95.00444444499999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205.83619047599996</v>
      </c>
      <c r="T27" s="11" t="s">
        <v>117</v>
      </c>
      <c r="U27" s="64">
        <v>1569.0666666669999</v>
      </c>
      <c r="V27" s="32">
        <f>U76-U75</f>
        <v>95.00444444499999</v>
      </c>
      <c r="W27" s="22">
        <v>24</v>
      </c>
      <c r="X27" s="32">
        <f t="shared" ref="X27:X32" si="8">U33-U32</f>
        <v>33.564444444999936</v>
      </c>
      <c r="Y27" s="43" t="str">
        <f>W12</f>
        <v>11a</v>
      </c>
      <c r="Z27" s="32">
        <f t="shared" si="7"/>
        <v>205.83619047599996</v>
      </c>
      <c r="AA27" s="21">
        <v>24</v>
      </c>
      <c r="AC27" s="65"/>
    </row>
    <row r="28" spans="1:29" x14ac:dyDescent="0.3">
      <c r="T28" s="11" t="s">
        <v>118</v>
      </c>
      <c r="U28" s="64">
        <v>1691.4692063489999</v>
      </c>
      <c r="X28" s="32">
        <f t="shared" si="8"/>
        <v>21.10693877499989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1699.526530612</v>
      </c>
      <c r="X29" s="32">
        <f t="shared" si="8"/>
        <v>58.647800454000162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1734.288979592</v>
      </c>
      <c r="X30" s="32">
        <f t="shared" si="8"/>
        <v>34.319092969999929</v>
      </c>
      <c r="Y30" s="21" t="s">
        <v>69</v>
      </c>
      <c r="AC30" s="65"/>
    </row>
    <row r="31" spans="1:29" x14ac:dyDescent="0.3">
      <c r="T31" s="11" t="s">
        <v>121</v>
      </c>
      <c r="U31" s="64">
        <v>1873.8213151929999</v>
      </c>
      <c r="X31" s="32">
        <f t="shared" si="8"/>
        <v>21.341315193000128</v>
      </c>
      <c r="Y31" s="21" t="s">
        <v>70</v>
      </c>
      <c r="AC31" s="65"/>
    </row>
    <row r="32" spans="1:29" x14ac:dyDescent="0.3">
      <c r="T32" s="11" t="s">
        <v>122</v>
      </c>
      <c r="U32" s="64">
        <v>1880.9962811790001</v>
      </c>
      <c r="X32" s="32">
        <f t="shared" si="8"/>
        <v>74.99174603199981</v>
      </c>
      <c r="Y32" s="21" t="s">
        <v>71</v>
      </c>
      <c r="AC32" s="65"/>
    </row>
    <row r="33" spans="20:29" x14ac:dyDescent="0.3">
      <c r="T33" s="11" t="s">
        <v>123</v>
      </c>
      <c r="U33" s="64">
        <v>1914.560725624</v>
      </c>
      <c r="AC33" s="65"/>
    </row>
    <row r="34" spans="20:29" x14ac:dyDescent="0.3">
      <c r="T34" s="11" t="s">
        <v>124</v>
      </c>
      <c r="U34" s="64">
        <v>1935.6676643989999</v>
      </c>
      <c r="AC34" s="65"/>
    </row>
    <row r="35" spans="20:29" x14ac:dyDescent="0.3">
      <c r="T35" s="11" t="s">
        <v>125</v>
      </c>
      <c r="U35" s="64">
        <v>1994.3154648530001</v>
      </c>
      <c r="AC35" s="65"/>
    </row>
    <row r="36" spans="20:29" x14ac:dyDescent="0.3">
      <c r="T36" s="11" t="s">
        <v>126</v>
      </c>
      <c r="U36" s="64">
        <v>2028.634557823</v>
      </c>
      <c r="AC36" s="65"/>
    </row>
    <row r="37" spans="20:29" x14ac:dyDescent="0.3">
      <c r="T37" s="11" t="s">
        <v>127</v>
      </c>
      <c r="U37" s="64">
        <v>2049.9758730160002</v>
      </c>
      <c r="AC37" s="65"/>
    </row>
    <row r="38" spans="20:29" x14ac:dyDescent="0.3">
      <c r="T38" s="11" t="s">
        <v>128</v>
      </c>
      <c r="U38" s="64">
        <v>2124.967619048</v>
      </c>
      <c r="AC38" s="65"/>
    </row>
    <row r="39" spans="20:29" x14ac:dyDescent="0.3">
      <c r="T39" s="11" t="s">
        <v>129</v>
      </c>
      <c r="U39" s="64">
        <v>2133.0387301589999</v>
      </c>
      <c r="AC39" s="65"/>
    </row>
    <row r="40" spans="20:29" x14ac:dyDescent="0.3">
      <c r="T40" s="11" t="s">
        <v>130</v>
      </c>
      <c r="U40" s="64">
        <v>2168.0406349210002</v>
      </c>
      <c r="AC40" s="65"/>
    </row>
    <row r="41" spans="20:29" x14ac:dyDescent="0.3">
      <c r="T41" s="11" t="s">
        <v>131</v>
      </c>
      <c r="U41" s="64">
        <v>2265.0869841270001</v>
      </c>
      <c r="AC41" s="65"/>
    </row>
    <row r="42" spans="20:29" x14ac:dyDescent="0.3">
      <c r="T42" s="11" t="s">
        <v>132</v>
      </c>
      <c r="U42" s="64">
        <v>2274.0419047619998</v>
      </c>
      <c r="AC42" s="65"/>
    </row>
    <row r="43" spans="20:29" x14ac:dyDescent="0.3">
      <c r="T43" s="11" t="s">
        <v>133</v>
      </c>
      <c r="U43" s="64">
        <v>2305.262585034</v>
      </c>
      <c r="AC43" s="65"/>
    </row>
    <row r="44" spans="20:29" x14ac:dyDescent="0.3">
      <c r="T44" s="11" t="s">
        <v>134</v>
      </c>
      <c r="U44" s="64">
        <v>2410.4751020409999</v>
      </c>
      <c r="AC44" s="65"/>
    </row>
    <row r="45" spans="20:29" x14ac:dyDescent="0.3">
      <c r="T45" s="11" t="s">
        <v>135</v>
      </c>
      <c r="U45" s="64">
        <v>2419.7126530609999</v>
      </c>
      <c r="AC45" s="65"/>
    </row>
    <row r="46" spans="20:29" x14ac:dyDescent="0.3">
      <c r="T46" s="11" t="s">
        <v>136</v>
      </c>
      <c r="U46" s="64">
        <v>2469.4247619050002</v>
      </c>
      <c r="AC46" s="65"/>
    </row>
    <row r="47" spans="20:29" x14ac:dyDescent="0.3">
      <c r="T47" s="11" t="s">
        <v>137</v>
      </c>
      <c r="U47" s="64">
        <v>2587.881360544</v>
      </c>
      <c r="AC47" s="65"/>
    </row>
    <row r="48" spans="20:29" x14ac:dyDescent="0.3">
      <c r="T48" s="11" t="s">
        <v>138</v>
      </c>
      <c r="U48" s="64">
        <v>2594.261043084</v>
      </c>
      <c r="AC48" s="65"/>
    </row>
    <row r="49" spans="20:29" x14ac:dyDescent="0.3">
      <c r="T49" s="11" t="s">
        <v>139</v>
      </c>
      <c r="U49" s="64">
        <v>2619.0425396830001</v>
      </c>
      <c r="AC49" s="65"/>
    </row>
    <row r="50" spans="20:29" x14ac:dyDescent="0.3">
      <c r="T50" s="11" t="s">
        <v>140</v>
      </c>
      <c r="U50" s="64">
        <v>2685.6453514740001</v>
      </c>
      <c r="AC50" s="65"/>
    </row>
    <row r="51" spans="20:29" x14ac:dyDescent="0.3">
      <c r="T51" s="11" t="s">
        <v>141</v>
      </c>
      <c r="U51" s="64">
        <v>2693.8702947850002</v>
      </c>
      <c r="AC51" s="65"/>
    </row>
    <row r="52" spans="20:29" x14ac:dyDescent="0.3">
      <c r="T52" s="11" t="s">
        <v>142</v>
      </c>
      <c r="U52" s="64">
        <v>2724.6040816330001</v>
      </c>
      <c r="AC52" s="65"/>
    </row>
    <row r="53" spans="20:29" x14ac:dyDescent="0.3">
      <c r="T53" s="11" t="s">
        <v>143</v>
      </c>
      <c r="U53" s="64">
        <v>2823.434013605</v>
      </c>
      <c r="AC53" s="65"/>
    </row>
    <row r="54" spans="20:29" x14ac:dyDescent="0.3">
      <c r="T54" s="11" t="s">
        <v>144</v>
      </c>
      <c r="U54" s="64">
        <v>2830.6387301589998</v>
      </c>
      <c r="AC54" s="65"/>
    </row>
    <row r="55" spans="20:29" x14ac:dyDescent="0.3">
      <c r="T55" s="11" t="s">
        <v>145</v>
      </c>
      <c r="U55" s="64">
        <v>2877.5517460320002</v>
      </c>
      <c r="AC55" s="65"/>
    </row>
    <row r="56" spans="20:29" x14ac:dyDescent="0.3">
      <c r="T56" s="11" t="s">
        <v>146</v>
      </c>
      <c r="U56" s="64">
        <v>2998.1409523809998</v>
      </c>
      <c r="AC56" s="65"/>
    </row>
    <row r="57" spans="20:29" x14ac:dyDescent="0.3">
      <c r="T57" s="11" t="s">
        <v>147</v>
      </c>
      <c r="U57" s="64">
        <v>3003.2203174599999</v>
      </c>
      <c r="AC57" s="65"/>
    </row>
    <row r="58" spans="20:29" x14ac:dyDescent="0.3">
      <c r="T58" s="11" t="s">
        <v>148</v>
      </c>
      <c r="U58" s="64">
        <v>3025.8938775510001</v>
      </c>
      <c r="AC58" s="65"/>
    </row>
    <row r="59" spans="20:29" x14ac:dyDescent="0.3">
      <c r="T59" s="11" t="s">
        <v>149</v>
      </c>
      <c r="U59" s="64">
        <v>3056.1959183670001</v>
      </c>
      <c r="AC59" s="65"/>
    </row>
    <row r="60" spans="20:29" x14ac:dyDescent="0.3">
      <c r="T60" s="11" t="s">
        <v>150</v>
      </c>
      <c r="U60" s="64">
        <v>3061.2535147389999</v>
      </c>
      <c r="AC60" s="65"/>
    </row>
    <row r="61" spans="20:29" x14ac:dyDescent="0.3">
      <c r="T61" s="11" t="s">
        <v>151</v>
      </c>
      <c r="U61" s="64">
        <v>3095.8759183669999</v>
      </c>
      <c r="AC61" s="65"/>
    </row>
    <row r="62" spans="20:29" x14ac:dyDescent="0.3">
      <c r="T62" s="11" t="s">
        <v>152</v>
      </c>
      <c r="U62" s="64">
        <v>3147.6970521540002</v>
      </c>
      <c r="AC62" s="65"/>
    </row>
    <row r="63" spans="20:29" x14ac:dyDescent="0.3">
      <c r="T63" s="11" t="s">
        <v>153</v>
      </c>
      <c r="U63" s="64">
        <v>3154.3444897959998</v>
      </c>
      <c r="AC63" s="65"/>
    </row>
    <row r="64" spans="20:29" x14ac:dyDescent="0.3">
      <c r="T64" s="11" t="s">
        <v>154</v>
      </c>
      <c r="U64" s="64">
        <v>3199.6604081629998</v>
      </c>
      <c r="AC64" s="65"/>
    </row>
    <row r="65" spans="20:29" x14ac:dyDescent="0.3">
      <c r="T65" s="11" t="s">
        <v>155</v>
      </c>
      <c r="U65" s="64">
        <v>3371.617959184</v>
      </c>
      <c r="AC65" s="65"/>
    </row>
    <row r="66" spans="20:29" x14ac:dyDescent="0.3">
      <c r="T66" s="11" t="s">
        <v>156</v>
      </c>
      <c r="U66" s="64">
        <v>3380.7804081630002</v>
      </c>
      <c r="AC66" s="65"/>
    </row>
    <row r="67" spans="20:29" x14ac:dyDescent="0.3">
      <c r="T67" s="11" t="s">
        <v>157</v>
      </c>
      <c r="U67" s="64">
        <v>3434.710204082</v>
      </c>
      <c r="AC67" s="65"/>
    </row>
    <row r="68" spans="20:29" x14ac:dyDescent="0.3">
      <c r="T68" s="11" t="s">
        <v>158</v>
      </c>
      <c r="U68" s="64">
        <v>3580.447346939</v>
      </c>
      <c r="AC68" s="65"/>
    </row>
    <row r="69" spans="20:29" x14ac:dyDescent="0.3">
      <c r="T69" s="11" t="s">
        <v>159</v>
      </c>
      <c r="U69" s="64">
        <v>3588.0576870750001</v>
      </c>
      <c r="AC69" s="65"/>
    </row>
    <row r="70" spans="20:29" x14ac:dyDescent="0.3">
      <c r="T70" s="11" t="s">
        <v>160</v>
      </c>
      <c r="U70" s="64">
        <v>3611.8653968250001</v>
      </c>
      <c r="AC70" s="65"/>
    </row>
    <row r="71" spans="20:29" x14ac:dyDescent="0.3">
      <c r="T71" s="11" t="s">
        <v>161</v>
      </c>
      <c r="U71" s="64">
        <v>3676.8812698410002</v>
      </c>
      <c r="AC71" s="65"/>
    </row>
    <row r="72" spans="20:29" x14ac:dyDescent="0.3">
      <c r="T72" s="11" t="s">
        <v>162</v>
      </c>
      <c r="U72" s="64">
        <v>3685.8412698410002</v>
      </c>
      <c r="AC72" s="65"/>
    </row>
    <row r="73" spans="20:29" x14ac:dyDescent="0.3">
      <c r="T73" s="11" t="s">
        <v>163</v>
      </c>
      <c r="U73" s="64">
        <v>3739.022222222</v>
      </c>
      <c r="AC73" s="65"/>
    </row>
    <row r="74" spans="20:29" x14ac:dyDescent="0.3">
      <c r="T74" s="11" t="s">
        <v>164</v>
      </c>
      <c r="U74" s="64">
        <v>3824.4673015869998</v>
      </c>
      <c r="AC74" s="65"/>
    </row>
    <row r="75" spans="20:29" x14ac:dyDescent="0.3">
      <c r="T75" s="11" t="s">
        <v>165</v>
      </c>
      <c r="U75" s="64">
        <v>3830.542222222</v>
      </c>
      <c r="AC75" s="65"/>
    </row>
    <row r="76" spans="20:29" x14ac:dyDescent="0.3">
      <c r="T76" s="11" t="s">
        <v>166</v>
      </c>
      <c r="U76" s="64">
        <v>3925.546666667</v>
      </c>
      <c r="AC76" s="65"/>
    </row>
    <row r="77" spans="20:29" x14ac:dyDescent="0.3">
      <c r="T77" s="11" t="s">
        <v>167</v>
      </c>
      <c r="U77" s="64">
        <v>4036.3784126979999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Tabelle84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3320312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248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248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48.137942415335729</v>
      </c>
      <c r="G2" s="13">
        <f t="shared" ref="G2:G27" si="1">Q2/R2*60</f>
        <v>46.246042225055078</v>
      </c>
      <c r="H2" s="41">
        <f t="shared" ref="H2:H27" si="2">(F2-G2)/G2*100</f>
        <v>4.0909450825516522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34.899705216000001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354.19247165600001</v>
      </c>
      <c r="T2" s="11" t="s">
        <v>92</v>
      </c>
      <c r="U2" s="64">
        <v>0.94222222200000005</v>
      </c>
      <c r="V2" s="32">
        <f>U3-U2</f>
        <v>34.899705216000001</v>
      </c>
      <c r="W2" s="22">
        <v>1</v>
      </c>
      <c r="X2" s="32">
        <f>U4-U2</f>
        <v>354.19247165600001</v>
      </c>
      <c r="Y2" s="22">
        <v>1</v>
      </c>
      <c r="Z2" s="32">
        <f>X2</f>
        <v>354.19247165600001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68.514368573801235</v>
      </c>
      <c r="G3" s="13">
        <f t="shared" si="1"/>
        <v>62.242248777683578</v>
      </c>
      <c r="H3" s="41">
        <f t="shared" si="2"/>
        <v>10.076949209403359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38.53206349200002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98.164897958999973</v>
      </c>
      <c r="T3" s="11" t="s">
        <v>93</v>
      </c>
      <c r="U3" s="64">
        <v>35.841927437999999</v>
      </c>
      <c r="V3" s="32">
        <f>U6-U5</f>
        <v>38.53206349200002</v>
      </c>
      <c r="W3" s="22">
        <v>2</v>
      </c>
      <c r="X3" s="32">
        <f>U7-U5</f>
        <v>98.164897958999973</v>
      </c>
      <c r="Y3" s="22">
        <v>2</v>
      </c>
      <c r="Z3" s="32">
        <f t="shared" ref="Z3:Z11" si="5">X3</f>
        <v>98.164897958999973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39.690781603380636</v>
      </c>
      <c r="G4" s="13">
        <f t="shared" si="1"/>
        <v>39.636138288851299</v>
      </c>
      <c r="H4" s="37">
        <f t="shared" si="2"/>
        <v>0.13786235715275574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49.129795918000013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165.75782312900003</v>
      </c>
      <c r="T4" s="11" t="s">
        <v>94</v>
      </c>
      <c r="U4" s="64">
        <v>355.13469387800001</v>
      </c>
      <c r="V4" s="32">
        <f>U9-U8</f>
        <v>49.129795918000013</v>
      </c>
      <c r="W4" s="22">
        <v>3</v>
      </c>
      <c r="X4" s="32">
        <f>U10-U8</f>
        <v>165.75782312900003</v>
      </c>
      <c r="Y4" s="22">
        <v>3</v>
      </c>
      <c r="Z4" s="32">
        <f t="shared" si="5"/>
        <v>165.75782312900003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166.60942437012062</v>
      </c>
      <c r="G5" s="13">
        <f t="shared" si="1"/>
        <v>151.68315956861898</v>
      </c>
      <c r="H5" s="41">
        <f t="shared" si="2"/>
        <v>9.8404231847169878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31.690884353999991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172.46476190500005</v>
      </c>
      <c r="T5" s="11" t="s">
        <v>95</v>
      </c>
      <c r="U5" s="64">
        <v>361.12</v>
      </c>
      <c r="V5" s="32">
        <f>U12-U11</f>
        <v>31.690884353999991</v>
      </c>
      <c r="W5" s="22">
        <v>4</v>
      </c>
      <c r="X5" s="32">
        <f>U13-U11</f>
        <v>172.46476190500005</v>
      </c>
      <c r="Y5" s="22">
        <v>4</v>
      </c>
      <c r="Z5" s="32">
        <f t="shared" si="5"/>
        <v>172.46476190500005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46.489421513763325</v>
      </c>
      <c r="G6" s="13">
        <f t="shared" si="1"/>
        <v>46.387388527593203</v>
      </c>
      <c r="H6" s="18">
        <f t="shared" si="2"/>
        <v>0.21995846157502316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89.052517007000006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318.18993197299994</v>
      </c>
      <c r="T6" s="11" t="s">
        <v>96</v>
      </c>
      <c r="U6" s="64">
        <v>399.65206349200002</v>
      </c>
      <c r="V6" s="32">
        <f>U15-U14</f>
        <v>89.052517007000006</v>
      </c>
      <c r="W6" s="22">
        <v>5</v>
      </c>
      <c r="X6" s="32">
        <f>U16-U14</f>
        <v>318.18993197299994</v>
      </c>
      <c r="Y6" s="22">
        <v>5</v>
      </c>
      <c r="Z6" s="32">
        <f t="shared" si="5"/>
        <v>318.18993197299994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40.032679738534213</v>
      </c>
      <c r="G7" s="25">
        <f t="shared" si="1"/>
        <v>39.229191038477452</v>
      </c>
      <c r="H7" s="18">
        <f t="shared" si="2"/>
        <v>2.048190846629157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58.45224489799989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275.30519274299991</v>
      </c>
      <c r="T7" s="11" t="s">
        <v>97</v>
      </c>
      <c r="U7" s="64">
        <v>459.28489795899998</v>
      </c>
      <c r="V7" s="32">
        <f>U18-U17</f>
        <v>58.45224489799989</v>
      </c>
      <c r="W7" s="22">
        <v>6</v>
      </c>
      <c r="X7" s="32">
        <f>U19-U17</f>
        <v>275.30519274299991</v>
      </c>
      <c r="Y7" s="22">
        <v>6</v>
      </c>
      <c r="Z7" s="32">
        <f t="shared" si="5"/>
        <v>275.30519274299991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35.874330025872212</v>
      </c>
      <c r="G8" s="25">
        <f t="shared" si="1"/>
        <v>37.809693295930131</v>
      </c>
      <c r="H8" s="37">
        <f t="shared" si="2"/>
        <v>-5.1186960309626315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66.900204081000084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234.8604081630001</v>
      </c>
      <c r="T8" s="11" t="s">
        <v>98</v>
      </c>
      <c r="U8" s="64">
        <v>464.692970522</v>
      </c>
      <c r="V8" s="32">
        <f>U21-U20</f>
        <v>66.900204081000084</v>
      </c>
      <c r="W8" s="22">
        <v>7</v>
      </c>
      <c r="X8" s="32">
        <f>U22-U20</f>
        <v>234.8604081630001</v>
      </c>
      <c r="Y8" s="22">
        <v>7</v>
      </c>
      <c r="Z8" s="32">
        <f t="shared" si="5"/>
        <v>234.8604081630001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117.84810126588491</v>
      </c>
      <c r="G9" s="25">
        <f t="shared" si="1"/>
        <v>100.57060555152856</v>
      </c>
      <c r="H9" s="41">
        <f t="shared" si="2"/>
        <v>17.17946871216164</v>
      </c>
      <c r="I9" s="13"/>
      <c r="J9" s="11" t="s">
        <v>37</v>
      </c>
      <c r="K9" s="11" t="s">
        <v>40</v>
      </c>
      <c r="L9" s="19">
        <v>76</v>
      </c>
      <c r="M9" s="32">
        <f t="shared" si="3"/>
        <v>38.693877551000014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123.49532879800017</v>
      </c>
      <c r="T9" s="11" t="s">
        <v>99</v>
      </c>
      <c r="U9" s="64">
        <v>513.82276644000001</v>
      </c>
      <c r="V9" s="32">
        <f>U24-U23</f>
        <v>38.693877551000014</v>
      </c>
      <c r="W9" s="22">
        <v>8</v>
      </c>
      <c r="X9" s="32">
        <f>U25-U23</f>
        <v>123.49532879800017</v>
      </c>
      <c r="Y9" s="22">
        <v>8</v>
      </c>
      <c r="Z9" s="32">
        <f t="shared" si="5"/>
        <v>123.49532879800017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47.380752654095723</v>
      </c>
      <c r="G10" s="25">
        <f t="shared" si="1"/>
        <v>45.119729197669976</v>
      </c>
      <c r="H10" s="37">
        <f t="shared" si="2"/>
        <v>5.0111636231684384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49.387142856999844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171.54358276599987</v>
      </c>
      <c r="T10" s="11" t="s">
        <v>100</v>
      </c>
      <c r="U10" s="64">
        <v>630.45079365100003</v>
      </c>
      <c r="V10" s="32">
        <f>U27-U26</f>
        <v>49.387142856999844</v>
      </c>
      <c r="W10" s="22">
        <v>9</v>
      </c>
      <c r="X10" s="32">
        <f>U28-U26</f>
        <v>171.54358276599987</v>
      </c>
      <c r="Y10" s="22">
        <v>9</v>
      </c>
      <c r="Z10" s="32">
        <f t="shared" si="5"/>
        <v>171.54358276599987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34.624702768069987</v>
      </c>
      <c r="G11" s="25">
        <f t="shared" si="1"/>
        <v>33.702469560145168</v>
      </c>
      <c r="H11" s="37">
        <f t="shared" si="2"/>
        <v>2.7363965310583804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48.520272108999961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238.55818594099992</v>
      </c>
      <c r="T11" s="11" t="s">
        <v>101</v>
      </c>
      <c r="U11" s="64">
        <v>636.19918367299999</v>
      </c>
      <c r="V11" s="32">
        <f>U30-U29</f>
        <v>48.520272108999961</v>
      </c>
      <c r="W11" s="22">
        <v>10</v>
      </c>
      <c r="X11" s="32">
        <f>U31-U29</f>
        <v>238.55818594099992</v>
      </c>
      <c r="Y11" s="22">
        <v>10</v>
      </c>
      <c r="Z11" s="32">
        <f t="shared" si="5"/>
        <v>238.55818594099992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52.704738788254154</v>
      </c>
      <c r="G12" s="25">
        <f t="shared" si="1"/>
        <v>50.972048063810483</v>
      </c>
      <c r="H12" s="18">
        <f t="shared" si="2"/>
        <v>3.3992958695215938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31.875691610000104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67.880340136000086</v>
      </c>
      <c r="T12" s="11" t="s">
        <v>102</v>
      </c>
      <c r="U12" s="64">
        <v>667.89006802699998</v>
      </c>
      <c r="V12" s="32">
        <f>U33-U32</f>
        <v>31.875691610000104</v>
      </c>
      <c r="W12" s="22" t="s">
        <v>68</v>
      </c>
      <c r="X12" s="32">
        <f>U38-U32</f>
        <v>251.67600906999996</v>
      </c>
      <c r="Y12" s="22">
        <v>11</v>
      </c>
      <c r="Z12" s="32">
        <f>V12+X30</f>
        <v>67.880340136000086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63.852068911346485</v>
      </c>
      <c r="G13" s="25">
        <f t="shared" si="1"/>
        <v>62.323518967406919</v>
      </c>
      <c r="H13" s="18">
        <f t="shared" si="2"/>
        <v>2.452605323423644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22.865351473999908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46.852290248999907</v>
      </c>
      <c r="T13" s="11" t="s">
        <v>103</v>
      </c>
      <c r="U13" s="64">
        <v>808.66394557800004</v>
      </c>
      <c r="V13" s="32">
        <f>U34-U33</f>
        <v>22.865351473999908</v>
      </c>
      <c r="W13" s="22" t="s">
        <v>42</v>
      </c>
      <c r="X13" s="32">
        <f>U41-U39</f>
        <v>175.79755102000036</v>
      </c>
      <c r="Y13" s="22">
        <v>12</v>
      </c>
      <c r="Z13" s="32">
        <f>V13+X31</f>
        <v>46.852290248999907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32.787399061121278</v>
      </c>
      <c r="G14" s="25">
        <f t="shared" si="1"/>
        <v>30.669609880598376</v>
      </c>
      <c r="H14" s="37">
        <f t="shared" si="2"/>
        <v>6.9051715648415115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62.219024943000022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136.94337868499997</v>
      </c>
      <c r="T14" s="11" t="s">
        <v>104</v>
      </c>
      <c r="U14" s="64">
        <v>815.69850340100004</v>
      </c>
      <c r="V14" s="32">
        <f>U35-U34</f>
        <v>62.219024943000022</v>
      </c>
      <c r="W14" s="22" t="s">
        <v>43</v>
      </c>
      <c r="X14" s="32">
        <f>U44-U42</f>
        <v>152.53043083900002</v>
      </c>
      <c r="Y14" s="22">
        <v>13</v>
      </c>
      <c r="Z14" s="32">
        <f>V14+X32</f>
        <v>136.94337868499997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35.371985301020779</v>
      </c>
      <c r="G15" s="25">
        <f t="shared" si="1"/>
        <v>32.764961551396631</v>
      </c>
      <c r="H15" s="37">
        <f t="shared" si="2"/>
        <v>7.9567428929670792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44.102698413000326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175.79755102000036</v>
      </c>
      <c r="T15" s="11" t="s">
        <v>105</v>
      </c>
      <c r="U15" s="64">
        <v>904.75102040800004</v>
      </c>
      <c r="V15" s="32">
        <f>U40-U39</f>
        <v>44.102698413000326</v>
      </c>
      <c r="W15" s="22">
        <v>12</v>
      </c>
      <c r="X15" s="32">
        <f>U47-U45</f>
        <v>197.77959183600024</v>
      </c>
      <c r="Y15" s="22">
        <v>14</v>
      </c>
      <c r="Z15" s="32">
        <f t="shared" ref="Z15:Z27" si="7">X13</f>
        <v>175.79755102000036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88.838607964914189</v>
      </c>
      <c r="G16" s="25">
        <f t="shared" si="1"/>
        <v>73.427944433081009</v>
      </c>
      <c r="H16" s="41">
        <f t="shared" si="2"/>
        <v>20.987464174320962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31.067573695999727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152.53043083900002</v>
      </c>
      <c r="T16" s="11" t="s">
        <v>106</v>
      </c>
      <c r="U16" s="64">
        <v>1133.888435374</v>
      </c>
      <c r="V16" s="32">
        <f>U43-U42</f>
        <v>31.067573695999727</v>
      </c>
      <c r="W16" s="22">
        <v>13</v>
      </c>
      <c r="X16" s="32">
        <f>U50-U48</f>
        <v>143.59854875300016</v>
      </c>
      <c r="Y16" s="22">
        <v>15</v>
      </c>
      <c r="Z16" s="32">
        <f t="shared" si="7"/>
        <v>152.53043083900002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39.44752086315647</v>
      </c>
      <c r="G17" s="13">
        <f t="shared" si="1"/>
        <v>39.817050520207296</v>
      </c>
      <c r="H17" s="37">
        <f t="shared" si="2"/>
        <v>-0.9280688856229784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59.699569160999999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197.77959183600024</v>
      </c>
      <c r="T17" s="11" t="s">
        <v>107</v>
      </c>
      <c r="U17" s="64">
        <v>1140.071836735</v>
      </c>
      <c r="V17" s="32">
        <f>U46-U45</f>
        <v>59.699569160999999</v>
      </c>
      <c r="W17" s="22">
        <v>14</v>
      </c>
      <c r="X17" s="32">
        <f>U53-U51</f>
        <v>122.89414966000004</v>
      </c>
      <c r="Y17" s="22">
        <v>16</v>
      </c>
      <c r="Z17" s="32">
        <f t="shared" si="7"/>
        <v>197.77959183600024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37.729456695707384</v>
      </c>
      <c r="G18" s="13">
        <f t="shared" si="1"/>
        <v>35.933510782727836</v>
      </c>
      <c r="H18" s="37">
        <f t="shared" si="2"/>
        <v>4.9979695105183133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39.756734693999988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143.59854875300016</v>
      </c>
      <c r="T18" s="11" t="s">
        <v>108</v>
      </c>
      <c r="U18" s="64">
        <v>1198.5240816329999</v>
      </c>
      <c r="V18" s="32">
        <f>U49-U48</f>
        <v>39.756734693999988</v>
      </c>
      <c r="W18" s="22">
        <v>15</v>
      </c>
      <c r="X18" s="32">
        <f>U56-U54</f>
        <v>179.03256235800018</v>
      </c>
      <c r="Y18" s="22">
        <v>17</v>
      </c>
      <c r="Z18" s="32">
        <f t="shared" si="7"/>
        <v>143.59854875300016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84.338822371850895</v>
      </c>
      <c r="G19" s="25">
        <f t="shared" si="1"/>
        <v>69.083744209862473</v>
      </c>
      <c r="H19" s="41">
        <f t="shared" si="2"/>
        <v>22.082008345764486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25.966689342000336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122.89414966000004</v>
      </c>
      <c r="T19" s="11" t="s">
        <v>109</v>
      </c>
      <c r="U19" s="64">
        <v>1415.3770294779999</v>
      </c>
      <c r="V19" s="32">
        <f>U52-U51</f>
        <v>25.966689342000336</v>
      </c>
      <c r="W19" s="22">
        <v>16</v>
      </c>
      <c r="X19" s="32">
        <f>U59-U57</f>
        <v>47.505578232000062</v>
      </c>
      <c r="Y19" s="22">
        <v>18</v>
      </c>
      <c r="Z19" s="32">
        <f t="shared" si="7"/>
        <v>122.89414966000004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68.510935783652897</v>
      </c>
      <c r="G20" s="25">
        <f t="shared" si="1"/>
        <v>65.686374842160092</v>
      </c>
      <c r="H20" s="37">
        <f t="shared" si="2"/>
        <v>4.3000712830933878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49.043265305999739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179.03256235800018</v>
      </c>
      <c r="T20" s="11" t="s">
        <v>110</v>
      </c>
      <c r="U20" s="64">
        <v>1419.9328798189999</v>
      </c>
      <c r="V20" s="32">
        <f>U55-U54</f>
        <v>49.043265305999739</v>
      </c>
      <c r="W20" s="22">
        <v>17</v>
      </c>
      <c r="X20" s="32">
        <f>U62-U60</f>
        <v>95.099319727999955</v>
      </c>
      <c r="Y20" s="22">
        <v>19</v>
      </c>
      <c r="Z20" s="32">
        <f t="shared" si="7"/>
        <v>179.03256235800018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102.03655731593402</v>
      </c>
      <c r="G21" s="25">
        <f t="shared" si="1"/>
        <v>94.725717851988406</v>
      </c>
      <c r="H21" s="37">
        <f t="shared" si="2"/>
        <v>7.7179034688013708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19.992834466999739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47.505578232000062</v>
      </c>
      <c r="T21" s="11" t="s">
        <v>111</v>
      </c>
      <c r="U21" s="64">
        <v>1486.8330839</v>
      </c>
      <c r="V21" s="32">
        <f>U58-U57</f>
        <v>19.992834466999739</v>
      </c>
      <c r="W21" s="22">
        <v>18</v>
      </c>
      <c r="X21" s="32">
        <f>U65-U63</f>
        <v>280.13015873099994</v>
      </c>
      <c r="Y21" s="22">
        <v>20</v>
      </c>
      <c r="Z21" s="32">
        <f t="shared" si="7"/>
        <v>47.505578232000062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57.490824471370971</v>
      </c>
      <c r="G22" s="13">
        <f t="shared" si="1"/>
        <v>54.469411714149821</v>
      </c>
      <c r="H22" s="37">
        <f t="shared" si="2"/>
        <v>5.546989883197619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40.006349206999857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95.099319727999955</v>
      </c>
      <c r="T22" s="11" t="s">
        <v>112</v>
      </c>
      <c r="U22" s="64">
        <v>1654.793287982</v>
      </c>
      <c r="V22" s="32">
        <f>U61-U60</f>
        <v>40.006349206999857</v>
      </c>
      <c r="W22" s="22">
        <v>19</v>
      </c>
      <c r="X22" s="32">
        <f>U68-U66</f>
        <v>271.18222222199938</v>
      </c>
      <c r="Y22" s="22">
        <v>21</v>
      </c>
      <c r="Z22" s="32">
        <f t="shared" si="7"/>
        <v>95.099319727999955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37.863441641079298</v>
      </c>
      <c r="G23" s="13">
        <f t="shared" si="1"/>
        <v>35.661993857623443</v>
      </c>
      <c r="H23" s="37">
        <f t="shared" si="2"/>
        <v>6.1730922624374029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57.839433106999877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280.13015873099994</v>
      </c>
      <c r="T23" s="11" t="s">
        <v>113</v>
      </c>
      <c r="U23" s="64">
        <v>1661.5038548749999</v>
      </c>
      <c r="V23" s="32">
        <f>U64-U63</f>
        <v>57.839433106999877</v>
      </c>
      <c r="W23" s="22">
        <v>20</v>
      </c>
      <c r="X23" s="32">
        <f>U71-U69</f>
        <v>83.733854875000361</v>
      </c>
      <c r="Y23" s="22">
        <v>22</v>
      </c>
      <c r="Z23" s="32">
        <f t="shared" si="7"/>
        <v>280.13015873099994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27.557366765107354</v>
      </c>
      <c r="G24" s="13">
        <f t="shared" si="1"/>
        <v>27.435426773327908</v>
      </c>
      <c r="H24" s="37">
        <f t="shared" si="2"/>
        <v>0.44446180038282745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74.027392289999625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271.18222222199938</v>
      </c>
      <c r="T24" s="11" t="s">
        <v>114</v>
      </c>
      <c r="U24" s="64">
        <v>1700.1977324259999</v>
      </c>
      <c r="V24" s="32">
        <f>U67-U66</f>
        <v>74.027392289999625</v>
      </c>
      <c r="W24" s="22">
        <v>21</v>
      </c>
      <c r="X24" s="32">
        <f>U74-U72</f>
        <v>177.81405895700027</v>
      </c>
      <c r="Y24" s="22">
        <v>23</v>
      </c>
      <c r="Z24" s="32">
        <f t="shared" si="7"/>
        <v>271.18222222199938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94.825697240078497</v>
      </c>
      <c r="G25" s="13">
        <f t="shared" si="1"/>
        <v>91.719173940634448</v>
      </c>
      <c r="H25" s="37">
        <f t="shared" si="2"/>
        <v>3.3869944156439491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22.145895692000522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83.733854875000361</v>
      </c>
      <c r="T25" s="11" t="s">
        <v>115</v>
      </c>
      <c r="U25" s="64">
        <v>1784.9991836730001</v>
      </c>
      <c r="V25" s="32">
        <f>U70-U69</f>
        <v>22.145895692000522</v>
      </c>
      <c r="W25" s="22">
        <v>22</v>
      </c>
      <c r="X25" s="32">
        <f>U77-U75</f>
        <v>210.60498866200032</v>
      </c>
      <c r="Y25" s="22">
        <v>24</v>
      </c>
      <c r="Z25" s="32">
        <f t="shared" si="7"/>
        <v>83.733854875000361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33.498781923954141</v>
      </c>
      <c r="G26" s="13">
        <f t="shared" si="1"/>
        <v>32.224639792884155</v>
      </c>
      <c r="H26" s="37">
        <f t="shared" si="2"/>
        <v>3.9539375436287805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67.166621315000157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177.81405895700027</v>
      </c>
      <c r="T26" s="11" t="s">
        <v>116</v>
      </c>
      <c r="U26" s="64">
        <v>1792.2608616780001</v>
      </c>
      <c r="V26" s="32">
        <f>U73-U72</f>
        <v>67.166621315000157</v>
      </c>
      <c r="W26" s="22">
        <v>23</v>
      </c>
      <c r="X26" s="2">
        <f>SUM(X2:X25)</f>
        <v>4541.9116099760013</v>
      </c>
      <c r="Z26" s="32">
        <f t="shared" si="7"/>
        <v>177.81405895700027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53.459441403697333</v>
      </c>
      <c r="G27" s="13">
        <f t="shared" si="1"/>
        <v>52.135517158246365</v>
      </c>
      <c r="H27" s="37">
        <f t="shared" si="2"/>
        <v>2.539390261407545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101.01115646200014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210.60498866200032</v>
      </c>
      <c r="T27" s="11" t="s">
        <v>117</v>
      </c>
      <c r="U27" s="64">
        <v>1841.6480045349999</v>
      </c>
      <c r="V27" s="32">
        <f>U76-U75</f>
        <v>101.01115646200014</v>
      </c>
      <c r="W27" s="22">
        <v>24</v>
      </c>
      <c r="X27" s="32">
        <f t="shared" ref="X27:X32" si="8">U33-U32</f>
        <v>31.875691610000104</v>
      </c>
      <c r="Y27" s="43" t="str">
        <f>W12</f>
        <v>11a</v>
      </c>
      <c r="Z27" s="32">
        <f t="shared" si="7"/>
        <v>210.60498866200032</v>
      </c>
      <c r="AA27" s="21">
        <v>24</v>
      </c>
      <c r="AC27" s="65"/>
    </row>
    <row r="28" spans="1:29" x14ac:dyDescent="0.3">
      <c r="T28" s="11" t="s">
        <v>118</v>
      </c>
      <c r="U28" s="64">
        <v>1963.804444444</v>
      </c>
      <c r="X28" s="32">
        <f t="shared" si="8"/>
        <v>22.865351473999908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1969.4679365080001</v>
      </c>
      <c r="X29" s="32">
        <f t="shared" si="8"/>
        <v>62.219024943000022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2017.9882086170001</v>
      </c>
      <c r="X30" s="32">
        <f t="shared" si="8"/>
        <v>36.004648525999983</v>
      </c>
      <c r="Y30" s="21" t="s">
        <v>69</v>
      </c>
      <c r="AC30" s="65"/>
    </row>
    <row r="31" spans="1:29" x14ac:dyDescent="0.3">
      <c r="T31" s="11" t="s">
        <v>121</v>
      </c>
      <c r="U31" s="64">
        <v>2208.026122449</v>
      </c>
      <c r="X31" s="32">
        <f t="shared" si="8"/>
        <v>23.986938774999999</v>
      </c>
      <c r="Y31" s="21" t="s">
        <v>70</v>
      </c>
      <c r="AC31" s="65"/>
    </row>
    <row r="32" spans="1:29" x14ac:dyDescent="0.3">
      <c r="T32" s="11" t="s">
        <v>122</v>
      </c>
      <c r="U32" s="64">
        <v>2213.673650794</v>
      </c>
      <c r="X32" s="32">
        <f t="shared" si="8"/>
        <v>74.724353741999948</v>
      </c>
      <c r="Y32" s="21" t="s">
        <v>71</v>
      </c>
      <c r="AC32" s="65"/>
    </row>
    <row r="33" spans="20:29" x14ac:dyDescent="0.3">
      <c r="T33" s="11" t="s">
        <v>123</v>
      </c>
      <c r="U33" s="64">
        <v>2245.5493424040001</v>
      </c>
      <c r="AC33" s="65"/>
    </row>
    <row r="34" spans="20:29" x14ac:dyDescent="0.3">
      <c r="T34" s="11" t="s">
        <v>124</v>
      </c>
      <c r="U34" s="64">
        <v>2268.414693878</v>
      </c>
      <c r="AC34" s="65"/>
    </row>
    <row r="35" spans="20:29" x14ac:dyDescent="0.3">
      <c r="T35" s="11" t="s">
        <v>125</v>
      </c>
      <c r="U35" s="64">
        <v>2330.633718821</v>
      </c>
      <c r="AC35" s="65"/>
    </row>
    <row r="36" spans="20:29" x14ac:dyDescent="0.3">
      <c r="T36" s="11" t="s">
        <v>126</v>
      </c>
      <c r="U36" s="64">
        <v>2366.638367347</v>
      </c>
      <c r="AC36" s="65"/>
    </row>
    <row r="37" spans="20:29" x14ac:dyDescent="0.3">
      <c r="T37" s="11" t="s">
        <v>127</v>
      </c>
      <c r="U37" s="64">
        <v>2390.625306122</v>
      </c>
      <c r="AC37" s="65"/>
    </row>
    <row r="38" spans="20:29" x14ac:dyDescent="0.3">
      <c r="T38" s="11" t="s">
        <v>128</v>
      </c>
      <c r="U38" s="64">
        <v>2465.3496598639999</v>
      </c>
      <c r="AC38" s="65"/>
    </row>
    <row r="39" spans="20:29" x14ac:dyDescent="0.3">
      <c r="T39" s="11" t="s">
        <v>129</v>
      </c>
      <c r="U39" s="64">
        <v>2473.4367346939998</v>
      </c>
      <c r="AC39" s="65"/>
    </row>
    <row r="40" spans="20:29" x14ac:dyDescent="0.3">
      <c r="T40" s="11" t="s">
        <v>130</v>
      </c>
      <c r="U40" s="64">
        <v>2517.5394331070001</v>
      </c>
      <c r="AC40" s="65"/>
    </row>
    <row r="41" spans="20:29" x14ac:dyDescent="0.3">
      <c r="T41" s="11" t="s">
        <v>131</v>
      </c>
      <c r="U41" s="64">
        <v>2649.2342857140002</v>
      </c>
      <c r="AC41" s="65"/>
    </row>
    <row r="42" spans="20:29" x14ac:dyDescent="0.3">
      <c r="T42" s="11" t="s">
        <v>132</v>
      </c>
      <c r="U42" s="64">
        <v>2656.683537415</v>
      </c>
      <c r="AC42" s="65"/>
    </row>
    <row r="43" spans="20:29" x14ac:dyDescent="0.3">
      <c r="T43" s="11" t="s">
        <v>133</v>
      </c>
      <c r="U43" s="64">
        <v>2687.7511111109998</v>
      </c>
      <c r="AC43" s="65"/>
    </row>
    <row r="44" spans="20:29" x14ac:dyDescent="0.3">
      <c r="T44" s="11" t="s">
        <v>134</v>
      </c>
      <c r="U44" s="64">
        <v>2809.2139682540001</v>
      </c>
      <c r="AC44" s="65"/>
    </row>
    <row r="45" spans="20:29" x14ac:dyDescent="0.3">
      <c r="T45" s="11" t="s">
        <v>135</v>
      </c>
      <c r="U45" s="64">
        <v>2815.8077097509999</v>
      </c>
      <c r="AC45" s="65"/>
    </row>
    <row r="46" spans="20:29" x14ac:dyDescent="0.3">
      <c r="T46" s="11" t="s">
        <v>136</v>
      </c>
      <c r="U46" s="64">
        <v>2875.5072789119999</v>
      </c>
      <c r="AC46" s="65"/>
    </row>
    <row r="47" spans="20:29" x14ac:dyDescent="0.3">
      <c r="T47" s="11" t="s">
        <v>137</v>
      </c>
      <c r="U47" s="64">
        <v>3013.5873015870002</v>
      </c>
      <c r="AC47" s="65"/>
    </row>
    <row r="48" spans="20:29" x14ac:dyDescent="0.3">
      <c r="T48" s="11" t="s">
        <v>138</v>
      </c>
      <c r="U48" s="64">
        <v>3019.684897959</v>
      </c>
      <c r="AC48" s="65"/>
    </row>
    <row r="49" spans="20:29" x14ac:dyDescent="0.3">
      <c r="T49" s="11" t="s">
        <v>139</v>
      </c>
      <c r="U49" s="64">
        <v>3059.4416326529999</v>
      </c>
      <c r="AC49" s="65"/>
    </row>
    <row r="50" spans="20:29" x14ac:dyDescent="0.3">
      <c r="T50" s="11" t="s">
        <v>140</v>
      </c>
      <c r="U50" s="64">
        <v>3163.2834467120001</v>
      </c>
      <c r="AC50" s="65"/>
    </row>
    <row r="51" spans="20:29" x14ac:dyDescent="0.3">
      <c r="T51" s="11" t="s">
        <v>141</v>
      </c>
      <c r="U51" s="64">
        <v>3169.5619047619998</v>
      </c>
      <c r="AC51" s="65"/>
    </row>
    <row r="52" spans="20:29" x14ac:dyDescent="0.3">
      <c r="T52" s="11" t="s">
        <v>142</v>
      </c>
      <c r="U52" s="64">
        <v>3195.5285941040001</v>
      </c>
      <c r="AC52" s="65"/>
    </row>
    <row r="53" spans="20:29" x14ac:dyDescent="0.3">
      <c r="T53" s="11" t="s">
        <v>143</v>
      </c>
      <c r="U53" s="64">
        <v>3292.4560544219999</v>
      </c>
      <c r="AC53" s="65"/>
    </row>
    <row r="54" spans="20:29" x14ac:dyDescent="0.3">
      <c r="T54" s="11" t="s">
        <v>144</v>
      </c>
      <c r="U54" s="64">
        <v>3302.084897959</v>
      </c>
      <c r="AC54" s="65"/>
    </row>
    <row r="55" spans="20:29" x14ac:dyDescent="0.3">
      <c r="T55" s="11" t="s">
        <v>145</v>
      </c>
      <c r="U55" s="64">
        <v>3351.1281632649998</v>
      </c>
      <c r="AC55" s="65"/>
    </row>
    <row r="56" spans="20:29" x14ac:dyDescent="0.3">
      <c r="T56" s="11" t="s">
        <v>146</v>
      </c>
      <c r="U56" s="64">
        <v>3481.1174603170002</v>
      </c>
      <c r="AC56" s="65"/>
    </row>
    <row r="57" spans="20:29" x14ac:dyDescent="0.3">
      <c r="T57" s="11" t="s">
        <v>147</v>
      </c>
      <c r="U57" s="64">
        <v>3485.2552380950001</v>
      </c>
      <c r="AC57" s="65"/>
    </row>
    <row r="58" spans="20:29" x14ac:dyDescent="0.3">
      <c r="T58" s="11" t="s">
        <v>148</v>
      </c>
      <c r="U58" s="64">
        <v>3505.2480725619998</v>
      </c>
      <c r="AC58" s="65"/>
    </row>
    <row r="59" spans="20:29" x14ac:dyDescent="0.3">
      <c r="T59" s="11" t="s">
        <v>149</v>
      </c>
      <c r="U59" s="64">
        <v>3532.7608163270002</v>
      </c>
      <c r="AC59" s="65"/>
    </row>
    <row r="60" spans="20:29" x14ac:dyDescent="0.3">
      <c r="T60" s="11" t="s">
        <v>150</v>
      </c>
      <c r="U60" s="64">
        <v>3536.519727891</v>
      </c>
      <c r="AC60" s="65"/>
    </row>
    <row r="61" spans="20:29" x14ac:dyDescent="0.3">
      <c r="T61" s="11" t="s">
        <v>151</v>
      </c>
      <c r="U61" s="64">
        <v>3576.5260770979999</v>
      </c>
      <c r="AC61" s="65"/>
    </row>
    <row r="62" spans="20:29" x14ac:dyDescent="0.3">
      <c r="T62" s="11" t="s">
        <v>152</v>
      </c>
      <c r="U62" s="64">
        <v>3631.619047619</v>
      </c>
      <c r="AC62" s="65"/>
    </row>
    <row r="63" spans="20:29" x14ac:dyDescent="0.3">
      <c r="T63" s="11" t="s">
        <v>153</v>
      </c>
      <c r="U63" s="64">
        <v>3636.684353741</v>
      </c>
      <c r="AC63" s="65"/>
    </row>
    <row r="64" spans="20:29" x14ac:dyDescent="0.3">
      <c r="T64" s="11" t="s">
        <v>154</v>
      </c>
      <c r="U64" s="64">
        <v>3694.5237868479999</v>
      </c>
      <c r="AC64" s="65"/>
    </row>
    <row r="65" spans="20:29" x14ac:dyDescent="0.3">
      <c r="T65" s="11" t="s">
        <v>155</v>
      </c>
      <c r="U65" s="64">
        <v>3916.8145124719999</v>
      </c>
      <c r="AC65" s="65"/>
    </row>
    <row r="66" spans="20:29" x14ac:dyDescent="0.3">
      <c r="T66" s="11" t="s">
        <v>156</v>
      </c>
      <c r="U66" s="64">
        <v>3924.4749206350002</v>
      </c>
      <c r="AC66" s="65"/>
    </row>
    <row r="67" spans="20:29" x14ac:dyDescent="0.3">
      <c r="T67" s="11" t="s">
        <v>157</v>
      </c>
      <c r="U67" s="64">
        <v>3998.5023129249998</v>
      </c>
      <c r="AC67" s="65"/>
    </row>
    <row r="68" spans="20:29" x14ac:dyDescent="0.3">
      <c r="T68" s="11" t="s">
        <v>158</v>
      </c>
      <c r="U68" s="64">
        <v>4195.6571428569996</v>
      </c>
      <c r="AC68" s="65"/>
    </row>
    <row r="69" spans="20:29" x14ac:dyDescent="0.3">
      <c r="T69" s="11" t="s">
        <v>159</v>
      </c>
      <c r="U69" s="64">
        <v>4199.2087074829997</v>
      </c>
      <c r="AC69" s="65"/>
    </row>
    <row r="70" spans="20:29" x14ac:dyDescent="0.3">
      <c r="T70" s="11" t="s">
        <v>160</v>
      </c>
      <c r="U70" s="64">
        <v>4221.3546031750002</v>
      </c>
      <c r="AC70" s="65"/>
    </row>
    <row r="71" spans="20:29" x14ac:dyDescent="0.3">
      <c r="T71" s="11" t="s">
        <v>161</v>
      </c>
      <c r="U71" s="64">
        <v>4282.942562358</v>
      </c>
      <c r="AC71" s="65"/>
    </row>
    <row r="72" spans="20:29" x14ac:dyDescent="0.3">
      <c r="T72" s="11" t="s">
        <v>162</v>
      </c>
      <c r="U72" s="64">
        <v>4287.9100226760002</v>
      </c>
      <c r="AC72" s="65"/>
    </row>
    <row r="73" spans="20:29" x14ac:dyDescent="0.3">
      <c r="T73" s="11" t="s">
        <v>163</v>
      </c>
      <c r="U73" s="64">
        <v>4355.0766439910003</v>
      </c>
      <c r="AC73" s="65"/>
    </row>
    <row r="74" spans="20:29" x14ac:dyDescent="0.3">
      <c r="T74" s="11" t="s">
        <v>164</v>
      </c>
      <c r="U74" s="64">
        <v>4465.7240816330004</v>
      </c>
      <c r="AC74" s="65"/>
    </row>
    <row r="75" spans="20:29" x14ac:dyDescent="0.3">
      <c r="T75" s="11" t="s">
        <v>165</v>
      </c>
      <c r="U75" s="64">
        <v>4472.7292517010001</v>
      </c>
      <c r="AC75" s="65"/>
    </row>
    <row r="76" spans="20:29" x14ac:dyDescent="0.3">
      <c r="T76" s="11" t="s">
        <v>166</v>
      </c>
      <c r="U76" s="64">
        <v>4573.7404081630002</v>
      </c>
      <c r="AC76" s="65"/>
    </row>
    <row r="77" spans="20:29" x14ac:dyDescent="0.3">
      <c r="T77" s="11" t="s">
        <v>167</v>
      </c>
      <c r="U77" s="64">
        <v>4683.3342403630004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Tabelle35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18.88671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268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268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49.428906916844944</v>
      </c>
      <c r="G2" s="13">
        <f t="shared" ref="G2:G27" si="1">Q2/R2*60</f>
        <v>46.95964148404331</v>
      </c>
      <c r="H2" s="41">
        <f t="shared" ref="H2:H27" si="2">(F2-G2)/G2*100</f>
        <v>5.2582714747528057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33.988208616999998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348.810158731</v>
      </c>
      <c r="T2" s="11" t="s">
        <v>92</v>
      </c>
      <c r="U2" s="64">
        <v>5.9210884349999997</v>
      </c>
      <c r="V2" s="32">
        <f>U3-U2</f>
        <v>33.988208616999998</v>
      </c>
      <c r="W2" s="22">
        <v>1</v>
      </c>
      <c r="X2" s="32">
        <f>U4-U2</f>
        <v>348.810158731</v>
      </c>
      <c r="Y2" s="22">
        <v>1</v>
      </c>
      <c r="Z2" s="32">
        <f>X2</f>
        <v>348.810158731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63.25521150265179</v>
      </c>
      <c r="G3" s="13">
        <f t="shared" si="1"/>
        <v>56.917326365666064</v>
      </c>
      <c r="H3" s="41">
        <f t="shared" si="2"/>
        <v>11.135247457457691</v>
      </c>
      <c r="I3" s="13"/>
      <c r="J3" s="11" t="s">
        <v>32</v>
      </c>
      <c r="K3" s="61" t="s">
        <v>76</v>
      </c>
      <c r="L3" s="19">
        <v>44</v>
      </c>
      <c r="M3" s="32">
        <f t="shared" si="3"/>
        <v>41.735691610000003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107.34875283400004</v>
      </c>
      <c r="T3" s="11" t="s">
        <v>93</v>
      </c>
      <c r="U3" s="64">
        <v>39.909297051999999</v>
      </c>
      <c r="V3" s="32">
        <f>U6-U5</f>
        <v>41.735691610000003</v>
      </c>
      <c r="W3" s="22">
        <v>2</v>
      </c>
      <c r="X3" s="32">
        <f>U7-U5</f>
        <v>107.34875283400004</v>
      </c>
      <c r="Y3" s="22">
        <v>2</v>
      </c>
      <c r="Z3" s="32">
        <f t="shared" ref="Z3:Z11" si="5">X3</f>
        <v>107.34875283400004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45.94456839577844</v>
      </c>
      <c r="G4" s="13">
        <f t="shared" si="1"/>
        <v>44.746308321855601</v>
      </c>
      <c r="H4" s="37">
        <f t="shared" si="2"/>
        <v>2.6778970575714918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42.442448978999948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146.82775510200003</v>
      </c>
      <c r="T4" s="11" t="s">
        <v>94</v>
      </c>
      <c r="U4" s="64">
        <v>354.731247166</v>
      </c>
      <c r="V4" s="32">
        <f>U9-U8</f>
        <v>42.442448978999948</v>
      </c>
      <c r="W4" s="22">
        <v>3</v>
      </c>
      <c r="X4" s="32">
        <f>U10-U8</f>
        <v>146.82775510200003</v>
      </c>
      <c r="Y4" s="22">
        <v>3</v>
      </c>
      <c r="Z4" s="32">
        <f t="shared" si="5"/>
        <v>146.82775510200003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150.8161044593196</v>
      </c>
      <c r="G5" s="13">
        <f t="shared" si="1"/>
        <v>134.91537792240314</v>
      </c>
      <c r="H5" s="41">
        <f t="shared" si="2"/>
        <v>11.785703588260933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35.009523810000019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193.89931972800002</v>
      </c>
      <c r="T5" s="11" t="s">
        <v>95</v>
      </c>
      <c r="U5" s="64">
        <v>359.32879818599997</v>
      </c>
      <c r="V5" s="32">
        <f>U12-U11</f>
        <v>35.009523810000019</v>
      </c>
      <c r="W5" s="22">
        <v>4</v>
      </c>
      <c r="X5" s="32">
        <f>U13-U11</f>
        <v>193.89931972800002</v>
      </c>
      <c r="Y5" s="22">
        <v>4</v>
      </c>
      <c r="Z5" s="32">
        <f t="shared" si="5"/>
        <v>193.89931972800002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50.400946104559189</v>
      </c>
      <c r="G6" s="13">
        <f t="shared" si="1"/>
        <v>49.933781255967155</v>
      </c>
      <c r="H6" s="18">
        <f t="shared" si="2"/>
        <v>0.9355687409236757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82.141315192999969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295.59147392299997</v>
      </c>
      <c r="T6" s="11" t="s">
        <v>96</v>
      </c>
      <c r="U6" s="64">
        <v>401.06448979599998</v>
      </c>
      <c r="V6" s="32">
        <f>U15-U14</f>
        <v>82.141315192999969</v>
      </c>
      <c r="W6" s="22">
        <v>5</v>
      </c>
      <c r="X6" s="32">
        <f>U16-U14</f>
        <v>295.59147392299997</v>
      </c>
      <c r="Y6" s="22">
        <v>5</v>
      </c>
      <c r="Z6" s="32">
        <f t="shared" si="5"/>
        <v>295.59147392299997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43.022740007345469</v>
      </c>
      <c r="G7" s="25">
        <f t="shared" si="1"/>
        <v>41.273584905592749</v>
      </c>
      <c r="H7" s="18">
        <f t="shared" si="2"/>
        <v>4.2379529322535348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54.389841270000034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261.66857142900017</v>
      </c>
      <c r="T7" s="11" t="s">
        <v>97</v>
      </c>
      <c r="U7" s="64">
        <v>466.67755102000001</v>
      </c>
      <c r="V7" s="32">
        <f>U18-U17</f>
        <v>54.389841270000034</v>
      </c>
      <c r="W7" s="22">
        <v>6</v>
      </c>
      <c r="X7" s="32">
        <f>U19-U17</f>
        <v>261.66857142900017</v>
      </c>
      <c r="Y7" s="22">
        <v>6</v>
      </c>
      <c r="Z7" s="32">
        <f t="shared" si="5"/>
        <v>261.66857142900017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41.353054437123951</v>
      </c>
      <c r="G8" s="25">
        <f t="shared" si="1"/>
        <v>40.407017057238598</v>
      </c>
      <c r="H8" s="37">
        <f t="shared" si="2"/>
        <v>2.3412700287805057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58.03682539700003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219.76380952399995</v>
      </c>
      <c r="T8" s="11" t="s">
        <v>98</v>
      </c>
      <c r="U8" s="64">
        <v>471.93469387800002</v>
      </c>
      <c r="V8" s="32">
        <f>U21-U20</f>
        <v>58.03682539700003</v>
      </c>
      <c r="W8" s="22">
        <v>7</v>
      </c>
      <c r="X8" s="32">
        <f>U22-U20</f>
        <v>219.76380952399995</v>
      </c>
      <c r="Y8" s="22">
        <v>7</v>
      </c>
      <c r="Z8" s="32">
        <f t="shared" si="5"/>
        <v>219.76380952399995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111.38337469168283</v>
      </c>
      <c r="G9" s="25">
        <f t="shared" si="1"/>
        <v>91.299660219923311</v>
      </c>
      <c r="H9" s="41">
        <f t="shared" si="2"/>
        <v>21.99757854890338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40.93968253900016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136.03555555499997</v>
      </c>
      <c r="T9" s="11" t="s">
        <v>99</v>
      </c>
      <c r="U9" s="64">
        <v>514.37714285699997</v>
      </c>
      <c r="V9" s="32">
        <f>U24-U23</f>
        <v>40.93968253900016</v>
      </c>
      <c r="W9" s="22">
        <v>8</v>
      </c>
      <c r="X9" s="32">
        <f>U25-U23</f>
        <v>136.03555555499997</v>
      </c>
      <c r="Y9" s="22">
        <v>8</v>
      </c>
      <c r="Z9" s="32">
        <f t="shared" si="5"/>
        <v>136.03555555499997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48.763268917230491</v>
      </c>
      <c r="G10" s="25">
        <f t="shared" si="1"/>
        <v>43.260105608600036</v>
      </c>
      <c r="H10" s="41">
        <f t="shared" si="2"/>
        <v>12.721104655686361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47.986938774999999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178.91773242599993</v>
      </c>
      <c r="T10" s="11" t="s">
        <v>100</v>
      </c>
      <c r="U10" s="64">
        <v>618.76244898000004</v>
      </c>
      <c r="V10" s="32">
        <f>U27-U26</f>
        <v>47.986938774999999</v>
      </c>
      <c r="W10" s="22">
        <v>9</v>
      </c>
      <c r="X10" s="32">
        <f>U28-U26</f>
        <v>178.91773242599993</v>
      </c>
      <c r="Y10" s="22">
        <v>9</v>
      </c>
      <c r="Z10" s="32">
        <f t="shared" si="5"/>
        <v>178.91773242599993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39.540424224078173</v>
      </c>
      <c r="G11" s="25">
        <f t="shared" si="1"/>
        <v>39.753891029740487</v>
      </c>
      <c r="H11" s="37">
        <f t="shared" si="2"/>
        <v>-0.53697084771555159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42.488163265000139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202.24435374099994</v>
      </c>
      <c r="T11" s="11" t="s">
        <v>101</v>
      </c>
      <c r="U11" s="64">
        <v>626.99428571399994</v>
      </c>
      <c r="V11" s="32">
        <f>U30-U29</f>
        <v>42.488163265000139</v>
      </c>
      <c r="W11" s="22">
        <v>10</v>
      </c>
      <c r="X11" s="32">
        <f>U31-U29</f>
        <v>202.24435374099994</v>
      </c>
      <c r="Y11" s="22">
        <v>10</v>
      </c>
      <c r="Z11" s="32">
        <f t="shared" si="5"/>
        <v>202.24435374099994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50.250683681840549</v>
      </c>
      <c r="G12" s="25">
        <f t="shared" si="1"/>
        <v>50.211790202541714</v>
      </c>
      <c r="H12" s="18">
        <f t="shared" si="2"/>
        <v>7.7458858052956547E-2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33.43238095300012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68.908117915000275</v>
      </c>
      <c r="T12" s="11" t="s">
        <v>102</v>
      </c>
      <c r="U12" s="64">
        <v>662.00380952399996</v>
      </c>
      <c r="V12" s="32">
        <f>U33-U32</f>
        <v>33.43238095300012</v>
      </c>
      <c r="W12" s="22" t="s">
        <v>68</v>
      </c>
      <c r="X12" s="32">
        <f>U38-U32</f>
        <v>250.89306122500011</v>
      </c>
      <c r="Y12" s="22">
        <v>11</v>
      </c>
      <c r="Z12" s="32">
        <f>V12+X30</f>
        <v>68.908117915000275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60.310008310798445</v>
      </c>
      <c r="G13" s="25">
        <f t="shared" si="1"/>
        <v>58.820189563262865</v>
      </c>
      <c r="H13" s="18">
        <f t="shared" si="2"/>
        <v>2.5328356786970829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24.208253968000008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49.642811790999986</v>
      </c>
      <c r="T13" s="11" t="s">
        <v>103</v>
      </c>
      <c r="U13" s="64">
        <v>820.89360544199997</v>
      </c>
      <c r="V13" s="32">
        <f>U34-U33</f>
        <v>24.208253968000008</v>
      </c>
      <c r="W13" s="22" t="s">
        <v>42</v>
      </c>
      <c r="X13" s="32">
        <f>U41-U39</f>
        <v>162.04045351499963</v>
      </c>
      <c r="Y13" s="22">
        <v>12</v>
      </c>
      <c r="Z13" s="32">
        <f>V13+X31</f>
        <v>49.642811790999986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34.948224852109263</v>
      </c>
      <c r="G14" s="25">
        <f t="shared" si="1"/>
        <v>31.735925300530784</v>
      </c>
      <c r="H14" s="41">
        <f t="shared" si="2"/>
        <v>10.121965946033889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58.372063491999597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132.34213151899985</v>
      </c>
      <c r="T14" s="11" t="s">
        <v>104</v>
      </c>
      <c r="U14" s="64">
        <v>824.48979591800003</v>
      </c>
      <c r="V14" s="32">
        <f>U35-U34</f>
        <v>58.372063491999597</v>
      </c>
      <c r="W14" s="22" t="s">
        <v>43</v>
      </c>
      <c r="X14" s="32">
        <f>U44-U42</f>
        <v>148.88634920699997</v>
      </c>
      <c r="Y14" s="22">
        <v>13</v>
      </c>
      <c r="Z14" s="32">
        <f>V14+X32</f>
        <v>132.34213151899985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38.420812781735357</v>
      </c>
      <c r="G15" s="25">
        <f t="shared" si="1"/>
        <v>35.546679085706288</v>
      </c>
      <c r="H15" s="37">
        <f t="shared" si="2"/>
        <v>8.085519575821051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40.602993196999705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162.04045351499963</v>
      </c>
      <c r="T15" s="11" t="s">
        <v>105</v>
      </c>
      <c r="U15" s="64">
        <v>906.631111111</v>
      </c>
      <c r="V15" s="32">
        <f>U40-U39</f>
        <v>40.602993196999705</v>
      </c>
      <c r="W15" s="22">
        <v>12</v>
      </c>
      <c r="X15" s="32">
        <f>U47-U45</f>
        <v>196.28263038599971</v>
      </c>
      <c r="Y15" s="22">
        <v>14</v>
      </c>
      <c r="Z15" s="32">
        <f t="shared" ref="Z15:Z27" si="7">X13</f>
        <v>162.04045351499963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83.596153845833186</v>
      </c>
      <c r="G16" s="25">
        <f t="shared" si="1"/>
        <v>75.225136888999799</v>
      </c>
      <c r="H16" s="41">
        <f t="shared" si="2"/>
        <v>11.127951776525759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33.015873015999659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148.88634920699997</v>
      </c>
      <c r="T16" s="11" t="s">
        <v>106</v>
      </c>
      <c r="U16" s="64">
        <v>1120.081269841</v>
      </c>
      <c r="V16" s="32">
        <f>U43-U42</f>
        <v>33.015873015999659</v>
      </c>
      <c r="W16" s="22">
        <v>13</v>
      </c>
      <c r="X16" s="32">
        <f>U50-U48</f>
        <v>116.03882086200019</v>
      </c>
      <c r="Y16" s="22">
        <v>15</v>
      </c>
      <c r="Z16" s="32">
        <f t="shared" si="7"/>
        <v>148.88634920699997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43.26620240719857</v>
      </c>
      <c r="G17" s="13">
        <f t="shared" si="1"/>
        <v>40.120717684052913</v>
      </c>
      <c r="H17" s="37">
        <f t="shared" si="2"/>
        <v>7.8400509879112068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54.430476190999798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196.28263038599971</v>
      </c>
      <c r="T17" s="11" t="s">
        <v>107</v>
      </c>
      <c r="U17" s="64">
        <v>1124.4190476189999</v>
      </c>
      <c r="V17" s="32">
        <f>U46-U45</f>
        <v>54.430476190999798</v>
      </c>
      <c r="W17" s="22">
        <v>14</v>
      </c>
      <c r="X17" s="32">
        <f>U53-U51</f>
        <v>121.59492063400012</v>
      </c>
      <c r="Y17" s="22">
        <v>16</v>
      </c>
      <c r="Z17" s="32">
        <f t="shared" si="7"/>
        <v>196.28263038599971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47.068182334952965</v>
      </c>
      <c r="G18" s="13">
        <f t="shared" si="1"/>
        <v>44.467876885241353</v>
      </c>
      <c r="H18" s="37">
        <f t="shared" si="2"/>
        <v>5.8476042299528803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31.868662132000281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116.03882086200019</v>
      </c>
      <c r="T18" s="11" t="s">
        <v>108</v>
      </c>
      <c r="U18" s="64">
        <v>1178.8088888889999</v>
      </c>
      <c r="V18" s="32">
        <f>U49-U48</f>
        <v>31.868662132000281</v>
      </c>
      <c r="W18" s="22">
        <v>15</v>
      </c>
      <c r="X18" s="32">
        <f>U56-U54</f>
        <v>190.09233560099983</v>
      </c>
      <c r="Y18" s="22">
        <v>17</v>
      </c>
      <c r="Z18" s="32">
        <f t="shared" si="7"/>
        <v>116.03882086200019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83.299120945327346</v>
      </c>
      <c r="G19" s="25">
        <f t="shared" si="1"/>
        <v>69.821896800729078</v>
      </c>
      <c r="H19" s="41">
        <f t="shared" si="2"/>
        <v>19.30228876918385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26.290793650000069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121.59492063400012</v>
      </c>
      <c r="T19" s="11" t="s">
        <v>109</v>
      </c>
      <c r="U19" s="64">
        <v>1386.0876190480001</v>
      </c>
      <c r="V19" s="32">
        <f>U52-U51</f>
        <v>26.290793650000069</v>
      </c>
      <c r="W19" s="22">
        <v>16</v>
      </c>
      <c r="X19" s="32">
        <f>U59-U57</f>
        <v>55.294693878000089</v>
      </c>
      <c r="Y19" s="22">
        <v>18</v>
      </c>
      <c r="Z19" s="32">
        <f t="shared" si="7"/>
        <v>121.59492063400012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65.835868854703804</v>
      </c>
      <c r="G20" s="25">
        <f t="shared" si="1"/>
        <v>61.864672043821983</v>
      </c>
      <c r="H20" s="37">
        <f t="shared" si="2"/>
        <v>6.4191673206782944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51.036009070000091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190.09233560099983</v>
      </c>
      <c r="T20" s="11" t="s">
        <v>110</v>
      </c>
      <c r="U20" s="64">
        <v>1391.248253968</v>
      </c>
      <c r="V20" s="32">
        <f>U55-U54</f>
        <v>51.036009070000091</v>
      </c>
      <c r="W20" s="22">
        <v>17</v>
      </c>
      <c r="X20" s="32">
        <f>U62-U60</f>
        <v>87.421315192999828</v>
      </c>
      <c r="Y20" s="22">
        <v>19</v>
      </c>
      <c r="Z20" s="32">
        <f t="shared" si="7"/>
        <v>190.09233560099983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89.65987370926652</v>
      </c>
      <c r="G21" s="25">
        <f t="shared" si="1"/>
        <v>81.382130624117622</v>
      </c>
      <c r="H21" s="41">
        <f t="shared" si="2"/>
        <v>10.171450442089785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22.752653060999819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55.294693878000089</v>
      </c>
      <c r="T21" s="11" t="s">
        <v>111</v>
      </c>
      <c r="U21" s="64">
        <v>1449.285079365</v>
      </c>
      <c r="V21" s="32">
        <f>U58-U57</f>
        <v>22.752653060999819</v>
      </c>
      <c r="W21" s="22">
        <v>18</v>
      </c>
      <c r="X21" s="32">
        <f>U65-U63</f>
        <v>250.27410430800001</v>
      </c>
      <c r="Y21" s="22">
        <v>20</v>
      </c>
      <c r="Z21" s="32">
        <f t="shared" si="7"/>
        <v>55.294693878000089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63.291795084450925</v>
      </c>
      <c r="G22" s="13">
        <f t="shared" si="1"/>
        <v>59.253329563437902</v>
      </c>
      <c r="H22" s="37">
        <f t="shared" si="2"/>
        <v>6.8155925595528837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36.339591837000171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87.421315192999828</v>
      </c>
      <c r="T22" s="11" t="s">
        <v>112</v>
      </c>
      <c r="U22" s="64">
        <v>1611.0120634919999</v>
      </c>
      <c r="V22" s="32">
        <f>U61-U60</f>
        <v>36.339591837000171</v>
      </c>
      <c r="W22" s="22">
        <v>19</v>
      </c>
      <c r="X22" s="32">
        <f>U68-U66</f>
        <v>250.50412698399987</v>
      </c>
      <c r="Y22" s="22">
        <v>21</v>
      </c>
      <c r="Z22" s="32">
        <f t="shared" si="7"/>
        <v>87.421315192999828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41.869702288083793</v>
      </c>
      <c r="G23" s="13">
        <f t="shared" si="1"/>
        <v>39.916235151942843</v>
      </c>
      <c r="H23" s="37">
        <f t="shared" si="2"/>
        <v>4.8939162942221257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52.305124715999682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250.27410430800001</v>
      </c>
      <c r="T23" s="11" t="s">
        <v>113</v>
      </c>
      <c r="U23" s="64">
        <v>1619.3015873019999</v>
      </c>
      <c r="V23" s="32">
        <f>U64-U63</f>
        <v>52.305124715999682</v>
      </c>
      <c r="W23" s="22">
        <v>20</v>
      </c>
      <c r="X23" s="32">
        <f>U71-U69</f>
        <v>83.71083900199983</v>
      </c>
      <c r="Y23" s="22">
        <v>22</v>
      </c>
      <c r="Z23" s="32">
        <f t="shared" si="7"/>
        <v>250.27410430800001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30.183751690980806</v>
      </c>
      <c r="G24" s="13">
        <f t="shared" si="1"/>
        <v>29.700109493506293</v>
      </c>
      <c r="H24" s="37">
        <f t="shared" si="2"/>
        <v>1.6284189039109691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67.586031745999662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250.50412698399987</v>
      </c>
      <c r="T24" s="11" t="s">
        <v>114</v>
      </c>
      <c r="U24" s="64">
        <v>1660.2412698410001</v>
      </c>
      <c r="V24" s="32">
        <f>U67-U66</f>
        <v>67.586031745999662</v>
      </c>
      <c r="W24" s="22">
        <v>21</v>
      </c>
      <c r="X24" s="32">
        <f>U74-U72</f>
        <v>172.46476190499925</v>
      </c>
      <c r="Y24" s="22">
        <v>23</v>
      </c>
      <c r="Z24" s="32">
        <f t="shared" si="7"/>
        <v>250.50412698399987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95.074326541482762</v>
      </c>
      <c r="G25" s="13">
        <f t="shared" si="1"/>
        <v>91.744391664937524</v>
      </c>
      <c r="H25" s="37">
        <f t="shared" si="2"/>
        <v>3.6295786762711271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22.087981860000127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83.71083900199983</v>
      </c>
      <c r="T25" s="11" t="s">
        <v>115</v>
      </c>
      <c r="U25" s="64">
        <v>1755.3371428569999</v>
      </c>
      <c r="V25" s="32">
        <f>U70-U69</f>
        <v>22.087981860000127</v>
      </c>
      <c r="W25" s="22">
        <v>22</v>
      </c>
      <c r="X25" s="32">
        <f>U77-U75</f>
        <v>217.62539682500028</v>
      </c>
      <c r="Y25" s="22">
        <v>24</v>
      </c>
      <c r="Z25" s="32">
        <f t="shared" si="7"/>
        <v>83.71083900199983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35.729049040150116</v>
      </c>
      <c r="G26" s="13">
        <f t="shared" si="1"/>
        <v>33.224143510291789</v>
      </c>
      <c r="H26" s="37">
        <f t="shared" si="2"/>
        <v>7.5394134060442708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62.973968253999374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172.46476190499925</v>
      </c>
      <c r="T26" s="11" t="s">
        <v>116</v>
      </c>
      <c r="U26" s="64">
        <v>1759.484081633</v>
      </c>
      <c r="V26" s="32">
        <f>U73-U72</f>
        <v>62.973968253999374</v>
      </c>
      <c r="W26" s="22">
        <v>23</v>
      </c>
      <c r="X26" s="2">
        <f>SUM(X2:X25)</f>
        <v>4394.2312925179986</v>
      </c>
      <c r="Z26" s="32">
        <f t="shared" si="7"/>
        <v>172.46476190499925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52.640374331990778</v>
      </c>
      <c r="G27" s="13">
        <f t="shared" si="1"/>
        <v>50.453670206650457</v>
      </c>
      <c r="H27" s="37">
        <f t="shared" si="2"/>
        <v>4.3340833608019338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102.58285714199974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217.62539682500028</v>
      </c>
      <c r="T27" s="11" t="s">
        <v>117</v>
      </c>
      <c r="U27" s="64">
        <v>1807.471020408</v>
      </c>
      <c r="V27" s="32">
        <f>U76-U75</f>
        <v>102.58285714199974</v>
      </c>
      <c r="W27" s="22">
        <v>24</v>
      </c>
      <c r="X27" s="32">
        <f t="shared" ref="X27:X32" si="8">U33-U32</f>
        <v>33.43238095300012</v>
      </c>
      <c r="Y27" s="43" t="str">
        <f>W12</f>
        <v>11a</v>
      </c>
      <c r="Z27" s="32">
        <f t="shared" si="7"/>
        <v>217.62539682500028</v>
      </c>
      <c r="AA27" s="21">
        <v>24</v>
      </c>
      <c r="AC27" s="65"/>
    </row>
    <row r="28" spans="1:29" x14ac:dyDescent="0.3">
      <c r="T28" s="11" t="s">
        <v>118</v>
      </c>
      <c r="U28" s="64">
        <v>1938.4018140589999</v>
      </c>
      <c r="X28" s="32">
        <f t="shared" si="8"/>
        <v>24.208253968000008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1952.5950113379999</v>
      </c>
      <c r="X29" s="32">
        <f t="shared" si="8"/>
        <v>58.372063491999597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1995.0831746030001</v>
      </c>
      <c r="X30" s="32">
        <f t="shared" si="8"/>
        <v>35.475736962000155</v>
      </c>
      <c r="Y30" s="21" t="s">
        <v>69</v>
      </c>
      <c r="AC30" s="65"/>
    </row>
    <row r="31" spans="1:29" x14ac:dyDescent="0.3">
      <c r="T31" s="11" t="s">
        <v>121</v>
      </c>
      <c r="U31" s="64">
        <v>2154.8393650789999</v>
      </c>
      <c r="X31" s="32">
        <f t="shared" si="8"/>
        <v>25.434557822999977</v>
      </c>
      <c r="Y31" s="21" t="s">
        <v>70</v>
      </c>
      <c r="AC31" s="65"/>
    </row>
    <row r="32" spans="1:29" x14ac:dyDescent="0.3">
      <c r="T32" s="11" t="s">
        <v>122</v>
      </c>
      <c r="U32" s="64">
        <v>2169.6304761900001</v>
      </c>
      <c r="X32" s="32">
        <f t="shared" si="8"/>
        <v>73.970068027000252</v>
      </c>
      <c r="Y32" s="21" t="s">
        <v>71</v>
      </c>
      <c r="AC32" s="65"/>
    </row>
    <row r="33" spans="20:29" x14ac:dyDescent="0.3">
      <c r="T33" s="11" t="s">
        <v>123</v>
      </c>
      <c r="U33" s="64">
        <v>2203.0628571430002</v>
      </c>
      <c r="AC33" s="65"/>
    </row>
    <row r="34" spans="20:29" x14ac:dyDescent="0.3">
      <c r="T34" s="11" t="s">
        <v>124</v>
      </c>
      <c r="U34" s="64">
        <v>2227.2711111110002</v>
      </c>
      <c r="AC34" s="65"/>
    </row>
    <row r="35" spans="20:29" x14ac:dyDescent="0.3">
      <c r="T35" s="11" t="s">
        <v>125</v>
      </c>
      <c r="U35" s="64">
        <v>2285.6431746029998</v>
      </c>
      <c r="AC35" s="65"/>
    </row>
    <row r="36" spans="20:29" x14ac:dyDescent="0.3">
      <c r="T36" s="11" t="s">
        <v>126</v>
      </c>
      <c r="U36" s="64">
        <v>2321.118911565</v>
      </c>
      <c r="AC36" s="65"/>
    </row>
    <row r="37" spans="20:29" x14ac:dyDescent="0.3">
      <c r="T37" s="11" t="s">
        <v>127</v>
      </c>
      <c r="U37" s="64">
        <v>2346.5534693879999</v>
      </c>
      <c r="AC37" s="65"/>
    </row>
    <row r="38" spans="20:29" x14ac:dyDescent="0.3">
      <c r="T38" s="11" t="s">
        <v>128</v>
      </c>
      <c r="U38" s="64">
        <v>2420.5235374150002</v>
      </c>
      <c r="AC38" s="65"/>
    </row>
    <row r="39" spans="20:29" x14ac:dyDescent="0.3">
      <c r="T39" s="11" t="s">
        <v>129</v>
      </c>
      <c r="U39" s="64">
        <v>2430.5893877550002</v>
      </c>
      <c r="AC39" s="65"/>
    </row>
    <row r="40" spans="20:29" x14ac:dyDescent="0.3">
      <c r="T40" s="11" t="s">
        <v>130</v>
      </c>
      <c r="U40" s="64">
        <v>2471.1923809519999</v>
      </c>
      <c r="AC40" s="65"/>
    </row>
    <row r="41" spans="20:29" x14ac:dyDescent="0.3">
      <c r="T41" s="11" t="s">
        <v>131</v>
      </c>
      <c r="U41" s="64">
        <v>2592.6298412699998</v>
      </c>
      <c r="AC41" s="65"/>
    </row>
    <row r="42" spans="20:29" x14ac:dyDescent="0.3">
      <c r="T42" s="11" t="s">
        <v>132</v>
      </c>
      <c r="U42" s="64">
        <v>2596.7542857140002</v>
      </c>
      <c r="AC42" s="65"/>
    </row>
    <row r="43" spans="20:29" x14ac:dyDescent="0.3">
      <c r="T43" s="11" t="s">
        <v>133</v>
      </c>
      <c r="U43" s="64">
        <v>2629.7701587299998</v>
      </c>
      <c r="AC43" s="65"/>
    </row>
    <row r="44" spans="20:29" x14ac:dyDescent="0.3">
      <c r="T44" s="11" t="s">
        <v>134</v>
      </c>
      <c r="U44" s="64">
        <v>2745.6406349210001</v>
      </c>
      <c r="AC44" s="65"/>
    </row>
    <row r="45" spans="20:29" x14ac:dyDescent="0.3">
      <c r="T45" s="11" t="s">
        <v>135</v>
      </c>
      <c r="U45" s="64">
        <v>2750.6082539680001</v>
      </c>
      <c r="AC45" s="65"/>
    </row>
    <row r="46" spans="20:29" x14ac:dyDescent="0.3">
      <c r="T46" s="11" t="s">
        <v>136</v>
      </c>
      <c r="U46" s="64">
        <v>2805.0387301589999</v>
      </c>
      <c r="AC46" s="65"/>
    </row>
    <row r="47" spans="20:29" x14ac:dyDescent="0.3">
      <c r="T47" s="11" t="s">
        <v>137</v>
      </c>
      <c r="U47" s="64">
        <v>2946.8908843539998</v>
      </c>
      <c r="AC47" s="65"/>
    </row>
    <row r="48" spans="20:29" x14ac:dyDescent="0.3">
      <c r="T48" s="11" t="s">
        <v>138</v>
      </c>
      <c r="U48" s="64">
        <v>2951.1662585029999</v>
      </c>
      <c r="AC48" s="65"/>
    </row>
    <row r="49" spans="20:29" x14ac:dyDescent="0.3">
      <c r="T49" s="11" t="s">
        <v>139</v>
      </c>
      <c r="U49" s="64">
        <v>2983.0349206350002</v>
      </c>
      <c r="AC49" s="65"/>
    </row>
    <row r="50" spans="20:29" x14ac:dyDescent="0.3">
      <c r="T50" s="11" t="s">
        <v>140</v>
      </c>
      <c r="U50" s="64">
        <v>3067.2050793650001</v>
      </c>
      <c r="AC50" s="65"/>
    </row>
    <row r="51" spans="20:29" x14ac:dyDescent="0.3">
      <c r="T51" s="11" t="s">
        <v>141</v>
      </c>
      <c r="U51" s="64">
        <v>3075.2355555559998</v>
      </c>
      <c r="AC51" s="65"/>
    </row>
    <row r="52" spans="20:29" x14ac:dyDescent="0.3">
      <c r="T52" s="11" t="s">
        <v>142</v>
      </c>
      <c r="U52" s="64">
        <v>3101.5263492059998</v>
      </c>
      <c r="AC52" s="65"/>
    </row>
    <row r="53" spans="20:29" x14ac:dyDescent="0.3">
      <c r="T53" s="11" t="s">
        <v>143</v>
      </c>
      <c r="U53" s="64">
        <v>3196.8304761899999</v>
      </c>
      <c r="AC53" s="65"/>
    </row>
    <row r="54" spans="20:29" x14ac:dyDescent="0.3">
      <c r="T54" s="11" t="s">
        <v>144</v>
      </c>
      <c r="U54" s="64">
        <v>3199.9288888890001</v>
      </c>
      <c r="AC54" s="65"/>
    </row>
    <row r="55" spans="20:29" x14ac:dyDescent="0.3">
      <c r="T55" s="11" t="s">
        <v>145</v>
      </c>
      <c r="U55" s="64">
        <v>3250.9648979590002</v>
      </c>
      <c r="AC55" s="65"/>
    </row>
    <row r="56" spans="20:29" x14ac:dyDescent="0.3">
      <c r="T56" s="11" t="s">
        <v>146</v>
      </c>
      <c r="U56" s="64">
        <v>3390.0212244899999</v>
      </c>
      <c r="AC56" s="65"/>
    </row>
    <row r="57" spans="20:29" x14ac:dyDescent="0.3">
      <c r="T57" s="11" t="s">
        <v>147</v>
      </c>
      <c r="U57" s="64">
        <v>3394.8016326530001</v>
      </c>
      <c r="AC57" s="65"/>
    </row>
    <row r="58" spans="20:29" x14ac:dyDescent="0.3">
      <c r="T58" s="11" t="s">
        <v>148</v>
      </c>
      <c r="U58" s="64">
        <v>3417.5542857139999</v>
      </c>
      <c r="AC58" s="65"/>
    </row>
    <row r="59" spans="20:29" x14ac:dyDescent="0.3">
      <c r="T59" s="11" t="s">
        <v>149</v>
      </c>
      <c r="U59" s="64">
        <v>3450.0963265310002</v>
      </c>
      <c r="AC59" s="65"/>
    </row>
    <row r="60" spans="20:29" x14ac:dyDescent="0.3">
      <c r="T60" s="11" t="s">
        <v>150</v>
      </c>
      <c r="U60" s="64">
        <v>3458.868027211</v>
      </c>
      <c r="AC60" s="65"/>
    </row>
    <row r="61" spans="20:29" x14ac:dyDescent="0.3">
      <c r="T61" s="11" t="s">
        <v>151</v>
      </c>
      <c r="U61" s="64">
        <v>3495.2076190480002</v>
      </c>
      <c r="AC61" s="65"/>
    </row>
    <row r="62" spans="20:29" x14ac:dyDescent="0.3">
      <c r="T62" s="11" t="s">
        <v>152</v>
      </c>
      <c r="U62" s="64">
        <v>3546.2893424039999</v>
      </c>
      <c r="AC62" s="65"/>
    </row>
    <row r="63" spans="20:29" x14ac:dyDescent="0.3">
      <c r="T63" s="11" t="s">
        <v>153</v>
      </c>
      <c r="U63" s="64">
        <v>3550.8752834470001</v>
      </c>
      <c r="AC63" s="65"/>
    </row>
    <row r="64" spans="20:29" x14ac:dyDescent="0.3">
      <c r="T64" s="11" t="s">
        <v>154</v>
      </c>
      <c r="U64" s="64">
        <v>3603.1804081629998</v>
      </c>
      <c r="AC64" s="65"/>
    </row>
    <row r="65" spans="20:29" x14ac:dyDescent="0.3">
      <c r="T65" s="11" t="s">
        <v>155</v>
      </c>
      <c r="U65" s="64">
        <v>3801.1493877550001</v>
      </c>
      <c r="AC65" s="65"/>
    </row>
    <row r="66" spans="20:29" x14ac:dyDescent="0.3">
      <c r="T66" s="11" t="s">
        <v>156</v>
      </c>
      <c r="U66" s="64">
        <v>3803.8857142860002</v>
      </c>
      <c r="AC66" s="65"/>
    </row>
    <row r="67" spans="20:29" x14ac:dyDescent="0.3">
      <c r="T67" s="11" t="s">
        <v>157</v>
      </c>
      <c r="U67" s="64">
        <v>3871.4717460319998</v>
      </c>
      <c r="AC67" s="65"/>
    </row>
    <row r="68" spans="20:29" x14ac:dyDescent="0.3">
      <c r="T68" s="11" t="s">
        <v>158</v>
      </c>
      <c r="U68" s="64">
        <v>4054.38984127</v>
      </c>
      <c r="AC68" s="65"/>
    </row>
    <row r="69" spans="20:29" x14ac:dyDescent="0.3">
      <c r="T69" s="11" t="s">
        <v>159</v>
      </c>
      <c r="U69" s="64">
        <v>4057.434557823</v>
      </c>
      <c r="AC69" s="65"/>
    </row>
    <row r="70" spans="20:29" x14ac:dyDescent="0.3">
      <c r="T70" s="11" t="s">
        <v>160</v>
      </c>
      <c r="U70" s="64">
        <v>4079.5225396830001</v>
      </c>
      <c r="AC70" s="65"/>
    </row>
    <row r="71" spans="20:29" x14ac:dyDescent="0.3">
      <c r="T71" s="11" t="s">
        <v>161</v>
      </c>
      <c r="U71" s="64">
        <v>4141.1453968249998</v>
      </c>
      <c r="AC71" s="65"/>
    </row>
    <row r="72" spans="20:29" x14ac:dyDescent="0.3">
      <c r="T72" s="11" t="s">
        <v>162</v>
      </c>
      <c r="U72" s="64">
        <v>4145.5644444440004</v>
      </c>
      <c r="AC72" s="65"/>
    </row>
    <row r="73" spans="20:29" x14ac:dyDescent="0.3">
      <c r="T73" s="11" t="s">
        <v>163</v>
      </c>
      <c r="U73" s="64">
        <v>4208.5384126979998</v>
      </c>
      <c r="AC73" s="65"/>
    </row>
    <row r="74" spans="20:29" x14ac:dyDescent="0.3">
      <c r="T74" s="11" t="s">
        <v>164</v>
      </c>
      <c r="U74" s="64">
        <v>4318.0292063489997</v>
      </c>
      <c r="AC74" s="65"/>
    </row>
    <row r="75" spans="20:29" x14ac:dyDescent="0.3">
      <c r="T75" s="11" t="s">
        <v>165</v>
      </c>
      <c r="U75" s="64">
        <v>4322.4685714289999</v>
      </c>
      <c r="AC75" s="65"/>
    </row>
    <row r="76" spans="20:29" x14ac:dyDescent="0.3">
      <c r="T76" s="11" t="s">
        <v>166</v>
      </c>
      <c r="U76" s="64">
        <v>4425.0514285709996</v>
      </c>
      <c r="AC76" s="65"/>
    </row>
    <row r="77" spans="20:29" x14ac:dyDescent="0.3">
      <c r="T77" s="11" t="s">
        <v>167</v>
      </c>
      <c r="U77" s="64">
        <v>4540.0939682540002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Tabelle36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3.664062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3.6640625" style="9" bestFit="1" customWidth="1"/>
    <col min="22" max="22" width="10" style="32" bestFit="1" customWidth="1"/>
    <col min="23" max="23" width="4.109375" style="9" bestFit="1" customWidth="1"/>
    <col min="24" max="24" width="10.664062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269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269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50.397257292558969</v>
      </c>
      <c r="G2" s="13">
        <f t="shared" ref="G2:G27" si="1">Q2/R2*60</f>
        <v>53.387399841064607</v>
      </c>
      <c r="H2" s="37">
        <f t="shared" ref="H2:H27" si="2">(F2-G2)/G2*100</f>
        <v>-5.6008394441522791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33.335147391999996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306.81396825399997</v>
      </c>
      <c r="T2" s="11" t="s">
        <v>92</v>
      </c>
      <c r="U2" s="64">
        <v>3.0331065760000002</v>
      </c>
      <c r="V2" s="32">
        <f>U3-U2</f>
        <v>33.335147391999996</v>
      </c>
      <c r="W2" s="22">
        <v>1</v>
      </c>
      <c r="X2" s="32">
        <f>U4-U2</f>
        <v>306.81396825399997</v>
      </c>
      <c r="Y2" s="22">
        <v>1</v>
      </c>
      <c r="Z2" s="32">
        <f>X2</f>
        <v>306.81396825399997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68.828036322422037</v>
      </c>
      <c r="G3" s="13">
        <f t="shared" si="1"/>
        <v>65.122577436681226</v>
      </c>
      <c r="H3" s="37">
        <f t="shared" si="2"/>
        <v>5.6899757835040132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38.356462584999974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93.823129251000012</v>
      </c>
      <c r="T3" s="11" t="s">
        <v>93</v>
      </c>
      <c r="U3" s="64">
        <v>36.368253967999998</v>
      </c>
      <c r="V3" s="32">
        <f>U6-U5</f>
        <v>38.356462584999974</v>
      </c>
      <c r="W3" s="22">
        <v>2</v>
      </c>
      <c r="X3" s="32">
        <f>U7-U5</f>
        <v>93.823129251000012</v>
      </c>
      <c r="Y3" s="22">
        <v>2</v>
      </c>
      <c r="Z3" s="32">
        <f t="shared" ref="Z3:Z11" si="5">X3</f>
        <v>93.823129251000012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54.605269842324049</v>
      </c>
      <c r="G4" s="13">
        <f t="shared" si="1"/>
        <v>56.191004071380085</v>
      </c>
      <c r="H4" s="37">
        <f t="shared" si="2"/>
        <v>-2.8220428790374705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35.710839002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116.92263038499993</v>
      </c>
      <c r="T4" s="11" t="s">
        <v>94</v>
      </c>
      <c r="U4" s="64">
        <v>309.84707483</v>
      </c>
      <c r="V4" s="32">
        <f>U9-U8</f>
        <v>35.710839002</v>
      </c>
      <c r="W4" s="22">
        <v>3</v>
      </c>
      <c r="X4" s="32">
        <f>U10-U8</f>
        <v>116.92263038499993</v>
      </c>
      <c r="Y4" s="22">
        <v>3</v>
      </c>
      <c r="Z4" s="32">
        <f t="shared" si="5"/>
        <v>116.92263038499993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171.30850362884092</v>
      </c>
      <c r="G5" s="13">
        <f t="shared" si="1"/>
        <v>162.49921120756915</v>
      </c>
      <c r="H5" s="37">
        <f t="shared" si="2"/>
        <v>5.4211293432182792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30.821587301000022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160.98539682499995</v>
      </c>
      <c r="T5" s="11" t="s">
        <v>95</v>
      </c>
      <c r="U5" s="64">
        <v>321.906938776</v>
      </c>
      <c r="V5" s="32">
        <f>U12-U11</f>
        <v>30.821587301000022</v>
      </c>
      <c r="W5" s="22">
        <v>4</v>
      </c>
      <c r="X5" s="32">
        <f>U13-U11</f>
        <v>160.98539682499995</v>
      </c>
      <c r="Y5" s="22">
        <v>4</v>
      </c>
      <c r="Z5" s="32">
        <f t="shared" si="5"/>
        <v>160.98539682499995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62.389964788568257</v>
      </c>
      <c r="G6" s="13">
        <f t="shared" si="1"/>
        <v>64.419574993478022</v>
      </c>
      <c r="H6" s="37">
        <f t="shared" si="2"/>
        <v>-3.1506109829430695</v>
      </c>
      <c r="I6" s="13"/>
      <c r="J6" s="11" t="s">
        <v>37</v>
      </c>
      <c r="K6" s="61" t="s">
        <v>387</v>
      </c>
      <c r="L6" s="19">
        <v>69</v>
      </c>
      <c r="M6" s="32">
        <f t="shared" si="3"/>
        <v>66.356825396999966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229.12290249499995</v>
      </c>
      <c r="T6" s="11" t="s">
        <v>96</v>
      </c>
      <c r="U6" s="64">
        <v>360.26340136099998</v>
      </c>
      <c r="V6" s="32">
        <f>U15-U14</f>
        <v>66.356825396999966</v>
      </c>
      <c r="W6" s="22">
        <v>5</v>
      </c>
      <c r="X6" s="32">
        <f>U16-U14</f>
        <v>229.12290249499995</v>
      </c>
      <c r="Y6" s="22">
        <v>5</v>
      </c>
      <c r="Z6" s="32">
        <f t="shared" si="5"/>
        <v>229.12290249499995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54.754355135258692</v>
      </c>
      <c r="G7" s="25">
        <f t="shared" si="1"/>
        <v>55.812946241217091</v>
      </c>
      <c r="H7" s="37">
        <f t="shared" si="2"/>
        <v>-1.8966766265720698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42.736326530000042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193.50349206300007</v>
      </c>
      <c r="T7" s="11" t="s">
        <v>97</v>
      </c>
      <c r="U7" s="64">
        <v>415.73006802700002</v>
      </c>
      <c r="V7" s="32">
        <f>U18-U17</f>
        <v>42.736326530000042</v>
      </c>
      <c r="W7" s="22">
        <v>6</v>
      </c>
      <c r="X7" s="32">
        <f>U19-U17</f>
        <v>193.50349206300007</v>
      </c>
      <c r="Y7" s="22">
        <v>6</v>
      </c>
      <c r="Z7" s="32">
        <f t="shared" si="5"/>
        <v>193.50349206300007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43.618452286764992</v>
      </c>
      <c r="G8" s="25">
        <f t="shared" si="1"/>
        <v>48.070351166544171</v>
      </c>
      <c r="H8" s="37">
        <f t="shared" si="2"/>
        <v>-9.2612156386275686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55.022585034000031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184.72925170100007</v>
      </c>
      <c r="T8" s="11" t="s">
        <v>98</v>
      </c>
      <c r="U8" s="64">
        <v>428.04244898000002</v>
      </c>
      <c r="V8" s="32">
        <f>U21-U20</f>
        <v>55.022585034000031</v>
      </c>
      <c r="W8" s="22">
        <v>7</v>
      </c>
      <c r="X8" s="32">
        <f>U22-U20</f>
        <v>184.72925170100007</v>
      </c>
      <c r="Y8" s="22">
        <v>7</v>
      </c>
      <c r="Z8" s="32">
        <f t="shared" si="5"/>
        <v>184.72925170100007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125.34406414407138</v>
      </c>
      <c r="G9" s="25">
        <f t="shared" si="1"/>
        <v>108.4518989502855</v>
      </c>
      <c r="H9" s="41">
        <f t="shared" si="2"/>
        <v>15.575720994548265</v>
      </c>
      <c r="I9" s="13"/>
      <c r="J9" s="11" t="s">
        <v>37</v>
      </c>
      <c r="K9" s="11" t="s">
        <v>40</v>
      </c>
      <c r="L9" s="19">
        <v>76</v>
      </c>
      <c r="M9" s="32">
        <f t="shared" si="3"/>
        <v>36.379863945999887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114.52081632699992</v>
      </c>
      <c r="T9" s="11" t="s">
        <v>99</v>
      </c>
      <c r="U9" s="64">
        <v>463.75328798200002</v>
      </c>
      <c r="V9" s="32">
        <f>U24-U23</f>
        <v>36.379863945999887</v>
      </c>
      <c r="W9" s="22">
        <v>8</v>
      </c>
      <c r="X9" s="32">
        <f>U25-U23</f>
        <v>114.52081632699992</v>
      </c>
      <c r="Y9" s="22">
        <v>8</v>
      </c>
      <c r="Z9" s="32">
        <f t="shared" si="5"/>
        <v>114.52081632699992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63.711326458567747</v>
      </c>
      <c r="G10" s="25">
        <f t="shared" si="1"/>
        <v>60.293066122777304</v>
      </c>
      <c r="H10" s="37">
        <f t="shared" si="2"/>
        <v>5.6694086992187387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36.728163265000148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128.37297052100007</v>
      </c>
      <c r="T10" s="11" t="s">
        <v>100</v>
      </c>
      <c r="U10" s="64">
        <v>544.96507936499995</v>
      </c>
      <c r="V10" s="32">
        <f>U27-U26</f>
        <v>36.728163265000148</v>
      </c>
      <c r="W10" s="22">
        <v>9</v>
      </c>
      <c r="X10" s="32">
        <f>U28-U26</f>
        <v>128.37297052100007</v>
      </c>
      <c r="Y10" s="22">
        <v>9</v>
      </c>
      <c r="Z10" s="32">
        <f t="shared" si="5"/>
        <v>128.37297052100007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48.188194646238863</v>
      </c>
      <c r="G11" s="25">
        <f t="shared" si="1"/>
        <v>49.591923052570365</v>
      </c>
      <c r="H11" s="37">
        <f t="shared" si="2"/>
        <v>-2.8305585263218527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34.863310658000046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162.12317460400004</v>
      </c>
      <c r="T11" s="11" t="s">
        <v>101</v>
      </c>
      <c r="U11" s="64">
        <v>556.393650794</v>
      </c>
      <c r="V11" s="32">
        <f>U30-U29</f>
        <v>34.863310658000046</v>
      </c>
      <c r="W11" s="22">
        <v>10</v>
      </c>
      <c r="X11" s="32">
        <f>U31-U29</f>
        <v>162.12317460400004</v>
      </c>
      <c r="Y11" s="22">
        <v>10</v>
      </c>
      <c r="Z11" s="32">
        <f t="shared" si="5"/>
        <v>162.12317460400004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56.635273971632692</v>
      </c>
      <c r="G12" s="25">
        <f t="shared" si="1"/>
        <v>57.223411635672896</v>
      </c>
      <c r="H12" s="37">
        <f t="shared" si="2"/>
        <v>-1.0277920299207757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29.663492064000138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60.464761906000149</v>
      </c>
      <c r="T12" s="11" t="s">
        <v>102</v>
      </c>
      <c r="U12" s="64">
        <v>587.21523809500002</v>
      </c>
      <c r="V12" s="32">
        <f>U33-U32</f>
        <v>29.663492064000138</v>
      </c>
      <c r="W12" s="22" t="s">
        <v>68</v>
      </c>
      <c r="X12" s="32">
        <f>U38-U32</f>
        <v>196.51337868500013</v>
      </c>
      <c r="Y12" s="22">
        <v>11</v>
      </c>
      <c r="Z12" s="32">
        <f>V12+X30</f>
        <v>60.464761906000149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70.214352921441261</v>
      </c>
      <c r="G13" s="25">
        <f t="shared" si="1"/>
        <v>70.418304847667514</v>
      </c>
      <c r="H13" s="37">
        <f t="shared" si="2"/>
        <v>-0.28962913360020848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20.793469386999959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41.466485260000127</v>
      </c>
      <c r="T13" s="11" t="s">
        <v>103</v>
      </c>
      <c r="U13" s="64">
        <v>717.37904761899995</v>
      </c>
      <c r="V13" s="32">
        <f>U34-U33</f>
        <v>20.793469386999959</v>
      </c>
      <c r="W13" s="22" t="s">
        <v>42</v>
      </c>
      <c r="X13" s="32">
        <f>U41-U39</f>
        <v>122.44317460299999</v>
      </c>
      <c r="Y13" s="22">
        <v>12</v>
      </c>
      <c r="Z13" s="32">
        <f>V13+X31</f>
        <v>41.466485260000127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45.832654059231785</v>
      </c>
      <c r="G14" s="25">
        <f t="shared" si="1"/>
        <v>44.405850582425231</v>
      </c>
      <c r="H14" s="37">
        <f t="shared" si="2"/>
        <v>3.2130979546448528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44.509750566999855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94.582131518999859</v>
      </c>
      <c r="T14" s="11" t="s">
        <v>104</v>
      </c>
      <c r="U14" s="64">
        <v>728.46222222200004</v>
      </c>
      <c r="V14" s="32">
        <f>U35-U34</f>
        <v>44.509750566999855</v>
      </c>
      <c r="W14" s="22" t="s">
        <v>43</v>
      </c>
      <c r="X14" s="32">
        <f>U44-U42</f>
        <v>124.66575963700006</v>
      </c>
      <c r="Y14" s="22">
        <v>13</v>
      </c>
      <c r="Z14" s="32">
        <f>V14+X32</f>
        <v>94.582131518999859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46.590564320631373</v>
      </c>
      <c r="G15" s="25">
        <f t="shared" si="1"/>
        <v>47.042230150237167</v>
      </c>
      <c r="H15" s="37">
        <f t="shared" si="2"/>
        <v>-0.96012843813595639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33.483174602999952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122.44317460299999</v>
      </c>
      <c r="T15" s="11" t="s">
        <v>105</v>
      </c>
      <c r="U15" s="64">
        <v>794.819047619</v>
      </c>
      <c r="V15" s="32">
        <f>U40-U39</f>
        <v>33.483174602999952</v>
      </c>
      <c r="W15" s="22">
        <v>12</v>
      </c>
      <c r="X15" s="32">
        <f>U47-U45</f>
        <v>136.25469387700014</v>
      </c>
      <c r="Y15" s="22">
        <v>14</v>
      </c>
      <c r="Z15" s="32">
        <f t="shared" ref="Z15:Z27" si="7">X13</f>
        <v>122.44317460299999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92.041742289277806</v>
      </c>
      <c r="G16" s="25">
        <f t="shared" si="1"/>
        <v>89.840193751772617</v>
      </c>
      <c r="H16" s="37">
        <f t="shared" si="2"/>
        <v>2.4505162395219693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29.98639455700004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124.66575963700006</v>
      </c>
      <c r="T16" s="11" t="s">
        <v>106</v>
      </c>
      <c r="U16" s="64">
        <v>957.58512471699999</v>
      </c>
      <c r="V16" s="32">
        <f>U43-U42</f>
        <v>29.98639455700004</v>
      </c>
      <c r="W16" s="22">
        <v>13</v>
      </c>
      <c r="X16" s="32">
        <f>U50-U48</f>
        <v>84.288435374000073</v>
      </c>
      <c r="Y16" s="22">
        <v>15</v>
      </c>
      <c r="Z16" s="32">
        <f t="shared" si="7"/>
        <v>124.66575963700006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60.181804907201141</v>
      </c>
      <c r="G17" s="13">
        <f t="shared" si="1"/>
        <v>57.796174032058829</v>
      </c>
      <c r="H17" s="37">
        <f t="shared" si="2"/>
        <v>4.1276622805845786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39.131428571000015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136.25469387700014</v>
      </c>
      <c r="T17" s="11" t="s">
        <v>107</v>
      </c>
      <c r="U17" s="64">
        <v>967.99346938799999</v>
      </c>
      <c r="V17" s="32">
        <f>U46-U45</f>
        <v>39.131428571000015</v>
      </c>
      <c r="W17" s="22">
        <v>14</v>
      </c>
      <c r="X17" s="32">
        <f>U53-U51</f>
        <v>105.13124716500033</v>
      </c>
      <c r="Y17" s="22">
        <v>16</v>
      </c>
      <c r="Z17" s="32">
        <f t="shared" si="7"/>
        <v>136.25469387700014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64.664273648307187</v>
      </c>
      <c r="G18" s="13">
        <f t="shared" si="1"/>
        <v>61.218362603414427</v>
      </c>
      <c r="H18" s="37">
        <f t="shared" si="2"/>
        <v>5.6288846979069094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23.196734694000043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84.288435374000073</v>
      </c>
      <c r="T18" s="11" t="s">
        <v>108</v>
      </c>
      <c r="U18" s="64">
        <v>1010.729795918</v>
      </c>
      <c r="V18" s="32">
        <f>U49-U48</f>
        <v>23.196734694000043</v>
      </c>
      <c r="W18" s="22">
        <v>15</v>
      </c>
      <c r="X18" s="32">
        <f>U56-U54</f>
        <v>147.63247165499979</v>
      </c>
      <c r="Y18" s="22">
        <v>17</v>
      </c>
      <c r="Z18" s="32">
        <f t="shared" si="7"/>
        <v>84.288435374000073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84.82556913940644</v>
      </c>
      <c r="G19" s="25">
        <f t="shared" si="1"/>
        <v>80.756085644786637</v>
      </c>
      <c r="H19" s="37">
        <f t="shared" si="2"/>
        <v>5.039228266362259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25.817687075000322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105.13124716500033</v>
      </c>
      <c r="T19" s="11" t="s">
        <v>109</v>
      </c>
      <c r="U19" s="64">
        <v>1161.4969614510001</v>
      </c>
      <c r="V19" s="32">
        <f>U52-U51</f>
        <v>25.817687075000322</v>
      </c>
      <c r="W19" s="22">
        <v>16</v>
      </c>
      <c r="X19" s="32">
        <f>U59-U57</f>
        <v>46.425396825000007</v>
      </c>
      <c r="Y19" s="22">
        <v>18</v>
      </c>
      <c r="Z19" s="32">
        <f t="shared" si="7"/>
        <v>105.13124716500033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84.947716016695836</v>
      </c>
      <c r="G20" s="25">
        <f t="shared" si="1"/>
        <v>79.657272334244837</v>
      </c>
      <c r="H20" s="37">
        <f t="shared" si="2"/>
        <v>6.6415074574134332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39.55374149599993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147.63247165499979</v>
      </c>
      <c r="T20" s="11" t="s">
        <v>110</v>
      </c>
      <c r="U20" s="64">
        <v>1170.7385034009999</v>
      </c>
      <c r="V20" s="32">
        <f>U55-U54</f>
        <v>39.55374149599993</v>
      </c>
      <c r="W20" s="22">
        <v>17</v>
      </c>
      <c r="X20" s="32">
        <f>U62-U60</f>
        <v>80.55437641699973</v>
      </c>
      <c r="Y20" s="22">
        <v>19</v>
      </c>
      <c r="Z20" s="32">
        <f t="shared" si="7"/>
        <v>147.63247165499979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100.40625000227463</v>
      </c>
      <c r="G21" s="25">
        <f t="shared" si="1"/>
        <v>96.929704596014503</v>
      </c>
      <c r="H21" s="37">
        <f t="shared" si="2"/>
        <v>3.5866666681279415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20.317460317000041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46.425396825000007</v>
      </c>
      <c r="T21" s="11" t="s">
        <v>111</v>
      </c>
      <c r="U21" s="64">
        <v>1225.7610884349999</v>
      </c>
      <c r="V21" s="32">
        <f>U58-U57</f>
        <v>20.317460317000041</v>
      </c>
      <c r="W21" s="22">
        <v>18</v>
      </c>
      <c r="X21" s="32">
        <f>U65-U63</f>
        <v>225.8764625849999</v>
      </c>
      <c r="Y21" s="22">
        <v>20</v>
      </c>
      <c r="Z21" s="32">
        <f t="shared" si="7"/>
        <v>46.425396825000007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68.215141045659337</v>
      </c>
      <c r="G22" s="13">
        <f t="shared" si="1"/>
        <v>64.304439192540784</v>
      </c>
      <c r="H22" s="37">
        <f t="shared" si="2"/>
        <v>6.0815425843449216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33.716825395999876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80.55437641699973</v>
      </c>
      <c r="T22" s="11" t="s">
        <v>112</v>
      </c>
      <c r="U22" s="64">
        <v>1355.467755102</v>
      </c>
      <c r="V22" s="32">
        <f>U61-U60</f>
        <v>33.716825395999876</v>
      </c>
      <c r="W22" s="22">
        <v>19</v>
      </c>
      <c r="X22" s="32">
        <f>U68-U66</f>
        <v>191.48480725599984</v>
      </c>
      <c r="Y22" s="22">
        <v>21</v>
      </c>
      <c r="Z22" s="32">
        <f t="shared" si="7"/>
        <v>80.55437641699973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42.763740506958534</v>
      </c>
      <c r="G23" s="13">
        <f t="shared" si="1"/>
        <v>44.227715830464845</v>
      </c>
      <c r="H23" s="37">
        <f t="shared" si="2"/>
        <v>-3.3100857596129769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51.21160997700008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225.8764625849999</v>
      </c>
      <c r="T23" s="11" t="s">
        <v>113</v>
      </c>
      <c r="U23" s="64">
        <v>1364.48</v>
      </c>
      <c r="V23" s="32">
        <f>U64-U63</f>
        <v>51.21160997700008</v>
      </c>
      <c r="W23" s="22">
        <v>20</v>
      </c>
      <c r="X23" s="32">
        <f>U71-U69</f>
        <v>77.807165532999988</v>
      </c>
      <c r="Y23" s="22">
        <v>22</v>
      </c>
      <c r="Z23" s="32">
        <f t="shared" si="7"/>
        <v>225.8764625849999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37.360465116398643</v>
      </c>
      <c r="G24" s="13">
        <f t="shared" si="1"/>
        <v>38.854257455805964</v>
      </c>
      <c r="H24" s="37">
        <f t="shared" si="2"/>
        <v>-3.8446040079556445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54.603174602999843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191.48480725599984</v>
      </c>
      <c r="T24" s="11" t="s">
        <v>114</v>
      </c>
      <c r="U24" s="64">
        <v>1400.8598639459999</v>
      </c>
      <c r="V24" s="32">
        <f>U67-U66</f>
        <v>54.603174602999843</v>
      </c>
      <c r="W24" s="22">
        <v>21</v>
      </c>
      <c r="X24" s="32">
        <f>U74-U72</f>
        <v>117.83691610000005</v>
      </c>
      <c r="Y24" s="22">
        <v>23</v>
      </c>
      <c r="Z24" s="32">
        <f t="shared" si="7"/>
        <v>191.48480725599984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100.5651018179903</v>
      </c>
      <c r="G25" s="13">
        <f t="shared" si="1"/>
        <v>98.705561979927381</v>
      </c>
      <c r="H25" s="37">
        <f t="shared" si="2"/>
        <v>1.8839260936897033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20.881995464000283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77.807165532999988</v>
      </c>
      <c r="T25" s="11" t="s">
        <v>115</v>
      </c>
      <c r="U25" s="64">
        <v>1479.0008163269999</v>
      </c>
      <c r="V25" s="32">
        <f>U70-U69</f>
        <v>20.881995464000283</v>
      </c>
      <c r="W25" s="22">
        <v>22</v>
      </c>
      <c r="X25" s="32">
        <f>U77-U75</f>
        <v>166.99646258500024</v>
      </c>
      <c r="Y25" s="22">
        <v>24</v>
      </c>
      <c r="Z25" s="32">
        <f t="shared" si="7"/>
        <v>77.807165532999988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49.915989213816452</v>
      </c>
      <c r="G26" s="13">
        <f t="shared" si="1"/>
        <v>48.626476232094788</v>
      </c>
      <c r="H26" s="37">
        <f t="shared" si="2"/>
        <v>2.6518742085418703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45.07573696199961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117.83691610000005</v>
      </c>
      <c r="T26" s="11" t="s">
        <v>116</v>
      </c>
      <c r="U26" s="64">
        <v>1487.9521088439999</v>
      </c>
      <c r="V26" s="32">
        <f>U73-U72</f>
        <v>45.07573696199961</v>
      </c>
      <c r="W26" s="22">
        <v>23</v>
      </c>
      <c r="X26" s="2">
        <f>SUM(X2:X25)</f>
        <v>3514.8284807230002</v>
      </c>
      <c r="Z26" s="32">
        <f t="shared" si="7"/>
        <v>117.83691610000005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69.324766181741325</v>
      </c>
      <c r="G27" s="13">
        <f t="shared" si="1"/>
        <v>65.749895716570904</v>
      </c>
      <c r="H27" s="37">
        <f t="shared" si="2"/>
        <v>5.4370739697910242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77.894240361999891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166.99646258500024</v>
      </c>
      <c r="T27" s="11" t="s">
        <v>117</v>
      </c>
      <c r="U27" s="64">
        <v>1524.680272109</v>
      </c>
      <c r="V27" s="32">
        <f>U76-U75</f>
        <v>77.894240361999891</v>
      </c>
      <c r="W27" s="22">
        <v>24</v>
      </c>
      <c r="X27" s="32">
        <f t="shared" ref="X27:X32" si="8">U33-U32</f>
        <v>29.663492064000138</v>
      </c>
      <c r="Y27" s="43" t="str">
        <f>W12</f>
        <v>11a</v>
      </c>
      <c r="Z27" s="32">
        <f t="shared" si="7"/>
        <v>166.99646258500024</v>
      </c>
      <c r="AA27" s="21">
        <v>24</v>
      </c>
      <c r="AC27" s="65"/>
    </row>
    <row r="28" spans="1:29" x14ac:dyDescent="0.3">
      <c r="T28" s="11" t="s">
        <v>118</v>
      </c>
      <c r="U28" s="64">
        <v>1616.325079365</v>
      </c>
      <c r="X28" s="32">
        <f t="shared" si="8"/>
        <v>20.793469386999959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1625.244444444</v>
      </c>
      <c r="X29" s="32">
        <f t="shared" si="8"/>
        <v>44.509750566999855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1660.1077551020001</v>
      </c>
      <c r="X30" s="32">
        <f t="shared" si="8"/>
        <v>30.801269842000011</v>
      </c>
      <c r="Y30" s="21" t="s">
        <v>69</v>
      </c>
      <c r="AC30" s="65"/>
    </row>
    <row r="31" spans="1:29" x14ac:dyDescent="0.3">
      <c r="T31" s="11" t="s">
        <v>121</v>
      </c>
      <c r="U31" s="64">
        <v>1787.3676190480001</v>
      </c>
      <c r="X31" s="32">
        <f t="shared" si="8"/>
        <v>20.673015873000168</v>
      </c>
      <c r="Y31" s="21" t="s">
        <v>70</v>
      </c>
      <c r="AC31" s="65"/>
    </row>
    <row r="32" spans="1:29" x14ac:dyDescent="0.3">
      <c r="T32" s="11" t="s">
        <v>122</v>
      </c>
      <c r="U32" s="64">
        <v>1796.1215419499999</v>
      </c>
      <c r="X32" s="32">
        <f t="shared" si="8"/>
        <v>50.072380952000003</v>
      </c>
      <c r="Y32" s="21" t="s">
        <v>71</v>
      </c>
      <c r="AC32" s="65"/>
    </row>
    <row r="33" spans="20:29" x14ac:dyDescent="0.3">
      <c r="T33" s="11" t="s">
        <v>123</v>
      </c>
      <c r="U33" s="64">
        <v>1825.7850340140001</v>
      </c>
      <c r="AC33" s="65"/>
    </row>
    <row r="34" spans="20:29" x14ac:dyDescent="0.3">
      <c r="T34" s="11" t="s">
        <v>124</v>
      </c>
      <c r="U34" s="64">
        <v>1846.578503401</v>
      </c>
      <c r="AC34" s="65"/>
    </row>
    <row r="35" spans="20:29" x14ac:dyDescent="0.3">
      <c r="T35" s="11" t="s">
        <v>125</v>
      </c>
      <c r="U35" s="64">
        <v>1891.0882539679999</v>
      </c>
      <c r="AC35" s="65"/>
    </row>
    <row r="36" spans="20:29" x14ac:dyDescent="0.3">
      <c r="T36" s="11" t="s">
        <v>126</v>
      </c>
      <c r="U36" s="64">
        <v>1921.8895238099999</v>
      </c>
      <c r="AC36" s="65"/>
    </row>
    <row r="37" spans="20:29" x14ac:dyDescent="0.3">
      <c r="T37" s="11" t="s">
        <v>127</v>
      </c>
      <c r="U37" s="64">
        <v>1942.5625396830001</v>
      </c>
      <c r="AC37" s="65"/>
    </row>
    <row r="38" spans="20:29" x14ac:dyDescent="0.3">
      <c r="T38" s="11" t="s">
        <v>128</v>
      </c>
      <c r="U38" s="64">
        <v>1992.6349206350001</v>
      </c>
      <c r="AC38" s="65"/>
    </row>
    <row r="39" spans="20:29" x14ac:dyDescent="0.3">
      <c r="T39" s="11" t="s">
        <v>129</v>
      </c>
      <c r="U39" s="64">
        <v>2002.6412698409999</v>
      </c>
      <c r="AC39" s="65"/>
    </row>
    <row r="40" spans="20:29" x14ac:dyDescent="0.3">
      <c r="T40" s="11" t="s">
        <v>130</v>
      </c>
      <c r="U40" s="64">
        <v>2036.1244444439999</v>
      </c>
      <c r="AC40" s="65"/>
    </row>
    <row r="41" spans="20:29" x14ac:dyDescent="0.3">
      <c r="T41" s="11" t="s">
        <v>131</v>
      </c>
      <c r="U41" s="64">
        <v>2125.0844444439999</v>
      </c>
      <c r="AC41" s="65"/>
    </row>
    <row r="42" spans="20:29" x14ac:dyDescent="0.3">
      <c r="T42" s="11" t="s">
        <v>132</v>
      </c>
      <c r="U42" s="64">
        <v>2132.3138322</v>
      </c>
      <c r="AC42" s="65"/>
    </row>
    <row r="43" spans="20:29" x14ac:dyDescent="0.3">
      <c r="T43" s="11" t="s">
        <v>133</v>
      </c>
      <c r="U43" s="64">
        <v>2162.300226757</v>
      </c>
      <c r="AC43" s="65"/>
    </row>
    <row r="44" spans="20:29" x14ac:dyDescent="0.3">
      <c r="T44" s="11" t="s">
        <v>134</v>
      </c>
      <c r="U44" s="64">
        <v>2256.979591837</v>
      </c>
      <c r="AC44" s="65"/>
    </row>
    <row r="45" spans="20:29" x14ac:dyDescent="0.3">
      <c r="T45" s="11" t="s">
        <v>135</v>
      </c>
      <c r="U45" s="64">
        <v>2271.190204082</v>
      </c>
      <c r="AC45" s="65"/>
    </row>
    <row r="46" spans="20:29" x14ac:dyDescent="0.3">
      <c r="T46" s="11" t="s">
        <v>136</v>
      </c>
      <c r="U46" s="64">
        <v>2310.3216326530001</v>
      </c>
      <c r="AC46" s="65"/>
    </row>
    <row r="47" spans="20:29" x14ac:dyDescent="0.3">
      <c r="T47" s="11" t="s">
        <v>137</v>
      </c>
      <c r="U47" s="64">
        <v>2407.4448979590002</v>
      </c>
      <c r="AC47" s="65"/>
    </row>
    <row r="48" spans="20:29" x14ac:dyDescent="0.3">
      <c r="T48" s="11" t="s">
        <v>138</v>
      </c>
      <c r="U48" s="64">
        <v>2418.0680272109998</v>
      </c>
      <c r="AC48" s="65"/>
    </row>
    <row r="49" spans="20:29" x14ac:dyDescent="0.3">
      <c r="T49" s="11" t="s">
        <v>139</v>
      </c>
      <c r="U49" s="64">
        <v>2441.2647619049999</v>
      </c>
      <c r="AC49" s="65"/>
    </row>
    <row r="50" spans="20:29" x14ac:dyDescent="0.3">
      <c r="T50" s="11" t="s">
        <v>140</v>
      </c>
      <c r="U50" s="64">
        <v>2502.3564625849999</v>
      </c>
      <c r="AC50" s="65"/>
    </row>
    <row r="51" spans="20:29" x14ac:dyDescent="0.3">
      <c r="T51" s="11" t="s">
        <v>141</v>
      </c>
      <c r="U51" s="64">
        <v>2510.5705215419998</v>
      </c>
      <c r="AC51" s="65"/>
    </row>
    <row r="52" spans="20:29" x14ac:dyDescent="0.3">
      <c r="T52" s="11" t="s">
        <v>142</v>
      </c>
      <c r="U52" s="64">
        <v>2536.3882086170001</v>
      </c>
      <c r="AC52" s="65"/>
    </row>
    <row r="53" spans="20:29" x14ac:dyDescent="0.3">
      <c r="T53" s="11" t="s">
        <v>143</v>
      </c>
      <c r="U53" s="64">
        <v>2615.7017687070002</v>
      </c>
      <c r="AC53" s="65"/>
    </row>
    <row r="54" spans="20:29" x14ac:dyDescent="0.3">
      <c r="T54" s="11" t="s">
        <v>144</v>
      </c>
      <c r="U54" s="64">
        <v>2622.0234013610002</v>
      </c>
      <c r="AC54" s="65"/>
    </row>
    <row r="55" spans="20:29" x14ac:dyDescent="0.3">
      <c r="T55" s="11" t="s">
        <v>145</v>
      </c>
      <c r="U55" s="64">
        <v>2661.5771428570001</v>
      </c>
      <c r="AC55" s="65"/>
    </row>
    <row r="56" spans="20:29" x14ac:dyDescent="0.3">
      <c r="T56" s="11" t="s">
        <v>146</v>
      </c>
      <c r="U56" s="64">
        <v>2769.655873016</v>
      </c>
      <c r="AC56" s="65"/>
    </row>
    <row r="57" spans="20:29" x14ac:dyDescent="0.3">
      <c r="T57" s="11" t="s">
        <v>147</v>
      </c>
      <c r="U57" s="64">
        <v>2781.1149206350001</v>
      </c>
      <c r="AC57" s="65"/>
    </row>
    <row r="58" spans="20:29" x14ac:dyDescent="0.3">
      <c r="T58" s="11" t="s">
        <v>148</v>
      </c>
      <c r="U58" s="64">
        <v>2801.4323809520001</v>
      </c>
      <c r="AC58" s="65"/>
    </row>
    <row r="59" spans="20:29" x14ac:dyDescent="0.3">
      <c r="T59" s="11" t="s">
        <v>149</v>
      </c>
      <c r="U59" s="64">
        <v>2827.5403174600001</v>
      </c>
      <c r="AC59" s="65"/>
    </row>
    <row r="60" spans="20:29" x14ac:dyDescent="0.3">
      <c r="T60" s="11" t="s">
        <v>150</v>
      </c>
      <c r="U60" s="64">
        <v>2837.72952381</v>
      </c>
      <c r="AC60" s="65"/>
    </row>
    <row r="61" spans="20:29" x14ac:dyDescent="0.3">
      <c r="T61" s="11" t="s">
        <v>151</v>
      </c>
      <c r="U61" s="64">
        <v>2871.4463492059999</v>
      </c>
      <c r="AC61" s="65"/>
    </row>
    <row r="62" spans="20:29" x14ac:dyDescent="0.3">
      <c r="T62" s="11" t="s">
        <v>152</v>
      </c>
      <c r="U62" s="64">
        <v>2918.2839002269998</v>
      </c>
      <c r="AC62" s="65"/>
    </row>
    <row r="63" spans="20:29" x14ac:dyDescent="0.3">
      <c r="T63" s="11" t="s">
        <v>153</v>
      </c>
      <c r="U63" s="64">
        <v>2928.0609523809999</v>
      </c>
      <c r="AC63" s="65"/>
    </row>
    <row r="64" spans="20:29" x14ac:dyDescent="0.3">
      <c r="T64" s="11" t="s">
        <v>154</v>
      </c>
      <c r="U64" s="64">
        <v>2979.272562358</v>
      </c>
      <c r="AC64" s="65"/>
    </row>
    <row r="65" spans="20:29" x14ac:dyDescent="0.3">
      <c r="T65" s="11" t="s">
        <v>155</v>
      </c>
      <c r="U65" s="64">
        <v>3153.9374149659998</v>
      </c>
      <c r="AC65" s="65"/>
    </row>
    <row r="66" spans="20:29" x14ac:dyDescent="0.3">
      <c r="T66" s="11" t="s">
        <v>156</v>
      </c>
      <c r="U66" s="64">
        <v>3163.4068027210001</v>
      </c>
      <c r="AC66" s="65"/>
    </row>
    <row r="67" spans="20:29" x14ac:dyDescent="0.3">
      <c r="T67" s="11" t="s">
        <v>157</v>
      </c>
      <c r="U67" s="64">
        <v>3218.0099773239999</v>
      </c>
      <c r="AC67" s="65"/>
    </row>
    <row r="68" spans="20:29" x14ac:dyDescent="0.3">
      <c r="T68" s="11" t="s">
        <v>158</v>
      </c>
      <c r="U68" s="64">
        <v>3354.8916099769999</v>
      </c>
      <c r="AC68" s="65"/>
    </row>
    <row r="69" spans="20:29" x14ac:dyDescent="0.3">
      <c r="T69" s="11" t="s">
        <v>159</v>
      </c>
      <c r="U69" s="64">
        <v>3362.1623582769998</v>
      </c>
      <c r="AC69" s="65"/>
    </row>
    <row r="70" spans="20:29" x14ac:dyDescent="0.3">
      <c r="T70" s="11" t="s">
        <v>160</v>
      </c>
      <c r="U70" s="64">
        <v>3383.0443537410001</v>
      </c>
      <c r="AC70" s="65"/>
    </row>
    <row r="71" spans="20:29" x14ac:dyDescent="0.3">
      <c r="T71" s="11" t="s">
        <v>161</v>
      </c>
      <c r="U71" s="64">
        <v>3439.9695238099998</v>
      </c>
      <c r="AC71" s="65"/>
    </row>
    <row r="72" spans="20:29" x14ac:dyDescent="0.3">
      <c r="T72" s="11" t="s">
        <v>162</v>
      </c>
      <c r="U72" s="64">
        <v>3450.3111111110002</v>
      </c>
      <c r="AC72" s="65"/>
    </row>
    <row r="73" spans="20:29" x14ac:dyDescent="0.3">
      <c r="T73" s="11" t="s">
        <v>163</v>
      </c>
      <c r="U73" s="64">
        <v>3495.3868480729998</v>
      </c>
      <c r="AC73" s="65"/>
    </row>
    <row r="74" spans="20:29" x14ac:dyDescent="0.3">
      <c r="T74" s="11" t="s">
        <v>164</v>
      </c>
      <c r="U74" s="64">
        <v>3568.1480272110002</v>
      </c>
      <c r="AC74" s="65"/>
    </row>
    <row r="75" spans="20:29" x14ac:dyDescent="0.3">
      <c r="T75" s="11" t="s">
        <v>165</v>
      </c>
      <c r="U75" s="64">
        <v>3578.7711564629999</v>
      </c>
      <c r="AC75" s="65"/>
    </row>
    <row r="76" spans="20:29" x14ac:dyDescent="0.3">
      <c r="T76" s="11" t="s">
        <v>166</v>
      </c>
      <c r="U76" s="64">
        <v>3656.6653968249998</v>
      </c>
      <c r="AC76" s="65"/>
    </row>
    <row r="77" spans="20:29" x14ac:dyDescent="0.3">
      <c r="T77" s="11" t="s">
        <v>167</v>
      </c>
      <c r="U77" s="64">
        <v>3745.7676190480001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Tabelle85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5546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236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236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51.962735071276498</v>
      </c>
      <c r="G2" s="13">
        <f t="shared" ref="G2:G27" si="1">Q2/R2*60</f>
        <v>48.014539201078698</v>
      </c>
      <c r="H2" s="41">
        <f t="shared" ref="H2:H27" si="2">(F2-G2)/G2*100</f>
        <v>8.222917341064683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32.330861677999998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341.14666666699998</v>
      </c>
      <c r="T2" s="11" t="s">
        <v>92</v>
      </c>
      <c r="U2" s="64">
        <v>18.777142857000001</v>
      </c>
      <c r="V2" s="32">
        <f>U3-U2</f>
        <v>32.330861677999998</v>
      </c>
      <c r="W2" s="22">
        <v>1</v>
      </c>
      <c r="X2" s="32">
        <f>U4-U2</f>
        <v>341.14666666699998</v>
      </c>
      <c r="Y2" s="22">
        <v>1</v>
      </c>
      <c r="Z2" s="32">
        <f>X2</f>
        <v>341.14666666699998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71.142593162097995</v>
      </c>
      <c r="G3" s="13">
        <f t="shared" si="1"/>
        <v>61.44479966482826</v>
      </c>
      <c r="H3" s="41">
        <f t="shared" si="2"/>
        <v>15.78293614784274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37.108571428999994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99.438911565000012</v>
      </c>
      <c r="T3" s="11" t="s">
        <v>93</v>
      </c>
      <c r="U3" s="64">
        <v>51.108004534999999</v>
      </c>
      <c r="V3" s="32">
        <f>U6-U5</f>
        <v>37.108571428999994</v>
      </c>
      <c r="W3" s="22">
        <v>2</v>
      </c>
      <c r="X3" s="32">
        <f>U7-U5</f>
        <v>99.438911565000012</v>
      </c>
      <c r="Y3" s="22">
        <v>2</v>
      </c>
      <c r="Z3" s="32">
        <f t="shared" ref="Z3:Z11" si="5">X3</f>
        <v>99.438911565000012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45.198580471612189</v>
      </c>
      <c r="G4" s="13">
        <f t="shared" si="1"/>
        <v>43.878025277638379</v>
      </c>
      <c r="H4" s="37">
        <f t="shared" si="2"/>
        <v>3.0096048890486569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43.142947846000027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149.73326530599996</v>
      </c>
      <c r="T4" s="11" t="s">
        <v>94</v>
      </c>
      <c r="U4" s="64">
        <v>359.92380952399998</v>
      </c>
      <c r="V4" s="32">
        <f>U9-U8</f>
        <v>43.142947846000027</v>
      </c>
      <c r="W4" s="22">
        <v>3</v>
      </c>
      <c r="X4" s="32">
        <f>U10-U8</f>
        <v>149.73326530599996</v>
      </c>
      <c r="Y4" s="22">
        <v>3</v>
      </c>
      <c r="Z4" s="32">
        <f t="shared" si="5"/>
        <v>149.73326530599996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162.03171492714341</v>
      </c>
      <c r="G5" s="13">
        <f t="shared" si="1"/>
        <v>146.90782694468112</v>
      </c>
      <c r="H5" s="41">
        <f t="shared" si="2"/>
        <v>10.294814304316997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32.586213152000028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178.07083900200007</v>
      </c>
      <c r="T5" s="11" t="s">
        <v>95</v>
      </c>
      <c r="U5" s="64">
        <v>364.67428571400001</v>
      </c>
      <c r="V5" s="32">
        <f>U12-U11</f>
        <v>32.586213152000028</v>
      </c>
      <c r="W5" s="22">
        <v>4</v>
      </c>
      <c r="X5" s="32">
        <f>U13-U11</f>
        <v>178.07083900200007</v>
      </c>
      <c r="Y5" s="22">
        <v>4</v>
      </c>
      <c r="Z5" s="32">
        <f t="shared" si="5"/>
        <v>178.07083900200007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54.319522824572829</v>
      </c>
      <c r="G6" s="13">
        <f t="shared" si="1"/>
        <v>50.578110139156159</v>
      </c>
      <c r="H6" s="18">
        <f t="shared" si="2"/>
        <v>7.397296330611951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76.215691610000022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291.82585034099998</v>
      </c>
      <c r="T6" s="11" t="s">
        <v>96</v>
      </c>
      <c r="U6" s="64">
        <v>401.782857143</v>
      </c>
      <c r="V6" s="32">
        <f>U15-U14</f>
        <v>76.215691610000022</v>
      </c>
      <c r="W6" s="22">
        <v>5</v>
      </c>
      <c r="X6" s="32">
        <f>U16-U14</f>
        <v>291.82585034099998</v>
      </c>
      <c r="Y6" s="22">
        <v>5</v>
      </c>
      <c r="Z6" s="32">
        <f t="shared" si="5"/>
        <v>291.82585034099998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44.009836258362384</v>
      </c>
      <c r="G7" s="25">
        <f t="shared" si="1"/>
        <v>42.770687046609204</v>
      </c>
      <c r="H7" s="18">
        <f t="shared" si="2"/>
        <v>2.8971926740452436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53.169931973000075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252.50938775500003</v>
      </c>
      <c r="T7" s="11" t="s">
        <v>97</v>
      </c>
      <c r="U7" s="64">
        <v>464.11319727900002</v>
      </c>
      <c r="V7" s="32">
        <f>U18-U17</f>
        <v>53.169931973000075</v>
      </c>
      <c r="W7" s="22">
        <v>6</v>
      </c>
      <c r="X7" s="32">
        <f>U19-U17</f>
        <v>252.50938775500003</v>
      </c>
      <c r="Y7" s="22">
        <v>6</v>
      </c>
      <c r="Z7" s="32">
        <f t="shared" si="5"/>
        <v>252.50938775500003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44.023985252495613</v>
      </c>
      <c r="G8" s="25">
        <f t="shared" si="1"/>
        <v>43.977417900006223</v>
      </c>
      <c r="H8" s="37">
        <f t="shared" si="2"/>
        <v>0.10588923750656028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54.51573696100013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201.9218140590001</v>
      </c>
      <c r="T8" s="11" t="s">
        <v>98</v>
      </c>
      <c r="U8" s="64">
        <v>471.492517007</v>
      </c>
      <c r="V8" s="32">
        <f>U21-U20</f>
        <v>54.51573696100013</v>
      </c>
      <c r="W8" s="22">
        <v>7</v>
      </c>
      <c r="X8" s="32">
        <f>U22-U20</f>
        <v>201.9218140590001</v>
      </c>
      <c r="Y8" s="22">
        <v>7</v>
      </c>
      <c r="Z8" s="32">
        <f t="shared" si="5"/>
        <v>201.9218140590001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102.23695448744753</v>
      </c>
      <c r="G9" s="25">
        <f t="shared" si="1"/>
        <v>86.93889601407966</v>
      </c>
      <c r="H9" s="41">
        <f t="shared" si="2"/>
        <v>17.596333948029855</v>
      </c>
      <c r="I9" s="13"/>
      <c r="J9" s="11" t="s">
        <v>37</v>
      </c>
      <c r="K9" s="11" t="s">
        <v>40</v>
      </c>
      <c r="L9" s="19">
        <v>76</v>
      </c>
      <c r="M9" s="32">
        <f t="shared" si="3"/>
        <v>44.602267574000052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142.8589569159999</v>
      </c>
      <c r="T9" s="11" t="s">
        <v>99</v>
      </c>
      <c r="U9" s="64">
        <v>514.63546485300003</v>
      </c>
      <c r="V9" s="32">
        <f>U24-U23</f>
        <v>44.602267574000052</v>
      </c>
      <c r="W9" s="22">
        <v>8</v>
      </c>
      <c r="X9" s="32">
        <f>U25-U23</f>
        <v>142.8589569159999</v>
      </c>
      <c r="Y9" s="22">
        <v>8</v>
      </c>
      <c r="Z9" s="32">
        <f t="shared" si="5"/>
        <v>142.8589569159999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53.138877674070095</v>
      </c>
      <c r="G10" s="25">
        <f t="shared" si="1"/>
        <v>46.222959621346419</v>
      </c>
      <c r="H10" s="41">
        <f t="shared" si="2"/>
        <v>14.962084014909783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44.035555555999963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167.44925170100009</v>
      </c>
      <c r="T10" s="11" t="s">
        <v>100</v>
      </c>
      <c r="U10" s="64">
        <v>621.22578231299997</v>
      </c>
      <c r="V10" s="32">
        <f>U27-U26</f>
        <v>44.035555555999963</v>
      </c>
      <c r="W10" s="22">
        <v>9</v>
      </c>
      <c r="X10" s="32">
        <f>U28-U26</f>
        <v>167.44925170100009</v>
      </c>
      <c r="Y10" s="22">
        <v>9</v>
      </c>
      <c r="Z10" s="32">
        <f t="shared" si="5"/>
        <v>167.44925170100009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40.236177367403023</v>
      </c>
      <c r="G11" s="25">
        <f t="shared" si="1"/>
        <v>41.185232955787448</v>
      </c>
      <c r="H11" s="37">
        <f t="shared" si="2"/>
        <v>-2.3043589176811046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41.753469387999985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195.21560090799971</v>
      </c>
      <c r="T11" s="11" t="s">
        <v>101</v>
      </c>
      <c r="U11" s="64">
        <v>624.02766439899995</v>
      </c>
      <c r="V11" s="32">
        <f>U30-U29</f>
        <v>41.753469387999985</v>
      </c>
      <c r="W11" s="22">
        <v>10</v>
      </c>
      <c r="X11" s="32">
        <f>U31-U29</f>
        <v>195.21560090799971</v>
      </c>
      <c r="Y11" s="22">
        <v>10</v>
      </c>
      <c r="Z11" s="32">
        <f t="shared" si="5"/>
        <v>195.21560090799971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55.394056848104242</v>
      </c>
      <c r="G12" s="25">
        <f t="shared" si="1"/>
        <v>54.104212373516241</v>
      </c>
      <c r="H12" s="18">
        <f t="shared" si="2"/>
        <v>2.3840000953777385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30.328163265000057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63.950657595999928</v>
      </c>
      <c r="T12" s="11" t="s">
        <v>102</v>
      </c>
      <c r="U12" s="64">
        <v>656.61387755099997</v>
      </c>
      <c r="V12" s="32">
        <f>U33-U32</f>
        <v>30.328163265000057</v>
      </c>
      <c r="W12" s="22" t="s">
        <v>68</v>
      </c>
      <c r="X12" s="32">
        <f>U38-U32</f>
        <v>271.01460317500005</v>
      </c>
      <c r="Y12" s="22">
        <v>11</v>
      </c>
      <c r="Z12" s="32">
        <f>V12+X30</f>
        <v>63.950657595999928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59.329249333038597</v>
      </c>
      <c r="G13" s="25">
        <f t="shared" si="1"/>
        <v>58.920523426908495</v>
      </c>
      <c r="H13" s="18">
        <f t="shared" si="2"/>
        <v>0.69369021583307855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24.608435373999782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49.558276643999761</v>
      </c>
      <c r="T13" s="11" t="s">
        <v>103</v>
      </c>
      <c r="U13" s="64">
        <v>802.09850340100002</v>
      </c>
      <c r="V13" s="32">
        <f>U34-U33</f>
        <v>24.608435373999782</v>
      </c>
      <c r="W13" s="22" t="s">
        <v>42</v>
      </c>
      <c r="X13" s="32">
        <f>U41-U39</f>
        <v>161.33659863999992</v>
      </c>
      <c r="Y13" s="22">
        <v>12</v>
      </c>
      <c r="Z13" s="32">
        <f>V13+X31</f>
        <v>49.558276643999761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27.486373524051473</v>
      </c>
      <c r="G14" s="25">
        <f t="shared" si="1"/>
        <v>26.665706881529843</v>
      </c>
      <c r="H14" s="37">
        <f t="shared" si="2"/>
        <v>3.0776106786430977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74.218594105000193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157.50566893500036</v>
      </c>
      <c r="T14" s="11" t="s">
        <v>104</v>
      </c>
      <c r="U14" s="64">
        <v>806.38349206299995</v>
      </c>
      <c r="V14" s="32">
        <f>U35-U34</f>
        <v>74.218594105000193</v>
      </c>
      <c r="W14" s="22" t="s">
        <v>43</v>
      </c>
      <c r="X14" s="32">
        <f>U44-U42</f>
        <v>138.22185941099997</v>
      </c>
      <c r="Y14" s="22">
        <v>13</v>
      </c>
      <c r="Z14" s="32">
        <f>V14+X32</f>
        <v>157.50566893500036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38.402968810865538</v>
      </c>
      <c r="G15" s="25">
        <f t="shared" si="1"/>
        <v>35.701756752989667</v>
      </c>
      <c r="H15" s="37">
        <f t="shared" si="2"/>
        <v>7.5660480142890219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40.621859411000059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161.33659863999992</v>
      </c>
      <c r="T15" s="11" t="s">
        <v>105</v>
      </c>
      <c r="U15" s="64">
        <v>882.59918367299997</v>
      </c>
      <c r="V15" s="32">
        <f>U40-U39</f>
        <v>40.621859411000059</v>
      </c>
      <c r="W15" s="22">
        <v>12</v>
      </c>
      <c r="X15" s="32">
        <f>U47-U45</f>
        <v>170.38185940999983</v>
      </c>
      <c r="Y15" s="22">
        <v>14</v>
      </c>
      <c r="Z15" s="32">
        <f t="shared" ref="Z15:Z27" si="7">X13</f>
        <v>161.33659863999992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93.556301652741752</v>
      </c>
      <c r="G16" s="25">
        <f t="shared" si="1"/>
        <v>81.0291226563306</v>
      </c>
      <c r="H16" s="41">
        <f t="shared" si="2"/>
        <v>15.460094575554972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29.500952380999934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138.22185941099997</v>
      </c>
      <c r="T16" s="11" t="s">
        <v>106</v>
      </c>
      <c r="U16" s="64">
        <v>1098.2093424039999</v>
      </c>
      <c r="V16" s="32">
        <f>U43-U42</f>
        <v>29.500952380999934</v>
      </c>
      <c r="W16" s="22">
        <v>13</v>
      </c>
      <c r="X16" s="32">
        <f>U50-U48</f>
        <v>148.26666666699975</v>
      </c>
      <c r="Y16" s="22">
        <v>15</v>
      </c>
      <c r="Z16" s="32">
        <f t="shared" si="7"/>
        <v>138.22185941099997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46.111540062499884</v>
      </c>
      <c r="G17" s="13">
        <f t="shared" si="1"/>
        <v>46.219709230018005</v>
      </c>
      <c r="H17" s="37">
        <f t="shared" si="2"/>
        <v>-0.23403255736595707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51.071814057999745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170.38185940999983</v>
      </c>
      <c r="T17" s="11" t="s">
        <v>107</v>
      </c>
      <c r="U17" s="64">
        <v>1105.335510204</v>
      </c>
      <c r="V17" s="32">
        <f>U46-U45</f>
        <v>51.071814057999745</v>
      </c>
      <c r="W17" s="22">
        <v>14</v>
      </c>
      <c r="X17" s="32">
        <f>U53-U51</f>
        <v>122.43446711999968</v>
      </c>
      <c r="Y17" s="22">
        <v>16</v>
      </c>
      <c r="Z17" s="32">
        <f t="shared" si="7"/>
        <v>170.38185940999983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36.247369805514602</v>
      </c>
      <c r="G18" s="13">
        <f t="shared" si="1"/>
        <v>34.802158273303107</v>
      </c>
      <c r="H18" s="37">
        <f t="shared" si="2"/>
        <v>4.1526491571648396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41.382312924999951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148.26666666699975</v>
      </c>
      <c r="T18" s="11" t="s">
        <v>108</v>
      </c>
      <c r="U18" s="64">
        <v>1158.5054421770001</v>
      </c>
      <c r="V18" s="32">
        <f>U49-U48</f>
        <v>41.382312924999951</v>
      </c>
      <c r="W18" s="22">
        <v>15</v>
      </c>
      <c r="X18" s="32">
        <f>U56-U54</f>
        <v>178.44571428499967</v>
      </c>
      <c r="Y18" s="22">
        <v>17</v>
      </c>
      <c r="Z18" s="32">
        <f t="shared" si="7"/>
        <v>148.26666666699975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85.136636107426312</v>
      </c>
      <c r="G19" s="25">
        <f t="shared" si="1"/>
        <v>69.343120444007383</v>
      </c>
      <c r="H19" s="41">
        <f t="shared" si="2"/>
        <v>22.775894079026553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25.723356008999872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122.43446711999968</v>
      </c>
      <c r="T19" s="11" t="s">
        <v>109</v>
      </c>
      <c r="U19" s="64">
        <v>1357.844897959</v>
      </c>
      <c r="V19" s="32">
        <f>U52-U51</f>
        <v>25.723356008999872</v>
      </c>
      <c r="W19" s="22">
        <v>16</v>
      </c>
      <c r="X19" s="32">
        <f>U59-U57</f>
        <v>46.488526077000188</v>
      </c>
      <c r="Y19" s="22">
        <v>18</v>
      </c>
      <c r="Z19" s="32">
        <f t="shared" si="7"/>
        <v>122.43446711999968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70.204298222806102</v>
      </c>
      <c r="G20" s="25">
        <f t="shared" si="1"/>
        <v>65.902395286545456</v>
      </c>
      <c r="H20" s="37">
        <f t="shared" si="2"/>
        <v>6.5276882844027924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47.860317459999806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178.44571428499967</v>
      </c>
      <c r="T20" s="11" t="s">
        <v>110</v>
      </c>
      <c r="U20" s="64">
        <v>1361.297777778</v>
      </c>
      <c r="V20" s="32">
        <f>U55-U54</f>
        <v>47.860317459999806</v>
      </c>
      <c r="W20" s="22">
        <v>17</v>
      </c>
      <c r="X20" s="32">
        <f>U62-U60</f>
        <v>86.61489795999978</v>
      </c>
      <c r="Y20" s="22">
        <v>19</v>
      </c>
      <c r="Z20" s="32">
        <f t="shared" si="7"/>
        <v>178.44571428499967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101.0661124541376</v>
      </c>
      <c r="G21" s="25">
        <f t="shared" si="1"/>
        <v>96.798078574195486</v>
      </c>
      <c r="H21" s="37">
        <f t="shared" si="2"/>
        <v>4.4092134294490899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20.184807256000113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46.488526077000188</v>
      </c>
      <c r="T21" s="11" t="s">
        <v>111</v>
      </c>
      <c r="U21" s="64">
        <v>1415.8135147390001</v>
      </c>
      <c r="V21" s="32">
        <f>U58-U57</f>
        <v>20.184807256000113</v>
      </c>
      <c r="W21" s="22">
        <v>18</v>
      </c>
      <c r="X21" s="32">
        <f>U65-U63</f>
        <v>262.97396825399983</v>
      </c>
      <c r="Y21" s="22">
        <v>20</v>
      </c>
      <c r="Z21" s="32">
        <f t="shared" si="7"/>
        <v>46.488526077000188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65.480560331284735</v>
      </c>
      <c r="G22" s="13">
        <f t="shared" si="1"/>
        <v>59.805000317522897</v>
      </c>
      <c r="H22" s="37">
        <f t="shared" si="2"/>
        <v>9.4901094952404783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35.124897959999998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86.61489795999978</v>
      </c>
      <c r="T22" s="11" t="s">
        <v>112</v>
      </c>
      <c r="U22" s="64">
        <v>1563.2195918370001</v>
      </c>
      <c r="V22" s="32">
        <f>U61-U60</f>
        <v>35.124897959999998</v>
      </c>
      <c r="W22" s="22">
        <v>19</v>
      </c>
      <c r="X22" s="32">
        <f>U68-U66</f>
        <v>297.59020408200013</v>
      </c>
      <c r="Y22" s="22">
        <v>21</v>
      </c>
      <c r="Z22" s="32">
        <f t="shared" si="7"/>
        <v>86.61489795999978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41.512643907300756</v>
      </c>
      <c r="G23" s="13">
        <f t="shared" si="1"/>
        <v>37.98855098216761</v>
      </c>
      <c r="H23" s="37">
        <f t="shared" si="2"/>
        <v>9.276723733915011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52.755011337999804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262.97396825399983</v>
      </c>
      <c r="T23" s="11" t="s">
        <v>113</v>
      </c>
      <c r="U23" s="64">
        <v>1571.354195011</v>
      </c>
      <c r="V23" s="32">
        <f>U64-U63</f>
        <v>52.755011337999804</v>
      </c>
      <c r="W23" s="22">
        <v>20</v>
      </c>
      <c r="X23" s="32">
        <f>U71-U69</f>
        <v>75.201904761999685</v>
      </c>
      <c r="Y23" s="22">
        <v>22</v>
      </c>
      <c r="Z23" s="32">
        <f t="shared" si="7"/>
        <v>262.97396825399983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23.510116531290866</v>
      </c>
      <c r="G24" s="13">
        <f t="shared" si="1"/>
        <v>25.000822936866324</v>
      </c>
      <c r="H24" s="37">
        <f t="shared" si="2"/>
        <v>-5.9626293476014203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86.771156462999897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297.59020408200013</v>
      </c>
      <c r="T24" s="11" t="s">
        <v>114</v>
      </c>
      <c r="U24" s="64">
        <v>1615.9564625850001</v>
      </c>
      <c r="V24" s="32">
        <f>U67-U66</f>
        <v>86.771156462999897</v>
      </c>
      <c r="W24" s="22">
        <v>21</v>
      </c>
      <c r="X24" s="32">
        <f>U74-U72</f>
        <v>171.75102040799993</v>
      </c>
      <c r="Y24" s="22">
        <v>23</v>
      </c>
      <c r="Z24" s="32">
        <f t="shared" si="7"/>
        <v>297.59020408200013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108.62680516825178</v>
      </c>
      <c r="G25" s="13">
        <f t="shared" si="1"/>
        <v>102.12507281970848</v>
      </c>
      <c r="H25" s="37">
        <f t="shared" si="2"/>
        <v>6.3664408445724714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19.332244898000226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75.201904761999685</v>
      </c>
      <c r="T25" s="11" t="s">
        <v>115</v>
      </c>
      <c r="U25" s="64">
        <v>1714.2131519269999</v>
      </c>
      <c r="V25" s="32">
        <f>U70-U69</f>
        <v>19.332244898000226</v>
      </c>
      <c r="W25" s="22">
        <v>22</v>
      </c>
      <c r="X25" s="32">
        <f>U77-U75</f>
        <v>233.58176870800071</v>
      </c>
      <c r="Y25" s="22">
        <v>24</v>
      </c>
      <c r="Z25" s="32">
        <f t="shared" si="7"/>
        <v>75.201904761999685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35.248755503302462</v>
      </c>
      <c r="G26" s="13">
        <f t="shared" si="1"/>
        <v>33.36221226743352</v>
      </c>
      <c r="H26" s="37">
        <f t="shared" si="2"/>
        <v>5.6547306298104472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63.83204081599979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171.75102040799993</v>
      </c>
      <c r="T26" s="11" t="s">
        <v>116</v>
      </c>
      <c r="U26" s="64">
        <v>1719.253333333</v>
      </c>
      <c r="V26" s="32">
        <f>U73-U72</f>
        <v>63.83204081599979</v>
      </c>
      <c r="W26" s="22">
        <v>23</v>
      </c>
      <c r="X26" s="2">
        <f>SUM(X2:X25)</f>
        <v>4384.4746031789991</v>
      </c>
      <c r="Z26" s="32">
        <f t="shared" si="7"/>
        <v>171.75102040799993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50.970742870501383</v>
      </c>
      <c r="G27" s="13">
        <f t="shared" si="1"/>
        <v>47.007093322107849</v>
      </c>
      <c r="H27" s="37">
        <f t="shared" si="2"/>
        <v>8.4320243356323292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105.94312925200029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233.58176870800071</v>
      </c>
      <c r="T27" s="11" t="s">
        <v>117</v>
      </c>
      <c r="U27" s="64">
        <v>1763.288888889</v>
      </c>
      <c r="V27" s="32">
        <f>U76-U75</f>
        <v>105.94312925200029</v>
      </c>
      <c r="W27" s="22">
        <v>24</v>
      </c>
      <c r="X27" s="32">
        <f t="shared" ref="X27:X32" si="8">U33-U32</f>
        <v>30.328163265000057</v>
      </c>
      <c r="Y27" s="43" t="str">
        <f>W12</f>
        <v>11a</v>
      </c>
      <c r="Z27" s="32">
        <f t="shared" si="7"/>
        <v>233.58176870800071</v>
      </c>
      <c r="AA27" s="21">
        <v>24</v>
      </c>
      <c r="AC27" s="65"/>
    </row>
    <row r="28" spans="1:29" x14ac:dyDescent="0.3">
      <c r="T28" s="11" t="s">
        <v>118</v>
      </c>
      <c r="U28" s="64">
        <v>1886.7025850340001</v>
      </c>
      <c r="X28" s="32">
        <f t="shared" si="8"/>
        <v>24.608435373999782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1892.6530612240001</v>
      </c>
      <c r="X29" s="32">
        <f t="shared" si="8"/>
        <v>74.218594105000193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1934.4065306120001</v>
      </c>
      <c r="X30" s="32">
        <f t="shared" si="8"/>
        <v>33.622494330999871</v>
      </c>
      <c r="Y30" s="21" t="s">
        <v>69</v>
      </c>
      <c r="AC30" s="65"/>
    </row>
    <row r="31" spans="1:29" x14ac:dyDescent="0.3">
      <c r="T31" s="11" t="s">
        <v>121</v>
      </c>
      <c r="U31" s="64">
        <v>2087.8686621319998</v>
      </c>
      <c r="X31" s="32">
        <f t="shared" si="8"/>
        <v>24.949841269999979</v>
      </c>
      <c r="Y31" s="21" t="s">
        <v>70</v>
      </c>
      <c r="AC31" s="65"/>
    </row>
    <row r="32" spans="1:29" x14ac:dyDescent="0.3">
      <c r="T32" s="11" t="s">
        <v>122</v>
      </c>
      <c r="U32" s="64">
        <v>2092.834829932</v>
      </c>
      <c r="X32" s="32">
        <f t="shared" si="8"/>
        <v>83.287074830000165</v>
      </c>
      <c r="Y32" s="21" t="s">
        <v>71</v>
      </c>
      <c r="AC32" s="65"/>
    </row>
    <row r="33" spans="20:29" x14ac:dyDescent="0.3">
      <c r="T33" s="11" t="s">
        <v>123</v>
      </c>
      <c r="U33" s="64">
        <v>2123.1629931970001</v>
      </c>
      <c r="AC33" s="65"/>
    </row>
    <row r="34" spans="20:29" x14ac:dyDescent="0.3">
      <c r="T34" s="11" t="s">
        <v>124</v>
      </c>
      <c r="U34" s="64">
        <v>2147.7714285709999</v>
      </c>
      <c r="AC34" s="65"/>
    </row>
    <row r="35" spans="20:29" x14ac:dyDescent="0.3">
      <c r="T35" s="11" t="s">
        <v>125</v>
      </c>
      <c r="U35" s="64">
        <v>2221.9900226760001</v>
      </c>
      <c r="AC35" s="65"/>
    </row>
    <row r="36" spans="20:29" x14ac:dyDescent="0.3">
      <c r="T36" s="11" t="s">
        <v>126</v>
      </c>
      <c r="U36" s="64">
        <v>2255.612517007</v>
      </c>
      <c r="AC36" s="65"/>
    </row>
    <row r="37" spans="20:29" x14ac:dyDescent="0.3">
      <c r="T37" s="11" t="s">
        <v>127</v>
      </c>
      <c r="U37" s="64">
        <v>2280.5623582769999</v>
      </c>
      <c r="AC37" s="65"/>
    </row>
    <row r="38" spans="20:29" x14ac:dyDescent="0.3">
      <c r="T38" s="11" t="s">
        <v>128</v>
      </c>
      <c r="U38" s="64">
        <v>2363.8494331070001</v>
      </c>
      <c r="AC38" s="65"/>
    </row>
    <row r="39" spans="20:29" x14ac:dyDescent="0.3">
      <c r="T39" s="11" t="s">
        <v>129</v>
      </c>
      <c r="U39" s="64">
        <v>2371.4670294779999</v>
      </c>
      <c r="AC39" s="65"/>
    </row>
    <row r="40" spans="20:29" x14ac:dyDescent="0.3">
      <c r="T40" s="11" t="s">
        <v>130</v>
      </c>
      <c r="U40" s="64">
        <v>2412.0888888889999</v>
      </c>
      <c r="AC40" s="65"/>
    </row>
    <row r="41" spans="20:29" x14ac:dyDescent="0.3">
      <c r="T41" s="11" t="s">
        <v>131</v>
      </c>
      <c r="U41" s="64">
        <v>2532.8036281179998</v>
      </c>
      <c r="AC41" s="65"/>
    </row>
    <row r="42" spans="20:29" x14ac:dyDescent="0.3">
      <c r="T42" s="11" t="s">
        <v>132</v>
      </c>
      <c r="U42" s="64">
        <v>2537.158095238</v>
      </c>
      <c r="AC42" s="65"/>
    </row>
    <row r="43" spans="20:29" x14ac:dyDescent="0.3">
      <c r="T43" s="11" t="s">
        <v>133</v>
      </c>
      <c r="U43" s="64">
        <v>2566.6590476189999</v>
      </c>
      <c r="AC43" s="65"/>
    </row>
    <row r="44" spans="20:29" x14ac:dyDescent="0.3">
      <c r="T44" s="11" t="s">
        <v>134</v>
      </c>
      <c r="U44" s="64">
        <v>2675.379954649</v>
      </c>
      <c r="AC44" s="65"/>
    </row>
    <row r="45" spans="20:29" x14ac:dyDescent="0.3">
      <c r="T45" s="11" t="s">
        <v>135</v>
      </c>
      <c r="U45" s="64">
        <v>2684.4825396830001</v>
      </c>
      <c r="AC45" s="65"/>
    </row>
    <row r="46" spans="20:29" x14ac:dyDescent="0.3">
      <c r="T46" s="11" t="s">
        <v>136</v>
      </c>
      <c r="U46" s="64">
        <v>2735.5543537409999</v>
      </c>
      <c r="AC46" s="65"/>
    </row>
    <row r="47" spans="20:29" x14ac:dyDescent="0.3">
      <c r="T47" s="11" t="s">
        <v>137</v>
      </c>
      <c r="U47" s="64">
        <v>2854.864399093</v>
      </c>
      <c r="AC47" s="65"/>
    </row>
    <row r="48" spans="20:29" x14ac:dyDescent="0.3">
      <c r="T48" s="11" t="s">
        <v>138</v>
      </c>
      <c r="U48" s="64">
        <v>2857.2952380950001</v>
      </c>
      <c r="AC48" s="65"/>
    </row>
    <row r="49" spans="20:29" x14ac:dyDescent="0.3">
      <c r="T49" s="11" t="s">
        <v>139</v>
      </c>
      <c r="U49" s="64">
        <v>2898.67755102</v>
      </c>
      <c r="AC49" s="65"/>
    </row>
    <row r="50" spans="20:29" x14ac:dyDescent="0.3">
      <c r="T50" s="11" t="s">
        <v>140</v>
      </c>
      <c r="U50" s="64">
        <v>3005.5619047619998</v>
      </c>
      <c r="AC50" s="65"/>
    </row>
    <row r="51" spans="20:29" x14ac:dyDescent="0.3">
      <c r="T51" s="11" t="s">
        <v>141</v>
      </c>
      <c r="U51" s="64">
        <v>3013.3623582770001</v>
      </c>
      <c r="AC51" s="65"/>
    </row>
    <row r="52" spans="20:29" x14ac:dyDescent="0.3">
      <c r="T52" s="11" t="s">
        <v>142</v>
      </c>
      <c r="U52" s="64">
        <v>3039.085714286</v>
      </c>
      <c r="AC52" s="65"/>
    </row>
    <row r="53" spans="20:29" x14ac:dyDescent="0.3">
      <c r="T53" s="11" t="s">
        <v>143</v>
      </c>
      <c r="U53" s="64">
        <v>3135.7968253969998</v>
      </c>
      <c r="AC53" s="65"/>
    </row>
    <row r="54" spans="20:29" x14ac:dyDescent="0.3">
      <c r="T54" s="11" t="s">
        <v>144</v>
      </c>
      <c r="U54" s="64">
        <v>3139.6495238100001</v>
      </c>
      <c r="AC54" s="65"/>
    </row>
    <row r="55" spans="20:29" x14ac:dyDescent="0.3">
      <c r="T55" s="11" t="s">
        <v>145</v>
      </c>
      <c r="U55" s="64">
        <v>3187.5098412699999</v>
      </c>
      <c r="AC55" s="65"/>
    </row>
    <row r="56" spans="20:29" x14ac:dyDescent="0.3">
      <c r="T56" s="11" t="s">
        <v>146</v>
      </c>
      <c r="U56" s="64">
        <v>3318.0952380949998</v>
      </c>
      <c r="AC56" s="65"/>
    </row>
    <row r="57" spans="20:29" x14ac:dyDescent="0.3">
      <c r="T57" s="11" t="s">
        <v>147</v>
      </c>
      <c r="U57" s="64">
        <v>3320.6661224489999</v>
      </c>
      <c r="AC57" s="65"/>
    </row>
    <row r="58" spans="20:29" x14ac:dyDescent="0.3">
      <c r="T58" s="11" t="s">
        <v>148</v>
      </c>
      <c r="U58" s="64">
        <v>3340.850929705</v>
      </c>
      <c r="AC58" s="65"/>
    </row>
    <row r="59" spans="20:29" x14ac:dyDescent="0.3">
      <c r="T59" s="11" t="s">
        <v>149</v>
      </c>
      <c r="U59" s="64">
        <v>3367.1546485260001</v>
      </c>
      <c r="AC59" s="65"/>
    </row>
    <row r="60" spans="20:29" x14ac:dyDescent="0.3">
      <c r="T60" s="11" t="s">
        <v>150</v>
      </c>
      <c r="U60" s="64">
        <v>3370.12462585</v>
      </c>
      <c r="AC60" s="65"/>
    </row>
    <row r="61" spans="20:29" x14ac:dyDescent="0.3">
      <c r="T61" s="11" t="s">
        <v>151</v>
      </c>
      <c r="U61" s="64">
        <v>3405.24952381</v>
      </c>
      <c r="AC61" s="65"/>
    </row>
    <row r="62" spans="20:29" x14ac:dyDescent="0.3">
      <c r="T62" s="11" t="s">
        <v>152</v>
      </c>
      <c r="U62" s="64">
        <v>3456.7395238099998</v>
      </c>
      <c r="AC62" s="65"/>
    </row>
    <row r="63" spans="20:29" x14ac:dyDescent="0.3">
      <c r="T63" s="11" t="s">
        <v>153</v>
      </c>
      <c r="U63" s="64">
        <v>3461.901496599</v>
      </c>
      <c r="AC63" s="65"/>
    </row>
    <row r="64" spans="20:29" x14ac:dyDescent="0.3">
      <c r="T64" s="11" t="s">
        <v>154</v>
      </c>
      <c r="U64" s="64">
        <v>3514.6565079369998</v>
      </c>
      <c r="AC64" s="65"/>
    </row>
    <row r="65" spans="20:29" x14ac:dyDescent="0.3">
      <c r="T65" s="11" t="s">
        <v>155</v>
      </c>
      <c r="U65" s="64">
        <v>3724.8754648529998</v>
      </c>
      <c r="AC65" s="65"/>
    </row>
    <row r="66" spans="20:29" x14ac:dyDescent="0.3">
      <c r="T66" s="11" t="s">
        <v>156</v>
      </c>
      <c r="U66" s="64">
        <v>3730.3804081630001</v>
      </c>
      <c r="AC66" s="65"/>
    </row>
    <row r="67" spans="20:29" x14ac:dyDescent="0.3">
      <c r="T67" s="11" t="s">
        <v>157</v>
      </c>
      <c r="U67" s="64">
        <v>3817.151564626</v>
      </c>
      <c r="AC67" s="65"/>
    </row>
    <row r="68" spans="20:29" x14ac:dyDescent="0.3">
      <c r="T68" s="11" t="s">
        <v>158</v>
      </c>
      <c r="U68" s="64">
        <v>4027.9706122450002</v>
      </c>
      <c r="AC68" s="65"/>
    </row>
    <row r="69" spans="20:29" x14ac:dyDescent="0.3">
      <c r="T69" s="11" t="s">
        <v>159</v>
      </c>
      <c r="U69" s="64">
        <v>4031.7779591839999</v>
      </c>
      <c r="AC69" s="65"/>
    </row>
    <row r="70" spans="20:29" x14ac:dyDescent="0.3">
      <c r="T70" s="11" t="s">
        <v>160</v>
      </c>
      <c r="U70" s="64">
        <v>4051.1102040820001</v>
      </c>
      <c r="AC70" s="65"/>
    </row>
    <row r="71" spans="20:29" x14ac:dyDescent="0.3">
      <c r="T71" s="11" t="s">
        <v>161</v>
      </c>
      <c r="U71" s="64">
        <v>4106.9798639459996</v>
      </c>
      <c r="AC71" s="65"/>
    </row>
    <row r="72" spans="20:29" x14ac:dyDescent="0.3">
      <c r="T72" s="11" t="s">
        <v>162</v>
      </c>
      <c r="U72" s="64">
        <v>4112.0965079369998</v>
      </c>
      <c r="AC72" s="65"/>
    </row>
    <row r="73" spans="20:29" x14ac:dyDescent="0.3">
      <c r="T73" s="11" t="s">
        <v>163</v>
      </c>
      <c r="U73" s="64">
        <v>4175.9285487529996</v>
      </c>
      <c r="AC73" s="65"/>
    </row>
    <row r="74" spans="20:29" x14ac:dyDescent="0.3">
      <c r="T74" s="11" t="s">
        <v>164</v>
      </c>
      <c r="U74" s="64">
        <v>4283.8475283449998</v>
      </c>
      <c r="AC74" s="65"/>
    </row>
    <row r="75" spans="20:29" x14ac:dyDescent="0.3">
      <c r="T75" s="11" t="s">
        <v>165</v>
      </c>
      <c r="U75" s="64">
        <v>4287.4130612239996</v>
      </c>
      <c r="AC75" s="65"/>
    </row>
    <row r="76" spans="20:29" x14ac:dyDescent="0.3">
      <c r="T76" s="11" t="s">
        <v>166</v>
      </c>
      <c r="U76" s="64">
        <v>4393.3561904759999</v>
      </c>
      <c r="AC76" s="65"/>
    </row>
    <row r="77" spans="20:29" x14ac:dyDescent="0.3">
      <c r="T77" s="11" t="s">
        <v>167</v>
      </c>
      <c r="U77" s="64">
        <v>4520.9948299320004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Tabelle86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1.109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237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237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78.89826970895696</v>
      </c>
      <c r="G2" s="13">
        <f t="shared" ref="G2:G27" si="1">Q2/R2*60</f>
        <v>74.223078390216543</v>
      </c>
      <c r="H2" s="41">
        <f t="shared" ref="H2:H27" si="2">(F2-G2)/G2*100</f>
        <v>6.2988378010425672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21.293242629999998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220.68607709699998</v>
      </c>
      <c r="T2" s="11" t="s">
        <v>92</v>
      </c>
      <c r="U2" s="64">
        <v>2.014331066</v>
      </c>
      <c r="V2" s="32">
        <f>U3-U2</f>
        <v>21.293242629999998</v>
      </c>
      <c r="W2" s="22">
        <v>1</v>
      </c>
      <c r="X2" s="32">
        <f>U4-U2</f>
        <v>220.68607709699998</v>
      </c>
      <c r="Y2" s="22">
        <v>1</v>
      </c>
      <c r="Z2" s="32">
        <f>X2</f>
        <v>220.68607709699998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78.482022962698125</v>
      </c>
      <c r="G3" s="13">
        <f t="shared" si="1"/>
        <v>67.389884833532946</v>
      </c>
      <c r="H3" s="41">
        <f t="shared" si="2"/>
        <v>16.459648442143905</v>
      </c>
      <c r="I3" s="13"/>
      <c r="J3" s="11" t="s">
        <v>32</v>
      </c>
      <c r="K3" s="61" t="s">
        <v>76</v>
      </c>
      <c r="L3" s="19">
        <v>44</v>
      </c>
      <c r="M3" s="32">
        <f t="shared" si="3"/>
        <v>33.638276644000001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90.666485260999963</v>
      </c>
      <c r="T3" s="11" t="s">
        <v>93</v>
      </c>
      <c r="U3" s="64">
        <v>23.307573695999999</v>
      </c>
      <c r="V3" s="32">
        <f>U6-U5</f>
        <v>33.638276644000001</v>
      </c>
      <c r="W3" s="22">
        <v>2</v>
      </c>
      <c r="X3" s="32">
        <f>U7-U5</f>
        <v>90.666485260999963</v>
      </c>
      <c r="Y3" s="22">
        <v>2</v>
      </c>
      <c r="Z3" s="32">
        <f t="shared" ref="Z3:Z11" si="5">X3</f>
        <v>90.666485260999963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51.148529692399748</v>
      </c>
      <c r="G4" s="13">
        <f t="shared" si="1"/>
        <v>51.07124877838983</v>
      </c>
      <c r="H4" s="37">
        <f t="shared" si="2"/>
        <v>0.15131980489699498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38.124263037999981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128.64380952400001</v>
      </c>
      <c r="T4" s="11" t="s">
        <v>94</v>
      </c>
      <c r="U4" s="64">
        <v>222.70040816299999</v>
      </c>
      <c r="V4" s="32">
        <f>U9-U8</f>
        <v>38.124263037999981</v>
      </c>
      <c r="W4" s="22">
        <v>3</v>
      </c>
      <c r="X4" s="32">
        <f>U10-U8</f>
        <v>128.64380952400001</v>
      </c>
      <c r="Y4" s="22">
        <v>3</v>
      </c>
      <c r="Z4" s="32">
        <f t="shared" si="5"/>
        <v>128.64380952400001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189.01963840518656</v>
      </c>
      <c r="G5" s="13">
        <f t="shared" si="1"/>
        <v>173.7132352941359</v>
      </c>
      <c r="H5" s="37">
        <f t="shared" si="2"/>
        <v>8.8113050713340559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27.933605442000044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150.59301587300007</v>
      </c>
      <c r="T5" s="11" t="s">
        <v>95</v>
      </c>
      <c r="U5" s="64">
        <v>228.09705215400001</v>
      </c>
      <c r="V5" s="32">
        <f>U12-U11</f>
        <v>27.933605442000044</v>
      </c>
      <c r="W5" s="22">
        <v>4</v>
      </c>
      <c r="X5" s="32">
        <f>U13-U11</f>
        <v>150.59301587300007</v>
      </c>
      <c r="Y5" s="22">
        <v>4</v>
      </c>
      <c r="Z5" s="32">
        <f t="shared" si="5"/>
        <v>150.59301587300007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64.595952448188712</v>
      </c>
      <c r="G6" s="13">
        <f t="shared" si="1"/>
        <v>62.137437109858745</v>
      </c>
      <c r="H6" s="18">
        <f t="shared" si="2"/>
        <v>3.9565766672727771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64.090702948000057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237.5379591840001</v>
      </c>
      <c r="T6" s="11" t="s">
        <v>96</v>
      </c>
      <c r="U6" s="64">
        <v>261.73532879800001</v>
      </c>
      <c r="V6" s="32">
        <f>U15-U14</f>
        <v>64.090702948000057</v>
      </c>
      <c r="W6" s="22">
        <v>5</v>
      </c>
      <c r="X6" s="32">
        <f>U16-U14</f>
        <v>237.5379591840001</v>
      </c>
      <c r="Y6" s="22">
        <v>5</v>
      </c>
      <c r="Z6" s="32">
        <f t="shared" si="5"/>
        <v>237.5379591840001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49.244680120287391</v>
      </c>
      <c r="G7" s="25">
        <f t="shared" si="1"/>
        <v>48.386310254286805</v>
      </c>
      <c r="H7" s="18">
        <f t="shared" si="2"/>
        <v>1.773993225541596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47.517823129000021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223.20362811799998</v>
      </c>
      <c r="T7" s="11" t="s">
        <v>97</v>
      </c>
      <c r="U7" s="64">
        <v>318.76353741499997</v>
      </c>
      <c r="V7" s="32">
        <f>U18-U17</f>
        <v>47.517823129000021</v>
      </c>
      <c r="W7" s="22">
        <v>6</v>
      </c>
      <c r="X7" s="32">
        <f>U19-U17</f>
        <v>223.20362811799998</v>
      </c>
      <c r="Y7" s="22">
        <v>6</v>
      </c>
      <c r="Z7" s="32">
        <f t="shared" si="5"/>
        <v>223.20362811799998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47.076280119301202</v>
      </c>
      <c r="G8" s="25">
        <f t="shared" si="1"/>
        <v>45.042421364670751</v>
      </c>
      <c r="H8" s="37">
        <f t="shared" si="2"/>
        <v>4.5154294396475727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50.981088435999936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197.1474829939998</v>
      </c>
      <c r="T8" s="11" t="s">
        <v>98</v>
      </c>
      <c r="U8" s="64">
        <v>324.760090703</v>
      </c>
      <c r="V8" s="32">
        <f>U21-U20</f>
        <v>50.981088435999936</v>
      </c>
      <c r="W8" s="22">
        <v>7</v>
      </c>
      <c r="X8" s="32">
        <f>U22-U20</f>
        <v>197.1474829939998</v>
      </c>
      <c r="Y8" s="22">
        <v>7</v>
      </c>
      <c r="Z8" s="32">
        <f t="shared" si="5"/>
        <v>197.1474829939998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119.55205433395744</v>
      </c>
      <c r="G9" s="25">
        <f t="shared" si="1"/>
        <v>88.100805019812682</v>
      </c>
      <c r="H9" s="41">
        <f t="shared" si="2"/>
        <v>35.699162234751199</v>
      </c>
      <c r="I9" s="13"/>
      <c r="J9" s="11" t="s">
        <v>37</v>
      </c>
      <c r="K9" s="11" t="s">
        <v>40</v>
      </c>
      <c r="L9" s="19">
        <v>76</v>
      </c>
      <c r="M9" s="32">
        <f t="shared" si="3"/>
        <v>38.142380951999939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140.97487528300007</v>
      </c>
      <c r="T9" s="11" t="s">
        <v>99</v>
      </c>
      <c r="U9" s="64">
        <v>362.88435374099998</v>
      </c>
      <c r="V9" s="32">
        <f>U24-U23</f>
        <v>38.142380951999939</v>
      </c>
      <c r="W9" s="22">
        <v>8</v>
      </c>
      <c r="X9" s="32">
        <f>U25-U23</f>
        <v>140.97487528300007</v>
      </c>
      <c r="Y9" s="22">
        <v>8</v>
      </c>
      <c r="Z9" s="32">
        <f t="shared" si="5"/>
        <v>140.97487528300007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50.441585053412261</v>
      </c>
      <c r="G10" s="25">
        <f t="shared" si="1"/>
        <v>47.6801976191664</v>
      </c>
      <c r="H10" s="37">
        <f t="shared" si="2"/>
        <v>5.7914764873706055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46.390294783999934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162.33154194999997</v>
      </c>
      <c r="T10" s="11" t="s">
        <v>100</v>
      </c>
      <c r="U10" s="64">
        <v>453.40390022700001</v>
      </c>
      <c r="V10" s="32">
        <f>U27-U26</f>
        <v>46.390294783999934</v>
      </c>
      <c r="W10" s="22">
        <v>9</v>
      </c>
      <c r="X10" s="32">
        <f>U28-U26</f>
        <v>162.33154194999997</v>
      </c>
      <c r="Y10" s="22">
        <v>9</v>
      </c>
      <c r="Z10" s="32">
        <f t="shared" si="5"/>
        <v>162.33154194999997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45.728704007011359</v>
      </c>
      <c r="G11" s="25">
        <f t="shared" si="1"/>
        <v>46.492855423052305</v>
      </c>
      <c r="H11" s="37">
        <f t="shared" si="2"/>
        <v>-1.6435889107857649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36.738412699000037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172.92979591899984</v>
      </c>
      <c r="T11" s="11" t="s">
        <v>101</v>
      </c>
      <c r="U11" s="64">
        <v>461.04380952399998</v>
      </c>
      <c r="V11" s="32">
        <f>U30-U29</f>
        <v>36.738412699000037</v>
      </c>
      <c r="W11" s="22">
        <v>10</v>
      </c>
      <c r="X11" s="32">
        <f>U31-U29</f>
        <v>172.92979591899984</v>
      </c>
      <c r="Y11" s="22">
        <v>10</v>
      </c>
      <c r="Z11" s="32">
        <f t="shared" si="5"/>
        <v>172.92979591899984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62.319572020365946</v>
      </c>
      <c r="G12" s="25">
        <f t="shared" si="1"/>
        <v>59.826572586345542</v>
      </c>
      <c r="H12" s="18">
        <f t="shared" si="2"/>
        <v>4.1670437169409098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26.957823128999962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57.833832198999971</v>
      </c>
      <c r="T12" s="11" t="s">
        <v>102</v>
      </c>
      <c r="U12" s="64">
        <v>488.97741496600003</v>
      </c>
      <c r="V12" s="32">
        <f>U33-U32</f>
        <v>26.957823128999962</v>
      </c>
      <c r="W12" s="22" t="s">
        <v>68</v>
      </c>
      <c r="X12" s="32">
        <f>U38-U32</f>
        <v>230.88272108799993</v>
      </c>
      <c r="Y12" s="22">
        <v>11</v>
      </c>
      <c r="Z12" s="32">
        <f>V12+X30</f>
        <v>57.833832198999971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71.304220610778316</v>
      </c>
      <c r="G13" s="25">
        <f t="shared" si="1"/>
        <v>69.742191485508314</v>
      </c>
      <c r="H13" s="18">
        <f t="shared" si="2"/>
        <v>2.23971901656485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20.475646259000087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41.868480725999916</v>
      </c>
      <c r="T13" s="11" t="s">
        <v>103</v>
      </c>
      <c r="U13" s="64">
        <v>611.63682539700005</v>
      </c>
      <c r="V13" s="32">
        <f>U34-U33</f>
        <v>20.475646259000087</v>
      </c>
      <c r="W13" s="22" t="s">
        <v>42</v>
      </c>
      <c r="X13" s="32">
        <f>U41-U39</f>
        <v>157.79519274399991</v>
      </c>
      <c r="Y13" s="22">
        <v>12</v>
      </c>
      <c r="Z13" s="32">
        <f>V13+X31</f>
        <v>41.868480725999916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33.330270661054314</v>
      </c>
      <c r="G14" s="25">
        <f t="shared" si="1"/>
        <v>32.016976153796016</v>
      </c>
      <c r="H14" s="37">
        <f t="shared" si="2"/>
        <v>4.1018692738183233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61.205623583000033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131.18040816300004</v>
      </c>
      <c r="T14" s="11" t="s">
        <v>104</v>
      </c>
      <c r="U14" s="64">
        <v>619.01714285699995</v>
      </c>
      <c r="V14" s="32">
        <f>U35-U34</f>
        <v>61.205623583000033</v>
      </c>
      <c r="W14" s="22" t="s">
        <v>43</v>
      </c>
      <c r="X14" s="32">
        <f>U44-U42</f>
        <v>127.49786847999985</v>
      </c>
      <c r="Y14" s="22">
        <v>13</v>
      </c>
      <c r="Z14" s="32">
        <f>V14+X32</f>
        <v>131.18040816300004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44.658401785009744</v>
      </c>
      <c r="G15" s="25">
        <f t="shared" si="1"/>
        <v>36.503013176990599</v>
      </c>
      <c r="H15" s="41">
        <f t="shared" si="2"/>
        <v>22.341686064316008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34.931836735000161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157.79519274399991</v>
      </c>
      <c r="T15" s="11" t="s">
        <v>105</v>
      </c>
      <c r="U15" s="64">
        <v>683.10784580500001</v>
      </c>
      <c r="V15" s="32">
        <f>U40-U39</f>
        <v>34.931836735000161</v>
      </c>
      <c r="W15" s="22">
        <v>12</v>
      </c>
      <c r="X15" s="32">
        <f>U47-U45</f>
        <v>171.10784580500012</v>
      </c>
      <c r="Y15" s="22">
        <v>14</v>
      </c>
      <c r="Z15" s="32">
        <f t="shared" ref="Z15:Z27" si="7">X13</f>
        <v>157.79519274399991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98.557859706092017</v>
      </c>
      <c r="G16" s="25">
        <f t="shared" si="1"/>
        <v>87.844574450724281</v>
      </c>
      <c r="H16" s="41">
        <f t="shared" si="2"/>
        <v>12.195727877738506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28.003854874999888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127.49786847999985</v>
      </c>
      <c r="T16" s="11" t="s">
        <v>106</v>
      </c>
      <c r="U16" s="64">
        <v>856.55510204100005</v>
      </c>
      <c r="V16" s="32">
        <f>U43-U42</f>
        <v>28.003854874999888</v>
      </c>
      <c r="W16" s="22">
        <v>13</v>
      </c>
      <c r="X16" s="32">
        <f>U50-U48</f>
        <v>82.543854875000306</v>
      </c>
      <c r="Y16" s="22">
        <v>15</v>
      </c>
      <c r="Z16" s="32">
        <f t="shared" si="7"/>
        <v>127.49786847999985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43.587701070593369</v>
      </c>
      <c r="G17" s="13">
        <f t="shared" si="1"/>
        <v>46.023605539249189</v>
      </c>
      <c r="H17" s="37">
        <f t="shared" si="2"/>
        <v>-5.2927284599170914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54.029002268000113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171.10784580500012</v>
      </c>
      <c r="T17" s="11" t="s">
        <v>107</v>
      </c>
      <c r="U17" s="64">
        <v>863.67891156500002</v>
      </c>
      <c r="V17" s="32">
        <f>U46-U45</f>
        <v>54.029002268000113</v>
      </c>
      <c r="W17" s="22">
        <v>14</v>
      </c>
      <c r="X17" s="32">
        <f>U53-U51</f>
        <v>113.39147392299992</v>
      </c>
      <c r="Y17" s="22">
        <v>16</v>
      </c>
      <c r="Z17" s="32">
        <f t="shared" si="7"/>
        <v>171.10784580500012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64.581950247632378</v>
      </c>
      <c r="G18" s="13">
        <f t="shared" si="1"/>
        <v>62.512224656990014</v>
      </c>
      <c r="H18" s="37">
        <f t="shared" si="2"/>
        <v>3.310913348547627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23.226303854999969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82.543854875000306</v>
      </c>
      <c r="T18" s="11" t="s">
        <v>108</v>
      </c>
      <c r="U18" s="64">
        <v>911.19673469400004</v>
      </c>
      <c r="V18" s="32">
        <f>U49-U48</f>
        <v>23.226303854999969</v>
      </c>
      <c r="W18" s="22">
        <v>15</v>
      </c>
      <c r="X18" s="32">
        <f>U56-U54</f>
        <v>141.91818594100005</v>
      </c>
      <c r="Y18" s="22">
        <v>17</v>
      </c>
      <c r="Z18" s="32">
        <f t="shared" si="7"/>
        <v>82.543854875000306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94.14589352557806</v>
      </c>
      <c r="G19" s="25">
        <f t="shared" si="1"/>
        <v>74.873248457509646</v>
      </c>
      <c r="H19" s="41">
        <f t="shared" si="2"/>
        <v>25.740361831643494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23.261768708000091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113.39147392299992</v>
      </c>
      <c r="T19" s="11" t="s">
        <v>109</v>
      </c>
      <c r="U19" s="64">
        <v>1086.882539683</v>
      </c>
      <c r="V19" s="32">
        <f>U52-U51</f>
        <v>23.261768708000091</v>
      </c>
      <c r="W19" s="22">
        <v>16</v>
      </c>
      <c r="X19" s="32">
        <f>U59-U57</f>
        <v>45.140680272000282</v>
      </c>
      <c r="Y19" s="22">
        <v>18</v>
      </c>
      <c r="Z19" s="32">
        <f t="shared" si="7"/>
        <v>113.39147392299992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95.127062063032255</v>
      </c>
      <c r="G20" s="25">
        <f t="shared" si="1"/>
        <v>82.864644316190819</v>
      </c>
      <c r="H20" s="41">
        <f t="shared" si="2"/>
        <v>14.798129947980115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35.321179137999934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141.91818594100005</v>
      </c>
      <c r="T20" s="11" t="s">
        <v>110</v>
      </c>
      <c r="U20" s="64">
        <v>1093.6497959180001</v>
      </c>
      <c r="V20" s="32">
        <f>U55-U54</f>
        <v>35.321179137999934</v>
      </c>
      <c r="W20" s="22">
        <v>17</v>
      </c>
      <c r="X20" s="32">
        <f>U62-U60</f>
        <v>62.626394557999902</v>
      </c>
      <c r="Y20" s="22">
        <v>19</v>
      </c>
      <c r="Z20" s="32">
        <f t="shared" si="7"/>
        <v>141.91818594100005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106.69759763353282</v>
      </c>
      <c r="G21" s="25">
        <f t="shared" si="1"/>
        <v>99.688351457814562</v>
      </c>
      <c r="H21" s="37">
        <f t="shared" si="2"/>
        <v>7.0311586792408596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19.119455782000387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45.140680272000282</v>
      </c>
      <c r="T21" s="11" t="s">
        <v>111</v>
      </c>
      <c r="U21" s="64">
        <v>1144.630884354</v>
      </c>
      <c r="V21" s="32">
        <f>U58-U57</f>
        <v>19.119455782000387</v>
      </c>
      <c r="W21" s="22">
        <v>18</v>
      </c>
      <c r="X21" s="32">
        <f>U65-U63</f>
        <v>222.85170068100024</v>
      </c>
      <c r="Y21" s="22">
        <v>20</v>
      </c>
      <c r="Z21" s="32">
        <f t="shared" si="7"/>
        <v>45.140680272000282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91.122171731810653</v>
      </c>
      <c r="G22" s="13">
        <f t="shared" si="1"/>
        <v>82.712792849709174</v>
      </c>
      <c r="H22" s="41">
        <f t="shared" si="2"/>
        <v>10.166962802696665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25.240816327000175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62.626394557999902</v>
      </c>
      <c r="T22" s="11" t="s">
        <v>112</v>
      </c>
      <c r="U22" s="64">
        <v>1290.7972789119999</v>
      </c>
      <c r="V22" s="32">
        <f>U61-U60</f>
        <v>25.240816327000175</v>
      </c>
      <c r="W22" s="22">
        <v>19</v>
      </c>
      <c r="X22" s="32">
        <f>U68-U66</f>
        <v>284.99011337799993</v>
      </c>
      <c r="Y22" s="22">
        <v>21</v>
      </c>
      <c r="Z22" s="32">
        <f t="shared" si="7"/>
        <v>62.626394557999902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46.207571651636158</v>
      </c>
      <c r="G23" s="13">
        <f t="shared" si="1"/>
        <v>44.828017778065451</v>
      </c>
      <c r="H23" s="37">
        <f t="shared" si="2"/>
        <v>3.0774367057687049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47.394829931999993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222.85170068100024</v>
      </c>
      <c r="T23" s="11" t="s">
        <v>113</v>
      </c>
      <c r="U23" s="64">
        <v>1297.8263945579999</v>
      </c>
      <c r="V23" s="32">
        <f>U64-U63</f>
        <v>47.394829931999993</v>
      </c>
      <c r="W23" s="22">
        <v>20</v>
      </c>
      <c r="X23" s="32">
        <f>U71-U69</f>
        <v>76.625487529000111</v>
      </c>
      <c r="Y23" s="22">
        <v>22</v>
      </c>
      <c r="Z23" s="32">
        <f t="shared" si="7"/>
        <v>222.85170068100024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25.659425911496378</v>
      </c>
      <c r="G24" s="13">
        <f t="shared" si="1"/>
        <v>26.106168778324847</v>
      </c>
      <c r="H24" s="37">
        <f t="shared" si="2"/>
        <v>-1.7112540358636841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79.502947846000097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284.99011337799993</v>
      </c>
      <c r="T24" s="11" t="s">
        <v>114</v>
      </c>
      <c r="U24" s="64">
        <v>1335.9687755099999</v>
      </c>
      <c r="V24" s="32">
        <f>U67-U66</f>
        <v>79.502947846000097</v>
      </c>
      <c r="W24" s="22">
        <v>21</v>
      </c>
      <c r="X24" s="32">
        <f>U74-U72</f>
        <v>134.22070294800005</v>
      </c>
      <c r="Y24" s="22">
        <v>23</v>
      </c>
      <c r="Z24" s="32">
        <f t="shared" si="7"/>
        <v>284.99011337799993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103.51187016419031</v>
      </c>
      <c r="G25" s="13">
        <f t="shared" si="1"/>
        <v>100.22774728961281</v>
      </c>
      <c r="H25" s="37">
        <f t="shared" si="2"/>
        <v>3.2766603693963883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20.287528345000283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76.625487529000111</v>
      </c>
      <c r="T25" s="11" t="s">
        <v>115</v>
      </c>
      <c r="U25" s="64">
        <v>1438.801269841</v>
      </c>
      <c r="V25" s="32">
        <f>U70-U69</f>
        <v>20.287528345000283</v>
      </c>
      <c r="W25" s="22">
        <v>22</v>
      </c>
      <c r="X25" s="32">
        <f>U77-U75</f>
        <v>218.12621315099977</v>
      </c>
      <c r="Y25" s="22">
        <v>24</v>
      </c>
      <c r="Z25" s="32">
        <f t="shared" si="7"/>
        <v>76.625487529000111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43.880635825544594</v>
      </c>
      <c r="G26" s="13">
        <f t="shared" si="1"/>
        <v>42.690835870677276</v>
      </c>
      <c r="H26" s="37">
        <f t="shared" si="2"/>
        <v>2.7870148958234546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51.275464852999903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134.22070294800005</v>
      </c>
      <c r="T26" s="11" t="s">
        <v>116</v>
      </c>
      <c r="U26" s="64">
        <v>1445.732698413</v>
      </c>
      <c r="V26" s="32">
        <f>U73-U72</f>
        <v>51.275464852999903</v>
      </c>
      <c r="W26" s="22">
        <v>23</v>
      </c>
      <c r="X26" s="2">
        <f>SUM(X2:X25)</f>
        <v>3794.4331065760002</v>
      </c>
      <c r="Z26" s="32">
        <f t="shared" si="7"/>
        <v>134.22070294800005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53.197763255003217</v>
      </c>
      <c r="G27" s="13">
        <f t="shared" si="1"/>
        <v>50.337828917421305</v>
      </c>
      <c r="H27" s="37">
        <f t="shared" si="2"/>
        <v>5.6814813016143484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101.50802720999991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218.12621315099977</v>
      </c>
      <c r="T27" s="11" t="s">
        <v>117</v>
      </c>
      <c r="U27" s="64">
        <v>1492.1229931969999</v>
      </c>
      <c r="V27" s="32">
        <f>U76-U75</f>
        <v>101.50802720999991</v>
      </c>
      <c r="W27" s="22">
        <v>24</v>
      </c>
      <c r="X27" s="32">
        <f t="shared" ref="X27:X32" si="8">U33-U32</f>
        <v>26.957823128999962</v>
      </c>
      <c r="Y27" s="43" t="str">
        <f>W12</f>
        <v>11a</v>
      </c>
      <c r="Z27" s="32">
        <f t="shared" si="7"/>
        <v>218.12621315099977</v>
      </c>
      <c r="AA27" s="21">
        <v>24</v>
      </c>
      <c r="AC27" s="65"/>
    </row>
    <row r="28" spans="1:29" x14ac:dyDescent="0.3">
      <c r="T28" s="11" t="s">
        <v>118</v>
      </c>
      <c r="U28" s="64">
        <v>1608.064240363</v>
      </c>
      <c r="X28" s="32">
        <f t="shared" si="8"/>
        <v>20.475646259000087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1614.4726530610001</v>
      </c>
      <c r="X29" s="32">
        <f t="shared" si="8"/>
        <v>61.205623583000033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1651.2110657600001</v>
      </c>
      <c r="X30" s="32">
        <f t="shared" si="8"/>
        <v>30.876009070000009</v>
      </c>
      <c r="Y30" s="21" t="s">
        <v>69</v>
      </c>
      <c r="AC30" s="65"/>
    </row>
    <row r="31" spans="1:29" x14ac:dyDescent="0.3">
      <c r="T31" s="11" t="s">
        <v>121</v>
      </c>
      <c r="U31" s="64">
        <v>1787.4024489799999</v>
      </c>
      <c r="X31" s="32">
        <f t="shared" si="8"/>
        <v>21.39283446699983</v>
      </c>
      <c r="Y31" s="21" t="s">
        <v>70</v>
      </c>
      <c r="AC31" s="65"/>
    </row>
    <row r="32" spans="1:29" x14ac:dyDescent="0.3">
      <c r="T32" s="11" t="s">
        <v>122</v>
      </c>
      <c r="U32" s="64">
        <v>1794.756462585</v>
      </c>
      <c r="X32" s="32">
        <f t="shared" si="8"/>
        <v>69.974784580000005</v>
      </c>
      <c r="Y32" s="21" t="s">
        <v>71</v>
      </c>
      <c r="AC32" s="65"/>
    </row>
    <row r="33" spans="20:29" x14ac:dyDescent="0.3">
      <c r="T33" s="11" t="s">
        <v>123</v>
      </c>
      <c r="U33" s="64">
        <v>1821.714285714</v>
      </c>
      <c r="AC33" s="65"/>
    </row>
    <row r="34" spans="20:29" x14ac:dyDescent="0.3">
      <c r="T34" s="11" t="s">
        <v>124</v>
      </c>
      <c r="U34" s="64">
        <v>1842.1899319730001</v>
      </c>
      <c r="AC34" s="65"/>
    </row>
    <row r="35" spans="20:29" x14ac:dyDescent="0.3">
      <c r="T35" s="11" t="s">
        <v>125</v>
      </c>
      <c r="U35" s="64">
        <v>1903.3955555560001</v>
      </c>
      <c r="AC35" s="65"/>
    </row>
    <row r="36" spans="20:29" x14ac:dyDescent="0.3">
      <c r="T36" s="11" t="s">
        <v>126</v>
      </c>
      <c r="U36" s="64">
        <v>1934.2715646260001</v>
      </c>
      <c r="AC36" s="65"/>
    </row>
    <row r="37" spans="20:29" x14ac:dyDescent="0.3">
      <c r="T37" s="11" t="s">
        <v>127</v>
      </c>
      <c r="U37" s="64">
        <v>1955.6643990929999</v>
      </c>
      <c r="AC37" s="65"/>
    </row>
    <row r="38" spans="20:29" x14ac:dyDescent="0.3">
      <c r="T38" s="11" t="s">
        <v>128</v>
      </c>
      <c r="U38" s="64">
        <v>2025.6391836729999</v>
      </c>
      <c r="AC38" s="65"/>
    </row>
    <row r="39" spans="20:29" x14ac:dyDescent="0.3">
      <c r="T39" s="11" t="s">
        <v>129</v>
      </c>
      <c r="U39" s="64">
        <v>2033.9073015869999</v>
      </c>
      <c r="AC39" s="65"/>
    </row>
    <row r="40" spans="20:29" x14ac:dyDescent="0.3">
      <c r="T40" s="11" t="s">
        <v>130</v>
      </c>
      <c r="U40" s="64">
        <v>2068.8391383220001</v>
      </c>
      <c r="AC40" s="65"/>
    </row>
    <row r="41" spans="20:29" x14ac:dyDescent="0.3">
      <c r="T41" s="11" t="s">
        <v>131</v>
      </c>
      <c r="U41" s="64">
        <v>2191.7024943309998</v>
      </c>
      <c r="AC41" s="65"/>
    </row>
    <row r="42" spans="20:29" x14ac:dyDescent="0.3">
      <c r="T42" s="11" t="s">
        <v>132</v>
      </c>
      <c r="U42" s="64">
        <v>2200.0007256240001</v>
      </c>
      <c r="AC42" s="65"/>
    </row>
    <row r="43" spans="20:29" x14ac:dyDescent="0.3">
      <c r="T43" s="11" t="s">
        <v>133</v>
      </c>
      <c r="U43" s="64">
        <v>2228.004580499</v>
      </c>
      <c r="AC43" s="65"/>
    </row>
    <row r="44" spans="20:29" x14ac:dyDescent="0.3">
      <c r="T44" s="11" t="s">
        <v>134</v>
      </c>
      <c r="U44" s="64">
        <v>2327.4985941039999</v>
      </c>
      <c r="AC44" s="65"/>
    </row>
    <row r="45" spans="20:29" x14ac:dyDescent="0.3">
      <c r="T45" s="11" t="s">
        <v>135</v>
      </c>
      <c r="U45" s="64">
        <v>2336.055147392</v>
      </c>
      <c r="AC45" s="65"/>
    </row>
    <row r="46" spans="20:29" x14ac:dyDescent="0.3">
      <c r="T46" s="11" t="s">
        <v>136</v>
      </c>
      <c r="U46" s="64">
        <v>2390.0841496600001</v>
      </c>
      <c r="AC46" s="65"/>
    </row>
    <row r="47" spans="20:29" x14ac:dyDescent="0.3">
      <c r="T47" s="11" t="s">
        <v>137</v>
      </c>
      <c r="U47" s="64">
        <v>2507.1629931970001</v>
      </c>
      <c r="AC47" s="65"/>
    </row>
    <row r="48" spans="20:29" x14ac:dyDescent="0.3">
      <c r="T48" s="11" t="s">
        <v>138</v>
      </c>
      <c r="U48" s="64">
        <v>2511.5720634919999</v>
      </c>
      <c r="AC48" s="65"/>
    </row>
    <row r="49" spans="20:29" x14ac:dyDescent="0.3">
      <c r="T49" s="11" t="s">
        <v>139</v>
      </c>
      <c r="U49" s="64">
        <v>2534.7983673469998</v>
      </c>
      <c r="AC49" s="65"/>
    </row>
    <row r="50" spans="20:29" x14ac:dyDescent="0.3">
      <c r="T50" s="11" t="s">
        <v>140</v>
      </c>
      <c r="U50" s="64">
        <v>2594.1159183670002</v>
      </c>
      <c r="AC50" s="65"/>
    </row>
    <row r="51" spans="20:29" x14ac:dyDescent="0.3">
      <c r="T51" s="11" t="s">
        <v>141</v>
      </c>
      <c r="U51" s="64">
        <v>2600.23755102</v>
      </c>
      <c r="AC51" s="65"/>
    </row>
    <row r="52" spans="20:29" x14ac:dyDescent="0.3">
      <c r="T52" s="11" t="s">
        <v>142</v>
      </c>
      <c r="U52" s="64">
        <v>2623.499319728</v>
      </c>
      <c r="AC52" s="65"/>
    </row>
    <row r="53" spans="20:29" x14ac:dyDescent="0.3">
      <c r="T53" s="11" t="s">
        <v>143</v>
      </c>
      <c r="U53" s="64">
        <v>2713.6290249429999</v>
      </c>
      <c r="AC53" s="65"/>
    </row>
    <row r="54" spans="20:29" x14ac:dyDescent="0.3">
      <c r="T54" s="11" t="s">
        <v>144</v>
      </c>
      <c r="U54" s="64">
        <v>2720.5101133789999</v>
      </c>
      <c r="AC54" s="65"/>
    </row>
    <row r="55" spans="20:29" x14ac:dyDescent="0.3">
      <c r="T55" s="11" t="s">
        <v>145</v>
      </c>
      <c r="U55" s="64">
        <v>2755.8312925169998</v>
      </c>
      <c r="AC55" s="65"/>
    </row>
    <row r="56" spans="20:29" x14ac:dyDescent="0.3">
      <c r="T56" s="11" t="s">
        <v>146</v>
      </c>
      <c r="U56" s="64">
        <v>2862.42829932</v>
      </c>
      <c r="AC56" s="65"/>
    </row>
    <row r="57" spans="20:29" x14ac:dyDescent="0.3">
      <c r="T57" s="11" t="s">
        <v>147</v>
      </c>
      <c r="U57" s="64">
        <v>2868.5224489799998</v>
      </c>
      <c r="AC57" s="65"/>
    </row>
    <row r="58" spans="20:29" x14ac:dyDescent="0.3">
      <c r="T58" s="11" t="s">
        <v>148</v>
      </c>
      <c r="U58" s="64">
        <v>2887.6419047620002</v>
      </c>
      <c r="AC58" s="65"/>
    </row>
    <row r="59" spans="20:29" x14ac:dyDescent="0.3">
      <c r="T59" s="11" t="s">
        <v>149</v>
      </c>
      <c r="U59" s="64">
        <v>2913.6631292520001</v>
      </c>
      <c r="AC59" s="65"/>
    </row>
    <row r="60" spans="20:29" x14ac:dyDescent="0.3">
      <c r="T60" s="11" t="s">
        <v>150</v>
      </c>
      <c r="U60" s="64">
        <v>2918.6068027209999</v>
      </c>
      <c r="AC60" s="65"/>
    </row>
    <row r="61" spans="20:29" x14ac:dyDescent="0.3">
      <c r="T61" s="11" t="s">
        <v>151</v>
      </c>
      <c r="U61" s="64">
        <v>2943.8476190480001</v>
      </c>
      <c r="AC61" s="65"/>
    </row>
    <row r="62" spans="20:29" x14ac:dyDescent="0.3">
      <c r="T62" s="11" t="s">
        <v>152</v>
      </c>
      <c r="U62" s="64">
        <v>2981.2331972789998</v>
      </c>
      <c r="AC62" s="65"/>
    </row>
    <row r="63" spans="20:29" x14ac:dyDescent="0.3">
      <c r="T63" s="11" t="s">
        <v>153</v>
      </c>
      <c r="U63" s="64">
        <v>2987.8585034009998</v>
      </c>
      <c r="AC63" s="65"/>
    </row>
    <row r="64" spans="20:29" x14ac:dyDescent="0.3">
      <c r="T64" s="11" t="s">
        <v>154</v>
      </c>
      <c r="U64" s="64">
        <v>3035.2533333329998</v>
      </c>
      <c r="AC64" s="65"/>
    </row>
    <row r="65" spans="20:29" x14ac:dyDescent="0.3">
      <c r="T65" s="11" t="s">
        <v>155</v>
      </c>
      <c r="U65" s="64">
        <v>3210.710204082</v>
      </c>
      <c r="AC65" s="65"/>
    </row>
    <row r="66" spans="20:29" x14ac:dyDescent="0.3">
      <c r="T66" s="11" t="s">
        <v>156</v>
      </c>
      <c r="U66" s="64">
        <v>3219.539591837</v>
      </c>
      <c r="AC66" s="65"/>
    </row>
    <row r="67" spans="20:29" x14ac:dyDescent="0.3">
      <c r="T67" s="11" t="s">
        <v>157</v>
      </c>
      <c r="U67" s="64">
        <v>3299.0425396830001</v>
      </c>
      <c r="AC67" s="65"/>
    </row>
    <row r="68" spans="20:29" x14ac:dyDescent="0.3">
      <c r="T68" s="11" t="s">
        <v>158</v>
      </c>
      <c r="U68" s="64">
        <v>3504.5297052149999</v>
      </c>
      <c r="AC68" s="65"/>
    </row>
    <row r="69" spans="20:29" x14ac:dyDescent="0.3">
      <c r="T69" s="11" t="s">
        <v>159</v>
      </c>
      <c r="U69" s="64">
        <v>3512.0272108839999</v>
      </c>
      <c r="AC69" s="65"/>
    </row>
    <row r="70" spans="20:29" x14ac:dyDescent="0.3">
      <c r="T70" s="11" t="s">
        <v>160</v>
      </c>
      <c r="U70" s="64">
        <v>3532.3147392290002</v>
      </c>
      <c r="AC70" s="65"/>
    </row>
    <row r="71" spans="20:29" x14ac:dyDescent="0.3">
      <c r="T71" s="11" t="s">
        <v>161</v>
      </c>
      <c r="U71" s="64">
        <v>3588.6526984130001</v>
      </c>
      <c r="AC71" s="65"/>
    </row>
    <row r="72" spans="20:29" x14ac:dyDescent="0.3">
      <c r="T72" s="11" t="s">
        <v>162</v>
      </c>
      <c r="U72" s="64">
        <v>3595.598367347</v>
      </c>
      <c r="AC72" s="65"/>
    </row>
    <row r="73" spans="20:29" x14ac:dyDescent="0.3">
      <c r="T73" s="11" t="s">
        <v>163</v>
      </c>
      <c r="U73" s="64">
        <v>3646.8738321999999</v>
      </c>
      <c r="AC73" s="65"/>
    </row>
    <row r="74" spans="20:29" x14ac:dyDescent="0.3">
      <c r="T74" s="11" t="s">
        <v>164</v>
      </c>
      <c r="U74" s="64">
        <v>3729.8190702950001</v>
      </c>
      <c r="AC74" s="65"/>
    </row>
    <row r="75" spans="20:29" x14ac:dyDescent="0.3">
      <c r="T75" s="11" t="s">
        <v>165</v>
      </c>
      <c r="U75" s="64">
        <v>3735.703401361</v>
      </c>
      <c r="AC75" s="65"/>
    </row>
    <row r="76" spans="20:29" x14ac:dyDescent="0.3">
      <c r="T76" s="11" t="s">
        <v>166</v>
      </c>
      <c r="U76" s="64">
        <v>3837.2114285709999</v>
      </c>
      <c r="AC76" s="65"/>
    </row>
    <row r="77" spans="20:29" x14ac:dyDescent="0.3">
      <c r="T77" s="11" t="s">
        <v>167</v>
      </c>
      <c r="U77" s="64">
        <v>3953.8296145119998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Tabelle87"/>
  <dimension ref="A1:AF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777343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21.33203125" style="59" customWidth="1"/>
    <col min="30" max="32" width="11.5546875" style="22"/>
    <col min="33" max="16384" width="11.5546875" style="9"/>
  </cols>
  <sheetData>
    <row r="1" spans="1:32" x14ac:dyDescent="0.3">
      <c r="A1" s="16"/>
      <c r="B1" s="12" t="s">
        <v>238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238</v>
      </c>
      <c r="V1" s="32" t="s">
        <v>168</v>
      </c>
      <c r="X1" s="22" t="s">
        <v>169</v>
      </c>
      <c r="Z1" s="21" t="s">
        <v>170</v>
      </c>
      <c r="AE1" s="22" t="s">
        <v>306</v>
      </c>
      <c r="AF1" s="22" t="s">
        <v>308</v>
      </c>
    </row>
    <row r="2" spans="1:32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>L2/M2*60</f>
        <v>63.801204238790241</v>
      </c>
      <c r="G2" s="13">
        <f t="shared" ref="G2:G27" si="0">Q2/R2*60</f>
        <v>57.996052442273594</v>
      </c>
      <c r="H2" s="41">
        <f t="shared" ref="H2:H27" si="1">(F2-G2)/G2*100</f>
        <v>10.009563672104766</v>
      </c>
      <c r="I2" s="13"/>
      <c r="J2" s="11" t="s">
        <v>37</v>
      </c>
      <c r="K2" s="61" t="s">
        <v>59</v>
      </c>
      <c r="L2" s="19">
        <v>28</v>
      </c>
      <c r="M2" s="32">
        <f>V2</f>
        <v>26.331791382999999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2">Z2</f>
        <v>282.43301587300004</v>
      </c>
      <c r="T2" s="11" t="s">
        <v>92</v>
      </c>
      <c r="U2" s="64">
        <v>2.9547392289999999</v>
      </c>
      <c r="V2" s="32">
        <f>U3-U2</f>
        <v>26.331791382999999</v>
      </c>
      <c r="W2" s="22">
        <v>1</v>
      </c>
      <c r="X2" s="32">
        <f>U4-U2</f>
        <v>282.43301587300004</v>
      </c>
      <c r="Y2" s="22">
        <v>1</v>
      </c>
      <c r="Z2" s="32">
        <f>X2</f>
        <v>282.43301587300004</v>
      </c>
      <c r="AA2" s="21">
        <v>1</v>
      </c>
      <c r="AC2" s="59" t="s">
        <v>299</v>
      </c>
      <c r="AD2" s="22" t="s">
        <v>92</v>
      </c>
      <c r="AE2" s="22">
        <v>54</v>
      </c>
      <c r="AF2" s="18">
        <f>AE2/(AC3-AC2)*60</f>
        <v>61.206550905315993</v>
      </c>
    </row>
    <row r="3" spans="1:32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ref="F3:F27" si="3">L3/M3*60</f>
        <v>68.961677295573963</v>
      </c>
      <c r="G3" s="13">
        <f t="shared" si="0"/>
        <v>62.435306090526346</v>
      </c>
      <c r="H3" s="41">
        <f t="shared" si="1"/>
        <v>10.453013869404092</v>
      </c>
      <c r="I3" s="13"/>
      <c r="J3" s="11" t="s">
        <v>32</v>
      </c>
      <c r="K3" s="61" t="s">
        <v>76</v>
      </c>
      <c r="L3" s="19">
        <v>44</v>
      </c>
      <c r="M3" s="32">
        <f t="shared" ref="M3:M27" si="4">V3</f>
        <v>38.282131519000018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2"/>
        <v>97.861360544000036</v>
      </c>
      <c r="T3" s="11" t="s">
        <v>93</v>
      </c>
      <c r="U3" s="64">
        <v>29.286530612</v>
      </c>
      <c r="V3" s="32">
        <f>U6-U5</f>
        <v>38.282131519000018</v>
      </c>
      <c r="W3" s="22">
        <v>2</v>
      </c>
      <c r="X3" s="32">
        <f>U7-U5</f>
        <v>97.861360544000036</v>
      </c>
      <c r="Y3" s="22">
        <v>2</v>
      </c>
      <c r="Z3" s="32">
        <f t="shared" ref="Z3:Z11" si="5">X3</f>
        <v>97.861360544000036</v>
      </c>
      <c r="AA3" s="21">
        <v>2</v>
      </c>
      <c r="AC3" s="59" t="s">
        <v>300</v>
      </c>
      <c r="AD3" s="22" t="s">
        <v>93</v>
      </c>
      <c r="AF3" s="18"/>
    </row>
    <row r="4" spans="1:32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3"/>
        <v>50.462521769961803</v>
      </c>
      <c r="G4" s="13">
        <f t="shared" si="0"/>
        <v>47.681152074254918</v>
      </c>
      <c r="H4" s="37">
        <f t="shared" si="1"/>
        <v>5.8332686495816981</v>
      </c>
      <c r="I4" s="13"/>
      <c r="J4" s="11" t="s">
        <v>39</v>
      </c>
      <c r="K4" s="61" t="s">
        <v>392</v>
      </c>
      <c r="L4" s="19">
        <v>32.5</v>
      </c>
      <c r="M4" s="32">
        <f t="shared" si="4"/>
        <v>38.642539682999995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2"/>
        <v>137.79029478500001</v>
      </c>
      <c r="T4" s="11" t="s">
        <v>94</v>
      </c>
      <c r="U4" s="64">
        <v>285.38775510200003</v>
      </c>
      <c r="V4" s="32">
        <f>U9-U8</f>
        <v>38.642539682999995</v>
      </c>
      <c r="W4" s="22">
        <v>3</v>
      </c>
      <c r="X4" s="32">
        <f>U10-U8</f>
        <v>137.79029478500001</v>
      </c>
      <c r="Y4" s="22">
        <v>3</v>
      </c>
      <c r="Z4" s="32">
        <f t="shared" si="5"/>
        <v>137.79029478500001</v>
      </c>
      <c r="AA4" s="21">
        <v>3</v>
      </c>
      <c r="AC4" s="59" t="s">
        <v>301</v>
      </c>
      <c r="AD4" s="22" t="s">
        <v>95</v>
      </c>
      <c r="AE4" s="22">
        <v>54</v>
      </c>
      <c r="AF4" s="18">
        <f>AE4/(AC5-AC4)*60</f>
        <v>60.552278275243602</v>
      </c>
    </row>
    <row r="5" spans="1:32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3"/>
        <v>172.90521876160963</v>
      </c>
      <c r="G5" s="13">
        <f t="shared" si="0"/>
        <v>156.008243586085</v>
      </c>
      <c r="H5" s="41">
        <f t="shared" si="1"/>
        <v>10.830822004736511</v>
      </c>
      <c r="I5" s="13"/>
      <c r="J5" s="11" t="s">
        <v>37</v>
      </c>
      <c r="K5" s="61" t="s">
        <v>386</v>
      </c>
      <c r="L5" s="19">
        <v>88</v>
      </c>
      <c r="M5" s="32">
        <f t="shared" si="4"/>
        <v>30.536961451000025</v>
      </c>
      <c r="N5" s="11"/>
      <c r="O5" s="11" t="s">
        <v>37</v>
      </c>
      <c r="P5" s="19">
        <v>109</v>
      </c>
      <c r="Q5" s="19">
        <f>P5*4</f>
        <v>436</v>
      </c>
      <c r="R5" s="32">
        <f t="shared" si="2"/>
        <v>167.68344671199998</v>
      </c>
      <c r="T5" s="11" t="s">
        <v>95</v>
      </c>
      <c r="U5" s="64">
        <v>287.77564625899998</v>
      </c>
      <c r="V5" s="32">
        <f>U12-U11</f>
        <v>30.536961451000025</v>
      </c>
      <c r="W5" s="22">
        <v>4</v>
      </c>
      <c r="X5" s="32">
        <f>U13-U11</f>
        <v>167.68344671199998</v>
      </c>
      <c r="Y5" s="22">
        <v>4</v>
      </c>
      <c r="Z5" s="32">
        <f t="shared" si="5"/>
        <v>167.68344671199998</v>
      </c>
      <c r="AA5" s="21">
        <v>4</v>
      </c>
      <c r="AC5" s="59" t="s">
        <v>302</v>
      </c>
      <c r="AD5" s="22" t="s">
        <v>96</v>
      </c>
      <c r="AF5" s="18"/>
    </row>
    <row r="6" spans="1:32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3"/>
        <v>53.387035981091557</v>
      </c>
      <c r="G6" s="13">
        <f t="shared" si="0"/>
        <v>52.849877236069112</v>
      </c>
      <c r="H6" s="18">
        <f t="shared" si="1"/>
        <v>1.0163859844424461</v>
      </c>
      <c r="I6" s="13"/>
      <c r="J6" s="11" t="s">
        <v>37</v>
      </c>
      <c r="K6" s="61" t="s">
        <v>387</v>
      </c>
      <c r="L6" s="19">
        <v>69</v>
      </c>
      <c r="M6" s="32">
        <f t="shared" si="4"/>
        <v>77.546916098999986</v>
      </c>
      <c r="N6" s="54"/>
      <c r="O6" s="11" t="s">
        <v>37</v>
      </c>
      <c r="P6" s="19">
        <v>82</v>
      </c>
      <c r="Q6" s="19">
        <f>P6*3</f>
        <v>246</v>
      </c>
      <c r="R6" s="32">
        <f t="shared" si="2"/>
        <v>279.28163265299997</v>
      </c>
      <c r="T6" s="11" t="s">
        <v>96</v>
      </c>
      <c r="U6" s="64">
        <v>326.057777778</v>
      </c>
      <c r="V6" s="32">
        <f>U15-U14</f>
        <v>77.546916098999986</v>
      </c>
      <c r="W6" s="22">
        <v>5</v>
      </c>
      <c r="X6" s="32">
        <f>U16-U14</f>
        <v>279.28163265299997</v>
      </c>
      <c r="Y6" s="22">
        <v>5</v>
      </c>
      <c r="Z6" s="32">
        <f t="shared" si="5"/>
        <v>279.28163265299997</v>
      </c>
      <c r="AA6" s="21">
        <v>5</v>
      </c>
      <c r="AC6" s="59" t="s">
        <v>303</v>
      </c>
      <c r="AD6" s="22" t="s">
        <v>98</v>
      </c>
      <c r="AE6" s="22">
        <v>54</v>
      </c>
      <c r="AF6" s="18">
        <f>AE6/(AC7-AC6)*60</f>
        <v>58.747779751506066</v>
      </c>
    </row>
    <row r="7" spans="1:32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3"/>
        <v>51.985225664859662</v>
      </c>
      <c r="G7" s="25">
        <f t="shared" si="0"/>
        <v>49.982831126133341</v>
      </c>
      <c r="H7" s="18">
        <f t="shared" si="1"/>
        <v>4.0061647041825461</v>
      </c>
      <c r="I7" s="13"/>
      <c r="J7" s="11" t="s">
        <v>37</v>
      </c>
      <c r="K7" s="61" t="s">
        <v>388</v>
      </c>
      <c r="L7" s="19">
        <v>39</v>
      </c>
      <c r="M7" s="32">
        <f t="shared" si="4"/>
        <v>45.012789116000022</v>
      </c>
      <c r="N7" s="54"/>
      <c r="O7" s="11" t="s">
        <v>37</v>
      </c>
      <c r="P7" s="19">
        <v>60</v>
      </c>
      <c r="Q7" s="19">
        <f>P7*3</f>
        <v>180</v>
      </c>
      <c r="R7" s="32">
        <f t="shared" si="2"/>
        <v>216.07419501200002</v>
      </c>
      <c r="T7" s="11" t="s">
        <v>97</v>
      </c>
      <c r="U7" s="64">
        <v>385.63700680300002</v>
      </c>
      <c r="V7" s="32">
        <f>U18-U17</f>
        <v>45.012789116000022</v>
      </c>
      <c r="W7" s="22">
        <v>6</v>
      </c>
      <c r="X7" s="32">
        <f>U19-U17</f>
        <v>216.07419501200002</v>
      </c>
      <c r="Y7" s="22">
        <v>6</v>
      </c>
      <c r="Z7" s="32">
        <f t="shared" si="5"/>
        <v>216.07419501200002</v>
      </c>
      <c r="AA7" s="21">
        <v>6</v>
      </c>
      <c r="AC7" s="59" t="s">
        <v>304</v>
      </c>
      <c r="AD7" s="22" t="s">
        <v>99</v>
      </c>
      <c r="AF7" s="18"/>
    </row>
    <row r="8" spans="1:32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3"/>
        <v>46.612778348735482</v>
      </c>
      <c r="G8" s="25">
        <f t="shared" si="0"/>
        <v>44.045568010906152</v>
      </c>
      <c r="H8" s="37">
        <f t="shared" si="1"/>
        <v>5.8285327077486233</v>
      </c>
      <c r="I8" s="13"/>
      <c r="J8" s="11" t="s">
        <v>37</v>
      </c>
      <c r="K8" s="61" t="s">
        <v>389</v>
      </c>
      <c r="L8" s="19">
        <v>40</v>
      </c>
      <c r="M8" s="32">
        <f t="shared" si="4"/>
        <v>51.488027210999917</v>
      </c>
      <c r="N8" s="54"/>
      <c r="O8" s="11" t="s">
        <v>37</v>
      </c>
      <c r="P8" s="19">
        <v>74</v>
      </c>
      <c r="Q8" s="19">
        <f>P8*2</f>
        <v>148</v>
      </c>
      <c r="R8" s="32">
        <f t="shared" si="2"/>
        <v>201.60938775499994</v>
      </c>
      <c r="T8" s="11" t="s">
        <v>98</v>
      </c>
      <c r="U8" s="64">
        <v>390.235827664</v>
      </c>
      <c r="V8" s="32">
        <f>U21-U20</f>
        <v>51.488027210999917</v>
      </c>
      <c r="W8" s="22">
        <v>7</v>
      </c>
      <c r="X8" s="32">
        <f>U22-U20</f>
        <v>201.60938775499994</v>
      </c>
      <c r="Y8" s="22">
        <v>7</v>
      </c>
      <c r="Z8" s="32">
        <f t="shared" si="5"/>
        <v>201.60938775499994</v>
      </c>
      <c r="AA8" s="21">
        <v>7</v>
      </c>
      <c r="AC8" s="59" t="s">
        <v>305</v>
      </c>
      <c r="AD8" s="22" t="s">
        <v>101</v>
      </c>
      <c r="AE8" s="22">
        <v>58</v>
      </c>
      <c r="AF8" s="18">
        <f>AE8/(AC9-AC8)*60</f>
        <v>52.520410230201108</v>
      </c>
    </row>
    <row r="9" spans="1:32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3"/>
        <v>120.22174807469594</v>
      </c>
      <c r="G9" s="25">
        <f t="shared" si="0"/>
        <v>104.77439881025005</v>
      </c>
      <c r="H9" s="41">
        <f t="shared" si="1"/>
        <v>14.743438702446346</v>
      </c>
      <c r="I9" s="13"/>
      <c r="J9" s="11" t="s">
        <v>37</v>
      </c>
      <c r="K9" s="11" t="s">
        <v>40</v>
      </c>
      <c r="L9" s="19">
        <v>76</v>
      </c>
      <c r="M9" s="32">
        <f t="shared" si="4"/>
        <v>37.929909296999995</v>
      </c>
      <c r="N9" s="11"/>
      <c r="O9" s="11" t="s">
        <v>37</v>
      </c>
      <c r="P9" s="19">
        <v>69</v>
      </c>
      <c r="Q9" s="19">
        <f>P9*3</f>
        <v>207</v>
      </c>
      <c r="R9" s="32">
        <f t="shared" si="2"/>
        <v>118.54040816300017</v>
      </c>
      <c r="T9" s="11" t="s">
        <v>99</v>
      </c>
      <c r="U9" s="64">
        <v>428.87836734699999</v>
      </c>
      <c r="V9" s="32">
        <f>U24-U23</f>
        <v>37.929909296999995</v>
      </c>
      <c r="W9" s="22">
        <v>8</v>
      </c>
      <c r="X9" s="32">
        <f>U25-U23</f>
        <v>118.54040816300017</v>
      </c>
      <c r="Y9" s="22">
        <v>8</v>
      </c>
      <c r="Z9" s="32">
        <f t="shared" si="5"/>
        <v>118.54040816300017</v>
      </c>
      <c r="AA9" s="21">
        <v>8</v>
      </c>
      <c r="AC9" s="59" t="s">
        <v>307</v>
      </c>
      <c r="AD9" s="22" t="s">
        <v>102</v>
      </c>
    </row>
    <row r="10" spans="1:32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3"/>
        <v>49.923900327744718</v>
      </c>
      <c r="G10" s="25">
        <f t="shared" si="0"/>
        <v>45.614081039165448</v>
      </c>
      <c r="H10" s="37">
        <f t="shared" si="1"/>
        <v>9.448440460476986</v>
      </c>
      <c r="I10" s="13"/>
      <c r="J10" s="11" t="s">
        <v>41</v>
      </c>
      <c r="K10" s="61" t="s">
        <v>388</v>
      </c>
      <c r="L10" s="19">
        <v>39</v>
      </c>
      <c r="M10" s="32">
        <f t="shared" si="4"/>
        <v>46.871337868999944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2"/>
        <v>169.68444444500005</v>
      </c>
      <c r="T10" s="11" t="s">
        <v>100</v>
      </c>
      <c r="U10" s="64">
        <v>528.02612244900001</v>
      </c>
      <c r="V10" s="32">
        <f>U27-U26</f>
        <v>46.871337868999944</v>
      </c>
      <c r="W10" s="22">
        <v>9</v>
      </c>
      <c r="X10" s="32">
        <f>U28-U26</f>
        <v>169.68444444500005</v>
      </c>
      <c r="Y10" s="22">
        <v>9</v>
      </c>
      <c r="Z10" s="32">
        <f t="shared" si="5"/>
        <v>169.68444444500005</v>
      </c>
      <c r="AA10" s="21">
        <v>9</v>
      </c>
      <c r="AC10" s="65"/>
    </row>
    <row r="11" spans="1:32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3"/>
        <v>45.334890022637943</v>
      </c>
      <c r="G11" s="25">
        <f t="shared" si="0"/>
        <v>42.556286583489012</v>
      </c>
      <c r="H11" s="37">
        <f t="shared" si="1"/>
        <v>6.5292431793778114</v>
      </c>
      <c r="I11" s="13"/>
      <c r="J11" s="11" t="s">
        <v>37</v>
      </c>
      <c r="K11" s="61" t="s">
        <v>59</v>
      </c>
      <c r="L11" s="19">
        <v>28</v>
      </c>
      <c r="M11" s="32">
        <f t="shared" si="4"/>
        <v>37.057551020000119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2"/>
        <v>188.9262585030001</v>
      </c>
      <c r="T11" s="11" t="s">
        <v>101</v>
      </c>
      <c r="U11" s="64">
        <v>531.97732426300001</v>
      </c>
      <c r="V11" s="32">
        <f>U30-U29</f>
        <v>37.057551020000119</v>
      </c>
      <c r="W11" s="22">
        <v>10</v>
      </c>
      <c r="X11" s="32">
        <f>U31-U29</f>
        <v>188.9262585030001</v>
      </c>
      <c r="Y11" s="22">
        <v>10</v>
      </c>
      <c r="Z11" s="32">
        <f t="shared" si="5"/>
        <v>188.9262585030001</v>
      </c>
      <c r="AA11" s="21">
        <v>10</v>
      </c>
      <c r="AC11" s="65"/>
    </row>
    <row r="12" spans="1:32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3"/>
        <v>56.927710841658403</v>
      </c>
      <c r="G12" s="25">
        <f t="shared" si="0"/>
        <v>54.328134384903905</v>
      </c>
      <c r="H12" s="18">
        <f t="shared" si="1"/>
        <v>4.7849544001217152</v>
      </c>
      <c r="I12" s="18"/>
      <c r="J12" s="11" t="s">
        <v>32</v>
      </c>
      <c r="K12" s="39" t="s">
        <v>172</v>
      </c>
      <c r="L12" s="19">
        <v>28</v>
      </c>
      <c r="M12" s="32">
        <f t="shared" si="4"/>
        <v>29.511111112000208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2"/>
        <v>63.687074831000018</v>
      </c>
      <c r="T12" s="11" t="s">
        <v>102</v>
      </c>
      <c r="U12" s="64">
        <v>562.51428571400004</v>
      </c>
      <c r="V12" s="32">
        <f>U33-U32</f>
        <v>29.511111112000208</v>
      </c>
      <c r="W12" s="22" t="s">
        <v>68</v>
      </c>
      <c r="X12" s="32">
        <f>U38-U32</f>
        <v>253.33333333400014</v>
      </c>
      <c r="Y12" s="22">
        <v>11</v>
      </c>
      <c r="Z12" s="32">
        <f>V12+X30</f>
        <v>63.687074831000018</v>
      </c>
      <c r="AA12" s="21" t="s">
        <v>68</v>
      </c>
      <c r="AC12" s="65"/>
    </row>
    <row r="13" spans="1:32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3"/>
        <v>62.901523948668356</v>
      </c>
      <c r="G13" s="25">
        <f t="shared" si="0"/>
        <v>61.95404701869969</v>
      </c>
      <c r="H13" s="18">
        <f t="shared" si="1"/>
        <v>1.5293220952663305</v>
      </c>
      <c r="I13" s="18"/>
      <c r="J13" s="11" t="s">
        <v>32</v>
      </c>
      <c r="K13" s="39" t="s">
        <v>174</v>
      </c>
      <c r="L13" s="19">
        <v>24.3333333</v>
      </c>
      <c r="M13" s="32">
        <f t="shared" si="4"/>
        <v>23.210884352999983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2"/>
        <v>47.131700679999994</v>
      </c>
      <c r="T13" s="11" t="s">
        <v>103</v>
      </c>
      <c r="U13" s="64">
        <v>699.66077097499999</v>
      </c>
      <c r="V13" s="32">
        <f>U34-U33</f>
        <v>23.210884352999983</v>
      </c>
      <c r="W13" s="22" t="s">
        <v>42</v>
      </c>
      <c r="X13" s="32">
        <f>U41-U39</f>
        <v>153.97188208599982</v>
      </c>
      <c r="Y13" s="22">
        <v>12</v>
      </c>
      <c r="Z13" s="32">
        <f>V13+X31</f>
        <v>47.131700679999994</v>
      </c>
      <c r="AA13" s="21" t="s">
        <v>42</v>
      </c>
      <c r="AC13" s="65"/>
    </row>
    <row r="14" spans="1:32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3"/>
        <v>33.208664876068838</v>
      </c>
      <c r="G14" s="25">
        <f t="shared" si="0"/>
        <v>29.47067348176672</v>
      </c>
      <c r="H14" s="41">
        <f t="shared" si="1"/>
        <v>12.68376644536062</v>
      </c>
      <c r="I14" s="18"/>
      <c r="J14" s="11" t="s">
        <v>37</v>
      </c>
      <c r="K14" s="39" t="s">
        <v>173</v>
      </c>
      <c r="L14" s="19">
        <v>34</v>
      </c>
      <c r="M14" s="32">
        <f t="shared" si="4"/>
        <v>61.429750566999928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2"/>
        <v>142.51455782300013</v>
      </c>
      <c r="T14" s="11" t="s">
        <v>104</v>
      </c>
      <c r="U14" s="64">
        <v>708.02503401399997</v>
      </c>
      <c r="V14" s="32">
        <f>U35-U34</f>
        <v>61.429750566999928</v>
      </c>
      <c r="W14" s="22" t="s">
        <v>43</v>
      </c>
      <c r="X14" s="32">
        <f>U44-U42</f>
        <v>133.81777777799971</v>
      </c>
      <c r="Y14" s="22">
        <v>13</v>
      </c>
      <c r="Z14" s="32">
        <f>V14+X32</f>
        <v>142.51455782300013</v>
      </c>
      <c r="AA14" s="21" t="s">
        <v>43</v>
      </c>
      <c r="AC14" s="65"/>
    </row>
    <row r="15" spans="1:32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3"/>
        <v>44.6256674785201</v>
      </c>
      <c r="G15" s="25">
        <f t="shared" si="0"/>
        <v>37.409427760211408</v>
      </c>
      <c r="H15" s="41">
        <f t="shared" si="1"/>
        <v>19.289896024509282</v>
      </c>
      <c r="I15" s="13"/>
      <c r="J15" s="11" t="s">
        <v>37</v>
      </c>
      <c r="K15" s="61" t="s">
        <v>388</v>
      </c>
      <c r="L15" s="19">
        <v>26</v>
      </c>
      <c r="M15" s="32">
        <f t="shared" si="4"/>
        <v>34.957460316999914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2"/>
        <v>153.97188208599982</v>
      </c>
      <c r="T15" s="11" t="s">
        <v>105</v>
      </c>
      <c r="U15" s="64">
        <v>785.57195011299996</v>
      </c>
      <c r="V15" s="32">
        <f>U40-U39</f>
        <v>34.957460316999914</v>
      </c>
      <c r="W15" s="22">
        <v>12</v>
      </c>
      <c r="X15" s="32">
        <f>U47-U45</f>
        <v>199.55446712100002</v>
      </c>
      <c r="Y15" s="22">
        <v>14</v>
      </c>
      <c r="Z15" s="32">
        <f t="shared" ref="Z15:Z27" si="7">X13</f>
        <v>153.97188208599982</v>
      </c>
      <c r="AA15" s="21">
        <v>12</v>
      </c>
      <c r="AC15" s="65"/>
    </row>
    <row r="16" spans="1:32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3"/>
        <v>97.454817976634672</v>
      </c>
      <c r="G16" s="25">
        <f t="shared" si="0"/>
        <v>83.695874987406441</v>
      </c>
      <c r="H16" s="41">
        <f t="shared" si="1"/>
        <v>16.43921279429663</v>
      </c>
      <c r="I16" s="13"/>
      <c r="J16" s="11" t="s">
        <v>32</v>
      </c>
      <c r="K16" s="61" t="s">
        <v>387</v>
      </c>
      <c r="L16" s="19">
        <v>46</v>
      </c>
      <c r="M16" s="32">
        <f t="shared" si="4"/>
        <v>28.320816325999658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2"/>
        <v>133.81777777799971</v>
      </c>
      <c r="T16" s="11" t="s">
        <v>106</v>
      </c>
      <c r="U16" s="64">
        <v>987.30666666699994</v>
      </c>
      <c r="V16" s="32">
        <f>U43-U42</f>
        <v>28.320816325999658</v>
      </c>
      <c r="W16" s="22">
        <v>13</v>
      </c>
      <c r="X16" s="32">
        <f>U50-U48</f>
        <v>88.358639456000219</v>
      </c>
      <c r="Y16" s="22">
        <v>15</v>
      </c>
      <c r="Z16" s="32">
        <f t="shared" si="7"/>
        <v>133.81777777799971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3"/>
        <v>43.092084379917083</v>
      </c>
      <c r="G17" s="13">
        <f t="shared" si="0"/>
        <v>39.462910119796959</v>
      </c>
      <c r="H17" s="37">
        <f t="shared" si="1"/>
        <v>9.1964182294288328</v>
      </c>
      <c r="I17" s="13"/>
      <c r="J17" s="11" t="s">
        <v>37</v>
      </c>
      <c r="K17" s="61" t="s">
        <v>390</v>
      </c>
      <c r="L17" s="19">
        <v>39.25</v>
      </c>
      <c r="M17" s="32">
        <f t="shared" si="4"/>
        <v>54.650408164000055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2"/>
        <v>199.55446712100002</v>
      </c>
      <c r="T17" s="11" t="s">
        <v>107</v>
      </c>
      <c r="U17" s="64">
        <v>991.769795918</v>
      </c>
      <c r="V17" s="32">
        <f>U46-U45</f>
        <v>54.650408164000055</v>
      </c>
      <c r="W17" s="22">
        <v>14</v>
      </c>
      <c r="X17" s="32">
        <f>U53-U51</f>
        <v>136.21102040799997</v>
      </c>
      <c r="Y17" s="22">
        <v>16</v>
      </c>
      <c r="Z17" s="32">
        <f t="shared" si="7"/>
        <v>199.55446712100002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3"/>
        <v>64.267726815822385</v>
      </c>
      <c r="G18" s="13">
        <f t="shared" si="0"/>
        <v>58.398364118876174</v>
      </c>
      <c r="H18" s="41">
        <f t="shared" si="1"/>
        <v>10.05056012356526</v>
      </c>
      <c r="I18" s="13"/>
      <c r="J18" s="11" t="s">
        <v>37</v>
      </c>
      <c r="K18" s="11" t="s">
        <v>58</v>
      </c>
      <c r="L18" s="19">
        <v>25</v>
      </c>
      <c r="M18" s="32">
        <f t="shared" si="4"/>
        <v>23.33986394600015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2"/>
        <v>88.358639456000219</v>
      </c>
      <c r="T18" s="11" t="s">
        <v>108</v>
      </c>
      <c r="U18" s="64">
        <v>1036.782585034</v>
      </c>
      <c r="V18" s="32">
        <f>U49-U48</f>
        <v>23.33986394600015</v>
      </c>
      <c r="W18" s="22">
        <v>15</v>
      </c>
      <c r="X18" s="32">
        <f>U56-U54</f>
        <v>179.26675736900006</v>
      </c>
      <c r="Y18" s="22">
        <v>17</v>
      </c>
      <c r="Z18" s="32">
        <f t="shared" si="7"/>
        <v>88.358639456000219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3"/>
        <v>66.332004114298826</v>
      </c>
      <c r="G19" s="25">
        <f t="shared" si="0"/>
        <v>62.329670349502521</v>
      </c>
      <c r="H19" s="37">
        <f t="shared" si="1"/>
        <v>6.4212336474008787</v>
      </c>
      <c r="I19" s="13"/>
      <c r="J19" s="11" t="s">
        <v>37</v>
      </c>
      <c r="K19" s="61" t="s">
        <v>391</v>
      </c>
      <c r="L19" s="19">
        <v>36.5</v>
      </c>
      <c r="M19" s="32">
        <f t="shared" si="4"/>
        <v>33.015736962000119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2"/>
        <v>136.21102040799997</v>
      </c>
      <c r="T19" s="11" t="s">
        <v>109</v>
      </c>
      <c r="U19" s="64">
        <v>1207.84399093</v>
      </c>
      <c r="V19" s="32">
        <f>U52-U51</f>
        <v>33.015736962000119</v>
      </c>
      <c r="W19" s="22">
        <v>16</v>
      </c>
      <c r="X19" s="32">
        <f>U59-U57</f>
        <v>50.848072563000187</v>
      </c>
      <c r="Y19" s="22">
        <v>18</v>
      </c>
      <c r="Z19" s="32">
        <f t="shared" si="7"/>
        <v>136.21102040799997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3"/>
        <v>72.321828624086123</v>
      </c>
      <c r="G20" s="25">
        <f t="shared" si="0"/>
        <v>65.600561825265729</v>
      </c>
      <c r="H20" s="41">
        <f t="shared" si="1"/>
        <v>10.245745786024248</v>
      </c>
      <c r="I20" s="13"/>
      <c r="J20" s="11" t="s">
        <v>32</v>
      </c>
      <c r="K20" s="11" t="s">
        <v>59</v>
      </c>
      <c r="L20" s="19">
        <v>56</v>
      </c>
      <c r="M20" s="32">
        <f t="shared" si="4"/>
        <v>46.45900226699996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2"/>
        <v>179.26675736900006</v>
      </c>
      <c r="T20" s="11" t="s">
        <v>110</v>
      </c>
      <c r="U20" s="64">
        <v>1212.2681632650001</v>
      </c>
      <c r="V20" s="32">
        <f>U55-U54</f>
        <v>46.45900226699996</v>
      </c>
      <c r="W20" s="22">
        <v>17</v>
      </c>
      <c r="X20" s="32">
        <f>U62-U60</f>
        <v>84.474376416999803</v>
      </c>
      <c r="Y20" s="22">
        <v>19</v>
      </c>
      <c r="Z20" s="32">
        <f t="shared" si="7"/>
        <v>179.26675736900006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3"/>
        <v>98.310352288114103</v>
      </c>
      <c r="G21" s="25">
        <f t="shared" si="0"/>
        <v>88.498929717041889</v>
      </c>
      <c r="H21" s="37">
        <f t="shared" si="1"/>
        <v>11.086487263114174</v>
      </c>
      <c r="I21" s="13"/>
      <c r="J21" s="11" t="s">
        <v>37</v>
      </c>
      <c r="K21" s="11" t="s">
        <v>60</v>
      </c>
      <c r="L21" s="19">
        <v>34</v>
      </c>
      <c r="M21" s="32">
        <f t="shared" si="4"/>
        <v>20.750612244999957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2"/>
        <v>50.848072563000187</v>
      </c>
      <c r="T21" s="11" t="s">
        <v>111</v>
      </c>
      <c r="U21" s="64">
        <v>1263.756190476</v>
      </c>
      <c r="V21" s="32">
        <f>U58-U57</f>
        <v>20.750612244999957</v>
      </c>
      <c r="W21" s="22">
        <v>18</v>
      </c>
      <c r="X21" s="32">
        <f>U65-U63</f>
        <v>193.1733333330003</v>
      </c>
      <c r="Y21" s="22">
        <v>20</v>
      </c>
      <c r="Z21" s="32">
        <f t="shared" si="7"/>
        <v>50.848072563000187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3"/>
        <v>66.469574431249285</v>
      </c>
      <c r="G22" s="13">
        <f t="shared" si="0"/>
        <v>61.320417145542429</v>
      </c>
      <c r="H22" s="37">
        <f t="shared" si="1"/>
        <v>8.3971334922354881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4"/>
        <v>34.602267574000052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2"/>
        <v>84.474376416999803</v>
      </c>
      <c r="T22" s="11" t="s">
        <v>112</v>
      </c>
      <c r="U22" s="64">
        <v>1413.8775510200001</v>
      </c>
      <c r="V22" s="32">
        <f>U61-U60</f>
        <v>34.602267574000052</v>
      </c>
      <c r="W22" s="22">
        <v>19</v>
      </c>
      <c r="X22" s="32">
        <f>U68-U66</f>
        <v>228.48526077100041</v>
      </c>
      <c r="Y22" s="22">
        <v>21</v>
      </c>
      <c r="Z22" s="32">
        <f t="shared" si="7"/>
        <v>84.474376416999803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3"/>
        <v>54.990411596128588</v>
      </c>
      <c r="G23" s="13">
        <f t="shared" si="0"/>
        <v>51.715212589818591</v>
      </c>
      <c r="H23" s="37">
        <f t="shared" si="1"/>
        <v>6.333144238016339</v>
      </c>
      <c r="I23" s="13"/>
      <c r="J23" s="11" t="s">
        <v>37</v>
      </c>
      <c r="K23" s="11" t="s">
        <v>62</v>
      </c>
      <c r="L23" s="19">
        <v>36.5</v>
      </c>
      <c r="M23" s="32">
        <f t="shared" si="4"/>
        <v>39.825124716000118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2"/>
        <v>193.1733333330003</v>
      </c>
      <c r="T23" s="11" t="s">
        <v>113</v>
      </c>
      <c r="U23" s="64">
        <v>1419.4057142859999</v>
      </c>
      <c r="V23" s="32">
        <f>U64-U63</f>
        <v>39.825124716000118</v>
      </c>
      <c r="W23" s="22">
        <v>20</v>
      </c>
      <c r="X23" s="32">
        <f>U71-U69</f>
        <v>80.636462585000118</v>
      </c>
      <c r="Y23" s="22">
        <v>22</v>
      </c>
      <c r="Z23" s="32">
        <f t="shared" si="7"/>
        <v>193.1733333330003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3"/>
        <v>32.808957949573774</v>
      </c>
      <c r="G24" s="13">
        <f t="shared" si="0"/>
        <v>32.562275460983663</v>
      </c>
      <c r="H24" s="37">
        <f t="shared" si="1"/>
        <v>0.75757140770363862</v>
      </c>
      <c r="I24" s="13"/>
      <c r="J24" s="11" t="s">
        <v>37</v>
      </c>
      <c r="K24" s="11" t="s">
        <v>60</v>
      </c>
      <c r="L24" s="19">
        <v>34</v>
      </c>
      <c r="M24" s="32">
        <f t="shared" si="4"/>
        <v>62.178140590000112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2"/>
        <v>228.48526077100041</v>
      </c>
      <c r="T24" s="11" t="s">
        <v>114</v>
      </c>
      <c r="U24" s="64">
        <v>1457.3356235829999</v>
      </c>
      <c r="V24" s="32">
        <f>U67-U66</f>
        <v>62.178140590000112</v>
      </c>
      <c r="W24" s="22">
        <v>21</v>
      </c>
      <c r="X24" s="32">
        <f>U74-U72</f>
        <v>166.89160997699992</v>
      </c>
      <c r="Y24" s="22">
        <v>23</v>
      </c>
      <c r="Z24" s="32">
        <f t="shared" si="7"/>
        <v>228.48526077100041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3"/>
        <v>100.24940571314508</v>
      </c>
      <c r="G25" s="13">
        <f t="shared" si="0"/>
        <v>95.242273207414016</v>
      </c>
      <c r="H25" s="37">
        <f t="shared" si="1"/>
        <v>5.2572585020380327</v>
      </c>
      <c r="I25" s="13"/>
      <c r="J25" s="11" t="s">
        <v>37</v>
      </c>
      <c r="K25" s="11" t="s">
        <v>63</v>
      </c>
      <c r="L25" s="19">
        <v>35</v>
      </c>
      <c r="M25" s="32">
        <f t="shared" si="4"/>
        <v>20.947755101999974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2"/>
        <v>80.636462585000118</v>
      </c>
      <c r="T25" s="11" t="s">
        <v>115</v>
      </c>
      <c r="U25" s="64">
        <v>1537.9461224490001</v>
      </c>
      <c r="V25" s="32">
        <f>U70-U69</f>
        <v>20.947755101999974</v>
      </c>
      <c r="W25" s="22">
        <v>22</v>
      </c>
      <c r="X25" s="32">
        <f>U77-U75</f>
        <v>228.26877551000052</v>
      </c>
      <c r="Y25" s="22">
        <v>24</v>
      </c>
      <c r="Z25" s="32">
        <f t="shared" si="7"/>
        <v>80.636462585000118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3"/>
        <v>36.477740949868327</v>
      </c>
      <c r="G26" s="13">
        <f t="shared" si="0"/>
        <v>34.333625284037204</v>
      </c>
      <c r="H26" s="37">
        <f t="shared" si="1"/>
        <v>6.2449439815724626</v>
      </c>
      <c r="I26" s="13"/>
      <c r="J26" s="11" t="s">
        <v>37</v>
      </c>
      <c r="K26" s="11" t="s">
        <v>64</v>
      </c>
      <c r="L26" s="19">
        <v>37.5</v>
      </c>
      <c r="M26" s="32">
        <f t="shared" si="4"/>
        <v>61.681451247000041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2"/>
        <v>166.89160997699992</v>
      </c>
      <c r="T26" s="11" t="s">
        <v>116</v>
      </c>
      <c r="U26" s="64">
        <v>1545.312380952</v>
      </c>
      <c r="V26" s="32">
        <f>U73-U72</f>
        <v>61.681451247000041</v>
      </c>
      <c r="W26" s="22">
        <v>23</v>
      </c>
      <c r="X26" s="2">
        <f>SUM(X2:X25)</f>
        <v>4037.1762131530013</v>
      </c>
      <c r="Z26" s="32">
        <f t="shared" si="7"/>
        <v>166.89160997699992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3"/>
        <v>52.045087384439782</v>
      </c>
      <c r="G27" s="13">
        <f t="shared" si="0"/>
        <v>48.101191130799066</v>
      </c>
      <c r="H27" s="37">
        <f t="shared" si="1"/>
        <v>8.199165469554142</v>
      </c>
      <c r="I27" s="13"/>
      <c r="J27" s="11" t="s">
        <v>37</v>
      </c>
      <c r="K27" s="11" t="s">
        <v>65</v>
      </c>
      <c r="L27" s="19">
        <v>90</v>
      </c>
      <c r="M27" s="32">
        <f t="shared" si="4"/>
        <v>103.75619047600003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2"/>
        <v>228.26877551000052</v>
      </c>
      <c r="T27" s="11" t="s">
        <v>117</v>
      </c>
      <c r="U27" s="64">
        <v>1592.183718821</v>
      </c>
      <c r="V27" s="32">
        <f>U76-U75</f>
        <v>103.75619047600003</v>
      </c>
      <c r="W27" s="22">
        <v>24</v>
      </c>
      <c r="X27" s="32">
        <f t="shared" ref="X27:X32" si="8">U33-U32</f>
        <v>29.511111112000208</v>
      </c>
      <c r="Y27" s="43" t="str">
        <f>W12</f>
        <v>11a</v>
      </c>
      <c r="Z27" s="32">
        <f t="shared" si="7"/>
        <v>228.26877551000052</v>
      </c>
      <c r="AA27" s="21">
        <v>24</v>
      </c>
      <c r="AC27" s="65"/>
    </row>
    <row r="28" spans="1:29" x14ac:dyDescent="0.3">
      <c r="T28" s="11" t="s">
        <v>118</v>
      </c>
      <c r="U28" s="64">
        <v>1714.9968253970001</v>
      </c>
      <c r="X28" s="32">
        <f t="shared" si="8"/>
        <v>23.210884352999983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1718.8542403629999</v>
      </c>
      <c r="X29" s="32">
        <f t="shared" si="8"/>
        <v>61.429750566999928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1755.911791383</v>
      </c>
      <c r="X30" s="32">
        <f t="shared" si="8"/>
        <v>34.17596371899981</v>
      </c>
      <c r="Y30" s="21" t="s">
        <v>69</v>
      </c>
      <c r="AC30" s="65"/>
    </row>
    <row r="31" spans="1:29" x14ac:dyDescent="0.3">
      <c r="T31" s="11" t="s">
        <v>121</v>
      </c>
      <c r="U31" s="64">
        <v>1907.780498866</v>
      </c>
      <c r="X31" s="32">
        <f t="shared" si="8"/>
        <v>23.920816327000011</v>
      </c>
      <c r="Y31" s="21" t="s">
        <v>70</v>
      </c>
      <c r="AC31" s="65"/>
    </row>
    <row r="32" spans="1:29" x14ac:dyDescent="0.3">
      <c r="T32" s="11" t="s">
        <v>122</v>
      </c>
      <c r="U32" s="64">
        <v>1911.8984126979999</v>
      </c>
      <c r="X32" s="32">
        <f t="shared" si="8"/>
        <v>81.084807256000204</v>
      </c>
      <c r="Y32" s="21" t="s">
        <v>71</v>
      </c>
      <c r="AC32" s="65"/>
    </row>
    <row r="33" spans="20:29" x14ac:dyDescent="0.3">
      <c r="T33" s="11" t="s">
        <v>123</v>
      </c>
      <c r="U33" s="64">
        <v>1941.4095238100001</v>
      </c>
      <c r="AC33" s="65"/>
    </row>
    <row r="34" spans="20:29" x14ac:dyDescent="0.3">
      <c r="T34" s="11" t="s">
        <v>124</v>
      </c>
      <c r="U34" s="64">
        <v>1964.6204081630001</v>
      </c>
      <c r="AC34" s="65"/>
    </row>
    <row r="35" spans="20:29" x14ac:dyDescent="0.3">
      <c r="T35" s="11" t="s">
        <v>125</v>
      </c>
      <c r="U35" s="64">
        <v>2026.05015873</v>
      </c>
      <c r="AC35" s="65"/>
    </row>
    <row r="36" spans="20:29" x14ac:dyDescent="0.3">
      <c r="T36" s="11" t="s">
        <v>126</v>
      </c>
      <c r="U36" s="64">
        <v>2060.2261224489998</v>
      </c>
      <c r="AC36" s="65"/>
    </row>
    <row r="37" spans="20:29" x14ac:dyDescent="0.3">
      <c r="T37" s="11" t="s">
        <v>127</v>
      </c>
      <c r="U37" s="64">
        <v>2084.1469387759998</v>
      </c>
      <c r="AC37" s="65"/>
    </row>
    <row r="38" spans="20:29" x14ac:dyDescent="0.3">
      <c r="T38" s="11" t="s">
        <v>128</v>
      </c>
      <c r="U38" s="64">
        <v>2165.231746032</v>
      </c>
      <c r="AC38" s="65"/>
    </row>
    <row r="39" spans="20:29" x14ac:dyDescent="0.3">
      <c r="T39" s="11" t="s">
        <v>129</v>
      </c>
      <c r="U39" s="64">
        <v>2172.3918367350002</v>
      </c>
      <c r="AC39" s="65"/>
    </row>
    <row r="40" spans="20:29" x14ac:dyDescent="0.3">
      <c r="T40" s="11" t="s">
        <v>130</v>
      </c>
      <c r="U40" s="64">
        <v>2207.3492970520001</v>
      </c>
      <c r="AC40" s="65"/>
    </row>
    <row r="41" spans="20:29" x14ac:dyDescent="0.3">
      <c r="T41" s="11" t="s">
        <v>131</v>
      </c>
      <c r="U41" s="64">
        <v>2326.363718821</v>
      </c>
      <c r="AC41" s="65"/>
    </row>
    <row r="42" spans="20:29" x14ac:dyDescent="0.3">
      <c r="T42" s="11" t="s">
        <v>132</v>
      </c>
      <c r="U42" s="64">
        <v>2337.9638095240002</v>
      </c>
      <c r="AC42" s="65"/>
    </row>
    <row r="43" spans="20:29" x14ac:dyDescent="0.3">
      <c r="T43" s="11" t="s">
        <v>133</v>
      </c>
      <c r="U43" s="64">
        <v>2366.2846258499999</v>
      </c>
      <c r="AC43" s="65"/>
    </row>
    <row r="44" spans="20:29" x14ac:dyDescent="0.3">
      <c r="T44" s="11" t="s">
        <v>134</v>
      </c>
      <c r="U44" s="64">
        <v>2471.7815873019999</v>
      </c>
      <c r="AC44" s="65"/>
    </row>
    <row r="45" spans="20:29" x14ac:dyDescent="0.3">
      <c r="T45" s="11" t="s">
        <v>135</v>
      </c>
      <c r="U45" s="64">
        <v>2476.5453061220001</v>
      </c>
      <c r="AC45" s="65"/>
    </row>
    <row r="46" spans="20:29" x14ac:dyDescent="0.3">
      <c r="T46" s="11" t="s">
        <v>136</v>
      </c>
      <c r="U46" s="64">
        <v>2531.1957142860001</v>
      </c>
      <c r="AC46" s="65"/>
    </row>
    <row r="47" spans="20:29" x14ac:dyDescent="0.3">
      <c r="T47" s="11" t="s">
        <v>137</v>
      </c>
      <c r="U47" s="64">
        <v>2676.0997732430001</v>
      </c>
      <c r="AC47" s="65"/>
    </row>
    <row r="48" spans="20:29" x14ac:dyDescent="0.3">
      <c r="T48" s="11" t="s">
        <v>138</v>
      </c>
      <c r="U48" s="64">
        <v>2680.1333333329999</v>
      </c>
      <c r="AC48" s="65"/>
    </row>
    <row r="49" spans="20:29" x14ac:dyDescent="0.3">
      <c r="T49" s="11" t="s">
        <v>139</v>
      </c>
      <c r="U49" s="64">
        <v>2703.473197279</v>
      </c>
      <c r="AC49" s="65"/>
    </row>
    <row r="50" spans="20:29" x14ac:dyDescent="0.3">
      <c r="T50" s="11" t="s">
        <v>140</v>
      </c>
      <c r="U50" s="64">
        <v>2768.4919727890001</v>
      </c>
      <c r="AC50" s="65"/>
    </row>
    <row r="51" spans="20:29" x14ac:dyDescent="0.3">
      <c r="T51" s="11" t="s">
        <v>141</v>
      </c>
      <c r="U51" s="64">
        <v>2772.8371428569999</v>
      </c>
      <c r="AC51" s="65"/>
    </row>
    <row r="52" spans="20:29" x14ac:dyDescent="0.3">
      <c r="T52" s="11" t="s">
        <v>142</v>
      </c>
      <c r="U52" s="64">
        <v>2805.852879819</v>
      </c>
      <c r="AC52" s="65"/>
    </row>
    <row r="53" spans="20:29" x14ac:dyDescent="0.3">
      <c r="T53" s="11" t="s">
        <v>143</v>
      </c>
      <c r="U53" s="64">
        <v>2909.0481632649999</v>
      </c>
      <c r="AC53" s="65"/>
    </row>
    <row r="54" spans="20:29" x14ac:dyDescent="0.3">
      <c r="T54" s="11" t="s">
        <v>144</v>
      </c>
      <c r="U54" s="64">
        <v>2915.1985487530001</v>
      </c>
      <c r="AC54" s="65"/>
    </row>
    <row r="55" spans="20:29" x14ac:dyDescent="0.3">
      <c r="T55" s="11" t="s">
        <v>145</v>
      </c>
      <c r="U55" s="64">
        <v>2961.65755102</v>
      </c>
      <c r="AC55" s="65"/>
    </row>
    <row r="56" spans="20:29" x14ac:dyDescent="0.3">
      <c r="T56" s="11" t="s">
        <v>146</v>
      </c>
      <c r="U56" s="64">
        <v>3094.4653061220001</v>
      </c>
      <c r="AC56" s="65"/>
    </row>
    <row r="57" spans="20:29" x14ac:dyDescent="0.3">
      <c r="T57" s="11" t="s">
        <v>147</v>
      </c>
      <c r="U57" s="64">
        <v>3097.6326530609999</v>
      </c>
      <c r="AC57" s="65"/>
    </row>
    <row r="58" spans="20:29" x14ac:dyDescent="0.3">
      <c r="T58" s="11" t="s">
        <v>148</v>
      </c>
      <c r="U58" s="64">
        <v>3118.3832653059999</v>
      </c>
      <c r="AC58" s="65"/>
    </row>
    <row r="59" spans="20:29" x14ac:dyDescent="0.3">
      <c r="T59" s="11" t="s">
        <v>149</v>
      </c>
      <c r="U59" s="64">
        <v>3148.4807256240001</v>
      </c>
      <c r="AC59" s="65"/>
    </row>
    <row r="60" spans="20:29" x14ac:dyDescent="0.3">
      <c r="T60" s="11" t="s">
        <v>150</v>
      </c>
      <c r="U60" s="64">
        <v>3151.0260317460002</v>
      </c>
      <c r="AC60" s="65"/>
    </row>
    <row r="61" spans="20:29" x14ac:dyDescent="0.3">
      <c r="T61" s="11" t="s">
        <v>151</v>
      </c>
      <c r="U61" s="64">
        <v>3185.6282993200002</v>
      </c>
      <c r="AC61" s="65"/>
    </row>
    <row r="62" spans="20:29" x14ac:dyDescent="0.3">
      <c r="T62" s="11" t="s">
        <v>152</v>
      </c>
      <c r="U62" s="64">
        <v>3235.500408163</v>
      </c>
      <c r="AC62" s="65"/>
    </row>
    <row r="63" spans="20:29" x14ac:dyDescent="0.3">
      <c r="T63" s="11" t="s">
        <v>153</v>
      </c>
      <c r="U63" s="64">
        <v>3240.8025396829998</v>
      </c>
      <c r="AC63" s="65"/>
    </row>
    <row r="64" spans="20:29" x14ac:dyDescent="0.3">
      <c r="T64" s="11" t="s">
        <v>154</v>
      </c>
      <c r="U64" s="64">
        <v>3280.627664399</v>
      </c>
      <c r="AC64" s="65"/>
    </row>
    <row r="65" spans="20:29" x14ac:dyDescent="0.3">
      <c r="T65" s="11" t="s">
        <v>155</v>
      </c>
      <c r="U65" s="64">
        <v>3433.9758730160002</v>
      </c>
      <c r="AC65" s="65"/>
    </row>
    <row r="66" spans="20:29" x14ac:dyDescent="0.3">
      <c r="T66" s="11" t="s">
        <v>156</v>
      </c>
      <c r="U66" s="64">
        <v>3440.5229931969998</v>
      </c>
      <c r="AC66" s="65"/>
    </row>
    <row r="67" spans="20:29" x14ac:dyDescent="0.3">
      <c r="T67" s="11" t="s">
        <v>157</v>
      </c>
      <c r="U67" s="64">
        <v>3502.7011337869999</v>
      </c>
      <c r="AC67" s="65"/>
    </row>
    <row r="68" spans="20:29" x14ac:dyDescent="0.3">
      <c r="T68" s="11" t="s">
        <v>158</v>
      </c>
      <c r="U68" s="64">
        <v>3669.0082539680002</v>
      </c>
      <c r="AC68" s="65"/>
    </row>
    <row r="69" spans="20:29" x14ac:dyDescent="0.3">
      <c r="T69" s="11" t="s">
        <v>159</v>
      </c>
      <c r="U69" s="64">
        <v>3671.835918367</v>
      </c>
      <c r="AC69" s="65"/>
    </row>
    <row r="70" spans="20:29" x14ac:dyDescent="0.3">
      <c r="T70" s="11" t="s">
        <v>160</v>
      </c>
      <c r="U70" s="64">
        <v>3692.783673469</v>
      </c>
      <c r="AC70" s="65"/>
    </row>
    <row r="71" spans="20:29" x14ac:dyDescent="0.3">
      <c r="T71" s="11" t="s">
        <v>161</v>
      </c>
      <c r="U71" s="64">
        <v>3752.4723809520001</v>
      </c>
      <c r="AC71" s="65"/>
    </row>
    <row r="72" spans="20:29" x14ac:dyDescent="0.3">
      <c r="T72" s="11" t="s">
        <v>162</v>
      </c>
      <c r="U72" s="64">
        <v>3756.816326531</v>
      </c>
      <c r="AC72" s="65"/>
    </row>
    <row r="73" spans="20:29" x14ac:dyDescent="0.3">
      <c r="T73" s="11" t="s">
        <v>163</v>
      </c>
      <c r="U73" s="64">
        <v>3818.497777778</v>
      </c>
      <c r="AC73" s="65"/>
    </row>
    <row r="74" spans="20:29" x14ac:dyDescent="0.3">
      <c r="T74" s="11" t="s">
        <v>164</v>
      </c>
      <c r="U74" s="64">
        <v>3923.7079365079999</v>
      </c>
      <c r="AC74" s="65"/>
    </row>
    <row r="75" spans="20:29" x14ac:dyDescent="0.3">
      <c r="T75" s="11" t="s">
        <v>165</v>
      </c>
      <c r="U75" s="64">
        <v>3928.1741496599998</v>
      </c>
      <c r="AC75" s="65"/>
    </row>
    <row r="76" spans="20:29" x14ac:dyDescent="0.3">
      <c r="T76" s="11" t="s">
        <v>166</v>
      </c>
      <c r="U76" s="64">
        <v>4031.9303401359998</v>
      </c>
      <c r="AC76" s="65"/>
    </row>
    <row r="77" spans="20:29" x14ac:dyDescent="0.3">
      <c r="T77" s="11" t="s">
        <v>167</v>
      </c>
      <c r="U77" s="64">
        <v>4156.4429251700003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Tabelle88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4.218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4.109375" style="9" bestFit="1" customWidth="1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4.21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239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239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45.125421482446036</v>
      </c>
      <c r="G2" s="13">
        <f t="shared" ref="G2:G27" si="1">Q2/R2*60</f>
        <v>44.43044260124887</v>
      </c>
      <c r="H2" s="37">
        <f t="shared" ref="H2:H27" si="2">(F2-G2)/G2*100</f>
        <v>1.5641952690735317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37.229569161000001</v>
      </c>
      <c r="N2" s="21">
        <v>1</v>
      </c>
      <c r="O2" s="11" t="s">
        <v>37</v>
      </c>
      <c r="P2" s="19">
        <v>136.5</v>
      </c>
      <c r="Q2" s="19">
        <f>P2*2</f>
        <v>273</v>
      </c>
      <c r="R2" s="32">
        <f t="shared" ref="R2:R27" si="4">Z2</f>
        <v>368.66614512500001</v>
      </c>
      <c r="T2" s="11" t="s">
        <v>92</v>
      </c>
      <c r="U2" s="64">
        <v>0.96145124699999995</v>
      </c>
      <c r="V2" s="32">
        <f>U3-U2</f>
        <v>37.229569161000001</v>
      </c>
      <c r="W2" s="22">
        <v>1</v>
      </c>
      <c r="X2" s="32">
        <f>U4-U2</f>
        <v>368.66614512500001</v>
      </c>
      <c r="Y2" s="22">
        <v>1</v>
      </c>
      <c r="Z2" s="32">
        <f>X2</f>
        <v>368.66614512500001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65.220021780242547</v>
      </c>
      <c r="G3" s="13">
        <f t="shared" si="1"/>
        <v>59.478804248055141</v>
      </c>
      <c r="H3" s="37">
        <f t="shared" si="2"/>
        <v>9.652543632591831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40.478367347000017</v>
      </c>
      <c r="N3" s="21">
        <v>2</v>
      </c>
      <c r="O3" s="11" t="s">
        <v>32</v>
      </c>
      <c r="P3" s="23">
        <v>50.916699999999999</v>
      </c>
      <c r="Q3" s="19">
        <f>P3*2</f>
        <v>101.8334</v>
      </c>
      <c r="R3" s="32">
        <f t="shared" si="4"/>
        <v>102.72573696199998</v>
      </c>
      <c r="T3" s="11" t="s">
        <v>93</v>
      </c>
      <c r="U3" s="64">
        <v>38.191020408</v>
      </c>
      <c r="V3" s="32">
        <f>U6-U5</f>
        <v>40.478367347000017</v>
      </c>
      <c r="W3" s="22">
        <v>2</v>
      </c>
      <c r="X3" s="32">
        <f>U7-U5</f>
        <v>102.72573696199998</v>
      </c>
      <c r="Y3" s="22">
        <v>2</v>
      </c>
      <c r="Z3" s="32">
        <f t="shared" ref="Z3:Z11" si="5">X3</f>
        <v>102.72573696199998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45.199008087453521</v>
      </c>
      <c r="G4" s="13">
        <f t="shared" si="1"/>
        <v>44.185479062221084</v>
      </c>
      <c r="H4" s="37">
        <f t="shared" si="2"/>
        <v>2.2938056726853771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43.142539681999949</v>
      </c>
      <c r="N4" s="21">
        <v>3</v>
      </c>
      <c r="O4" s="11" t="s">
        <v>39</v>
      </c>
      <c r="P4" s="19">
        <v>54.75</v>
      </c>
      <c r="Q4" s="19">
        <f>P4*2</f>
        <v>109.5</v>
      </c>
      <c r="R4" s="32">
        <f t="shared" si="4"/>
        <v>148.69138321999998</v>
      </c>
      <c r="T4" s="11" t="s">
        <v>94</v>
      </c>
      <c r="U4" s="64">
        <v>369.62759637200003</v>
      </c>
      <c r="V4" s="32">
        <f>U9-U8</f>
        <v>43.142539681999949</v>
      </c>
      <c r="W4" s="22">
        <v>3</v>
      </c>
      <c r="X4" s="32">
        <f>U10-U8</f>
        <v>148.69138321999998</v>
      </c>
      <c r="Y4" s="22">
        <v>3</v>
      </c>
      <c r="Z4" s="32">
        <f t="shared" si="5"/>
        <v>148.69138321999998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176.84519438062887</v>
      </c>
      <c r="G5" s="13">
        <f t="shared" si="1"/>
        <v>162.14376939895797</v>
      </c>
      <c r="H5" s="37">
        <f t="shared" si="2"/>
        <v>9.0669071257975684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29.856621314999984</v>
      </c>
      <c r="N5" s="21">
        <v>4</v>
      </c>
      <c r="O5" s="11" t="s">
        <v>37</v>
      </c>
      <c r="P5" s="19">
        <v>109</v>
      </c>
      <c r="Q5" s="19">
        <f>P5*4</f>
        <v>436</v>
      </c>
      <c r="R5" s="32">
        <f t="shared" si="4"/>
        <v>161.33829931900004</v>
      </c>
      <c r="T5" s="11" t="s">
        <v>95</v>
      </c>
      <c r="U5" s="64">
        <v>374.19265306099999</v>
      </c>
      <c r="V5" s="32">
        <f>U12-U11</f>
        <v>29.856621314999984</v>
      </c>
      <c r="W5" s="22">
        <v>4</v>
      </c>
      <c r="X5" s="32">
        <f>U13-U11</f>
        <v>161.33829931900004</v>
      </c>
      <c r="Y5" s="22">
        <v>4</v>
      </c>
      <c r="Z5" s="32">
        <f t="shared" si="5"/>
        <v>161.33829931900004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49.958407670719957</v>
      </c>
      <c r="G6" s="13">
        <f t="shared" si="1"/>
        <v>50.367178461245189</v>
      </c>
      <c r="H6" s="37">
        <f t="shared" si="2"/>
        <v>-0.81158167483961507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82.86893423999993</v>
      </c>
      <c r="N6" s="21">
        <v>5</v>
      </c>
      <c r="O6" s="11" t="s">
        <v>37</v>
      </c>
      <c r="P6" s="19">
        <v>82</v>
      </c>
      <c r="Q6" s="19">
        <f>P6*3</f>
        <v>246</v>
      </c>
      <c r="R6" s="32">
        <f t="shared" si="4"/>
        <v>293.04798185900006</v>
      </c>
      <c r="T6" s="11" t="s">
        <v>96</v>
      </c>
      <c r="U6" s="64">
        <v>414.671020408</v>
      </c>
      <c r="V6" s="32">
        <f>U15-U14</f>
        <v>82.86893423999993</v>
      </c>
      <c r="W6" s="22">
        <v>5</v>
      </c>
      <c r="X6" s="32">
        <f>U16-U14</f>
        <v>293.04798185900006</v>
      </c>
      <c r="Y6" s="22">
        <v>5</v>
      </c>
      <c r="Z6" s="32">
        <f t="shared" si="5"/>
        <v>293.04798185900006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40.701270016610422</v>
      </c>
      <c r="G7" s="25">
        <f t="shared" si="1"/>
        <v>40.139508981183077</v>
      </c>
      <c r="H7" s="37">
        <f t="shared" si="2"/>
        <v>1.3995214433008936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57.492063491999943</v>
      </c>
      <c r="N7" s="21">
        <v>6</v>
      </c>
      <c r="O7" s="11" t="s">
        <v>37</v>
      </c>
      <c r="P7" s="19">
        <v>60</v>
      </c>
      <c r="Q7" s="19">
        <f>P7*3</f>
        <v>180</v>
      </c>
      <c r="R7" s="32">
        <f t="shared" si="4"/>
        <v>269.06158730199991</v>
      </c>
      <c r="T7" s="11" t="s">
        <v>97</v>
      </c>
      <c r="U7" s="64">
        <v>476.91839002299997</v>
      </c>
      <c r="V7" s="32">
        <f>U18-U17</f>
        <v>57.492063491999943</v>
      </c>
      <c r="W7" s="22">
        <v>6</v>
      </c>
      <c r="X7" s="32">
        <f>U19-U17</f>
        <v>269.06158730199991</v>
      </c>
      <c r="Y7" s="22">
        <v>6</v>
      </c>
      <c r="Z7" s="32">
        <f t="shared" si="5"/>
        <v>269.06158730199991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39.023095301507894</v>
      </c>
      <c r="G8" s="25">
        <f t="shared" si="1"/>
        <v>40.124625606680233</v>
      </c>
      <c r="H8" s="37">
        <f t="shared" si="2"/>
        <v>-2.7452724817174334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61.50204081600009</v>
      </c>
      <c r="N8" s="21">
        <v>7</v>
      </c>
      <c r="O8" s="11" t="s">
        <v>37</v>
      </c>
      <c r="P8" s="19">
        <v>74</v>
      </c>
      <c r="Q8" s="19">
        <f>P8*2</f>
        <v>148</v>
      </c>
      <c r="R8" s="32">
        <f t="shared" si="4"/>
        <v>221.31047619100013</v>
      </c>
      <c r="T8" s="11" t="s">
        <v>98</v>
      </c>
      <c r="U8" s="64">
        <v>481.51269841300001</v>
      </c>
      <c r="V8" s="32">
        <f>U21-U20</f>
        <v>61.50204081600009</v>
      </c>
      <c r="W8" s="22">
        <v>7</v>
      </c>
      <c r="X8" s="32">
        <f>U22-U20</f>
        <v>221.31047619100013</v>
      </c>
      <c r="Y8" s="22">
        <v>7</v>
      </c>
      <c r="Z8" s="32">
        <f t="shared" si="5"/>
        <v>221.31047619100013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122.60889606041277</v>
      </c>
      <c r="G9" s="25">
        <f t="shared" si="1"/>
        <v>98.086503556329177</v>
      </c>
      <c r="H9" s="41">
        <f t="shared" si="2"/>
        <v>25.00078157032161</v>
      </c>
      <c r="I9" s="13"/>
      <c r="J9" s="11" t="s">
        <v>37</v>
      </c>
      <c r="K9" s="11" t="s">
        <v>40</v>
      </c>
      <c r="L9" s="19">
        <v>76</v>
      </c>
      <c r="M9" s="32">
        <f t="shared" si="3"/>
        <v>37.19142857099996</v>
      </c>
      <c r="N9" s="21">
        <v>8</v>
      </c>
      <c r="O9" s="11" t="s">
        <v>37</v>
      </c>
      <c r="P9" s="19">
        <v>69</v>
      </c>
      <c r="Q9" s="19">
        <f>P9*3</f>
        <v>207</v>
      </c>
      <c r="R9" s="32">
        <f t="shared" si="4"/>
        <v>126.62292516999992</v>
      </c>
      <c r="T9" s="11" t="s">
        <v>99</v>
      </c>
      <c r="U9" s="64">
        <v>524.65523809499996</v>
      </c>
      <c r="V9" s="32">
        <f>U24-U23</f>
        <v>37.19142857099996</v>
      </c>
      <c r="W9" s="22">
        <v>8</v>
      </c>
      <c r="X9" s="32">
        <f>U25-U23</f>
        <v>126.62292516999992</v>
      </c>
      <c r="Y9" s="22">
        <v>8</v>
      </c>
      <c r="Z9" s="32">
        <f t="shared" si="5"/>
        <v>126.62292516999992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50.706343083029189</v>
      </c>
      <c r="G10" s="25">
        <f t="shared" si="1"/>
        <v>47.863935810004236</v>
      </c>
      <c r="H10" s="37">
        <f t="shared" si="2"/>
        <v>5.9385155543996246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46.148072562999914</v>
      </c>
      <c r="N10" s="21">
        <v>9</v>
      </c>
      <c r="O10" s="11" t="s">
        <v>41</v>
      </c>
      <c r="P10" s="19">
        <v>43</v>
      </c>
      <c r="Q10" s="19">
        <f>P10*3</f>
        <v>129</v>
      </c>
      <c r="R10" s="32">
        <f t="shared" si="4"/>
        <v>161.70839002299999</v>
      </c>
      <c r="T10" s="11" t="s">
        <v>100</v>
      </c>
      <c r="U10" s="64">
        <v>630.20408163299999</v>
      </c>
      <c r="V10" s="32">
        <f>U27-U26</f>
        <v>46.148072562999914</v>
      </c>
      <c r="W10" s="22">
        <v>9</v>
      </c>
      <c r="X10" s="32">
        <f>U28-U26</f>
        <v>161.70839002299999</v>
      </c>
      <c r="Y10" s="22">
        <v>9</v>
      </c>
      <c r="Z10" s="32">
        <f t="shared" si="5"/>
        <v>161.70839002299999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38.878848370498893</v>
      </c>
      <c r="G11" s="25">
        <f t="shared" si="1"/>
        <v>39.824109173624464</v>
      </c>
      <c r="H11" s="37">
        <f t="shared" si="2"/>
        <v>-2.37358932249919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43.211156461999963</v>
      </c>
      <c r="N11" s="21">
        <v>10</v>
      </c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201.8877551019998</v>
      </c>
      <c r="T11" s="11" t="s">
        <v>101</v>
      </c>
      <c r="U11" s="64">
        <v>634.68571428600001</v>
      </c>
      <c r="V11" s="32">
        <f>U30-U29</f>
        <v>43.211156461999963</v>
      </c>
      <c r="W11" s="22">
        <v>10</v>
      </c>
      <c r="X11" s="32">
        <f>U31-U29</f>
        <v>201.8877551019998</v>
      </c>
      <c r="Y11" s="22">
        <v>10</v>
      </c>
      <c r="Z11" s="32">
        <f t="shared" si="5"/>
        <v>201.8877551019998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48.319437342884967</v>
      </c>
      <c r="G12" s="25">
        <f t="shared" si="1"/>
        <v>46.380978478142673</v>
      </c>
      <c r="H12" s="37">
        <f t="shared" si="2"/>
        <v>4.1794264121784437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34.768616780000229</v>
      </c>
      <c r="N12" s="21">
        <v>11</v>
      </c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74.599546485000246</v>
      </c>
      <c r="T12" s="11" t="s">
        <v>102</v>
      </c>
      <c r="U12" s="64">
        <v>664.54233560099999</v>
      </c>
      <c r="V12" s="32">
        <f>U33-U32</f>
        <v>34.768616780000229</v>
      </c>
      <c r="W12" s="22" t="s">
        <v>68</v>
      </c>
      <c r="X12" s="32">
        <f>U38-U32</f>
        <v>280.30040816300016</v>
      </c>
      <c r="Y12" s="22">
        <v>11</v>
      </c>
      <c r="Z12" s="32">
        <f>V12+X30</f>
        <v>74.599546485000246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60.770862823648962</v>
      </c>
      <c r="G13" s="25">
        <f t="shared" si="1"/>
        <v>60.86414811352892</v>
      </c>
      <c r="H13" s="37">
        <f t="shared" si="2"/>
        <v>-0.15326804493501583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24.024671201999809</v>
      </c>
      <c r="N13" s="21" t="s">
        <v>42</v>
      </c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47.975691609999558</v>
      </c>
      <c r="T13" s="11" t="s">
        <v>103</v>
      </c>
      <c r="U13" s="64">
        <v>796.02401360500005</v>
      </c>
      <c r="V13" s="32">
        <f>U34-U33</f>
        <v>24.024671201999809</v>
      </c>
      <c r="W13" s="22" t="s">
        <v>42</v>
      </c>
      <c r="X13" s="32">
        <f>U41-U39</f>
        <v>186.12290249499983</v>
      </c>
      <c r="Y13" s="22">
        <v>12</v>
      </c>
      <c r="Z13" s="32">
        <f>V13+X31</f>
        <v>47.975691609999558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27.703598228204498</v>
      </c>
      <c r="G14" s="25">
        <f t="shared" si="1"/>
        <v>26.628597060248822</v>
      </c>
      <c r="H14" s="37">
        <f t="shared" si="2"/>
        <v>4.0370176675978113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73.636643991000255</v>
      </c>
      <c r="N14" s="21" t="s">
        <v>43</v>
      </c>
      <c r="O14" s="11" t="s">
        <v>37</v>
      </c>
      <c r="P14" s="19">
        <v>35</v>
      </c>
      <c r="Q14" s="19">
        <f t="shared" si="6"/>
        <v>70</v>
      </c>
      <c r="R14" s="32">
        <f t="shared" si="4"/>
        <v>157.72517006800035</v>
      </c>
      <c r="T14" s="11" t="s">
        <v>104</v>
      </c>
      <c r="U14" s="64">
        <v>803.19836734700004</v>
      </c>
      <c r="V14" s="32">
        <f>U35-U34</f>
        <v>73.636643991000255</v>
      </c>
      <c r="W14" s="22" t="s">
        <v>43</v>
      </c>
      <c r="X14" s="32">
        <f>U44-U42</f>
        <v>135.63845804899984</v>
      </c>
      <c r="Y14" s="22">
        <v>13</v>
      </c>
      <c r="Z14" s="32">
        <f>V14+X32</f>
        <v>157.72517006800035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31.445445606879844</v>
      </c>
      <c r="G15" s="25">
        <f t="shared" si="1"/>
        <v>30.947293013307387</v>
      </c>
      <c r="H15" s="37">
        <f t="shared" si="2"/>
        <v>1.6096806701582909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49.609727892000137</v>
      </c>
      <c r="N15" s="21">
        <v>12</v>
      </c>
      <c r="O15" s="11" t="s">
        <v>37</v>
      </c>
      <c r="P15" s="19">
        <v>48</v>
      </c>
      <c r="Q15" s="19">
        <f t="shared" si="6"/>
        <v>96</v>
      </c>
      <c r="R15" s="32">
        <f t="shared" si="4"/>
        <v>186.12290249499983</v>
      </c>
      <c r="T15" s="11" t="s">
        <v>105</v>
      </c>
      <c r="U15" s="64">
        <v>886.06730158699997</v>
      </c>
      <c r="V15" s="32">
        <f>U40-U39</f>
        <v>49.609727892000137</v>
      </c>
      <c r="W15" s="22">
        <v>12</v>
      </c>
      <c r="X15" s="32">
        <f>U47-U45</f>
        <v>181.09360544200035</v>
      </c>
      <c r="Y15" s="22">
        <v>14</v>
      </c>
      <c r="Z15" s="32">
        <f t="shared" ref="Z15:Z27" si="7">X13</f>
        <v>186.12290249499983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92.448616873174544</v>
      </c>
      <c r="G16" s="25">
        <f t="shared" si="1"/>
        <v>82.572422018790306</v>
      </c>
      <c r="H16" s="41">
        <f t="shared" si="2"/>
        <v>11.960645713089045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29.854421768000066</v>
      </c>
      <c r="N16" s="21">
        <v>13</v>
      </c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135.63845804899984</v>
      </c>
      <c r="T16" s="11" t="s">
        <v>106</v>
      </c>
      <c r="U16" s="64">
        <v>1096.2463492060001</v>
      </c>
      <c r="V16" s="32">
        <f>U43-U42</f>
        <v>29.854421768000066</v>
      </c>
      <c r="W16" s="22">
        <v>13</v>
      </c>
      <c r="X16" s="32">
        <f>U50-U48</f>
        <v>146.84394557799988</v>
      </c>
      <c r="Y16" s="22">
        <v>15</v>
      </c>
      <c r="Z16" s="32">
        <f t="shared" si="7"/>
        <v>135.63845804899984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43.180071944996293</v>
      </c>
      <c r="G17" s="13">
        <f t="shared" si="1"/>
        <v>43.485798301818896</v>
      </c>
      <c r="H17" s="37">
        <f t="shared" si="2"/>
        <v>-0.7030487395003524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54.53904761900003</v>
      </c>
      <c r="N17" s="21">
        <v>14</v>
      </c>
      <c r="O17" s="11" t="s">
        <v>37</v>
      </c>
      <c r="P17" s="19">
        <v>43.75</v>
      </c>
      <c r="Q17" s="19">
        <f>P17*3</f>
        <v>131.25</v>
      </c>
      <c r="R17" s="32">
        <f t="shared" si="4"/>
        <v>181.09360544200035</v>
      </c>
      <c r="T17" s="11" t="s">
        <v>107</v>
      </c>
      <c r="U17" s="64">
        <v>1101.452154195</v>
      </c>
      <c r="V17" s="32">
        <f>U46-U45</f>
        <v>54.53904761900003</v>
      </c>
      <c r="W17" s="22">
        <v>14</v>
      </c>
      <c r="X17" s="32">
        <f>U53-U51</f>
        <v>119.30596371899992</v>
      </c>
      <c r="Y17" s="22">
        <v>16</v>
      </c>
      <c r="Z17" s="32">
        <f t="shared" si="7"/>
        <v>181.09360544200035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36.844116248117601</v>
      </c>
      <c r="G18" s="13">
        <f t="shared" si="1"/>
        <v>35.139344558534326</v>
      </c>
      <c r="H18" s="37">
        <f t="shared" si="2"/>
        <v>4.8514612637225056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40.712063492000198</v>
      </c>
      <c r="N18" s="21">
        <v>15</v>
      </c>
      <c r="O18" s="11" t="s">
        <v>37</v>
      </c>
      <c r="P18" s="19">
        <v>43</v>
      </c>
      <c r="Q18" s="19">
        <f>P18*2</f>
        <v>86</v>
      </c>
      <c r="R18" s="32">
        <f t="shared" si="4"/>
        <v>146.84394557799988</v>
      </c>
      <c r="T18" s="11" t="s">
        <v>108</v>
      </c>
      <c r="U18" s="64">
        <v>1158.944217687</v>
      </c>
      <c r="V18" s="32">
        <f>U49-U48</f>
        <v>40.712063492000198</v>
      </c>
      <c r="W18" s="22">
        <v>15</v>
      </c>
      <c r="X18" s="32">
        <f>U56-U54</f>
        <v>180.38433106500042</v>
      </c>
      <c r="Y18" s="22">
        <v>17</v>
      </c>
      <c r="Z18" s="32">
        <f t="shared" si="7"/>
        <v>146.84394557799988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80.57462365194759</v>
      </c>
      <c r="G19" s="25">
        <f t="shared" si="1"/>
        <v>71.161472028308481</v>
      </c>
      <c r="H19" s="41">
        <f t="shared" si="2"/>
        <v>13.227876483351128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27.179773243</v>
      </c>
      <c r="N19" s="21">
        <v>16</v>
      </c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119.30596371899992</v>
      </c>
      <c r="T19" s="11" t="s">
        <v>109</v>
      </c>
      <c r="U19" s="64">
        <v>1370.513741497</v>
      </c>
      <c r="V19" s="32">
        <f>U52-U51</f>
        <v>27.179773243</v>
      </c>
      <c r="W19" s="22">
        <v>16</v>
      </c>
      <c r="X19" s="32">
        <f>U59-U57</f>
        <v>49.297482992999903</v>
      </c>
      <c r="Y19" s="22">
        <v>18</v>
      </c>
      <c r="Z19" s="32">
        <f t="shared" si="7"/>
        <v>119.30596371899992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65.329387070331649</v>
      </c>
      <c r="G20" s="25">
        <f t="shared" si="1"/>
        <v>65.1941326087927</v>
      </c>
      <c r="H20" s="37">
        <f t="shared" si="2"/>
        <v>0.2074641629954094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51.431678004000332</v>
      </c>
      <c r="N20" s="21">
        <v>17</v>
      </c>
      <c r="O20" s="11" t="s">
        <v>32</v>
      </c>
      <c r="P20" s="19">
        <v>49</v>
      </c>
      <c r="Q20" s="19">
        <f>P20*4</f>
        <v>196</v>
      </c>
      <c r="R20" s="32">
        <f t="shared" si="4"/>
        <v>180.38433106500042</v>
      </c>
      <c r="T20" s="11" t="s">
        <v>110</v>
      </c>
      <c r="U20" s="64">
        <v>1374.8103401359999</v>
      </c>
      <c r="V20" s="32">
        <f>U55-U54</f>
        <v>51.431678004000332</v>
      </c>
      <c r="W20" s="22">
        <v>17</v>
      </c>
      <c r="X20" s="32">
        <f>U62-U60</f>
        <v>87.774648525999964</v>
      </c>
      <c r="Y20" s="22">
        <v>19</v>
      </c>
      <c r="Z20" s="32">
        <f t="shared" si="7"/>
        <v>180.38433106500042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97.020913137189922</v>
      </c>
      <c r="G21" s="25">
        <f t="shared" si="1"/>
        <v>91.282550888835175</v>
      </c>
      <c r="H21" s="37">
        <f t="shared" si="2"/>
        <v>6.2863736743542393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21.026394557999993</v>
      </c>
      <c r="N21" s="21">
        <v>18</v>
      </c>
      <c r="O21" s="11" t="s">
        <v>37</v>
      </c>
      <c r="P21" s="19">
        <v>18.75</v>
      </c>
      <c r="Q21" s="19">
        <f>P21*4</f>
        <v>75</v>
      </c>
      <c r="R21" s="32">
        <f t="shared" si="4"/>
        <v>49.297482992999903</v>
      </c>
      <c r="T21" s="11" t="s">
        <v>111</v>
      </c>
      <c r="U21" s="64">
        <v>1436.312380952</v>
      </c>
      <c r="V21" s="32">
        <f>U58-U57</f>
        <v>21.026394557999993</v>
      </c>
      <c r="W21" s="22">
        <v>18</v>
      </c>
      <c r="X21" s="32">
        <f>U65-U63</f>
        <v>247.93181405899986</v>
      </c>
      <c r="Y21" s="22">
        <v>20</v>
      </c>
      <c r="Z21" s="32">
        <f t="shared" si="7"/>
        <v>49.297482992999903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63.44897479428603</v>
      </c>
      <c r="G22" s="13">
        <f t="shared" si="1"/>
        <v>59.014807657881043</v>
      </c>
      <c r="H22" s="37">
        <f t="shared" si="2"/>
        <v>7.5136517636566982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36.249569160999727</v>
      </c>
      <c r="N22" s="21">
        <v>19</v>
      </c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87.774648525999964</v>
      </c>
      <c r="T22" s="11" t="s">
        <v>112</v>
      </c>
      <c r="U22" s="64">
        <v>1596.1208163270001</v>
      </c>
      <c r="V22" s="32">
        <f>U61-U60</f>
        <v>36.249569160999727</v>
      </c>
      <c r="W22" s="22">
        <v>19</v>
      </c>
      <c r="X22" s="32">
        <f>U68-U66</f>
        <v>324.06907029400008</v>
      </c>
      <c r="Y22" s="22">
        <v>21</v>
      </c>
      <c r="Z22" s="32">
        <f t="shared" si="7"/>
        <v>87.774648525999964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41.637852984833913</v>
      </c>
      <c r="G23" s="13">
        <f t="shared" si="1"/>
        <v>40.293336447829553</v>
      </c>
      <c r="H23" s="37">
        <f t="shared" si="2"/>
        <v>3.3368210615797333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52.596371882999847</v>
      </c>
      <c r="N23" s="21">
        <v>20</v>
      </c>
      <c r="O23" s="11" t="s">
        <v>37</v>
      </c>
      <c r="P23" s="19">
        <v>83.25</v>
      </c>
      <c r="Q23" s="19">
        <f>P23*2</f>
        <v>166.5</v>
      </c>
      <c r="R23" s="32">
        <f t="shared" si="4"/>
        <v>247.93181405899986</v>
      </c>
      <c r="T23" s="11" t="s">
        <v>113</v>
      </c>
      <c r="U23" s="64">
        <v>1601.242857143</v>
      </c>
      <c r="V23" s="32">
        <f>U64-U63</f>
        <v>52.596371882999847</v>
      </c>
      <c r="W23" s="22">
        <v>20</v>
      </c>
      <c r="X23" s="32">
        <f>U71-U69</f>
        <v>81.149614512999506</v>
      </c>
      <c r="Y23" s="22">
        <v>22</v>
      </c>
      <c r="Z23" s="32">
        <f t="shared" si="7"/>
        <v>247.93181405899986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20.956482523872189</v>
      </c>
      <c r="G24" s="13">
        <f t="shared" si="1"/>
        <v>22.958068763706226</v>
      </c>
      <c r="H24" s="37">
        <f t="shared" si="2"/>
        <v>-8.7184434389284906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97.344580497999686</v>
      </c>
      <c r="N24" s="21">
        <v>21</v>
      </c>
      <c r="O24" s="11" t="s">
        <v>37</v>
      </c>
      <c r="P24" s="19">
        <v>31</v>
      </c>
      <c r="Q24" s="19">
        <f>P24*4</f>
        <v>124</v>
      </c>
      <c r="R24" s="32">
        <f t="shared" si="4"/>
        <v>324.06907029400008</v>
      </c>
      <c r="T24" s="11" t="s">
        <v>114</v>
      </c>
      <c r="U24" s="64">
        <v>1638.434285714</v>
      </c>
      <c r="V24" s="32">
        <f>U67-U66</f>
        <v>97.344580497999686</v>
      </c>
      <c r="W24" s="22">
        <v>21</v>
      </c>
      <c r="X24" s="32">
        <f>U74-U72</f>
        <v>166.13839002299937</v>
      </c>
      <c r="Y24" s="22">
        <v>23</v>
      </c>
      <c r="Z24" s="32">
        <f t="shared" si="7"/>
        <v>324.06907029400008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96.929569325282927</v>
      </c>
      <c r="G25" s="13">
        <f t="shared" si="1"/>
        <v>94.640005945681068</v>
      </c>
      <c r="H25" s="37">
        <f t="shared" si="2"/>
        <v>2.4192341882522292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21.665215419999186</v>
      </c>
      <c r="N25" s="21">
        <v>22</v>
      </c>
      <c r="O25" s="11" t="s">
        <v>37</v>
      </c>
      <c r="P25" s="19">
        <v>64</v>
      </c>
      <c r="Q25" s="19">
        <f>P25*2</f>
        <v>128</v>
      </c>
      <c r="R25" s="32">
        <f t="shared" si="4"/>
        <v>81.149614512999506</v>
      </c>
      <c r="T25" s="11" t="s">
        <v>115</v>
      </c>
      <c r="U25" s="64">
        <v>1727.865782313</v>
      </c>
      <c r="V25" s="32">
        <f>U70-U69</f>
        <v>21.665215419999186</v>
      </c>
      <c r="W25" s="22">
        <v>22</v>
      </c>
      <c r="X25" s="32">
        <f>U77-U75</f>
        <v>266.57904761900045</v>
      </c>
      <c r="Y25" s="22">
        <v>24</v>
      </c>
      <c r="Z25" s="32">
        <f t="shared" si="7"/>
        <v>81.149614512999506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35.854720898335003</v>
      </c>
      <c r="G26" s="13">
        <f t="shared" si="1"/>
        <v>34.489283296935568</v>
      </c>
      <c r="H26" s="37">
        <f t="shared" si="2"/>
        <v>3.9590199356817504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62.753242630999921</v>
      </c>
      <c r="N26" s="21">
        <v>23</v>
      </c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166.13839002299937</v>
      </c>
      <c r="T26" s="11" t="s">
        <v>116</v>
      </c>
      <c r="U26" s="64">
        <v>1733.286621315</v>
      </c>
      <c r="V26" s="32">
        <f>U73-U72</f>
        <v>62.753242630999921</v>
      </c>
      <c r="W26" s="22">
        <v>23</v>
      </c>
      <c r="X26" s="2">
        <f>SUM(X2:X25)</f>
        <v>4507.6903628109994</v>
      </c>
      <c r="Z26" s="32">
        <f t="shared" si="7"/>
        <v>166.13839002299937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43.72243250501559</v>
      </c>
      <c r="G27" s="13">
        <f t="shared" si="1"/>
        <v>41.188533375259162</v>
      </c>
      <c r="H27" s="37">
        <f t="shared" si="2"/>
        <v>6.1519527939260694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123.50639455800047</v>
      </c>
      <c r="N27" s="21">
        <v>24</v>
      </c>
      <c r="O27" s="11" t="s">
        <v>37</v>
      </c>
      <c r="P27" s="19">
        <v>61</v>
      </c>
      <c r="Q27" s="19">
        <f>P27*3</f>
        <v>183</v>
      </c>
      <c r="R27" s="32">
        <f t="shared" si="4"/>
        <v>266.57904761900045</v>
      </c>
      <c r="T27" s="11" t="s">
        <v>117</v>
      </c>
      <c r="U27" s="64">
        <v>1779.434693878</v>
      </c>
      <c r="V27" s="32">
        <f>U76-U75</f>
        <v>123.50639455800047</v>
      </c>
      <c r="W27" s="22">
        <v>24</v>
      </c>
      <c r="X27" s="32">
        <f t="shared" ref="X27:X32" si="8">U33-U32</f>
        <v>34.768616780000229</v>
      </c>
      <c r="Y27" s="43" t="str">
        <f>W12</f>
        <v>11a</v>
      </c>
      <c r="Z27" s="32">
        <f t="shared" si="7"/>
        <v>266.57904761900045</v>
      </c>
      <c r="AA27" s="21">
        <v>24</v>
      </c>
      <c r="AC27" s="65"/>
    </row>
    <row r="28" spans="1:29" x14ac:dyDescent="0.3">
      <c r="T28" s="11" t="s">
        <v>118</v>
      </c>
      <c r="U28" s="64">
        <v>1894.995011338</v>
      </c>
      <c r="X28" s="32">
        <f t="shared" si="8"/>
        <v>24.024671201999809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1899.292517007</v>
      </c>
      <c r="X29" s="32">
        <f t="shared" si="8"/>
        <v>73.636643991000255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1942.503673469</v>
      </c>
      <c r="X30" s="32">
        <f t="shared" si="8"/>
        <v>39.830929705000017</v>
      </c>
      <c r="Y30" s="21" t="s">
        <v>69</v>
      </c>
      <c r="AC30" s="65"/>
    </row>
    <row r="31" spans="1:29" x14ac:dyDescent="0.3">
      <c r="T31" s="11" t="s">
        <v>121</v>
      </c>
      <c r="U31" s="64">
        <v>2101.1802721089998</v>
      </c>
      <c r="X31" s="32">
        <f t="shared" si="8"/>
        <v>23.951020407999749</v>
      </c>
      <c r="Y31" s="21" t="s">
        <v>70</v>
      </c>
      <c r="AC31" s="65"/>
    </row>
    <row r="32" spans="1:29" x14ac:dyDescent="0.3">
      <c r="T32" s="11" t="s">
        <v>122</v>
      </c>
      <c r="U32" s="64">
        <v>2106.2697505669998</v>
      </c>
      <c r="X32" s="32">
        <f t="shared" si="8"/>
        <v>84.088526077000097</v>
      </c>
      <c r="Y32" s="21" t="s">
        <v>71</v>
      </c>
      <c r="AC32" s="65"/>
    </row>
    <row r="33" spans="20:29" x14ac:dyDescent="0.3">
      <c r="T33" s="11" t="s">
        <v>123</v>
      </c>
      <c r="U33" s="64">
        <v>2141.0383673470001</v>
      </c>
      <c r="AC33" s="65"/>
    </row>
    <row r="34" spans="20:29" x14ac:dyDescent="0.3">
      <c r="T34" s="11" t="s">
        <v>124</v>
      </c>
      <c r="U34" s="64">
        <v>2165.0630385489999</v>
      </c>
      <c r="AC34" s="65"/>
    </row>
    <row r="35" spans="20:29" x14ac:dyDescent="0.3">
      <c r="T35" s="11" t="s">
        <v>125</v>
      </c>
      <c r="U35" s="64">
        <v>2238.6996825400001</v>
      </c>
      <c r="AC35" s="65"/>
    </row>
    <row r="36" spans="20:29" x14ac:dyDescent="0.3">
      <c r="T36" s="11" t="s">
        <v>126</v>
      </c>
      <c r="U36" s="64">
        <v>2278.5306122450002</v>
      </c>
      <c r="AC36" s="65"/>
    </row>
    <row r="37" spans="20:29" x14ac:dyDescent="0.3">
      <c r="T37" s="11" t="s">
        <v>127</v>
      </c>
      <c r="U37" s="64">
        <v>2302.4816326529999</v>
      </c>
      <c r="AC37" s="65"/>
    </row>
    <row r="38" spans="20:29" x14ac:dyDescent="0.3">
      <c r="T38" s="11" t="s">
        <v>128</v>
      </c>
      <c r="U38" s="64">
        <v>2386.57015873</v>
      </c>
      <c r="AC38" s="65"/>
    </row>
    <row r="39" spans="20:29" x14ac:dyDescent="0.3">
      <c r="T39" s="11" t="s">
        <v>129</v>
      </c>
      <c r="U39" s="64">
        <v>2391.556349206</v>
      </c>
      <c r="AC39" s="65"/>
    </row>
    <row r="40" spans="20:29" x14ac:dyDescent="0.3">
      <c r="T40" s="11" t="s">
        <v>130</v>
      </c>
      <c r="U40" s="64">
        <v>2441.1660770980002</v>
      </c>
      <c r="AC40" s="65"/>
    </row>
    <row r="41" spans="20:29" x14ac:dyDescent="0.3">
      <c r="T41" s="11" t="s">
        <v>131</v>
      </c>
      <c r="U41" s="64">
        <v>2577.6792517009999</v>
      </c>
      <c r="AC41" s="65"/>
    </row>
    <row r="42" spans="20:29" x14ac:dyDescent="0.3">
      <c r="T42" s="11" t="s">
        <v>132</v>
      </c>
      <c r="U42" s="64">
        <v>2584.854693878</v>
      </c>
      <c r="AC42" s="65"/>
    </row>
    <row r="43" spans="20:29" x14ac:dyDescent="0.3">
      <c r="T43" s="11" t="s">
        <v>133</v>
      </c>
      <c r="U43" s="64">
        <v>2614.7091156460001</v>
      </c>
      <c r="AC43" s="65"/>
    </row>
    <row r="44" spans="20:29" x14ac:dyDescent="0.3">
      <c r="T44" s="11" t="s">
        <v>134</v>
      </c>
      <c r="U44" s="64">
        <v>2720.4931519269999</v>
      </c>
      <c r="AC44" s="65"/>
    </row>
    <row r="45" spans="20:29" x14ac:dyDescent="0.3">
      <c r="T45" s="11" t="s">
        <v>135</v>
      </c>
      <c r="U45" s="64">
        <v>2726.2457142859998</v>
      </c>
      <c r="AC45" s="65"/>
    </row>
    <row r="46" spans="20:29" x14ac:dyDescent="0.3">
      <c r="T46" s="11" t="s">
        <v>136</v>
      </c>
      <c r="U46" s="64">
        <v>2780.7847619049999</v>
      </c>
      <c r="AC46" s="65"/>
    </row>
    <row r="47" spans="20:29" x14ac:dyDescent="0.3">
      <c r="T47" s="11" t="s">
        <v>137</v>
      </c>
      <c r="U47" s="64">
        <v>2907.3393197280002</v>
      </c>
      <c r="AC47" s="65"/>
    </row>
    <row r="48" spans="20:29" x14ac:dyDescent="0.3">
      <c r="T48" s="11" t="s">
        <v>138</v>
      </c>
      <c r="U48" s="64">
        <v>2911.513605442</v>
      </c>
      <c r="AC48" s="65"/>
    </row>
    <row r="49" spans="20:29" x14ac:dyDescent="0.3">
      <c r="T49" s="11" t="s">
        <v>139</v>
      </c>
      <c r="U49" s="64">
        <v>2952.2256689340002</v>
      </c>
      <c r="AC49" s="65"/>
    </row>
    <row r="50" spans="20:29" x14ac:dyDescent="0.3">
      <c r="T50" s="11" t="s">
        <v>140</v>
      </c>
      <c r="U50" s="64">
        <v>3058.3575510199998</v>
      </c>
      <c r="AC50" s="65"/>
    </row>
    <row r="51" spans="20:29" x14ac:dyDescent="0.3">
      <c r="T51" s="11" t="s">
        <v>141</v>
      </c>
      <c r="U51" s="64">
        <v>3065.18031746</v>
      </c>
      <c r="AC51" s="65"/>
    </row>
    <row r="52" spans="20:29" x14ac:dyDescent="0.3">
      <c r="T52" s="11" t="s">
        <v>142</v>
      </c>
      <c r="U52" s="64">
        <v>3092.360090703</v>
      </c>
      <c r="AC52" s="65"/>
    </row>
    <row r="53" spans="20:29" x14ac:dyDescent="0.3">
      <c r="T53" s="11" t="s">
        <v>143</v>
      </c>
      <c r="U53" s="64">
        <v>3184.4862811789999</v>
      </c>
      <c r="AC53" s="65"/>
    </row>
    <row r="54" spans="20:29" x14ac:dyDescent="0.3">
      <c r="T54" s="11" t="s">
        <v>144</v>
      </c>
      <c r="U54" s="64">
        <v>3188.6587301589998</v>
      </c>
      <c r="AC54" s="65"/>
    </row>
    <row r="55" spans="20:29" x14ac:dyDescent="0.3">
      <c r="T55" s="11" t="s">
        <v>145</v>
      </c>
      <c r="U55" s="64">
        <v>3240.0904081630001</v>
      </c>
      <c r="AC55" s="65"/>
    </row>
    <row r="56" spans="20:29" x14ac:dyDescent="0.3">
      <c r="T56" s="11" t="s">
        <v>146</v>
      </c>
      <c r="U56" s="64">
        <v>3369.0430612240002</v>
      </c>
      <c r="AC56" s="65"/>
    </row>
    <row r="57" spans="20:29" x14ac:dyDescent="0.3">
      <c r="T57" s="11" t="s">
        <v>147</v>
      </c>
      <c r="U57" s="64">
        <v>3372.723809524</v>
      </c>
      <c r="AC57" s="65"/>
    </row>
    <row r="58" spans="20:29" x14ac:dyDescent="0.3">
      <c r="T58" s="11" t="s">
        <v>148</v>
      </c>
      <c r="U58" s="64">
        <v>3393.750204082</v>
      </c>
      <c r="AC58" s="65"/>
    </row>
    <row r="59" spans="20:29" x14ac:dyDescent="0.3">
      <c r="T59" s="11" t="s">
        <v>149</v>
      </c>
      <c r="U59" s="64">
        <v>3422.0212925169999</v>
      </c>
      <c r="AC59" s="65"/>
    </row>
    <row r="60" spans="20:29" x14ac:dyDescent="0.3">
      <c r="T60" s="11" t="s">
        <v>150</v>
      </c>
      <c r="U60" s="64">
        <v>3424.8936507940002</v>
      </c>
      <c r="AC60" s="65"/>
    </row>
    <row r="61" spans="20:29" x14ac:dyDescent="0.3">
      <c r="T61" s="11" t="s">
        <v>151</v>
      </c>
      <c r="U61" s="64">
        <v>3461.1432199549999</v>
      </c>
      <c r="AC61" s="65"/>
    </row>
    <row r="62" spans="20:29" x14ac:dyDescent="0.3">
      <c r="T62" s="11" t="s">
        <v>152</v>
      </c>
      <c r="U62" s="64">
        <v>3512.6682993200002</v>
      </c>
      <c r="AC62" s="65"/>
    </row>
    <row r="63" spans="20:29" x14ac:dyDescent="0.3">
      <c r="T63" s="11" t="s">
        <v>153</v>
      </c>
      <c r="U63" s="64">
        <v>3518.3191836730002</v>
      </c>
      <c r="AC63" s="65"/>
    </row>
    <row r="64" spans="20:29" x14ac:dyDescent="0.3">
      <c r="T64" s="11" t="s">
        <v>154</v>
      </c>
      <c r="U64" s="64">
        <v>3570.9155555560001</v>
      </c>
      <c r="AC64" s="65"/>
    </row>
    <row r="65" spans="20:29" x14ac:dyDescent="0.3">
      <c r="T65" s="11" t="s">
        <v>155</v>
      </c>
      <c r="U65" s="64">
        <v>3766.2509977320001</v>
      </c>
      <c r="AC65" s="65"/>
    </row>
    <row r="66" spans="20:29" x14ac:dyDescent="0.3">
      <c r="T66" s="11" t="s">
        <v>156</v>
      </c>
      <c r="U66" s="64">
        <v>3771.9764172340001</v>
      </c>
      <c r="AC66" s="65"/>
    </row>
    <row r="67" spans="20:29" x14ac:dyDescent="0.3">
      <c r="T67" s="11" t="s">
        <v>157</v>
      </c>
      <c r="U67" s="64">
        <v>3869.3209977319998</v>
      </c>
      <c r="AC67" s="65"/>
    </row>
    <row r="68" spans="20:29" x14ac:dyDescent="0.3">
      <c r="T68" s="11" t="s">
        <v>158</v>
      </c>
      <c r="U68" s="64">
        <v>4096.0454875280002</v>
      </c>
      <c r="AC68" s="65"/>
    </row>
    <row r="69" spans="20:29" x14ac:dyDescent="0.3">
      <c r="T69" s="11" t="s">
        <v>159</v>
      </c>
      <c r="U69" s="64">
        <v>4100.0120634920004</v>
      </c>
      <c r="AC69" s="65"/>
    </row>
    <row r="70" spans="20:29" x14ac:dyDescent="0.3">
      <c r="T70" s="11" t="s">
        <v>160</v>
      </c>
      <c r="U70" s="64">
        <v>4121.6772789119996</v>
      </c>
      <c r="AC70" s="65"/>
    </row>
    <row r="71" spans="20:29" x14ac:dyDescent="0.3">
      <c r="T71" s="11" t="s">
        <v>161</v>
      </c>
      <c r="U71" s="64">
        <v>4181.1616780049999</v>
      </c>
      <c r="AC71" s="65"/>
    </row>
    <row r="72" spans="20:29" x14ac:dyDescent="0.3">
      <c r="T72" s="11" t="s">
        <v>162</v>
      </c>
      <c r="U72" s="64">
        <v>4186.5559183670002</v>
      </c>
      <c r="AC72" s="65"/>
    </row>
    <row r="73" spans="20:29" x14ac:dyDescent="0.3">
      <c r="T73" s="11" t="s">
        <v>163</v>
      </c>
      <c r="U73" s="64">
        <v>4249.3091609980002</v>
      </c>
      <c r="AC73" s="65"/>
    </row>
    <row r="74" spans="20:29" x14ac:dyDescent="0.3">
      <c r="T74" s="11" t="s">
        <v>164</v>
      </c>
      <c r="U74" s="64">
        <v>4352.6943083899996</v>
      </c>
      <c r="AC74" s="65"/>
    </row>
    <row r="75" spans="20:29" x14ac:dyDescent="0.3">
      <c r="T75" s="11" t="s">
        <v>165</v>
      </c>
      <c r="U75" s="64">
        <v>4356.1931972789998</v>
      </c>
      <c r="AC75" s="65"/>
    </row>
    <row r="76" spans="20:29" x14ac:dyDescent="0.3">
      <c r="T76" s="11" t="s">
        <v>166</v>
      </c>
      <c r="U76" s="64">
        <v>4479.6995918370003</v>
      </c>
      <c r="AC76" s="65"/>
    </row>
    <row r="77" spans="20:29" x14ac:dyDescent="0.3">
      <c r="T77" s="11" t="s">
        <v>167</v>
      </c>
      <c r="U77" s="64">
        <v>4622.7722448980003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Tabelle89"/>
  <dimension ref="A1:BC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4.109375" style="9" bestFit="1" customWidth="1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1" style="9" bestFit="1" customWidth="1"/>
    <col min="22" max="22" width="10" style="32" bestFit="1" customWidth="1"/>
    <col min="23" max="23" width="4.109375" style="9" bestFit="1" customWidth="1"/>
    <col min="24" max="24" width="10.2187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36" width="4.5546875" style="9" bestFit="1" customWidth="1"/>
    <col min="37" max="37" width="3" style="9" bestFit="1" customWidth="1"/>
    <col min="38" max="51" width="4.44140625" style="9" bestFit="1" customWidth="1"/>
    <col min="52" max="52" width="3" style="9" bestFit="1" customWidth="1"/>
    <col min="53" max="53" width="11.5546875" style="9"/>
    <col min="54" max="54" width="11" style="9" bestFit="1" customWidth="1"/>
    <col min="55" max="55" width="8" style="9" bestFit="1" customWidth="1"/>
    <col min="56" max="16384" width="11.5546875" style="9"/>
  </cols>
  <sheetData>
    <row r="1" spans="1:55" x14ac:dyDescent="0.3">
      <c r="A1" s="16"/>
      <c r="B1" s="31" t="s">
        <v>181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S1" s="38"/>
      <c r="T1" s="22"/>
      <c r="U1" s="31" t="s">
        <v>181</v>
      </c>
      <c r="V1" s="32" t="s">
        <v>168</v>
      </c>
      <c r="X1" s="22" t="s">
        <v>169</v>
      </c>
      <c r="Z1" s="21" t="s">
        <v>170</v>
      </c>
      <c r="AB1" s="38"/>
      <c r="AC1" s="38"/>
      <c r="AD1" s="38"/>
      <c r="AE1" s="38"/>
      <c r="AF1" s="38"/>
      <c r="AG1" s="38"/>
      <c r="AH1" s="38"/>
      <c r="BA1" s="16"/>
      <c r="BB1" s="16" t="s">
        <v>34</v>
      </c>
      <c r="BC1" s="16" t="s">
        <v>26</v>
      </c>
    </row>
    <row r="2" spans="1:55" x14ac:dyDescent="0.3">
      <c r="A2" s="21">
        <v>1</v>
      </c>
      <c r="B2" s="12" t="s">
        <v>0</v>
      </c>
      <c r="C2" s="11" t="s">
        <v>29</v>
      </c>
      <c r="D2" s="11" t="s">
        <v>48</v>
      </c>
      <c r="E2" s="11"/>
      <c r="F2" s="13">
        <f t="shared" ref="F2:F27" si="0">L2/M2*60</f>
        <v>52.233502538269924</v>
      </c>
      <c r="G2" s="13">
        <f t="shared" ref="G2:G27" si="1">Q2/R2*60</f>
        <v>50.353937521425173</v>
      </c>
      <c r="H2" s="41">
        <f t="shared" ref="H2:H27" si="2">(F2-G2)/G2*100</f>
        <v>3.7327071314830382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32.163265306</v>
      </c>
      <c r="N2" s="21">
        <v>1</v>
      </c>
      <c r="O2" s="11" t="s">
        <v>37</v>
      </c>
      <c r="P2" s="19">
        <v>136.5</v>
      </c>
      <c r="Q2" s="19">
        <f>P2*2</f>
        <v>273</v>
      </c>
      <c r="R2" s="32">
        <f t="shared" ref="R2:R27" si="4">Z2</f>
        <v>325.29730158699999</v>
      </c>
      <c r="S2" s="69"/>
      <c r="T2" s="11" t="s">
        <v>92</v>
      </c>
      <c r="U2" s="50">
        <v>3.3110204080000001</v>
      </c>
      <c r="V2" s="32">
        <f>U3-U2</f>
        <v>32.163265306</v>
      </c>
      <c r="W2" s="22">
        <v>1</v>
      </c>
      <c r="X2" s="32">
        <f>U4-U2</f>
        <v>325.29730158699999</v>
      </c>
      <c r="Y2" s="22">
        <v>1</v>
      </c>
      <c r="Z2" s="32">
        <f>X2</f>
        <v>325.29730158699999</v>
      </c>
      <c r="AA2" s="21">
        <v>1</v>
      </c>
      <c r="AB2" s="18"/>
      <c r="AC2" s="18"/>
      <c r="AD2" s="18"/>
      <c r="AE2" s="18"/>
      <c r="AF2" s="18"/>
      <c r="AG2" s="18"/>
      <c r="AH2" s="18"/>
      <c r="BB2" s="18">
        <f>AVERAGE(V4:AJ4)</f>
        <v>51.913650794000027</v>
      </c>
      <c r="BC2" s="32">
        <f>STDEV(V4:AJ4)/BB2*100</f>
        <v>122.52318053416911</v>
      </c>
    </row>
    <row r="3" spans="1:55" x14ac:dyDescent="0.3">
      <c r="A3" s="21">
        <v>2</v>
      </c>
      <c r="B3" s="12" t="s">
        <v>1</v>
      </c>
      <c r="C3" s="11" t="s">
        <v>30</v>
      </c>
      <c r="D3" s="18" t="s">
        <v>56</v>
      </c>
      <c r="E3" s="18"/>
      <c r="F3" s="13">
        <f t="shared" si="0"/>
        <v>70.114665638386967</v>
      </c>
      <c r="G3" s="13">
        <f t="shared" si="1"/>
        <v>61.086119013478111</v>
      </c>
      <c r="H3" s="41">
        <f t="shared" si="2"/>
        <v>14.780029850835321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37.652607709999984</v>
      </c>
      <c r="N3" s="21">
        <v>2</v>
      </c>
      <c r="O3" s="11" t="s">
        <v>32</v>
      </c>
      <c r="P3" s="23">
        <v>50.916699999999999</v>
      </c>
      <c r="Q3" s="19">
        <f>P3*2</f>
        <v>101.8334</v>
      </c>
      <c r="R3" s="32">
        <f t="shared" si="4"/>
        <v>100.02278911600001</v>
      </c>
      <c r="S3" s="58"/>
      <c r="T3" s="11" t="s">
        <v>93</v>
      </c>
      <c r="U3" s="50">
        <v>35.474285713999997</v>
      </c>
      <c r="V3" s="32">
        <f>U6-U5</f>
        <v>37.652607709999984</v>
      </c>
      <c r="W3" s="22">
        <v>2</v>
      </c>
      <c r="X3" s="32">
        <f>U7-U5</f>
        <v>100.02278911600001</v>
      </c>
      <c r="Y3" s="22">
        <v>2</v>
      </c>
      <c r="Z3" s="32">
        <f t="shared" ref="Z3:Z11" si="5">X3</f>
        <v>100.02278911600001</v>
      </c>
      <c r="AA3" s="21">
        <v>2</v>
      </c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2"/>
      <c r="BC3" s="11"/>
    </row>
    <row r="4" spans="1:55" x14ac:dyDescent="0.3">
      <c r="A4" s="21">
        <v>3</v>
      </c>
      <c r="B4" s="12" t="s">
        <v>309</v>
      </c>
      <c r="C4" s="11" t="s">
        <v>27</v>
      </c>
      <c r="D4" s="11" t="s">
        <v>45</v>
      </c>
      <c r="E4" s="11"/>
      <c r="F4" s="13">
        <f t="shared" si="0"/>
        <v>50.977762917100485</v>
      </c>
      <c r="G4" s="13">
        <f t="shared" si="1"/>
        <v>49.729415217398454</v>
      </c>
      <c r="H4" s="37">
        <f t="shared" si="2"/>
        <v>2.5102802722387141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38.251972790000025</v>
      </c>
      <c r="N4" s="21">
        <v>3</v>
      </c>
      <c r="O4" s="11" t="s">
        <v>39</v>
      </c>
      <c r="P4" s="19">
        <v>54.75</v>
      </c>
      <c r="Q4" s="19">
        <f>P4*2</f>
        <v>109.5</v>
      </c>
      <c r="R4" s="32">
        <f t="shared" si="4"/>
        <v>132.11496598700006</v>
      </c>
      <c r="S4" s="18"/>
      <c r="T4" s="11" t="s">
        <v>94</v>
      </c>
      <c r="U4" s="50">
        <v>328.60832199499998</v>
      </c>
      <c r="V4" s="32">
        <f>U9-U8</f>
        <v>38.251972790000025</v>
      </c>
      <c r="W4" s="22">
        <v>3</v>
      </c>
      <c r="X4" s="32">
        <f>U10-U8</f>
        <v>132.11496598700006</v>
      </c>
      <c r="Y4" s="22">
        <v>3</v>
      </c>
      <c r="Z4" s="32">
        <f t="shared" si="5"/>
        <v>132.11496598700006</v>
      </c>
      <c r="AA4" s="21">
        <v>3</v>
      </c>
      <c r="AB4" s="18"/>
      <c r="AC4" s="18"/>
      <c r="AD4" s="18"/>
      <c r="AE4" s="18"/>
      <c r="AF4" s="18"/>
      <c r="AG4" s="18"/>
      <c r="AH4" s="18"/>
      <c r="AI4" s="18"/>
      <c r="AJ4" s="18"/>
      <c r="AK4" s="58"/>
      <c r="AL4" s="11"/>
      <c r="AM4" s="18"/>
      <c r="AN4" s="18"/>
      <c r="AO4" s="18"/>
      <c r="AP4" s="18"/>
      <c r="AQ4" s="18"/>
      <c r="AR4" s="18"/>
      <c r="AS4" s="18"/>
      <c r="AT4" s="58"/>
      <c r="AU4" s="58"/>
      <c r="AV4" s="58"/>
      <c r="AW4" s="58"/>
      <c r="AX4" s="58"/>
      <c r="AY4" s="58"/>
      <c r="AZ4" s="58"/>
      <c r="BA4" s="58"/>
      <c r="BB4" s="58"/>
    </row>
    <row r="5" spans="1:55" x14ac:dyDescent="0.3">
      <c r="A5" s="21">
        <v>4</v>
      </c>
      <c r="B5" s="12" t="s">
        <v>3</v>
      </c>
      <c r="C5" s="11" t="s">
        <v>28</v>
      </c>
      <c r="D5" s="11" t="s">
        <v>57</v>
      </c>
      <c r="E5" s="11"/>
      <c r="F5" s="13">
        <f t="shared" si="0"/>
        <v>166.46220628808209</v>
      </c>
      <c r="G5" s="13">
        <f t="shared" si="1"/>
        <v>151.61486436989154</v>
      </c>
      <c r="H5" s="37">
        <f t="shared" si="2"/>
        <v>9.7928009762735471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31.718911563999995</v>
      </c>
      <c r="N5" s="21">
        <v>4</v>
      </c>
      <c r="O5" s="11" t="s">
        <v>37</v>
      </c>
      <c r="P5" s="19">
        <v>109</v>
      </c>
      <c r="Q5" s="19">
        <f>P5*4</f>
        <v>436</v>
      </c>
      <c r="R5" s="32">
        <f t="shared" si="4"/>
        <v>172.54244897899991</v>
      </c>
      <c r="S5" s="58"/>
      <c r="T5" s="11" t="s">
        <v>95</v>
      </c>
      <c r="U5" s="50">
        <v>333.26439909300001</v>
      </c>
      <c r="V5" s="32">
        <f>U12-U11</f>
        <v>31.718911563999995</v>
      </c>
      <c r="W5" s="22">
        <v>4</v>
      </c>
      <c r="X5" s="32">
        <f>U13-U11</f>
        <v>172.54244897899991</v>
      </c>
      <c r="Y5" s="22">
        <v>4</v>
      </c>
      <c r="Z5" s="32">
        <f t="shared" si="5"/>
        <v>172.54244897899991</v>
      </c>
      <c r="AA5" s="21">
        <v>4</v>
      </c>
      <c r="AB5" s="58"/>
      <c r="AC5" s="58"/>
      <c r="AD5" s="58"/>
      <c r="AE5" s="58"/>
      <c r="AF5" s="58"/>
      <c r="AG5" s="58"/>
      <c r="AH5" s="58"/>
      <c r="AJ5" s="11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B5" s="14"/>
    </row>
    <row r="6" spans="1:55" x14ac:dyDescent="0.3">
      <c r="A6" s="21">
        <v>5</v>
      </c>
      <c r="B6" s="12" t="s">
        <v>4</v>
      </c>
      <c r="C6" s="11" t="s">
        <v>31</v>
      </c>
      <c r="D6" s="18" t="s">
        <v>48</v>
      </c>
      <c r="E6" s="18"/>
      <c r="F6" s="13">
        <f t="shared" si="0"/>
        <v>49.833119888114233</v>
      </c>
      <c r="G6" s="13">
        <f t="shared" si="1"/>
        <v>49.993548387112916</v>
      </c>
      <c r="H6" s="37">
        <f t="shared" si="2"/>
        <v>-0.32089840424297261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83.077278911999997</v>
      </c>
      <c r="N6" s="21">
        <v>5</v>
      </c>
      <c r="O6" s="11" t="s">
        <v>37</v>
      </c>
      <c r="P6" s="19">
        <v>82</v>
      </c>
      <c r="Q6" s="19">
        <f>P6*3</f>
        <v>246</v>
      </c>
      <c r="R6" s="32">
        <f t="shared" si="4"/>
        <v>295.23809523799991</v>
      </c>
      <c r="S6" s="58"/>
      <c r="T6" s="11" t="s">
        <v>96</v>
      </c>
      <c r="U6" s="50">
        <v>370.91700680299999</v>
      </c>
      <c r="V6" s="32">
        <f>U15-U14</f>
        <v>83.077278911999997</v>
      </c>
      <c r="W6" s="22">
        <v>5</v>
      </c>
      <c r="X6" s="32">
        <f>U16-U14</f>
        <v>295.23809523799991</v>
      </c>
      <c r="Y6" s="22">
        <v>5</v>
      </c>
      <c r="Z6" s="32">
        <f t="shared" si="5"/>
        <v>295.23809523799991</v>
      </c>
      <c r="AA6" s="21">
        <v>5</v>
      </c>
      <c r="AB6" s="58"/>
      <c r="AC6" s="58"/>
      <c r="AD6" s="58"/>
      <c r="AE6" s="58"/>
      <c r="AF6" s="58"/>
      <c r="AG6" s="58"/>
      <c r="AH6" s="58"/>
      <c r="AJ6" s="11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B6" s="14"/>
    </row>
    <row r="7" spans="1:55" x14ac:dyDescent="0.3">
      <c r="A7" s="21">
        <v>6</v>
      </c>
      <c r="B7" s="12" t="s">
        <v>5</v>
      </c>
      <c r="C7" s="11" t="s">
        <v>31</v>
      </c>
      <c r="D7" s="18" t="s">
        <v>46</v>
      </c>
      <c r="E7" s="18"/>
      <c r="F7" s="13">
        <f t="shared" si="0"/>
        <v>49.643622732524456</v>
      </c>
      <c r="G7" s="25">
        <f t="shared" si="1"/>
        <v>48.147745280756247</v>
      </c>
      <c r="H7" s="37">
        <f t="shared" si="2"/>
        <v>3.1068483955905677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47.135963719000074</v>
      </c>
      <c r="N7" s="21">
        <v>6</v>
      </c>
      <c r="O7" s="11" t="s">
        <v>37</v>
      </c>
      <c r="P7" s="19">
        <v>60</v>
      </c>
      <c r="Q7" s="19">
        <f>P7*3</f>
        <v>180</v>
      </c>
      <c r="R7" s="32">
        <f t="shared" si="4"/>
        <v>224.3095691609999</v>
      </c>
      <c r="S7" s="58"/>
      <c r="T7" s="11" t="s">
        <v>97</v>
      </c>
      <c r="U7" s="50">
        <v>433.28718820900002</v>
      </c>
      <c r="V7" s="32">
        <f>U18-U17</f>
        <v>47.135963719000074</v>
      </c>
      <c r="W7" s="22">
        <v>6</v>
      </c>
      <c r="X7" s="32">
        <f>U19-U17</f>
        <v>224.3095691609999</v>
      </c>
      <c r="Y7" s="22">
        <v>6</v>
      </c>
      <c r="Z7" s="32">
        <f t="shared" si="5"/>
        <v>224.3095691609999</v>
      </c>
      <c r="AA7" s="21">
        <v>6</v>
      </c>
      <c r="AB7" s="58"/>
      <c r="AC7" s="58"/>
      <c r="AD7" s="58"/>
      <c r="AE7" s="58"/>
      <c r="AF7" s="58"/>
      <c r="AG7" s="58"/>
      <c r="AH7" s="58"/>
      <c r="AJ7" s="11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B7" s="14"/>
    </row>
    <row r="8" spans="1:55" x14ac:dyDescent="0.3">
      <c r="A8" s="21">
        <v>7</v>
      </c>
      <c r="B8" s="12" t="s">
        <v>310</v>
      </c>
      <c r="C8" s="11" t="s">
        <v>29</v>
      </c>
      <c r="D8" s="18" t="s">
        <v>46</v>
      </c>
      <c r="E8" s="18"/>
      <c r="F8" s="13">
        <f t="shared" si="0"/>
        <v>43.355442533624476</v>
      </c>
      <c r="G8" s="25">
        <f t="shared" si="1"/>
        <v>43.573651876014516</v>
      </c>
      <c r="H8" s="37">
        <f t="shared" si="2"/>
        <v>-0.5007827735231779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55.356371882000076</v>
      </c>
      <c r="N8" s="21">
        <v>7</v>
      </c>
      <c r="O8" s="11" t="s">
        <v>37</v>
      </c>
      <c r="P8" s="19">
        <v>74</v>
      </c>
      <c r="Q8" s="19">
        <f>P8*2</f>
        <v>148</v>
      </c>
      <c r="R8" s="32">
        <f t="shared" si="4"/>
        <v>203.79287981800007</v>
      </c>
      <c r="S8" s="58"/>
      <c r="T8" s="11" t="s">
        <v>98</v>
      </c>
      <c r="U8" s="50">
        <v>439.32444444399999</v>
      </c>
      <c r="V8" s="32">
        <f>U21-U20</f>
        <v>55.356371882000076</v>
      </c>
      <c r="W8" s="22">
        <v>7</v>
      </c>
      <c r="X8" s="32">
        <f>U22-U20</f>
        <v>203.79287981800007</v>
      </c>
      <c r="Y8" s="22">
        <v>7</v>
      </c>
      <c r="Z8" s="32">
        <f t="shared" si="5"/>
        <v>203.79287981800007</v>
      </c>
      <c r="AA8" s="21">
        <v>7</v>
      </c>
      <c r="AB8" s="58"/>
      <c r="AC8" s="58"/>
      <c r="AD8" s="58"/>
      <c r="AE8" s="58"/>
      <c r="AF8" s="58"/>
      <c r="AG8" s="58"/>
      <c r="AH8" s="58"/>
      <c r="AJ8" s="11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B8" s="14"/>
    </row>
    <row r="9" spans="1:55" x14ac:dyDescent="0.3">
      <c r="A9" s="21">
        <v>8</v>
      </c>
      <c r="B9" s="12" t="s">
        <v>7</v>
      </c>
      <c r="C9" s="11" t="s">
        <v>31</v>
      </c>
      <c r="D9" s="18" t="s">
        <v>47</v>
      </c>
      <c r="E9" s="18"/>
      <c r="F9" s="13">
        <f t="shared" si="0"/>
        <v>133.93542199253</v>
      </c>
      <c r="G9" s="25">
        <f t="shared" si="1"/>
        <v>116.40149571076979</v>
      </c>
      <c r="H9" s="41">
        <f t="shared" si="2"/>
        <v>15.063316991499716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34.046258503999979</v>
      </c>
      <c r="N9" s="21">
        <v>8</v>
      </c>
      <c r="O9" s="11" t="s">
        <v>37</v>
      </c>
      <c r="P9" s="19">
        <v>69</v>
      </c>
      <c r="Q9" s="19">
        <f>P9*3</f>
        <v>207</v>
      </c>
      <c r="R9" s="32">
        <f t="shared" si="4"/>
        <v>106.69965986400007</v>
      </c>
      <c r="S9" s="58"/>
      <c r="T9" s="11" t="s">
        <v>99</v>
      </c>
      <c r="U9" s="50">
        <v>477.57641723400002</v>
      </c>
      <c r="V9" s="32">
        <f>U24-U23</f>
        <v>34.046258503999979</v>
      </c>
      <c r="W9" s="22">
        <v>8</v>
      </c>
      <c r="X9" s="32">
        <f>U25-U23</f>
        <v>106.69965986400007</v>
      </c>
      <c r="Y9" s="22">
        <v>8</v>
      </c>
      <c r="Z9" s="32">
        <f t="shared" si="5"/>
        <v>106.69965986400007</v>
      </c>
      <c r="AA9" s="21">
        <v>8</v>
      </c>
      <c r="AB9" s="58"/>
      <c r="AC9" s="58"/>
      <c r="AD9" s="58"/>
      <c r="AE9" s="58"/>
      <c r="AF9" s="58"/>
      <c r="AG9" s="58"/>
      <c r="AH9" s="58"/>
      <c r="AJ9" s="11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B9" s="14"/>
    </row>
    <row r="10" spans="1:55" x14ac:dyDescent="0.3">
      <c r="A10" s="21">
        <v>9</v>
      </c>
      <c r="B10" s="12" t="s">
        <v>8</v>
      </c>
      <c r="C10" s="11" t="s">
        <v>32</v>
      </c>
      <c r="D10" s="18" t="s">
        <v>46</v>
      </c>
      <c r="E10" s="18"/>
      <c r="F10" s="13">
        <f t="shared" si="0"/>
        <v>59.985351563305422</v>
      </c>
      <c r="G10" s="25">
        <f t="shared" si="1"/>
        <v>54.93980883565618</v>
      </c>
      <c r="H10" s="37">
        <f t="shared" si="2"/>
        <v>9.1837646227386625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39.009523809000029</v>
      </c>
      <c r="N10" s="21">
        <v>9</v>
      </c>
      <c r="O10" s="11" t="s">
        <v>41</v>
      </c>
      <c r="P10" s="19">
        <v>43</v>
      </c>
      <c r="Q10" s="19">
        <f>P10*3</f>
        <v>129</v>
      </c>
      <c r="R10" s="32">
        <f t="shared" si="4"/>
        <v>140.88145124700009</v>
      </c>
      <c r="S10" s="58"/>
      <c r="T10" s="11" t="s">
        <v>100</v>
      </c>
      <c r="U10" s="50">
        <v>571.43941043100006</v>
      </c>
      <c r="V10" s="32">
        <f>U27-U26</f>
        <v>39.009523809000029</v>
      </c>
      <c r="W10" s="22">
        <v>9</v>
      </c>
      <c r="X10" s="32">
        <f>U28-U26</f>
        <v>140.88145124700009</v>
      </c>
      <c r="Y10" s="22">
        <v>9</v>
      </c>
      <c r="Z10" s="32">
        <f t="shared" si="5"/>
        <v>140.88145124700009</v>
      </c>
      <c r="AA10" s="21">
        <v>9</v>
      </c>
      <c r="AB10" s="58"/>
      <c r="AC10" s="58"/>
      <c r="AD10" s="58"/>
      <c r="AE10" s="58"/>
      <c r="AF10" s="58"/>
      <c r="AG10" s="58"/>
      <c r="AH10" s="58"/>
      <c r="AJ10" s="11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B10" s="14"/>
    </row>
    <row r="11" spans="1:55" x14ac:dyDescent="0.3">
      <c r="A11" s="21">
        <v>10</v>
      </c>
      <c r="B11" s="12" t="s">
        <v>9</v>
      </c>
      <c r="C11" s="11" t="s">
        <v>29</v>
      </c>
      <c r="D11" s="18" t="s">
        <v>48</v>
      </c>
      <c r="E11" s="18"/>
      <c r="F11" s="13">
        <f t="shared" si="0"/>
        <v>41.715041805619045</v>
      </c>
      <c r="G11" s="25">
        <f t="shared" si="1"/>
        <v>39.927371201400881</v>
      </c>
      <c r="H11" s="37">
        <f t="shared" si="2"/>
        <v>4.4773060445197608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40.273242630999903</v>
      </c>
      <c r="N11" s="21">
        <v>10</v>
      </c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201.36562358299989</v>
      </c>
      <c r="S11" s="58"/>
      <c r="T11" s="11" t="s">
        <v>101</v>
      </c>
      <c r="U11" s="50">
        <v>575.76780045400005</v>
      </c>
      <c r="V11" s="32">
        <f>U30-U29</f>
        <v>40.273242630999903</v>
      </c>
      <c r="W11" s="22">
        <v>10</v>
      </c>
      <c r="X11" s="32">
        <f>U31-U29</f>
        <v>201.36562358299989</v>
      </c>
      <c r="Y11" s="22">
        <v>10</v>
      </c>
      <c r="Z11" s="32">
        <f t="shared" si="5"/>
        <v>201.36562358299989</v>
      </c>
      <c r="AA11" s="21">
        <v>10</v>
      </c>
      <c r="AB11" s="58"/>
      <c r="AC11" s="58"/>
      <c r="AD11" s="58"/>
      <c r="AE11" s="58"/>
      <c r="AF11" s="58"/>
      <c r="AG11" s="58"/>
      <c r="AH11" s="58"/>
      <c r="AJ11" s="11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B11" s="14"/>
    </row>
    <row r="12" spans="1:55" x14ac:dyDescent="0.3">
      <c r="A12" s="21">
        <v>11</v>
      </c>
      <c r="B12" s="12" t="s">
        <v>44</v>
      </c>
      <c r="C12" s="11" t="s">
        <v>30</v>
      </c>
      <c r="D12" s="18" t="s">
        <v>55</v>
      </c>
      <c r="E12" s="18"/>
      <c r="F12" s="13">
        <f t="shared" si="0"/>
        <v>61.833987662436961</v>
      </c>
      <c r="G12" s="25">
        <f t="shared" si="1"/>
        <v>60.068687027415137</v>
      </c>
      <c r="H12" s="37">
        <f t="shared" si="2"/>
        <v>2.938803430506391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27.169523809000111</v>
      </c>
      <c r="N12" s="21">
        <v>11</v>
      </c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57.600725623000017</v>
      </c>
      <c r="S12" s="19"/>
      <c r="T12" s="11" t="s">
        <v>102</v>
      </c>
      <c r="U12" s="50">
        <v>607.48671201800005</v>
      </c>
      <c r="V12" s="32">
        <f>U33-U32</f>
        <v>27.169523809000111</v>
      </c>
      <c r="W12" s="22" t="s">
        <v>68</v>
      </c>
      <c r="X12" s="32">
        <f>U38-U32</f>
        <v>260.972630385</v>
      </c>
      <c r="Y12" s="22">
        <v>11</v>
      </c>
      <c r="Z12" s="32">
        <f>V12+X30</f>
        <v>57.600725623000017</v>
      </c>
      <c r="AA12" s="21" t="s">
        <v>68</v>
      </c>
      <c r="AB12" s="58"/>
      <c r="AC12" s="70"/>
      <c r="AD12" s="58"/>
      <c r="AE12" s="58"/>
      <c r="AF12" s="58"/>
      <c r="AH12" s="11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Z12" s="14"/>
    </row>
    <row r="13" spans="1:55" x14ac:dyDescent="0.3">
      <c r="A13" s="21" t="s">
        <v>42</v>
      </c>
      <c r="B13" s="12"/>
      <c r="C13" s="11" t="s">
        <v>30</v>
      </c>
      <c r="D13" s="18" t="s">
        <v>54</v>
      </c>
      <c r="E13" s="18"/>
      <c r="F13" s="13">
        <f t="shared" si="0"/>
        <v>63.526110480231843</v>
      </c>
      <c r="G13" s="25">
        <f t="shared" si="1"/>
        <v>61.956312430710433</v>
      </c>
      <c r="H13" s="37">
        <f t="shared" si="2"/>
        <v>2.5337176922480849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22.982675736999909</v>
      </c>
      <c r="N13" s="21" t="s">
        <v>42</v>
      </c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47.129977325000027</v>
      </c>
      <c r="S13" s="19"/>
      <c r="T13" s="11" t="s">
        <v>103</v>
      </c>
      <c r="U13" s="50">
        <v>748.31024943299997</v>
      </c>
      <c r="V13" s="32">
        <f>U34-U33</f>
        <v>22.982675736999909</v>
      </c>
      <c r="W13" s="22" t="s">
        <v>42</v>
      </c>
      <c r="X13" s="32">
        <f>U41-U39</f>
        <v>178.67868480700008</v>
      </c>
      <c r="Y13" s="22">
        <v>12</v>
      </c>
      <c r="Z13" s="32">
        <f>V13+X31</f>
        <v>47.129977325000027</v>
      </c>
      <c r="AA13" s="21" t="s">
        <v>42</v>
      </c>
      <c r="AB13" s="58"/>
      <c r="AC13" s="70"/>
      <c r="AD13" s="58"/>
      <c r="AE13" s="58"/>
      <c r="AF13" s="58"/>
      <c r="AH13" s="11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Z13" s="14"/>
    </row>
    <row r="14" spans="1:55" x14ac:dyDescent="0.3">
      <c r="A14" s="21" t="s">
        <v>43</v>
      </c>
      <c r="B14" s="12"/>
      <c r="C14" s="11" t="s">
        <v>29</v>
      </c>
      <c r="D14" s="18" t="s">
        <v>46</v>
      </c>
      <c r="E14" s="18"/>
      <c r="F14" s="13">
        <f t="shared" si="0"/>
        <v>28.317066537826598</v>
      </c>
      <c r="G14" s="25">
        <f t="shared" si="1"/>
        <v>26.88138881091011</v>
      </c>
      <c r="H14" s="37">
        <f t="shared" si="2"/>
        <v>5.3407870293286415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72.041360543999872</v>
      </c>
      <c r="N14" s="21" t="s">
        <v>43</v>
      </c>
      <c r="O14" s="11" t="s">
        <v>37</v>
      </c>
      <c r="P14" s="19">
        <v>35</v>
      </c>
      <c r="Q14" s="19">
        <f t="shared" si="6"/>
        <v>70</v>
      </c>
      <c r="R14" s="32">
        <f t="shared" si="4"/>
        <v>156.24192743699996</v>
      </c>
      <c r="S14" s="19"/>
      <c r="T14" s="11" t="s">
        <v>104</v>
      </c>
      <c r="U14" s="50">
        <v>751.55446712000003</v>
      </c>
      <c r="V14" s="32">
        <f>U35-U34</f>
        <v>72.041360543999872</v>
      </c>
      <c r="W14" s="22" t="s">
        <v>43</v>
      </c>
      <c r="X14" s="32">
        <f>U44-U42</f>
        <v>114.85424036299992</v>
      </c>
      <c r="Y14" s="22">
        <v>13</v>
      </c>
      <c r="Z14" s="32">
        <f>V14+X32</f>
        <v>156.24192743699996</v>
      </c>
      <c r="AA14" s="21" t="s">
        <v>43</v>
      </c>
      <c r="AB14" s="58"/>
      <c r="AC14" s="70"/>
      <c r="AD14" s="58"/>
      <c r="AE14" s="58"/>
      <c r="AF14" s="58"/>
      <c r="AH14" s="11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Z14" s="14"/>
    </row>
    <row r="15" spans="1:55" x14ac:dyDescent="0.3">
      <c r="A15" s="21">
        <v>12</v>
      </c>
      <c r="B15" s="12" t="s">
        <v>11</v>
      </c>
      <c r="C15" s="11" t="s">
        <v>29</v>
      </c>
      <c r="D15" s="18" t="s">
        <v>46</v>
      </c>
      <c r="E15" s="18"/>
      <c r="F15" s="13">
        <f t="shared" si="0"/>
        <v>36.427445863726703</v>
      </c>
      <c r="G15" s="25">
        <f t="shared" si="1"/>
        <v>32.23663754980997</v>
      </c>
      <c r="H15" s="41">
        <f t="shared" si="2"/>
        <v>13.000140934182006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42.824852608000128</v>
      </c>
      <c r="N15" s="21">
        <v>12</v>
      </c>
      <c r="O15" s="11" t="s">
        <v>37</v>
      </c>
      <c r="P15" s="19">
        <v>48</v>
      </c>
      <c r="Q15" s="19">
        <f t="shared" si="6"/>
        <v>96</v>
      </c>
      <c r="R15" s="32">
        <f t="shared" si="4"/>
        <v>178.67868480700008</v>
      </c>
      <c r="S15" s="58"/>
      <c r="T15" s="11" t="s">
        <v>105</v>
      </c>
      <c r="U15" s="50">
        <v>834.63174603200002</v>
      </c>
      <c r="V15" s="32">
        <f>U40-U39</f>
        <v>42.824852608000128</v>
      </c>
      <c r="W15" s="22">
        <v>12</v>
      </c>
      <c r="X15" s="32">
        <f>U47-U45</f>
        <v>166.94866213199975</v>
      </c>
      <c r="Y15" s="22">
        <v>14</v>
      </c>
      <c r="Z15" s="32">
        <f t="shared" ref="Z15:Z27" si="7">X13</f>
        <v>178.67868480700008</v>
      </c>
      <c r="AA15" s="21">
        <v>12</v>
      </c>
      <c r="AB15" s="58"/>
      <c r="AC15" s="58"/>
      <c r="AD15" s="58"/>
      <c r="AE15" s="58"/>
      <c r="AF15" s="58"/>
      <c r="AH15" s="11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Z15" s="14"/>
    </row>
    <row r="16" spans="1:55" x14ac:dyDescent="0.3">
      <c r="A16" s="21">
        <v>13</v>
      </c>
      <c r="B16" s="12" t="s">
        <v>12</v>
      </c>
      <c r="C16" s="11" t="s">
        <v>30</v>
      </c>
      <c r="D16" s="18" t="s">
        <v>49</v>
      </c>
      <c r="E16" s="18"/>
      <c r="F16" s="13">
        <f t="shared" si="0"/>
        <v>105.63864355976483</v>
      </c>
      <c r="G16" s="25">
        <f t="shared" si="1"/>
        <v>97.514867231737455</v>
      </c>
      <c r="H16" s="37">
        <f t="shared" si="2"/>
        <v>8.3308079666680701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26.126802720999876</v>
      </c>
      <c r="N16" s="21">
        <v>13</v>
      </c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114.85424036299992</v>
      </c>
      <c r="S16" s="58"/>
      <c r="T16" s="11" t="s">
        <v>106</v>
      </c>
      <c r="U16" s="50">
        <v>1046.7925623579999</v>
      </c>
      <c r="V16" s="32">
        <f>U43-U42</f>
        <v>26.126802720999876</v>
      </c>
      <c r="W16" s="22">
        <v>13</v>
      </c>
      <c r="X16" s="32">
        <f>U50-U48</f>
        <v>114.79950113400037</v>
      </c>
      <c r="Y16" s="22">
        <v>15</v>
      </c>
      <c r="Z16" s="32">
        <f t="shared" si="7"/>
        <v>114.85424036299992</v>
      </c>
      <c r="AA16" s="21">
        <v>13</v>
      </c>
      <c r="AB16" s="58"/>
      <c r="AC16" s="58"/>
      <c r="AD16" s="58"/>
      <c r="AE16" s="58"/>
      <c r="AF16" s="58"/>
      <c r="AH16" s="11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Z16" s="14"/>
    </row>
    <row r="17" spans="1:52" x14ac:dyDescent="0.3">
      <c r="A17" s="21">
        <v>14</v>
      </c>
      <c r="B17" s="12" t="s">
        <v>13</v>
      </c>
      <c r="C17" s="11" t="s">
        <v>31</v>
      </c>
      <c r="D17" s="18" t="s">
        <v>50</v>
      </c>
      <c r="E17" s="18"/>
      <c r="F17" s="13">
        <f t="shared" si="0"/>
        <v>48.895910192563647</v>
      </c>
      <c r="G17" s="13">
        <f t="shared" si="1"/>
        <v>47.170189323071938</v>
      </c>
      <c r="H17" s="37">
        <f t="shared" si="2"/>
        <v>3.6584989253957119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48.16353741499961</v>
      </c>
      <c r="N17" s="21">
        <v>14</v>
      </c>
      <c r="O17" s="11" t="s">
        <v>37</v>
      </c>
      <c r="P17" s="19">
        <v>43.75</v>
      </c>
      <c r="Q17" s="19">
        <f>P17*3</f>
        <v>131.25</v>
      </c>
      <c r="R17" s="32">
        <f t="shared" si="4"/>
        <v>166.94866213199975</v>
      </c>
      <c r="S17" s="58"/>
      <c r="T17" s="11" t="s">
        <v>107</v>
      </c>
      <c r="U17" s="50">
        <v>1053.105306122</v>
      </c>
      <c r="V17" s="32">
        <f>U46-U45</f>
        <v>48.16353741499961</v>
      </c>
      <c r="W17" s="22">
        <v>14</v>
      </c>
      <c r="X17" s="32">
        <f>U53-U51</f>
        <v>104.15081632600004</v>
      </c>
      <c r="Y17" s="22">
        <v>16</v>
      </c>
      <c r="Z17" s="32">
        <f t="shared" si="7"/>
        <v>166.94866213199975</v>
      </c>
      <c r="AA17" s="21">
        <v>14</v>
      </c>
      <c r="AB17" s="58"/>
      <c r="AC17" s="58"/>
      <c r="AD17" s="58"/>
      <c r="AE17" s="58"/>
      <c r="AF17" s="58"/>
      <c r="AH17" s="11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Z17" s="14"/>
    </row>
    <row r="18" spans="1:52" x14ac:dyDescent="0.3">
      <c r="A18" s="21">
        <v>15</v>
      </c>
      <c r="B18" s="12" t="s">
        <v>14</v>
      </c>
      <c r="C18" s="11" t="s">
        <v>29</v>
      </c>
      <c r="D18" s="18" t="s">
        <v>50</v>
      </c>
      <c r="E18" s="18"/>
      <c r="F18" s="13">
        <f t="shared" si="0"/>
        <v>47.34174153146764</v>
      </c>
      <c r="G18" s="13">
        <f t="shared" si="1"/>
        <v>44.94793051388752</v>
      </c>
      <c r="H18" s="37">
        <f t="shared" si="2"/>
        <v>5.3257424540168907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31.684512472000279</v>
      </c>
      <c r="N18" s="21">
        <v>15</v>
      </c>
      <c r="O18" s="11" t="s">
        <v>37</v>
      </c>
      <c r="P18" s="19">
        <v>43</v>
      </c>
      <c r="Q18" s="19">
        <f>P18*2</f>
        <v>86</v>
      </c>
      <c r="R18" s="32">
        <f t="shared" si="4"/>
        <v>114.79950113400037</v>
      </c>
      <c r="S18" s="58"/>
      <c r="T18" s="11" t="s">
        <v>108</v>
      </c>
      <c r="U18" s="50">
        <v>1100.2412698410001</v>
      </c>
      <c r="V18" s="32">
        <f>U49-U48</f>
        <v>31.684512472000279</v>
      </c>
      <c r="W18" s="22">
        <v>15</v>
      </c>
      <c r="X18" s="32">
        <f>U56-U54</f>
        <v>185.68210884300015</v>
      </c>
      <c r="Y18" s="22">
        <v>17</v>
      </c>
      <c r="Z18" s="32">
        <f t="shared" si="7"/>
        <v>114.79950113400037</v>
      </c>
      <c r="AA18" s="21">
        <v>15</v>
      </c>
      <c r="AB18" s="58"/>
      <c r="AC18" s="58"/>
      <c r="AD18" s="58"/>
      <c r="AE18" s="58"/>
      <c r="AF18" s="58"/>
      <c r="AH18" s="11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Z18" s="14"/>
    </row>
    <row r="19" spans="1:52" x14ac:dyDescent="0.3">
      <c r="A19" s="21">
        <v>16</v>
      </c>
      <c r="B19" s="12" t="s">
        <v>15</v>
      </c>
      <c r="C19" s="11" t="s">
        <v>31</v>
      </c>
      <c r="D19" s="22" t="s">
        <v>47</v>
      </c>
      <c r="E19" s="22"/>
      <c r="F19" s="13">
        <f t="shared" si="0"/>
        <v>91.518398631192468</v>
      </c>
      <c r="G19" s="25">
        <f t="shared" si="1"/>
        <v>81.516288585061943</v>
      </c>
      <c r="H19" s="41">
        <f t="shared" si="2"/>
        <v>12.270075367444337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23.929614512000171</v>
      </c>
      <c r="N19" s="21">
        <v>16</v>
      </c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104.15081632600004</v>
      </c>
      <c r="S19" s="58"/>
      <c r="T19" s="11" t="s">
        <v>109</v>
      </c>
      <c r="U19" s="50">
        <v>1277.4148752829999</v>
      </c>
      <c r="V19" s="32">
        <f>U52-U51</f>
        <v>23.929614512000171</v>
      </c>
      <c r="W19" s="22">
        <v>16</v>
      </c>
      <c r="X19" s="32">
        <f>U59-U57</f>
        <v>46.589659864000168</v>
      </c>
      <c r="Y19" s="22">
        <v>18</v>
      </c>
      <c r="Z19" s="32">
        <f t="shared" si="7"/>
        <v>104.15081632600004</v>
      </c>
      <c r="AA19" s="21">
        <v>16</v>
      </c>
      <c r="AB19" s="58"/>
      <c r="AC19" s="58"/>
      <c r="AD19" s="58"/>
      <c r="AE19" s="58"/>
      <c r="AF19" s="58"/>
      <c r="AH19" s="11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Z19" s="14"/>
    </row>
    <row r="20" spans="1:52" x14ac:dyDescent="0.3">
      <c r="A20" s="21">
        <v>17</v>
      </c>
      <c r="B20" s="12" t="s">
        <v>16</v>
      </c>
      <c r="C20" s="11" t="s">
        <v>33</v>
      </c>
      <c r="D20" s="11" t="s">
        <v>50</v>
      </c>
      <c r="E20" s="11"/>
      <c r="F20" s="13">
        <f t="shared" si="0"/>
        <v>64.700704225885815</v>
      </c>
      <c r="G20" s="25">
        <f t="shared" si="1"/>
        <v>63.334050185435132</v>
      </c>
      <c r="H20" s="37">
        <f t="shared" si="2"/>
        <v>2.1578503766130077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51.931428571000197</v>
      </c>
      <c r="N20" s="21">
        <v>17</v>
      </c>
      <c r="O20" s="11" t="s">
        <v>32</v>
      </c>
      <c r="P20" s="19">
        <v>49</v>
      </c>
      <c r="Q20" s="19">
        <f>P20*4</f>
        <v>196</v>
      </c>
      <c r="R20" s="32">
        <f t="shared" si="4"/>
        <v>185.68210884300015</v>
      </c>
      <c r="S20" s="58"/>
      <c r="T20" s="11" t="s">
        <v>110</v>
      </c>
      <c r="U20" s="50">
        <v>1283.163718821</v>
      </c>
      <c r="V20" s="32">
        <f>U55-U54</f>
        <v>51.931428571000197</v>
      </c>
      <c r="W20" s="22">
        <v>17</v>
      </c>
      <c r="X20" s="32">
        <f>U62-U60</f>
        <v>60.820204081999691</v>
      </c>
      <c r="Y20" s="22">
        <v>19</v>
      </c>
      <c r="Z20" s="32">
        <f t="shared" si="7"/>
        <v>185.68210884300015</v>
      </c>
      <c r="AA20" s="21">
        <v>17</v>
      </c>
      <c r="AB20" s="58"/>
      <c r="AC20" s="58"/>
      <c r="AD20" s="58"/>
      <c r="AE20" s="58"/>
      <c r="AF20" s="58"/>
      <c r="AH20" s="11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Z20" s="14"/>
    </row>
    <row r="21" spans="1:52" x14ac:dyDescent="0.3">
      <c r="A21" s="21">
        <v>18</v>
      </c>
      <c r="B21" s="12" t="s">
        <v>24</v>
      </c>
      <c r="C21" s="11" t="s">
        <v>28</v>
      </c>
      <c r="D21" s="18" t="s">
        <v>51</v>
      </c>
      <c r="E21" s="18"/>
      <c r="F21" s="13">
        <f t="shared" si="0"/>
        <v>100.33100174720087</v>
      </c>
      <c r="G21" s="25">
        <f t="shared" si="1"/>
        <v>96.587955635133326</v>
      </c>
      <c r="H21" s="37">
        <f t="shared" si="2"/>
        <v>3.8752721159221162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20.332698412999889</v>
      </c>
      <c r="N21" s="21">
        <v>18</v>
      </c>
      <c r="O21" s="11" t="s">
        <v>37</v>
      </c>
      <c r="P21" s="19">
        <v>18.75</v>
      </c>
      <c r="Q21" s="19">
        <f>P21*4</f>
        <v>75</v>
      </c>
      <c r="R21" s="32">
        <f t="shared" si="4"/>
        <v>46.589659864000168</v>
      </c>
      <c r="S21" s="58"/>
      <c r="T21" s="11" t="s">
        <v>111</v>
      </c>
      <c r="U21" s="50">
        <v>1338.5200907030001</v>
      </c>
      <c r="V21" s="32">
        <f>U58-U57</f>
        <v>20.332698412999889</v>
      </c>
      <c r="W21" s="22">
        <v>18</v>
      </c>
      <c r="X21" s="32">
        <f>U65-U63</f>
        <v>243.89331065800025</v>
      </c>
      <c r="Y21" s="22">
        <v>20</v>
      </c>
      <c r="Z21" s="32">
        <f t="shared" si="7"/>
        <v>46.589659864000168</v>
      </c>
      <c r="AA21" s="21">
        <v>18</v>
      </c>
      <c r="AB21" s="58"/>
      <c r="AC21" s="58"/>
      <c r="AD21" s="58"/>
      <c r="AE21" s="58"/>
      <c r="AF21" s="58"/>
      <c r="AH21" s="11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Z21" s="14"/>
    </row>
    <row r="22" spans="1:52" x14ac:dyDescent="0.3">
      <c r="A22" s="21">
        <v>19</v>
      </c>
      <c r="B22" s="12" t="s">
        <v>17</v>
      </c>
      <c r="C22" s="11" t="s">
        <v>30</v>
      </c>
      <c r="D22" s="18" t="s">
        <v>49</v>
      </c>
      <c r="E22" s="18"/>
      <c r="F22" s="13">
        <f t="shared" si="0"/>
        <v>92.163431719206244</v>
      </c>
      <c r="G22" s="13">
        <f t="shared" si="1"/>
        <v>85.16913216891146</v>
      </c>
      <c r="H22" s="37">
        <f t="shared" si="2"/>
        <v>8.2122470573298294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24.955646258999877</v>
      </c>
      <c r="N22" s="21">
        <v>19</v>
      </c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60.820204081999691</v>
      </c>
      <c r="S22" s="58"/>
      <c r="T22" s="11" t="s">
        <v>112</v>
      </c>
      <c r="U22" s="50">
        <v>1486.956598639</v>
      </c>
      <c r="V22" s="32">
        <f>U61-U60</f>
        <v>24.955646258999877</v>
      </c>
      <c r="W22" s="22">
        <v>19</v>
      </c>
      <c r="X22" s="32">
        <f>U68-U66</f>
        <v>255.06873015800011</v>
      </c>
      <c r="Y22" s="22">
        <v>21</v>
      </c>
      <c r="Z22" s="32">
        <f t="shared" si="7"/>
        <v>60.820204081999691</v>
      </c>
      <c r="AA22" s="21">
        <v>19</v>
      </c>
      <c r="AB22" s="58"/>
      <c r="AC22" s="58"/>
      <c r="AD22" s="58"/>
      <c r="AE22" s="58"/>
      <c r="AF22" s="58"/>
      <c r="AH22" s="11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Z22" s="14"/>
    </row>
    <row r="23" spans="1:52" x14ac:dyDescent="0.3">
      <c r="A23" s="21">
        <v>20</v>
      </c>
      <c r="B23" s="12" t="s">
        <v>18</v>
      </c>
      <c r="C23" s="11" t="s">
        <v>29</v>
      </c>
      <c r="D23" s="18" t="s">
        <v>48</v>
      </c>
      <c r="E23" s="18"/>
      <c r="F23" s="13">
        <f t="shared" si="0"/>
        <v>44.44582504948071</v>
      </c>
      <c r="G23" s="13">
        <f t="shared" si="1"/>
        <v>40.960533001286336</v>
      </c>
      <c r="H23" s="37">
        <f t="shared" si="2"/>
        <v>8.5089030655067912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49.273469388000194</v>
      </c>
      <c r="N23" s="21">
        <v>20</v>
      </c>
      <c r="O23" s="11" t="s">
        <v>37</v>
      </c>
      <c r="P23" s="19">
        <v>83.25</v>
      </c>
      <c r="Q23" s="19">
        <f>P23*2</f>
        <v>166.5</v>
      </c>
      <c r="R23" s="32">
        <f t="shared" si="4"/>
        <v>243.89331065800025</v>
      </c>
      <c r="S23" s="58"/>
      <c r="T23" s="11" t="s">
        <v>113</v>
      </c>
      <c r="U23" s="50">
        <v>1493.463945578</v>
      </c>
      <c r="V23" s="32">
        <f>U64-U63</f>
        <v>49.273469388000194</v>
      </c>
      <c r="W23" s="22">
        <v>20</v>
      </c>
      <c r="X23" s="32">
        <f>U71-U69</f>
        <v>78.916122448999886</v>
      </c>
      <c r="Y23" s="22">
        <v>22</v>
      </c>
      <c r="Z23" s="32">
        <f t="shared" si="7"/>
        <v>243.89331065800025</v>
      </c>
      <c r="AA23" s="21">
        <v>20</v>
      </c>
      <c r="AB23" s="58"/>
      <c r="AC23" s="58"/>
      <c r="AD23" s="58"/>
      <c r="AE23" s="58"/>
      <c r="AF23" s="58"/>
      <c r="AH23" s="11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Z23" s="14"/>
    </row>
    <row r="24" spans="1:52" x14ac:dyDescent="0.3">
      <c r="A24" s="21">
        <v>21</v>
      </c>
      <c r="B24" s="12" t="s">
        <v>19</v>
      </c>
      <c r="C24" s="11" t="s">
        <v>28</v>
      </c>
      <c r="D24" s="18" t="s">
        <v>52</v>
      </c>
      <c r="E24" s="18"/>
      <c r="F24" s="13">
        <f t="shared" si="0"/>
        <v>28.675795593805315</v>
      </c>
      <c r="G24" s="13">
        <f t="shared" si="1"/>
        <v>29.168608772197818</v>
      </c>
      <c r="H24" s="37">
        <f t="shared" si="2"/>
        <v>-1.6895326830336503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71.140136053999868</v>
      </c>
      <c r="N24" s="21">
        <v>21</v>
      </c>
      <c r="O24" s="11" t="s">
        <v>37</v>
      </c>
      <c r="P24" s="19">
        <v>31</v>
      </c>
      <c r="Q24" s="19">
        <f>P24*4</f>
        <v>124</v>
      </c>
      <c r="R24" s="32">
        <f t="shared" si="4"/>
        <v>255.06873015800011</v>
      </c>
      <c r="S24" s="58"/>
      <c r="T24" s="11" t="s">
        <v>114</v>
      </c>
      <c r="U24" s="50">
        <v>1527.510204082</v>
      </c>
      <c r="V24" s="32">
        <f>U67-U66</f>
        <v>71.140136053999868</v>
      </c>
      <c r="W24" s="22">
        <v>21</v>
      </c>
      <c r="X24" s="32">
        <f>U74-U72</f>
        <v>157.65895691600008</v>
      </c>
      <c r="Y24" s="22">
        <v>23</v>
      </c>
      <c r="Z24" s="32">
        <f t="shared" si="7"/>
        <v>255.06873015800011</v>
      </c>
      <c r="AA24" s="21">
        <v>21</v>
      </c>
      <c r="AB24" s="58"/>
      <c r="AC24" s="58"/>
      <c r="AD24" s="58"/>
      <c r="AE24" s="58"/>
      <c r="AF24" s="58"/>
      <c r="AH24" s="11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Z24" s="14"/>
    </row>
    <row r="25" spans="1:52" x14ac:dyDescent="0.3">
      <c r="A25" s="21">
        <v>22</v>
      </c>
      <c r="B25" s="12" t="s">
        <v>20</v>
      </c>
      <c r="C25" s="11" t="s">
        <v>29</v>
      </c>
      <c r="D25" s="18" t="s">
        <v>53</v>
      </c>
      <c r="E25" s="18"/>
      <c r="F25" s="13">
        <f t="shared" si="0"/>
        <v>100.09727626809654</v>
      </c>
      <c r="G25" s="13">
        <f t="shared" si="1"/>
        <v>97.318516947703003</v>
      </c>
      <c r="H25" s="37">
        <f t="shared" si="2"/>
        <v>2.8553243591728608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20.979591836000054</v>
      </c>
      <c r="N25" s="21">
        <v>22</v>
      </c>
      <c r="O25" s="11" t="s">
        <v>37</v>
      </c>
      <c r="P25" s="19">
        <v>64</v>
      </c>
      <c r="Q25" s="19">
        <f>P25*2</f>
        <v>128</v>
      </c>
      <c r="R25" s="32">
        <f t="shared" si="4"/>
        <v>78.916122448999886</v>
      </c>
      <c r="S25" s="58"/>
      <c r="T25" s="11" t="s">
        <v>115</v>
      </c>
      <c r="U25" s="50">
        <v>1600.1636054420001</v>
      </c>
      <c r="V25" s="32">
        <f>U70-U69</f>
        <v>20.979591836000054</v>
      </c>
      <c r="W25" s="22">
        <v>22</v>
      </c>
      <c r="X25" s="32">
        <f>U77-U75</f>
        <v>204.81301587300004</v>
      </c>
      <c r="Y25" s="22">
        <v>24</v>
      </c>
      <c r="Z25" s="32">
        <f t="shared" si="7"/>
        <v>78.916122448999886</v>
      </c>
      <c r="AA25" s="21">
        <v>22</v>
      </c>
      <c r="AB25" s="58"/>
      <c r="AC25" s="58"/>
      <c r="AD25" s="58"/>
      <c r="AE25" s="58"/>
      <c r="AF25" s="58"/>
      <c r="AH25" s="11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Z25" s="14"/>
    </row>
    <row r="26" spans="1:52" x14ac:dyDescent="0.3">
      <c r="A26" s="21">
        <v>23</v>
      </c>
      <c r="B26" s="12" t="s">
        <v>25</v>
      </c>
      <c r="C26" s="11" t="s">
        <v>31</v>
      </c>
      <c r="D26" s="18" t="s">
        <v>45</v>
      </c>
      <c r="E26" s="18"/>
      <c r="F26" s="13">
        <f t="shared" si="0"/>
        <v>38.069021082427298</v>
      </c>
      <c r="G26" s="13">
        <f t="shared" si="1"/>
        <v>36.34423385823181</v>
      </c>
      <c r="H26" s="37">
        <f t="shared" si="2"/>
        <v>4.7456970228712949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59.103174603000298</v>
      </c>
      <c r="N26" s="21">
        <v>23</v>
      </c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157.65895691600008</v>
      </c>
      <c r="S26" s="58"/>
      <c r="T26" s="11" t="s">
        <v>116</v>
      </c>
      <c r="U26" s="50">
        <v>1605.2680272109999</v>
      </c>
      <c r="V26" s="32">
        <f>U73-U72</f>
        <v>59.103174603000298</v>
      </c>
      <c r="W26" s="22">
        <v>23</v>
      </c>
      <c r="X26" s="2">
        <f>SUM(X2:X25)</f>
        <v>4076.1114285700005</v>
      </c>
      <c r="Z26" s="32">
        <f t="shared" si="7"/>
        <v>157.65895691600008</v>
      </c>
      <c r="AA26" s="21">
        <v>23</v>
      </c>
      <c r="AB26" s="58"/>
      <c r="AC26" s="58"/>
      <c r="AD26" s="58"/>
      <c r="AE26" s="58"/>
      <c r="AF26" s="58"/>
      <c r="AH26" s="11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Z26" s="14"/>
    </row>
    <row r="27" spans="1:52" x14ac:dyDescent="0.3">
      <c r="A27" s="21">
        <v>24</v>
      </c>
      <c r="B27" s="12" t="s">
        <v>21</v>
      </c>
      <c r="C27" s="11" t="s">
        <v>31</v>
      </c>
      <c r="D27" s="18" t="s">
        <v>50</v>
      </c>
      <c r="E27" s="18"/>
      <c r="F27" s="13">
        <f t="shared" si="0"/>
        <v>57.420102774521361</v>
      </c>
      <c r="G27" s="13">
        <f t="shared" si="1"/>
        <v>53.609874124447501</v>
      </c>
      <c r="H27" s="37">
        <f t="shared" si="2"/>
        <v>7.1073262385003373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94.043718820999857</v>
      </c>
      <c r="N27" s="21">
        <v>24</v>
      </c>
      <c r="O27" s="11" t="s">
        <v>37</v>
      </c>
      <c r="P27" s="19">
        <v>61</v>
      </c>
      <c r="Q27" s="19">
        <f>P27*3</f>
        <v>183</v>
      </c>
      <c r="R27" s="32">
        <f t="shared" si="4"/>
        <v>204.81301587300004</v>
      </c>
      <c r="S27" s="58"/>
      <c r="T27" s="11" t="s">
        <v>117</v>
      </c>
      <c r="U27" s="50">
        <v>1644.2775510199999</v>
      </c>
      <c r="V27" s="32">
        <f>U76-U75</f>
        <v>94.043718820999857</v>
      </c>
      <c r="W27" s="22">
        <v>24</v>
      </c>
      <c r="X27" s="32">
        <f t="shared" ref="X27:X32" si="8">U33-U32</f>
        <v>27.169523809000111</v>
      </c>
      <c r="Y27" s="43" t="str">
        <f>W12</f>
        <v>11a</v>
      </c>
      <c r="Z27" s="32">
        <f t="shared" si="7"/>
        <v>204.81301587300004</v>
      </c>
      <c r="AA27" s="21">
        <v>24</v>
      </c>
      <c r="AB27" s="58"/>
      <c r="AC27" s="58"/>
      <c r="AD27" s="58"/>
      <c r="AE27" s="58"/>
      <c r="AF27" s="58"/>
      <c r="AH27" s="11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Z27" s="14"/>
    </row>
    <row r="28" spans="1:52" x14ac:dyDescent="0.3">
      <c r="T28" s="11" t="s">
        <v>118</v>
      </c>
      <c r="U28" s="50">
        <v>1746.149478458</v>
      </c>
      <c r="X28" s="32">
        <f t="shared" si="8"/>
        <v>22.982675736999909</v>
      </c>
      <c r="Y28" s="43" t="str">
        <f>W13</f>
        <v>11b</v>
      </c>
    </row>
    <row r="29" spans="1:52" x14ac:dyDescent="0.3">
      <c r="T29" s="11" t="s">
        <v>119</v>
      </c>
      <c r="U29" s="50">
        <v>1751.7191836730001</v>
      </c>
      <c r="X29" s="32">
        <f t="shared" si="8"/>
        <v>72.041360543999872</v>
      </c>
      <c r="Y29" s="43" t="str">
        <f>W14</f>
        <v>11c</v>
      </c>
    </row>
    <row r="30" spans="1:52" x14ac:dyDescent="0.3">
      <c r="T30" s="11" t="s">
        <v>120</v>
      </c>
      <c r="U30" s="50">
        <v>1791.992426304</v>
      </c>
      <c r="X30" s="32">
        <f t="shared" si="8"/>
        <v>30.431201813999905</v>
      </c>
      <c r="Y30" s="21" t="s">
        <v>69</v>
      </c>
    </row>
    <row r="31" spans="1:52" x14ac:dyDescent="0.3">
      <c r="T31" s="11" t="s">
        <v>121</v>
      </c>
      <c r="U31" s="50">
        <v>1953.084807256</v>
      </c>
      <c r="X31" s="32">
        <f t="shared" si="8"/>
        <v>24.147301588000118</v>
      </c>
      <c r="Y31" s="21" t="s">
        <v>70</v>
      </c>
    </row>
    <row r="32" spans="1:52" x14ac:dyDescent="0.3">
      <c r="T32" s="11" t="s">
        <v>122</v>
      </c>
      <c r="U32" s="50">
        <v>1958.755555556</v>
      </c>
      <c r="X32" s="32">
        <f t="shared" si="8"/>
        <v>84.200566893000087</v>
      </c>
      <c r="Y32" s="21" t="s">
        <v>71</v>
      </c>
    </row>
    <row r="33" spans="20:21" x14ac:dyDescent="0.3">
      <c r="T33" s="11" t="s">
        <v>123</v>
      </c>
      <c r="U33" s="50">
        <v>1985.9250793650001</v>
      </c>
    </row>
    <row r="34" spans="20:21" x14ac:dyDescent="0.3">
      <c r="T34" s="11" t="s">
        <v>124</v>
      </c>
      <c r="U34" s="50">
        <v>2008.907755102</v>
      </c>
    </row>
    <row r="35" spans="20:21" x14ac:dyDescent="0.3">
      <c r="T35" s="11" t="s">
        <v>125</v>
      </c>
      <c r="U35" s="50">
        <v>2080.9491156459999</v>
      </c>
    </row>
    <row r="36" spans="20:21" x14ac:dyDescent="0.3">
      <c r="T36" s="11" t="s">
        <v>126</v>
      </c>
      <c r="U36" s="50">
        <v>2111.3803174599998</v>
      </c>
    </row>
    <row r="37" spans="20:21" x14ac:dyDescent="0.3">
      <c r="T37" s="11" t="s">
        <v>127</v>
      </c>
      <c r="U37" s="50">
        <v>2135.5276190479999</v>
      </c>
    </row>
    <row r="38" spans="20:21" x14ac:dyDescent="0.3">
      <c r="T38" s="11" t="s">
        <v>128</v>
      </c>
      <c r="U38" s="50">
        <v>2219.728185941</v>
      </c>
    </row>
    <row r="39" spans="20:21" x14ac:dyDescent="0.3">
      <c r="T39" s="11" t="s">
        <v>129</v>
      </c>
      <c r="U39" s="50">
        <v>2224.6501587299999</v>
      </c>
    </row>
    <row r="40" spans="20:21" x14ac:dyDescent="0.3">
      <c r="T40" s="11" t="s">
        <v>130</v>
      </c>
      <c r="U40" s="50">
        <v>2267.4750113380001</v>
      </c>
    </row>
    <row r="41" spans="20:21" x14ac:dyDescent="0.3">
      <c r="T41" s="11" t="s">
        <v>131</v>
      </c>
      <c r="U41" s="50">
        <v>2403.328843537</v>
      </c>
    </row>
    <row r="42" spans="20:21" x14ac:dyDescent="0.3">
      <c r="T42" s="11" t="s">
        <v>132</v>
      </c>
      <c r="U42" s="50">
        <v>2418.8865306120001</v>
      </c>
    </row>
    <row r="43" spans="20:21" x14ac:dyDescent="0.3">
      <c r="T43" s="11" t="s">
        <v>133</v>
      </c>
      <c r="U43" s="50">
        <v>2445.013333333</v>
      </c>
    </row>
    <row r="44" spans="20:21" x14ac:dyDescent="0.3">
      <c r="T44" s="11" t="s">
        <v>134</v>
      </c>
      <c r="U44" s="50">
        <v>2533.740770975</v>
      </c>
    </row>
    <row r="45" spans="20:21" x14ac:dyDescent="0.3">
      <c r="T45" s="11" t="s">
        <v>135</v>
      </c>
      <c r="U45" s="50">
        <v>2540.3301587300002</v>
      </c>
    </row>
    <row r="46" spans="20:21" x14ac:dyDescent="0.3">
      <c r="T46" s="11" t="s">
        <v>136</v>
      </c>
      <c r="U46" s="50">
        <v>2588.4936961449998</v>
      </c>
    </row>
    <row r="47" spans="20:21" x14ac:dyDescent="0.3">
      <c r="T47" s="11" t="s">
        <v>137</v>
      </c>
      <c r="U47" s="50">
        <v>2707.278820862</v>
      </c>
    </row>
    <row r="48" spans="20:21" x14ac:dyDescent="0.3">
      <c r="T48" s="11" t="s">
        <v>138</v>
      </c>
      <c r="U48" s="50">
        <v>2710.6975056689998</v>
      </c>
    </row>
    <row r="49" spans="20:21" x14ac:dyDescent="0.3">
      <c r="T49" s="11" t="s">
        <v>139</v>
      </c>
      <c r="U49" s="50">
        <v>2742.3820181410001</v>
      </c>
    </row>
    <row r="50" spans="20:21" x14ac:dyDescent="0.3">
      <c r="T50" s="11" t="s">
        <v>140</v>
      </c>
      <c r="U50" s="50">
        <v>2825.4970068030002</v>
      </c>
    </row>
    <row r="51" spans="20:21" x14ac:dyDescent="0.3">
      <c r="T51" s="11" t="s">
        <v>141</v>
      </c>
      <c r="U51" s="50">
        <v>2831.420952381</v>
      </c>
    </row>
    <row r="52" spans="20:21" x14ac:dyDescent="0.3">
      <c r="T52" s="11" t="s">
        <v>142</v>
      </c>
      <c r="U52" s="50">
        <v>2855.3505668930002</v>
      </c>
    </row>
    <row r="53" spans="20:21" x14ac:dyDescent="0.3">
      <c r="T53" s="11" t="s">
        <v>143</v>
      </c>
      <c r="U53" s="50">
        <v>2935.571768707</v>
      </c>
    </row>
    <row r="54" spans="20:21" x14ac:dyDescent="0.3">
      <c r="T54" s="11" t="s">
        <v>144</v>
      </c>
      <c r="U54" s="50">
        <v>2941.175873016</v>
      </c>
    </row>
    <row r="55" spans="20:21" x14ac:dyDescent="0.3">
      <c r="T55" s="11" t="s">
        <v>145</v>
      </c>
      <c r="U55" s="50">
        <v>2993.1073015870002</v>
      </c>
    </row>
    <row r="56" spans="20:21" x14ac:dyDescent="0.3">
      <c r="T56" s="11" t="s">
        <v>146</v>
      </c>
      <c r="U56" s="50">
        <v>3126.8579818590001</v>
      </c>
    </row>
    <row r="57" spans="20:21" x14ac:dyDescent="0.3">
      <c r="T57" s="11" t="s">
        <v>147</v>
      </c>
      <c r="U57" s="50">
        <v>3133.963174603</v>
      </c>
    </row>
    <row r="58" spans="20:21" x14ac:dyDescent="0.3">
      <c r="T58" s="11" t="s">
        <v>148</v>
      </c>
      <c r="U58" s="50">
        <v>3154.2958730159999</v>
      </c>
    </row>
    <row r="59" spans="20:21" x14ac:dyDescent="0.3">
      <c r="T59" s="11" t="s">
        <v>149</v>
      </c>
      <c r="U59" s="50">
        <v>3180.5528344670001</v>
      </c>
    </row>
    <row r="60" spans="20:21" x14ac:dyDescent="0.3">
      <c r="T60" s="11" t="s">
        <v>150</v>
      </c>
      <c r="U60" s="50">
        <v>3182.9507482990002</v>
      </c>
    </row>
    <row r="61" spans="20:21" x14ac:dyDescent="0.3">
      <c r="T61" s="11" t="s">
        <v>151</v>
      </c>
      <c r="U61" s="50">
        <v>3207.9063945580001</v>
      </c>
    </row>
    <row r="62" spans="20:21" x14ac:dyDescent="0.3">
      <c r="T62" s="11" t="s">
        <v>152</v>
      </c>
      <c r="U62" s="50">
        <v>3243.7709523809999</v>
      </c>
    </row>
    <row r="63" spans="20:21" x14ac:dyDescent="0.3">
      <c r="T63" s="11" t="s">
        <v>153</v>
      </c>
      <c r="U63" s="50">
        <v>3249.3648979589998</v>
      </c>
    </row>
    <row r="64" spans="20:21" x14ac:dyDescent="0.3">
      <c r="T64" s="11" t="s">
        <v>154</v>
      </c>
      <c r="U64" s="50">
        <v>3298.638367347</v>
      </c>
    </row>
    <row r="65" spans="20:21" x14ac:dyDescent="0.3">
      <c r="T65" s="11" t="s">
        <v>155</v>
      </c>
      <c r="U65" s="50">
        <v>3493.258208617</v>
      </c>
    </row>
    <row r="66" spans="20:21" x14ac:dyDescent="0.3">
      <c r="T66" s="11" t="s">
        <v>156</v>
      </c>
      <c r="U66" s="50">
        <v>3499.4721088440001</v>
      </c>
    </row>
    <row r="67" spans="20:21" x14ac:dyDescent="0.3">
      <c r="T67" s="11" t="s">
        <v>157</v>
      </c>
      <c r="U67" s="50">
        <v>3570.612244898</v>
      </c>
    </row>
    <row r="68" spans="20:21" x14ac:dyDescent="0.3">
      <c r="T68" s="11" t="s">
        <v>158</v>
      </c>
      <c r="U68" s="50">
        <v>3754.5408390020002</v>
      </c>
    </row>
    <row r="69" spans="20:21" x14ac:dyDescent="0.3">
      <c r="T69" s="11" t="s">
        <v>159</v>
      </c>
      <c r="U69" s="50">
        <v>3758.3934693880001</v>
      </c>
    </row>
    <row r="70" spans="20:21" x14ac:dyDescent="0.3">
      <c r="T70" s="11" t="s">
        <v>160</v>
      </c>
      <c r="U70" s="50">
        <v>3779.3730612240001</v>
      </c>
    </row>
    <row r="71" spans="20:21" x14ac:dyDescent="0.3">
      <c r="T71" s="11" t="s">
        <v>161</v>
      </c>
      <c r="U71" s="50">
        <v>3837.309591837</v>
      </c>
    </row>
    <row r="72" spans="20:21" x14ac:dyDescent="0.3">
      <c r="T72" s="11" t="s">
        <v>162</v>
      </c>
      <c r="U72" s="50">
        <v>3842.8589569159999</v>
      </c>
    </row>
    <row r="73" spans="20:21" x14ac:dyDescent="0.3">
      <c r="T73" s="11" t="s">
        <v>163</v>
      </c>
      <c r="U73" s="50">
        <v>3901.9621315190002</v>
      </c>
    </row>
    <row r="74" spans="20:21" x14ac:dyDescent="0.3">
      <c r="T74" s="11" t="s">
        <v>164</v>
      </c>
      <c r="U74" s="50">
        <v>4000.517913832</v>
      </c>
    </row>
    <row r="75" spans="20:21" x14ac:dyDescent="0.3">
      <c r="T75" s="11" t="s">
        <v>165</v>
      </c>
      <c r="U75" s="50">
        <v>4005.4857142860001</v>
      </c>
    </row>
    <row r="76" spans="20:21" x14ac:dyDescent="0.3">
      <c r="T76" s="11" t="s">
        <v>166</v>
      </c>
      <c r="U76" s="50">
        <v>4099.5294331069999</v>
      </c>
    </row>
    <row r="77" spans="20:21" x14ac:dyDescent="0.3">
      <c r="T77" s="11" t="s">
        <v>167</v>
      </c>
      <c r="U77" s="50">
        <v>4210.2987301590001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Tabelle100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289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289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43.94514567719505</v>
      </c>
      <c r="G2" s="13">
        <f t="shared" ref="G2:G27" si="1">Q2/R2*60</f>
        <v>43.980913219623773</v>
      </c>
      <c r="H2" s="37">
        <f t="shared" ref="H2:H27" si="2">(F2-G2)/G2*100</f>
        <v>-8.1325147229465003E-2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38.229478458000003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372.434285714</v>
      </c>
      <c r="T2" s="11" t="s">
        <v>92</v>
      </c>
      <c r="U2" s="66">
        <v>0.431746032</v>
      </c>
      <c r="V2" s="32">
        <f>U3-U2</f>
        <v>38.229478458000003</v>
      </c>
      <c r="W2" s="22">
        <v>1</v>
      </c>
      <c r="X2" s="32">
        <f>U4-U2</f>
        <v>372.434285714</v>
      </c>
      <c r="Y2" s="22">
        <v>1</v>
      </c>
      <c r="Z2" s="32">
        <f>X2</f>
        <v>372.434285714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65.332746731949101</v>
      </c>
      <c r="G3" s="13">
        <f t="shared" si="1"/>
        <v>60.758141127200446</v>
      </c>
      <c r="H3" s="37">
        <f t="shared" si="2"/>
        <v>7.5292059959034487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40.408526076999976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100.56272108799999</v>
      </c>
      <c r="T3" s="11" t="s">
        <v>93</v>
      </c>
      <c r="U3" s="66">
        <v>38.661224490000002</v>
      </c>
      <c r="V3" s="32">
        <f>U6-U5</f>
        <v>40.408526076999976</v>
      </c>
      <c r="W3" s="22">
        <v>2</v>
      </c>
      <c r="X3" s="32">
        <f>U7-U5</f>
        <v>100.56272108799999</v>
      </c>
      <c r="Y3" s="22">
        <v>2</v>
      </c>
      <c r="Z3" s="32">
        <f t="shared" ref="Z3:Z11" si="5">X3</f>
        <v>100.56272108799999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45.71712003586363</v>
      </c>
      <c r="G4" s="13">
        <f t="shared" si="1"/>
        <v>44.773524655632087</v>
      </c>
      <c r="H4" s="37">
        <f t="shared" si="2"/>
        <v>2.107485143260543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42.65360544300006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146.73850340199999</v>
      </c>
      <c r="T4" s="11" t="s">
        <v>94</v>
      </c>
      <c r="U4" s="66">
        <v>372.86603174599998</v>
      </c>
      <c r="V4" s="32">
        <f>U9-U8</f>
        <v>42.65360544300006</v>
      </c>
      <c r="W4" s="22">
        <v>3</v>
      </c>
      <c r="X4" s="32">
        <f>U10-U8</f>
        <v>146.73850340199999</v>
      </c>
      <c r="Y4" s="22">
        <v>3</v>
      </c>
      <c r="Z4" s="32">
        <f t="shared" si="5"/>
        <v>146.73850340199999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158.00102055187307</v>
      </c>
      <c r="G5" s="13">
        <f t="shared" si="1"/>
        <v>135.05259490695366</v>
      </c>
      <c r="H5" s="41">
        <f t="shared" si="2"/>
        <v>16.992213782141725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33.417505668999979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193.702312925</v>
      </c>
      <c r="T5" s="11" t="s">
        <v>95</v>
      </c>
      <c r="U5" s="66">
        <v>381.23682539700002</v>
      </c>
      <c r="V5" s="32">
        <f>U12-U11</f>
        <v>33.417505668999979</v>
      </c>
      <c r="W5" s="22">
        <v>4</v>
      </c>
      <c r="X5" s="32">
        <f>U13-U11</f>
        <v>193.702312925</v>
      </c>
      <c r="Y5" s="22">
        <v>4</v>
      </c>
      <c r="Z5" s="32">
        <f t="shared" si="5"/>
        <v>193.702312925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45.766520406851299</v>
      </c>
      <c r="G6" s="13">
        <f t="shared" si="1"/>
        <v>45.829446832726127</v>
      </c>
      <c r="H6" s="37">
        <f t="shared" si="2"/>
        <v>-0.13730566311329129</v>
      </c>
      <c r="I6" s="13"/>
      <c r="J6" s="11" t="s">
        <v>37</v>
      </c>
      <c r="K6" s="61" t="s">
        <v>387</v>
      </c>
      <c r="L6" s="19">
        <v>69</v>
      </c>
      <c r="M6" s="32">
        <f t="shared" si="3"/>
        <v>90.459138322000058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322.06367346899992</v>
      </c>
      <c r="T6" s="11" t="s">
        <v>96</v>
      </c>
      <c r="U6" s="66">
        <v>421.64535147399999</v>
      </c>
      <c r="V6" s="32">
        <f>U15-U14</f>
        <v>90.459138322000058</v>
      </c>
      <c r="W6" s="22">
        <v>5</v>
      </c>
      <c r="X6" s="32">
        <f>U16-U14</f>
        <v>322.06367346899992</v>
      </c>
      <c r="Y6" s="22">
        <v>5</v>
      </c>
      <c r="Z6" s="32">
        <f t="shared" si="5"/>
        <v>322.06367346899992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36.521092864819906</v>
      </c>
      <c r="G7" s="25">
        <f t="shared" si="1"/>
        <v>36.303600175567688</v>
      </c>
      <c r="H7" s="37">
        <f t="shared" si="2"/>
        <v>0.59909399673972419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64.072562358999903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297.49115646299992</v>
      </c>
      <c r="T7" s="11" t="s">
        <v>97</v>
      </c>
      <c r="U7" s="66">
        <v>481.79954648500001</v>
      </c>
      <c r="V7" s="32">
        <f>U18-U17</f>
        <v>64.072562358999903</v>
      </c>
      <c r="W7" s="22">
        <v>6</v>
      </c>
      <c r="X7" s="32">
        <f>U19-U17</f>
        <v>297.49115646299992</v>
      </c>
      <c r="Y7" s="22">
        <v>6</v>
      </c>
      <c r="Z7" s="32">
        <f t="shared" si="5"/>
        <v>297.49115646299992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43.248862387924497</v>
      </c>
      <c r="G8" s="25">
        <f t="shared" si="1"/>
        <v>40.350660269918279</v>
      </c>
      <c r="H8" s="37">
        <f t="shared" si="2"/>
        <v>7.1825395138994761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55.49278911600004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220.0707483000001</v>
      </c>
      <c r="T8" s="11" t="s">
        <v>98</v>
      </c>
      <c r="U8" s="66">
        <v>488.99047618999998</v>
      </c>
      <c r="V8" s="32">
        <f>U21-U20</f>
        <v>55.49278911600004</v>
      </c>
      <c r="W8" s="22">
        <v>7</v>
      </c>
      <c r="X8" s="32">
        <f>U22-U20</f>
        <v>220.0707483000001</v>
      </c>
      <c r="Y8" s="22">
        <v>7</v>
      </c>
      <c r="Z8" s="32">
        <f t="shared" si="5"/>
        <v>220.0707483000001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103.88306181675212</v>
      </c>
      <c r="G9" s="25">
        <f t="shared" si="1"/>
        <v>85.365374688577262</v>
      </c>
      <c r="H9" s="41">
        <f t="shared" si="2"/>
        <v>21.692269489508497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43.895510203999947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145.49224489799985</v>
      </c>
      <c r="T9" s="11" t="s">
        <v>99</v>
      </c>
      <c r="U9" s="66">
        <v>531.64408163300004</v>
      </c>
      <c r="V9" s="32">
        <f>U24-U23</f>
        <v>43.895510203999947</v>
      </c>
      <c r="W9" s="22">
        <v>8</v>
      </c>
      <c r="X9" s="32">
        <f>U25-U23</f>
        <v>145.49224489799985</v>
      </c>
      <c r="Y9" s="22">
        <v>8</v>
      </c>
      <c r="Z9" s="32">
        <f t="shared" si="5"/>
        <v>145.49224489799985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43.571481652199878</v>
      </c>
      <c r="G10" s="25">
        <f t="shared" si="1"/>
        <v>40.349708347792955</v>
      </c>
      <c r="H10" s="37">
        <f t="shared" si="2"/>
        <v>7.9846260018460526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53.704852607000021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191.82294784600003</v>
      </c>
      <c r="T10" s="11" t="s">
        <v>100</v>
      </c>
      <c r="U10" s="66">
        <v>635.72897959199997</v>
      </c>
      <c r="V10" s="32">
        <f>U27-U26</f>
        <v>53.704852607000021</v>
      </c>
      <c r="W10" s="22">
        <v>9</v>
      </c>
      <c r="X10" s="32">
        <f>U28-U26</f>
        <v>191.82294784600003</v>
      </c>
      <c r="Y10" s="22">
        <v>9</v>
      </c>
      <c r="Z10" s="32">
        <f t="shared" si="5"/>
        <v>191.82294784600003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39.068036853208717</v>
      </c>
      <c r="G11" s="25">
        <f t="shared" si="1"/>
        <v>35.930335497239653</v>
      </c>
      <c r="H11" s="37">
        <f t="shared" si="2"/>
        <v>8.7327360364061111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43.001904762000322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223.76634920700008</v>
      </c>
      <c r="T11" s="11" t="s">
        <v>101</v>
      </c>
      <c r="U11" s="66">
        <v>645.83836734700003</v>
      </c>
      <c r="V11" s="32">
        <f>U30-U29</f>
        <v>43.001904762000322</v>
      </c>
      <c r="W11" s="22">
        <v>10</v>
      </c>
      <c r="X11" s="32">
        <f>U31-U29</f>
        <v>223.76634920700008</v>
      </c>
      <c r="Y11" s="22">
        <v>10</v>
      </c>
      <c r="Z11" s="32">
        <f t="shared" si="5"/>
        <v>223.76634920700008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48.276617038957092</v>
      </c>
      <c r="G12" s="25">
        <f t="shared" si="1"/>
        <v>47.796881025555045</v>
      </c>
      <c r="H12" s="37">
        <f t="shared" si="2"/>
        <v>1.0036973189642882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34.799455782999758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72.389659863999896</v>
      </c>
      <c r="T12" s="11" t="s">
        <v>102</v>
      </c>
      <c r="U12" s="66">
        <v>679.25587301600001</v>
      </c>
      <c r="V12" s="32">
        <f>U33-U32</f>
        <v>34.799455782999758</v>
      </c>
      <c r="W12" s="22" t="s">
        <v>68</v>
      </c>
      <c r="X12" s="32">
        <f>U38-U32</f>
        <v>278.35210884399976</v>
      </c>
      <c r="Y12" s="22">
        <v>11</v>
      </c>
      <c r="Z12" s="32">
        <f>V12+X30</f>
        <v>72.389659863999896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64.501586754741439</v>
      </c>
      <c r="G13" s="25">
        <f t="shared" si="1"/>
        <v>63.747496257087072</v>
      </c>
      <c r="H13" s="37">
        <f t="shared" si="2"/>
        <v>1.1829335141464976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22.635102041000209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45.805714286000239</v>
      </c>
      <c r="T13" s="11" t="s">
        <v>103</v>
      </c>
      <c r="U13" s="66">
        <v>839.54068027200003</v>
      </c>
      <c r="V13" s="32">
        <f>U34-U33</f>
        <v>22.635102041000209</v>
      </c>
      <c r="W13" s="22" t="s">
        <v>42</v>
      </c>
      <c r="X13" s="32">
        <f>U41-U39</f>
        <v>180.83845804999964</v>
      </c>
      <c r="Y13" s="22">
        <v>12</v>
      </c>
      <c r="Z13" s="32">
        <f>V13+X31</f>
        <v>45.805714286000239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26.896418116153768</v>
      </c>
      <c r="G14" s="25">
        <f t="shared" si="1"/>
        <v>26.224310879118814</v>
      </c>
      <c r="H14" s="37">
        <f t="shared" si="2"/>
        <v>2.5629166773267675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75.846530611999697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160.15673469399962</v>
      </c>
      <c r="T14" s="11" t="s">
        <v>104</v>
      </c>
      <c r="U14" s="66">
        <v>845.00027210899998</v>
      </c>
      <c r="V14" s="32">
        <f>U35-U34</f>
        <v>75.846530611999697</v>
      </c>
      <c r="W14" s="22" t="s">
        <v>43</v>
      </c>
      <c r="X14" s="32">
        <f>U44-U42</f>
        <v>163.05124716599994</v>
      </c>
      <c r="Y14" s="22">
        <v>13</v>
      </c>
      <c r="Z14" s="32">
        <f>V14+X32</f>
        <v>160.15673469399962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36.56871916978907</v>
      </c>
      <c r="G15" s="25">
        <f t="shared" si="1"/>
        <v>31.851631904577673</v>
      </c>
      <c r="H15" s="41">
        <f t="shared" si="2"/>
        <v>14.809562283474284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42.659410430999742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180.83845804999964</v>
      </c>
      <c r="T15" s="11" t="s">
        <v>105</v>
      </c>
      <c r="U15" s="66">
        <v>935.45941043100004</v>
      </c>
      <c r="V15" s="32">
        <f>U40-U39</f>
        <v>42.659410430999742</v>
      </c>
      <c r="W15" s="22">
        <v>12</v>
      </c>
      <c r="X15" s="32">
        <f>U47-U45</f>
        <v>188.22240362799994</v>
      </c>
      <c r="Y15" s="22">
        <v>14</v>
      </c>
      <c r="Z15" s="32">
        <f t="shared" ref="Z15:Z27" si="7">X13</f>
        <v>180.83845804999964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77.097902097433661</v>
      </c>
      <c r="G16" s="25">
        <f t="shared" si="1"/>
        <v>68.690035768922741</v>
      </c>
      <c r="H16" s="41">
        <f t="shared" si="2"/>
        <v>12.240299825720676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35.798639455999819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163.05124716599994</v>
      </c>
      <c r="T16" s="11" t="s">
        <v>106</v>
      </c>
      <c r="U16" s="66">
        <v>1167.0639455779999</v>
      </c>
      <c r="V16" s="32">
        <f>U43-U42</f>
        <v>35.798639455999819</v>
      </c>
      <c r="W16" s="22">
        <v>13</v>
      </c>
      <c r="X16" s="32">
        <f>U50-U48</f>
        <v>137.70630385499999</v>
      </c>
      <c r="Y16" s="22">
        <v>15</v>
      </c>
      <c r="Z16" s="32">
        <f t="shared" si="7"/>
        <v>163.05124716599994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41.995346588087877</v>
      </c>
      <c r="G17" s="13">
        <f t="shared" si="1"/>
        <v>41.838802651591024</v>
      </c>
      <c r="H17" s="37">
        <f t="shared" si="2"/>
        <v>0.37415969524859155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56.077641722999942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188.22240362799994</v>
      </c>
      <c r="T17" s="11" t="s">
        <v>107</v>
      </c>
      <c r="U17" s="66">
        <v>1173.420408163</v>
      </c>
      <c r="V17" s="32">
        <f>U46-U45</f>
        <v>56.077641722999942</v>
      </c>
      <c r="W17" s="22">
        <v>14</v>
      </c>
      <c r="X17" s="32">
        <f>U53-U51</f>
        <v>126.47256235800023</v>
      </c>
      <c r="Y17" s="22">
        <v>16</v>
      </c>
      <c r="Z17" s="32">
        <f t="shared" si="7"/>
        <v>188.22240362799994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40.891894564833358</v>
      </c>
      <c r="G18" s="13">
        <f t="shared" si="1"/>
        <v>37.471051473673292</v>
      </c>
      <c r="H18" s="37">
        <f t="shared" si="2"/>
        <v>9.1292957006117348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36.682086168000296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137.70630385499999</v>
      </c>
      <c r="T18" s="11" t="s">
        <v>108</v>
      </c>
      <c r="U18" s="66">
        <v>1237.492970522</v>
      </c>
      <c r="V18" s="32">
        <f>U49-U48</f>
        <v>36.682086168000296</v>
      </c>
      <c r="W18" s="22">
        <v>15</v>
      </c>
      <c r="X18" s="32">
        <f>U56-U54</f>
        <v>217.32716553299997</v>
      </c>
      <c r="Y18" s="22">
        <v>17</v>
      </c>
      <c r="Z18" s="32">
        <f t="shared" si="7"/>
        <v>137.70630385499999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90.267496634502649</v>
      </c>
      <c r="G19" s="25">
        <f t="shared" si="1"/>
        <v>67.129089833475263</v>
      </c>
      <c r="H19" s="41">
        <f t="shared" si="2"/>
        <v>34.468524537463573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24.261224490000131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126.47256235800023</v>
      </c>
      <c r="T19" s="11" t="s">
        <v>109</v>
      </c>
      <c r="U19" s="66">
        <v>1470.911564626</v>
      </c>
      <c r="V19" s="32">
        <f>U52-U51</f>
        <v>24.261224490000131</v>
      </c>
      <c r="W19" s="22">
        <v>16</v>
      </c>
      <c r="X19" s="32">
        <f>U59-U57</f>
        <v>47.911111111000082</v>
      </c>
      <c r="Y19" s="22">
        <v>18</v>
      </c>
      <c r="Z19" s="32">
        <f t="shared" si="7"/>
        <v>126.47256235800023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60.608638742751367</v>
      </c>
      <c r="G20" s="25">
        <f t="shared" si="1"/>
        <v>54.111965115627974</v>
      </c>
      <c r="H20" s="41">
        <f t="shared" si="2"/>
        <v>12.005983544011231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55.437641724000059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217.32716553299997</v>
      </c>
      <c r="T20" s="11" t="s">
        <v>110</v>
      </c>
      <c r="U20" s="66">
        <v>1477.921088435</v>
      </c>
      <c r="V20" s="32">
        <f>U55-U54</f>
        <v>55.437641724000059</v>
      </c>
      <c r="W20" s="22">
        <v>17</v>
      </c>
      <c r="X20" s="32">
        <f>U62-U60</f>
        <v>91.445986395000091</v>
      </c>
      <c r="Y20" s="22">
        <v>19</v>
      </c>
      <c r="Z20" s="32">
        <f t="shared" si="7"/>
        <v>217.32716553299997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98.099167784812167</v>
      </c>
      <c r="G21" s="25">
        <f t="shared" si="1"/>
        <v>93.923933209865154</v>
      </c>
      <c r="H21" s="37">
        <f t="shared" si="2"/>
        <v>4.4453361696616778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20.795283447000202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47.911111111000082</v>
      </c>
      <c r="T21" s="11" t="s">
        <v>111</v>
      </c>
      <c r="U21" s="66">
        <v>1533.413877551</v>
      </c>
      <c r="V21" s="32">
        <f>U58-U57</f>
        <v>20.795283447000202</v>
      </c>
      <c r="W21" s="22">
        <v>18</v>
      </c>
      <c r="X21" s="32">
        <f>U65-U63</f>
        <v>272.3780498860001</v>
      </c>
      <c r="Y21" s="22">
        <v>20</v>
      </c>
      <c r="Z21" s="32">
        <f t="shared" si="7"/>
        <v>47.911111111000082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63.690492569562146</v>
      </c>
      <c r="G22" s="13">
        <f t="shared" si="1"/>
        <v>56.645504129891719</v>
      </c>
      <c r="H22" s="41">
        <f t="shared" si="2"/>
        <v>12.436977210964214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36.112108843999977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91.445986395000091</v>
      </c>
      <c r="T22" s="11" t="s">
        <v>112</v>
      </c>
      <c r="U22" s="66">
        <v>1697.9918367350001</v>
      </c>
      <c r="V22" s="32">
        <f>U61-U60</f>
        <v>36.112108843999977</v>
      </c>
      <c r="W22" s="22">
        <v>19</v>
      </c>
      <c r="X22" s="32">
        <f>U68-U66</f>
        <v>337.69941043100016</v>
      </c>
      <c r="Y22" s="22">
        <v>21</v>
      </c>
      <c r="Z22" s="32">
        <f t="shared" si="7"/>
        <v>91.445986395000091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38.611830743298896</v>
      </c>
      <c r="G23" s="13">
        <f t="shared" si="1"/>
        <v>36.67696425677903</v>
      </c>
      <c r="H23" s="37">
        <f t="shared" si="2"/>
        <v>5.2754270309114881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56.718367345999923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272.3780498860001</v>
      </c>
      <c r="T23" s="11" t="s">
        <v>113</v>
      </c>
      <c r="U23" s="66">
        <v>1705.0546938780001</v>
      </c>
      <c r="V23" s="32">
        <f>U64-U63</f>
        <v>56.718367345999923</v>
      </c>
      <c r="W23" s="22">
        <v>20</v>
      </c>
      <c r="X23" s="32">
        <f>U71-U69</f>
        <v>77.860136053999668</v>
      </c>
      <c r="Y23" s="22">
        <v>22</v>
      </c>
      <c r="Z23" s="32">
        <f t="shared" si="7"/>
        <v>272.3780498860001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22.51333322669538</v>
      </c>
      <c r="G24" s="13">
        <f t="shared" si="1"/>
        <v>22.03142726990388</v>
      </c>
      <c r="H24" s="37">
        <f t="shared" si="2"/>
        <v>2.1873569555332901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90.612970521000079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337.69941043100016</v>
      </c>
      <c r="T24" s="11" t="s">
        <v>114</v>
      </c>
      <c r="U24" s="66">
        <v>1748.950204082</v>
      </c>
      <c r="V24" s="32">
        <f>U67-U66</f>
        <v>90.612970521000079</v>
      </c>
      <c r="W24" s="22">
        <v>21</v>
      </c>
      <c r="X24" s="32">
        <f>U74-U72</f>
        <v>193.22122449000017</v>
      </c>
      <c r="Y24" s="22">
        <v>23</v>
      </c>
      <c r="Z24" s="32">
        <f t="shared" si="7"/>
        <v>337.69941043100016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99.452319590003185</v>
      </c>
      <c r="G25" s="13">
        <f t="shared" si="1"/>
        <v>98.638409707806815</v>
      </c>
      <c r="H25" s="37">
        <f t="shared" si="2"/>
        <v>0.82514497608729442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21.115646257999288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77.860136053999668</v>
      </c>
      <c r="T25" s="11" t="s">
        <v>115</v>
      </c>
      <c r="U25" s="66">
        <v>1850.5469387759999</v>
      </c>
      <c r="V25" s="32">
        <f>U70-U69</f>
        <v>21.115646257999288</v>
      </c>
      <c r="W25" s="22">
        <v>22</v>
      </c>
      <c r="X25" s="32">
        <f>U77-U75</f>
        <v>290.16163265299929</v>
      </c>
      <c r="Y25" s="22">
        <v>24</v>
      </c>
      <c r="Z25" s="32">
        <f t="shared" si="7"/>
        <v>77.860136053999668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29.738855534077548</v>
      </c>
      <c r="G26" s="13">
        <f t="shared" si="1"/>
        <v>29.655096199312958</v>
      </c>
      <c r="H26" s="37">
        <f t="shared" si="2"/>
        <v>0.28244499428240089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75.658594104999793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193.22122449000017</v>
      </c>
      <c r="T26" s="11" t="s">
        <v>116</v>
      </c>
      <c r="U26" s="66">
        <v>1858.8995918369999</v>
      </c>
      <c r="V26" s="32">
        <f>U73-U72</f>
        <v>75.658594104999793</v>
      </c>
      <c r="W26" s="22">
        <v>23</v>
      </c>
      <c r="X26" s="2">
        <f>SUM(X2:X25)</f>
        <v>4816.7927437659991</v>
      </c>
      <c r="Z26" s="32">
        <f t="shared" si="7"/>
        <v>193.22122449000017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38.491925973361511</v>
      </c>
      <c r="G27" s="13">
        <f t="shared" si="1"/>
        <v>37.840978145897211</v>
      </c>
      <c r="H27" s="37">
        <f t="shared" si="2"/>
        <v>1.720219347804774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140.28916099799972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290.16163265299929</v>
      </c>
      <c r="T27" s="11" t="s">
        <v>117</v>
      </c>
      <c r="U27" s="66">
        <v>1912.6044444439999</v>
      </c>
      <c r="V27" s="32">
        <f>U76-U75</f>
        <v>140.28916099799972</v>
      </c>
      <c r="W27" s="22">
        <v>24</v>
      </c>
      <c r="X27" s="32">
        <f t="shared" ref="X27:X32" si="8">U33-U32</f>
        <v>34.799455782999758</v>
      </c>
      <c r="Y27" s="22" t="s">
        <v>68</v>
      </c>
      <c r="Z27" s="32">
        <f t="shared" si="7"/>
        <v>290.16163265299929</v>
      </c>
      <c r="AA27" s="21">
        <v>24</v>
      </c>
      <c r="AC27" s="65"/>
    </row>
    <row r="28" spans="1:29" x14ac:dyDescent="0.3">
      <c r="T28" s="11" t="s">
        <v>118</v>
      </c>
      <c r="U28" s="66">
        <v>2050.7225396829999</v>
      </c>
      <c r="V28" s="32"/>
      <c r="X28" s="32">
        <f t="shared" si="8"/>
        <v>22.635102041000209</v>
      </c>
      <c r="Y28" s="22" t="s">
        <v>42</v>
      </c>
      <c r="Z28" s="21"/>
      <c r="AC28" s="65"/>
    </row>
    <row r="29" spans="1:29" x14ac:dyDescent="0.3">
      <c r="T29" s="11" t="s">
        <v>119</v>
      </c>
      <c r="U29" s="66">
        <v>2057.4984126979998</v>
      </c>
      <c r="V29" s="32"/>
      <c r="X29" s="32">
        <f t="shared" si="8"/>
        <v>75.846530611999697</v>
      </c>
      <c r="Y29" s="22" t="s">
        <v>43</v>
      </c>
      <c r="Z29" s="21"/>
      <c r="AC29" s="65"/>
    </row>
    <row r="30" spans="1:29" x14ac:dyDescent="0.3">
      <c r="T30" s="11" t="s">
        <v>120</v>
      </c>
      <c r="U30" s="66">
        <v>2100.5003174600001</v>
      </c>
      <c r="V30" s="32"/>
      <c r="X30" s="32">
        <f t="shared" si="8"/>
        <v>37.590204081000138</v>
      </c>
      <c r="Y30" s="22" t="s">
        <v>69</v>
      </c>
      <c r="Z30" s="21"/>
      <c r="AC30" s="65"/>
    </row>
    <row r="31" spans="1:29" x14ac:dyDescent="0.3">
      <c r="T31" s="11" t="s">
        <v>121</v>
      </c>
      <c r="U31" s="66">
        <v>2281.2647619049999</v>
      </c>
      <c r="V31" s="32"/>
      <c r="X31" s="32">
        <f t="shared" si="8"/>
        <v>23.170612245000029</v>
      </c>
      <c r="Y31" s="22" t="s">
        <v>70</v>
      </c>
      <c r="Z31" s="21"/>
      <c r="AC31" s="65"/>
    </row>
    <row r="32" spans="1:29" x14ac:dyDescent="0.3">
      <c r="T32" s="11" t="s">
        <v>122</v>
      </c>
      <c r="U32" s="66">
        <v>2286.7940136050001</v>
      </c>
      <c r="X32" s="32">
        <f t="shared" si="8"/>
        <v>84.310204081999927</v>
      </c>
      <c r="Y32" s="22" t="s">
        <v>71</v>
      </c>
      <c r="Z32" s="21"/>
      <c r="AC32" s="65"/>
    </row>
    <row r="33" spans="20:29" x14ac:dyDescent="0.3">
      <c r="T33" s="11" t="s">
        <v>123</v>
      </c>
      <c r="U33" s="66">
        <v>2321.5934693879999</v>
      </c>
      <c r="X33" s="32"/>
      <c r="Z33" s="21"/>
      <c r="AC33" s="65"/>
    </row>
    <row r="34" spans="20:29" x14ac:dyDescent="0.3">
      <c r="T34" s="11" t="s">
        <v>124</v>
      </c>
      <c r="U34" s="66">
        <v>2344.2285714290001</v>
      </c>
      <c r="X34" s="22"/>
      <c r="Z34" s="21"/>
      <c r="AC34" s="65"/>
    </row>
    <row r="35" spans="20:29" x14ac:dyDescent="0.3">
      <c r="T35" s="11" t="s">
        <v>125</v>
      </c>
      <c r="U35" s="66">
        <v>2420.0751020409998</v>
      </c>
      <c r="X35" s="22"/>
      <c r="Z35" s="21"/>
      <c r="AC35" s="65"/>
    </row>
    <row r="36" spans="20:29" x14ac:dyDescent="0.3">
      <c r="T36" s="11" t="s">
        <v>126</v>
      </c>
      <c r="U36" s="66">
        <v>2457.6653061219999</v>
      </c>
      <c r="X36" s="22"/>
      <c r="Z36" s="21"/>
      <c r="AC36" s="65"/>
    </row>
    <row r="37" spans="20:29" x14ac:dyDescent="0.3">
      <c r="T37" s="11" t="s">
        <v>127</v>
      </c>
      <c r="U37" s="66">
        <v>2480.835918367</v>
      </c>
      <c r="X37" s="22"/>
      <c r="Z37" s="21"/>
      <c r="AC37" s="65"/>
    </row>
    <row r="38" spans="20:29" x14ac:dyDescent="0.3">
      <c r="T38" s="11" t="s">
        <v>128</v>
      </c>
      <c r="U38" s="66">
        <v>2565.1461224489999</v>
      </c>
      <c r="X38" s="22"/>
      <c r="Z38" s="21"/>
      <c r="AC38" s="65"/>
    </row>
    <row r="39" spans="20:29" x14ac:dyDescent="0.3">
      <c r="T39" s="11" t="s">
        <v>129</v>
      </c>
      <c r="U39" s="66">
        <v>2574.6155102040002</v>
      </c>
      <c r="V39" s="32"/>
      <c r="X39" s="22"/>
      <c r="Z39" s="21"/>
      <c r="AC39" s="65"/>
    </row>
    <row r="40" spans="20:29" x14ac:dyDescent="0.3">
      <c r="T40" s="11" t="s">
        <v>130</v>
      </c>
      <c r="U40" s="66">
        <v>2617.2749206349999</v>
      </c>
      <c r="V40" s="32"/>
      <c r="X40" s="22"/>
      <c r="Z40" s="21"/>
      <c r="AC40" s="65"/>
    </row>
    <row r="41" spans="20:29" x14ac:dyDescent="0.3">
      <c r="T41" s="11" t="s">
        <v>131</v>
      </c>
      <c r="U41" s="66">
        <v>2755.4539682539998</v>
      </c>
      <c r="V41" s="32"/>
      <c r="X41" s="22"/>
      <c r="Z41" s="21"/>
      <c r="AC41" s="65"/>
    </row>
    <row r="42" spans="20:29" x14ac:dyDescent="0.3">
      <c r="T42" s="11" t="s">
        <v>132</v>
      </c>
      <c r="U42" s="66">
        <v>2760.377324263</v>
      </c>
      <c r="V42" s="32"/>
      <c r="X42" s="22"/>
      <c r="Z42" s="21"/>
      <c r="AC42" s="65"/>
    </row>
    <row r="43" spans="20:29" x14ac:dyDescent="0.3">
      <c r="T43" s="11" t="s">
        <v>133</v>
      </c>
      <c r="U43" s="66">
        <v>2796.1759637189998</v>
      </c>
      <c r="V43" s="32"/>
      <c r="X43" s="22"/>
      <c r="Z43" s="21"/>
      <c r="AC43" s="65"/>
    </row>
    <row r="44" spans="20:29" x14ac:dyDescent="0.3">
      <c r="T44" s="11" t="s">
        <v>134</v>
      </c>
      <c r="U44" s="66">
        <v>2923.4285714289999</v>
      </c>
      <c r="V44" s="32"/>
      <c r="X44" s="22"/>
      <c r="Z44" s="21"/>
      <c r="AC44" s="65"/>
    </row>
    <row r="45" spans="20:29" x14ac:dyDescent="0.3">
      <c r="T45" s="11" t="s">
        <v>135</v>
      </c>
      <c r="U45" s="66">
        <v>2929.2190476189999</v>
      </c>
      <c r="V45" s="32"/>
      <c r="X45" s="22"/>
      <c r="Z45" s="21"/>
      <c r="AC45" s="65"/>
    </row>
    <row r="46" spans="20:29" x14ac:dyDescent="0.3">
      <c r="T46" s="11" t="s">
        <v>136</v>
      </c>
      <c r="U46" s="66">
        <v>2985.2966893419998</v>
      </c>
      <c r="V46" s="32"/>
      <c r="X46" s="22"/>
      <c r="Z46" s="21"/>
      <c r="AC46" s="65"/>
    </row>
    <row r="47" spans="20:29" x14ac:dyDescent="0.3">
      <c r="T47" s="11" t="s">
        <v>137</v>
      </c>
      <c r="U47" s="66">
        <v>3117.4414512469998</v>
      </c>
      <c r="V47" s="32"/>
      <c r="X47" s="22"/>
      <c r="Z47" s="21"/>
      <c r="AC47" s="65"/>
    </row>
    <row r="48" spans="20:29" x14ac:dyDescent="0.3">
      <c r="T48" s="11" t="s">
        <v>138</v>
      </c>
      <c r="U48" s="66">
        <v>3126.8226757369998</v>
      </c>
      <c r="V48" s="32"/>
      <c r="X48" s="22"/>
      <c r="Z48" s="21"/>
      <c r="AC48" s="65"/>
    </row>
    <row r="49" spans="20:29" x14ac:dyDescent="0.3">
      <c r="T49" s="11" t="s">
        <v>139</v>
      </c>
      <c r="U49" s="66">
        <v>3163.5047619050001</v>
      </c>
      <c r="V49" s="32"/>
      <c r="X49" s="22"/>
      <c r="Z49" s="21"/>
      <c r="AC49" s="65"/>
    </row>
    <row r="50" spans="20:29" x14ac:dyDescent="0.3">
      <c r="T50" s="11" t="s">
        <v>140</v>
      </c>
      <c r="U50" s="66">
        <v>3264.5289795919998</v>
      </c>
      <c r="V50" s="32"/>
      <c r="X50" s="22"/>
      <c r="Z50" s="21"/>
      <c r="AC50" s="65"/>
    </row>
    <row r="51" spans="20:29" x14ac:dyDescent="0.3">
      <c r="T51" s="11" t="s">
        <v>141</v>
      </c>
      <c r="U51" s="66">
        <v>3271.059591837</v>
      </c>
      <c r="V51" s="32"/>
      <c r="X51" s="22"/>
      <c r="Z51" s="21"/>
      <c r="AC51" s="65"/>
    </row>
    <row r="52" spans="20:29" x14ac:dyDescent="0.3">
      <c r="T52" s="11" t="s">
        <v>142</v>
      </c>
      <c r="U52" s="66">
        <v>3295.3208163270001</v>
      </c>
      <c r="V52" s="32"/>
      <c r="X52" s="22"/>
      <c r="Z52" s="21"/>
      <c r="AC52" s="65"/>
    </row>
    <row r="53" spans="20:29" x14ac:dyDescent="0.3">
      <c r="T53" s="11" t="s">
        <v>143</v>
      </c>
      <c r="U53" s="66">
        <v>3397.5321541950002</v>
      </c>
      <c r="V53" s="32"/>
      <c r="X53" s="22"/>
      <c r="Z53" s="21"/>
      <c r="AC53" s="65"/>
    </row>
    <row r="54" spans="20:29" x14ac:dyDescent="0.3">
      <c r="T54" s="11" t="s">
        <v>144</v>
      </c>
      <c r="U54" s="66">
        <v>3409.792290249</v>
      </c>
      <c r="V54" s="32"/>
      <c r="X54" s="22"/>
      <c r="Z54" s="21"/>
      <c r="AC54" s="65"/>
    </row>
    <row r="55" spans="20:29" x14ac:dyDescent="0.3">
      <c r="T55" s="11" t="s">
        <v>145</v>
      </c>
      <c r="U55" s="66">
        <v>3465.229931973</v>
      </c>
      <c r="V55" s="32"/>
      <c r="X55" s="22"/>
      <c r="Z55" s="21"/>
      <c r="AC55" s="65"/>
    </row>
    <row r="56" spans="20:29" x14ac:dyDescent="0.3">
      <c r="T56" s="11" t="s">
        <v>146</v>
      </c>
      <c r="U56" s="66">
        <v>3627.1194557819999</v>
      </c>
      <c r="V56" s="32"/>
      <c r="X56" s="22"/>
      <c r="Z56" s="21"/>
      <c r="AC56" s="65"/>
    </row>
    <row r="57" spans="20:29" x14ac:dyDescent="0.3">
      <c r="T57" s="11" t="s">
        <v>147</v>
      </c>
      <c r="U57" s="66">
        <v>3631.6415419499999</v>
      </c>
      <c r="V57" s="32"/>
      <c r="X57" s="22"/>
      <c r="Z57" s="21"/>
      <c r="AC57" s="65"/>
    </row>
    <row r="58" spans="20:29" x14ac:dyDescent="0.3">
      <c r="T58" s="11" t="s">
        <v>148</v>
      </c>
      <c r="U58" s="66">
        <v>3652.4368253970001</v>
      </c>
      <c r="V58" s="32"/>
      <c r="X58" s="22"/>
      <c r="Z58" s="21"/>
      <c r="AC58" s="65"/>
    </row>
    <row r="59" spans="20:29" x14ac:dyDescent="0.3">
      <c r="T59" s="11" t="s">
        <v>149</v>
      </c>
      <c r="U59" s="66">
        <v>3679.552653061</v>
      </c>
      <c r="V59" s="32"/>
      <c r="X59" s="22"/>
      <c r="Z59" s="21"/>
      <c r="AC59" s="65"/>
    </row>
    <row r="60" spans="20:29" x14ac:dyDescent="0.3">
      <c r="T60" s="11" t="s">
        <v>150</v>
      </c>
      <c r="U60" s="66">
        <v>3683.5874829929999</v>
      </c>
      <c r="V60" s="32"/>
      <c r="X60" s="22"/>
      <c r="Z60" s="21"/>
      <c r="AC60" s="65"/>
    </row>
    <row r="61" spans="20:29" x14ac:dyDescent="0.3">
      <c r="T61" s="11" t="s">
        <v>151</v>
      </c>
      <c r="U61" s="66">
        <v>3719.6995918369998</v>
      </c>
      <c r="V61" s="32"/>
      <c r="X61" s="22"/>
      <c r="Z61" s="21"/>
      <c r="AC61" s="65"/>
    </row>
    <row r="62" spans="20:29" x14ac:dyDescent="0.3">
      <c r="T62" s="11" t="s">
        <v>152</v>
      </c>
      <c r="U62" s="66">
        <v>3775.033469388</v>
      </c>
      <c r="V62" s="32"/>
      <c r="X62" s="22"/>
      <c r="Z62" s="21"/>
      <c r="AC62" s="65"/>
    </row>
    <row r="63" spans="20:29" x14ac:dyDescent="0.3">
      <c r="T63" s="11" t="s">
        <v>153</v>
      </c>
      <c r="U63" s="66">
        <v>3779.480816327</v>
      </c>
      <c r="V63" s="32"/>
      <c r="X63" s="22"/>
      <c r="Z63" s="21"/>
      <c r="AC63" s="65"/>
    </row>
    <row r="64" spans="20:29" x14ac:dyDescent="0.3">
      <c r="T64" s="11" t="s">
        <v>154</v>
      </c>
      <c r="U64" s="66">
        <v>3836.1991836729999</v>
      </c>
      <c r="V64" s="32"/>
      <c r="X64" s="22"/>
      <c r="Z64" s="21"/>
      <c r="AC64" s="65"/>
    </row>
    <row r="65" spans="20:29" x14ac:dyDescent="0.3">
      <c r="T65" s="11" t="s">
        <v>155</v>
      </c>
      <c r="U65" s="66">
        <v>4051.8588662130001</v>
      </c>
      <c r="V65" s="32"/>
      <c r="X65" s="22"/>
      <c r="Z65" s="21"/>
      <c r="AC65" s="65"/>
    </row>
    <row r="66" spans="20:29" x14ac:dyDescent="0.3">
      <c r="T66" s="11" t="s">
        <v>156</v>
      </c>
      <c r="U66" s="66">
        <v>4057.1762358279998</v>
      </c>
      <c r="V66" s="32"/>
      <c r="X66" s="22"/>
      <c r="Z66" s="21"/>
      <c r="AC66" s="65"/>
    </row>
    <row r="67" spans="20:29" x14ac:dyDescent="0.3">
      <c r="T67" s="11" t="s">
        <v>157</v>
      </c>
      <c r="U67" s="66">
        <v>4147.7892063489999</v>
      </c>
      <c r="V67" s="32"/>
      <c r="X67" s="22"/>
      <c r="Z67" s="21"/>
      <c r="AC67" s="65"/>
    </row>
    <row r="68" spans="20:29" x14ac:dyDescent="0.3">
      <c r="T68" s="11" t="s">
        <v>158</v>
      </c>
      <c r="U68" s="66">
        <v>4394.875646259</v>
      </c>
      <c r="V68" s="32"/>
      <c r="X68" s="22"/>
      <c r="Z68" s="21"/>
      <c r="AC68" s="65"/>
    </row>
    <row r="69" spans="20:29" x14ac:dyDescent="0.3">
      <c r="T69" s="11" t="s">
        <v>159</v>
      </c>
      <c r="U69" s="66">
        <v>4397.6663945580003</v>
      </c>
      <c r="V69" s="32"/>
      <c r="X69" s="22"/>
      <c r="Z69" s="21"/>
      <c r="AC69" s="65"/>
    </row>
    <row r="70" spans="20:29" x14ac:dyDescent="0.3">
      <c r="T70" s="11" t="s">
        <v>160</v>
      </c>
      <c r="U70" s="66">
        <v>4418.7820408159996</v>
      </c>
      <c r="V70" s="32"/>
      <c r="X70" s="22"/>
      <c r="Z70" s="21"/>
      <c r="AC70" s="65"/>
    </row>
    <row r="71" spans="20:29" x14ac:dyDescent="0.3">
      <c r="T71" s="11" t="s">
        <v>161</v>
      </c>
      <c r="U71" s="66">
        <v>4475.526530612</v>
      </c>
      <c r="V71" s="32"/>
      <c r="X71" s="22"/>
      <c r="Z71" s="21"/>
      <c r="AC71" s="65"/>
    </row>
    <row r="72" spans="20:29" x14ac:dyDescent="0.3">
      <c r="T72" s="11" t="s">
        <v>162</v>
      </c>
      <c r="U72" s="66">
        <v>4481.0253061220001</v>
      </c>
      <c r="V72" s="32"/>
      <c r="X72" s="22"/>
      <c r="Z72" s="21"/>
      <c r="AC72" s="65"/>
    </row>
    <row r="73" spans="20:29" x14ac:dyDescent="0.3">
      <c r="T73" s="11" t="s">
        <v>163</v>
      </c>
      <c r="U73" s="66">
        <v>4556.6839002269999</v>
      </c>
      <c r="V73" s="32"/>
      <c r="X73" s="22"/>
      <c r="Z73" s="21"/>
      <c r="AC73" s="65"/>
    </row>
    <row r="74" spans="20:29" x14ac:dyDescent="0.3">
      <c r="T74" s="11" t="s">
        <v>164</v>
      </c>
      <c r="U74" s="66">
        <v>4674.2465306120002</v>
      </c>
      <c r="V74" s="32"/>
      <c r="X74" s="22"/>
      <c r="Z74" s="21"/>
      <c r="AC74" s="65"/>
    </row>
    <row r="75" spans="20:29" x14ac:dyDescent="0.3">
      <c r="T75" s="11" t="s">
        <v>165</v>
      </c>
      <c r="U75" s="66">
        <v>4686.0016326530003</v>
      </c>
      <c r="V75" s="32"/>
      <c r="X75" s="22"/>
      <c r="Z75" s="21"/>
      <c r="AC75" s="65"/>
    </row>
    <row r="76" spans="20:29" x14ac:dyDescent="0.3">
      <c r="T76" s="11" t="s">
        <v>166</v>
      </c>
      <c r="U76" s="66">
        <v>4826.2907936510001</v>
      </c>
      <c r="V76" s="32"/>
      <c r="X76" s="22"/>
      <c r="Z76" s="21"/>
      <c r="AC76" s="65"/>
    </row>
    <row r="77" spans="20:29" x14ac:dyDescent="0.3">
      <c r="T77" s="11" t="s">
        <v>167</v>
      </c>
      <c r="U77" s="66">
        <v>4976.1632653059996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Tabelle90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3.886718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3.88671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240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48.9471681366011</v>
      </c>
      <c r="G2" s="13">
        <f t="shared" ref="G2:G27" si="1">Q2/R2*60</f>
        <v>46.586670175116112</v>
      </c>
      <c r="H2" s="41">
        <f t="shared" ref="H2:H27" si="2">(F2-G2)/G2*100</f>
        <v>5.0668956433504206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34.322721087999994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351.60272108800001</v>
      </c>
      <c r="T2" s="11" t="s">
        <v>92</v>
      </c>
      <c r="U2" s="66">
        <v>54.056054422000003</v>
      </c>
      <c r="V2" s="32">
        <f>U3-U2</f>
        <v>34.322721087999994</v>
      </c>
      <c r="W2" s="22">
        <v>1</v>
      </c>
      <c r="X2" s="32">
        <f>U4-U2</f>
        <v>351.60272108800001</v>
      </c>
      <c r="Y2" s="22">
        <v>1</v>
      </c>
      <c r="Z2" s="32">
        <f>X2</f>
        <v>351.60272108800001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60.977960277881472</v>
      </c>
      <c r="G3" s="13">
        <f t="shared" si="1"/>
        <v>56.746227513710373</v>
      </c>
      <c r="H3" s="37">
        <f t="shared" si="2"/>
        <v>7.457293549864044</v>
      </c>
      <c r="I3" s="13"/>
      <c r="J3" s="11" t="s">
        <v>32</v>
      </c>
      <c r="K3" s="61" t="s">
        <v>76</v>
      </c>
      <c r="L3" s="19">
        <v>44</v>
      </c>
      <c r="M3" s="32">
        <f t="shared" si="3"/>
        <v>43.294331066000041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107.67242630400006</v>
      </c>
      <c r="T3" s="11" t="s">
        <v>93</v>
      </c>
      <c r="U3" s="66">
        <v>88.378775509999997</v>
      </c>
      <c r="V3" s="32">
        <f>U6-U5</f>
        <v>43.294331066000041</v>
      </c>
      <c r="W3" s="22">
        <v>2</v>
      </c>
      <c r="X3" s="32">
        <f>U7-U5</f>
        <v>107.67242630400006</v>
      </c>
      <c r="Y3" s="22">
        <v>2</v>
      </c>
      <c r="Z3" s="32">
        <f t="shared" ref="Z3:Z11" si="5">X3</f>
        <v>107.67242630400006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45.043558606570542</v>
      </c>
      <c r="G4" s="13">
        <f t="shared" si="1"/>
        <v>45.247877354055163</v>
      </c>
      <c r="H4" s="37">
        <f t="shared" si="2"/>
        <v>-0.45155432571094822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43.291428570999983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145.20018140499997</v>
      </c>
      <c r="T4" s="11" t="s">
        <v>94</v>
      </c>
      <c r="U4" s="66">
        <v>405.65877551</v>
      </c>
      <c r="V4" s="32">
        <f>U9-U8</f>
        <v>43.291428570999983</v>
      </c>
      <c r="W4" s="22">
        <v>3</v>
      </c>
      <c r="X4" s="32">
        <f>U10-U8</f>
        <v>145.20018140499997</v>
      </c>
      <c r="Y4" s="22">
        <v>3</v>
      </c>
      <c r="Z4" s="32">
        <f t="shared" si="5"/>
        <v>145.20018140499997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191.65201588064221</v>
      </c>
      <c r="G5" s="13">
        <f t="shared" si="1"/>
        <v>170.32404140876167</v>
      </c>
      <c r="H5" s="41">
        <f t="shared" si="2"/>
        <v>12.521998829686881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27.549931972999957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153.58959183700006</v>
      </c>
      <c r="T5" s="11" t="s">
        <v>95</v>
      </c>
      <c r="U5" s="66">
        <v>415.73877550999998</v>
      </c>
      <c r="V5" s="32">
        <f>U12-U11</f>
        <v>27.549931972999957</v>
      </c>
      <c r="W5" s="22">
        <v>4</v>
      </c>
      <c r="X5" s="32">
        <f>U13-U11</f>
        <v>153.58959183700006</v>
      </c>
      <c r="Y5" s="22">
        <v>4</v>
      </c>
      <c r="Z5" s="32">
        <f t="shared" si="5"/>
        <v>153.58959183700006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54.020579267912289</v>
      </c>
      <c r="G6" s="13">
        <f t="shared" si="1"/>
        <v>51.46576981840898</v>
      </c>
      <c r="H6" s="37">
        <f t="shared" si="2"/>
        <v>4.9640945010978355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76.637460317999967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286.79256235900004</v>
      </c>
      <c r="T6" s="11" t="s">
        <v>96</v>
      </c>
      <c r="U6" s="66">
        <v>459.03310657600002</v>
      </c>
      <c r="V6" s="32">
        <f>U15-U14</f>
        <v>76.637460317999967</v>
      </c>
      <c r="W6" s="22">
        <v>5</v>
      </c>
      <c r="X6" s="32">
        <f>U16-U14</f>
        <v>286.79256235900004</v>
      </c>
      <c r="Y6" s="22">
        <v>5</v>
      </c>
      <c r="Z6" s="32">
        <f t="shared" si="5"/>
        <v>286.79256235900004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42.525327117925485</v>
      </c>
      <c r="G7" s="25">
        <f t="shared" si="1"/>
        <v>42.03689163534785</v>
      </c>
      <c r="H7" s="37">
        <f t="shared" si="2"/>
        <v>1.1619210259754826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55.026031745999944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256.91718820899996</v>
      </c>
      <c r="T7" s="11" t="s">
        <v>97</v>
      </c>
      <c r="U7" s="66">
        <v>523.41120181400004</v>
      </c>
      <c r="V7" s="32">
        <f>U18-U17</f>
        <v>55.026031745999944</v>
      </c>
      <c r="W7" s="22">
        <v>6</v>
      </c>
      <c r="X7" s="32">
        <f>U19-U17</f>
        <v>256.91718820899996</v>
      </c>
      <c r="Y7" s="22">
        <v>6</v>
      </c>
      <c r="Z7" s="32">
        <f t="shared" si="5"/>
        <v>256.91718820899996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37.438968009298264</v>
      </c>
      <c r="G8" s="25">
        <f t="shared" si="1"/>
        <v>38.432730356214847</v>
      </c>
      <c r="H8" s="37">
        <f t="shared" si="2"/>
        <v>-2.585718833155668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64.104331064999997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231.0530612240002</v>
      </c>
      <c r="T8" s="11" t="s">
        <v>98</v>
      </c>
      <c r="U8" s="66">
        <v>530.54693877600005</v>
      </c>
      <c r="V8" s="32">
        <f>U21-U20</f>
        <v>64.104331064999997</v>
      </c>
      <c r="W8" s="22">
        <v>7</v>
      </c>
      <c r="X8" s="32">
        <f>U22-U20</f>
        <v>231.0530612240002</v>
      </c>
      <c r="Y8" s="22">
        <v>7</v>
      </c>
      <c r="Z8" s="32">
        <f t="shared" si="5"/>
        <v>231.0530612240002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114.20510304307392</v>
      </c>
      <c r="G9" s="25">
        <f t="shared" si="1"/>
        <v>94.640033285526343</v>
      </c>
      <c r="H9" s="41">
        <f t="shared" si="2"/>
        <v>20.673143360506124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39.928163264999966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131.23410430900003</v>
      </c>
      <c r="T9" s="11" t="s">
        <v>99</v>
      </c>
      <c r="U9" s="66">
        <v>573.83836734700003</v>
      </c>
      <c r="V9" s="32">
        <f>U24-U23</f>
        <v>39.928163264999966</v>
      </c>
      <c r="W9" s="22">
        <v>8</v>
      </c>
      <c r="X9" s="32">
        <f>U25-U23</f>
        <v>131.23410430900003</v>
      </c>
      <c r="Y9" s="22">
        <v>8</v>
      </c>
      <c r="Z9" s="32">
        <f t="shared" si="5"/>
        <v>131.23410430900003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49.5739848269085</v>
      </c>
      <c r="G10" s="25">
        <f t="shared" si="1"/>
        <v>46.938015537767264</v>
      </c>
      <c r="H10" s="37">
        <f t="shared" si="2"/>
        <v>5.6158515841392633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47.202176870999892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164.89832199600005</v>
      </c>
      <c r="T10" s="11" t="s">
        <v>100</v>
      </c>
      <c r="U10" s="66">
        <v>675.74712018100001</v>
      </c>
      <c r="V10" s="32">
        <f>U27-U26</f>
        <v>47.202176870999892</v>
      </c>
      <c r="W10" s="22">
        <v>9</v>
      </c>
      <c r="X10" s="32">
        <f>U28-U26</f>
        <v>164.89832199600005</v>
      </c>
      <c r="Y10" s="22">
        <v>9</v>
      </c>
      <c r="Z10" s="32">
        <f t="shared" si="5"/>
        <v>164.89832199600005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37.800559294051318</v>
      </c>
      <c r="G11" s="25">
        <f t="shared" si="1"/>
        <v>38.287979895608231</v>
      </c>
      <c r="H11" s="37">
        <f t="shared" si="2"/>
        <v>-1.273038177741056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44.443786847999945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209.98757369600003</v>
      </c>
      <c r="T11" s="11" t="s">
        <v>101</v>
      </c>
      <c r="U11" s="66">
        <v>688.04789115599999</v>
      </c>
      <c r="V11" s="32">
        <f>U30-U29</f>
        <v>44.443786847999945</v>
      </c>
      <c r="W11" s="22">
        <v>10</v>
      </c>
      <c r="X11" s="32">
        <f>U31-U29</f>
        <v>209.98757369600003</v>
      </c>
      <c r="Y11" s="22">
        <v>10</v>
      </c>
      <c r="Z11" s="32">
        <f t="shared" si="5"/>
        <v>209.98757369600003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53.08501857164115</v>
      </c>
      <c r="G12" s="25">
        <f t="shared" si="1"/>
        <v>46.856574474784821</v>
      </c>
      <c r="H12" s="41">
        <f t="shared" si="2"/>
        <v>13.292572422698282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31.647346939000272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73.84235827700013</v>
      </c>
      <c r="T12" s="11" t="s">
        <v>102</v>
      </c>
      <c r="U12" s="66">
        <v>715.59782312899995</v>
      </c>
      <c r="V12" s="32">
        <f>U33-U32</f>
        <v>31.647346939000272</v>
      </c>
      <c r="W12" s="22" t="s">
        <v>68</v>
      </c>
      <c r="X12" s="32">
        <f>U38-U32</f>
        <v>256.89251700700015</v>
      </c>
      <c r="Y12" s="22">
        <v>11</v>
      </c>
      <c r="Z12" s="32">
        <f>V12+X30</f>
        <v>73.84235827700013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63.435982636358894</v>
      </c>
      <c r="G13" s="25">
        <f t="shared" si="1"/>
        <v>66.102270532048351</v>
      </c>
      <c r="H13" s="37">
        <f t="shared" si="2"/>
        <v>-4.0335798970729178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23.0153287979997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44.173968253999647</v>
      </c>
      <c r="T13" s="11" t="s">
        <v>103</v>
      </c>
      <c r="U13" s="66">
        <v>841.63748299300005</v>
      </c>
      <c r="V13" s="32">
        <f>U34-U33</f>
        <v>23.0153287979997</v>
      </c>
      <c r="W13" s="22" t="s">
        <v>42</v>
      </c>
      <c r="X13" s="32">
        <f>U41-U39</f>
        <v>184.29829931900031</v>
      </c>
      <c r="Y13" s="22">
        <v>12</v>
      </c>
      <c r="Z13" s="32">
        <f>V13+X31</f>
        <v>44.173968253999647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31.483067929793162</v>
      </c>
      <c r="G14" s="25">
        <f t="shared" si="1"/>
        <v>30.242765052846227</v>
      </c>
      <c r="H14" s="37">
        <f t="shared" si="2"/>
        <v>4.1011556806384215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64.796734694000406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138.87619047600037</v>
      </c>
      <c r="T14" s="11" t="s">
        <v>104</v>
      </c>
      <c r="U14" s="66">
        <v>854.28825396800005</v>
      </c>
      <c r="V14" s="32">
        <f>U35-U34</f>
        <v>64.796734694000406</v>
      </c>
      <c r="W14" s="22" t="s">
        <v>43</v>
      </c>
      <c r="X14" s="32">
        <f>U44-U42</f>
        <v>146.45573696099973</v>
      </c>
      <c r="Y14" s="22">
        <v>13</v>
      </c>
      <c r="Z14" s="32">
        <f>V14+X32</f>
        <v>138.87619047600037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35.759135743329104</v>
      </c>
      <c r="G15" s="25">
        <f t="shared" si="1"/>
        <v>31.25367961225766</v>
      </c>
      <c r="H15" s="41">
        <f t="shared" si="2"/>
        <v>14.415762198139412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43.625215419000142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184.29829931900031</v>
      </c>
      <c r="T15" s="11" t="s">
        <v>105</v>
      </c>
      <c r="U15" s="66">
        <v>930.92571428600002</v>
      </c>
      <c r="V15" s="32">
        <f>U40-U39</f>
        <v>43.625215419000142</v>
      </c>
      <c r="W15" s="22">
        <v>12</v>
      </c>
      <c r="X15" s="32">
        <f>U47-U45</f>
        <v>192.51156462599965</v>
      </c>
      <c r="Y15" s="22">
        <v>14</v>
      </c>
      <c r="Z15" s="32">
        <f t="shared" ref="Z15:Z27" si="7">X13</f>
        <v>184.29829931900031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88.222503132339611</v>
      </c>
      <c r="G16" s="25">
        <f t="shared" si="1"/>
        <v>76.473590126295221</v>
      </c>
      <c r="H16" s="41">
        <f t="shared" si="2"/>
        <v>15.363360065404541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31.284535147000042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146.45573696099973</v>
      </c>
      <c r="T16" s="11" t="s">
        <v>106</v>
      </c>
      <c r="U16" s="66">
        <v>1141.0808163270001</v>
      </c>
      <c r="V16" s="32">
        <f>U43-U42</f>
        <v>31.284535147000042</v>
      </c>
      <c r="W16" s="22">
        <v>13</v>
      </c>
      <c r="X16" s="32">
        <f>U50-U48</f>
        <v>137.5673469379999</v>
      </c>
      <c r="Y16" s="22">
        <v>15</v>
      </c>
      <c r="Z16" s="32">
        <f t="shared" si="7"/>
        <v>146.45573696099973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39.520204086632717</v>
      </c>
      <c r="G17" s="13">
        <f t="shared" si="1"/>
        <v>40.906633403032671</v>
      </c>
      <c r="H17" s="37">
        <f t="shared" si="2"/>
        <v>-3.389253040552513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59.589773241999865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192.51156462599965</v>
      </c>
      <c r="T17" s="11" t="s">
        <v>107</v>
      </c>
      <c r="U17" s="66">
        <v>1153.0448979590001</v>
      </c>
      <c r="V17" s="32">
        <f>U46-U45</f>
        <v>59.589773241999865</v>
      </c>
      <c r="W17" s="22">
        <v>14</v>
      </c>
      <c r="X17" s="32">
        <f>U53-U51</f>
        <v>134.30857142800005</v>
      </c>
      <c r="Y17" s="22">
        <v>16</v>
      </c>
      <c r="Z17" s="32">
        <f t="shared" si="7"/>
        <v>192.51156462599965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40.122958824164144</v>
      </c>
      <c r="G18" s="13">
        <f t="shared" si="1"/>
        <v>37.508901020861849</v>
      </c>
      <c r="H18" s="37">
        <f t="shared" si="2"/>
        <v>6.9691666035440427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37.38507936499991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137.5673469379999</v>
      </c>
      <c r="T18" s="11" t="s">
        <v>108</v>
      </c>
      <c r="U18" s="66">
        <v>1208.070929705</v>
      </c>
      <c r="V18" s="32">
        <f>U49-U48</f>
        <v>37.38507936499991</v>
      </c>
      <c r="W18" s="22">
        <v>15</v>
      </c>
      <c r="X18" s="32">
        <f>U56-U54</f>
        <v>199.6674149659998</v>
      </c>
      <c r="Y18" s="22">
        <v>17</v>
      </c>
      <c r="Z18" s="32">
        <f t="shared" si="7"/>
        <v>137.5673469379999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69.429347825772027</v>
      </c>
      <c r="G19" s="25">
        <f t="shared" si="1"/>
        <v>63.212555310003424</v>
      </c>
      <c r="H19" s="37">
        <f t="shared" si="2"/>
        <v>9.8347432488380857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31.542857143000219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134.30857142800005</v>
      </c>
      <c r="T19" s="11" t="s">
        <v>109</v>
      </c>
      <c r="U19" s="66">
        <v>1409.962086168</v>
      </c>
      <c r="V19" s="32">
        <f>U52-U51</f>
        <v>31.542857143000219</v>
      </c>
      <c r="W19" s="22">
        <v>16</v>
      </c>
      <c r="X19" s="32">
        <f>U59-U57</f>
        <v>51.929999999999836</v>
      </c>
      <c r="Y19" s="22">
        <v>18</v>
      </c>
      <c r="Z19" s="32">
        <f t="shared" si="7"/>
        <v>134.30857142800005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62.314959358587679</v>
      </c>
      <c r="G20" s="25">
        <f t="shared" si="1"/>
        <v>58.897942871662565</v>
      </c>
      <c r="H20" s="37">
        <f t="shared" si="2"/>
        <v>5.801588850684861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53.919637187999797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199.6674149659998</v>
      </c>
      <c r="T20" s="11" t="s">
        <v>110</v>
      </c>
      <c r="U20" s="66">
        <v>1426.4685714289999</v>
      </c>
      <c r="V20" s="32">
        <f>U55-U54</f>
        <v>53.919637187999797</v>
      </c>
      <c r="W20" s="22">
        <v>17</v>
      </c>
      <c r="X20" s="32">
        <f>U62-U60</f>
        <v>78.989931972999784</v>
      </c>
      <c r="Y20" s="22">
        <v>19</v>
      </c>
      <c r="Z20" s="32">
        <f t="shared" si="7"/>
        <v>199.6674149659998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89.948438919851554</v>
      </c>
      <c r="G21" s="25">
        <f t="shared" si="1"/>
        <v>86.655112651646718</v>
      </c>
      <c r="H21" s="37">
        <f t="shared" si="2"/>
        <v>3.8004985135083693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22.679659863999859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51.929999999999836</v>
      </c>
      <c r="T21" s="11" t="s">
        <v>111</v>
      </c>
      <c r="U21" s="66">
        <v>1490.5729024939999</v>
      </c>
      <c r="V21" s="32">
        <f>U58-U57</f>
        <v>22.679659863999859</v>
      </c>
      <c r="W21" s="22">
        <v>18</v>
      </c>
      <c r="X21" s="32">
        <f>U65-U63</f>
        <v>269.50312925099979</v>
      </c>
      <c r="Y21" s="22">
        <v>20</v>
      </c>
      <c r="Z21" s="32">
        <f t="shared" si="7"/>
        <v>51.929999999999836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72.981660526752151</v>
      </c>
      <c r="G22" s="13">
        <f t="shared" si="1"/>
        <v>65.578028371648955</v>
      </c>
      <c r="H22" s="41">
        <f t="shared" si="2"/>
        <v>11.289805959314224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31.514739229000043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78.989931972999784</v>
      </c>
      <c r="T22" s="11" t="s">
        <v>112</v>
      </c>
      <c r="U22" s="66">
        <v>1657.5216326530001</v>
      </c>
      <c r="V22" s="32">
        <f>U61-U60</f>
        <v>31.514739229000043</v>
      </c>
      <c r="W22" s="22">
        <v>19</v>
      </c>
      <c r="X22" s="32">
        <f>U68-U66</f>
        <v>280.72126984099987</v>
      </c>
      <c r="Y22" s="22">
        <v>21</v>
      </c>
      <c r="Z22" s="32">
        <f t="shared" si="7"/>
        <v>78.989931972999784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40.901745012989714</v>
      </c>
      <c r="G23" s="13">
        <f t="shared" si="1"/>
        <v>37.068215229129628</v>
      </c>
      <c r="H23" s="41">
        <f t="shared" si="2"/>
        <v>10.341824552824846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53.542947845000072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269.50312925099979</v>
      </c>
      <c r="T23" s="11" t="s">
        <v>113</v>
      </c>
      <c r="U23" s="66">
        <v>1672.404897959</v>
      </c>
      <c r="V23" s="32">
        <f>U64-U63</f>
        <v>53.542947845000072</v>
      </c>
      <c r="W23" s="22">
        <v>20</v>
      </c>
      <c r="X23" s="32">
        <f>U71-U69</f>
        <v>88.878231292000237</v>
      </c>
      <c r="Y23" s="22">
        <v>22</v>
      </c>
      <c r="Z23" s="32">
        <f t="shared" si="7"/>
        <v>269.50312925099979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25.884570765473629</v>
      </c>
      <c r="G24" s="13">
        <f t="shared" si="1"/>
        <v>26.503157399558663</v>
      </c>
      <c r="H24" s="37">
        <f t="shared" si="2"/>
        <v>-2.3340110944492025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78.811428571999841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280.72126984099987</v>
      </c>
      <c r="T24" s="11" t="s">
        <v>114</v>
      </c>
      <c r="U24" s="66">
        <v>1712.3330612239999</v>
      </c>
      <c r="V24" s="32">
        <f>U67-U66</f>
        <v>78.811428571999841</v>
      </c>
      <c r="W24" s="22">
        <v>21</v>
      </c>
      <c r="X24" s="32">
        <f>U74-U72</f>
        <v>161.35909296999944</v>
      </c>
      <c r="Y24" s="22">
        <v>23</v>
      </c>
      <c r="Z24" s="32">
        <f t="shared" si="7"/>
        <v>280.72126984099987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88.043031852211953</v>
      </c>
      <c r="G25" s="13">
        <f t="shared" si="1"/>
        <v>86.410360426369806</v>
      </c>
      <c r="H25" s="37">
        <f t="shared" si="2"/>
        <v>1.889439435023935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23.851972788999774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88.878231292000237</v>
      </c>
      <c r="T25" s="11" t="s">
        <v>115</v>
      </c>
      <c r="U25" s="66">
        <v>1803.639002268</v>
      </c>
      <c r="V25" s="32">
        <f>U70-U69</f>
        <v>23.851972788999774</v>
      </c>
      <c r="W25" s="22">
        <v>22</v>
      </c>
      <c r="X25" s="32">
        <f>U77-U75</f>
        <v>240.19083900200076</v>
      </c>
      <c r="Y25" s="22">
        <v>24</v>
      </c>
      <c r="Z25" s="32">
        <f t="shared" si="7"/>
        <v>88.878231292000237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37.959298909534525</v>
      </c>
      <c r="G26" s="13">
        <f t="shared" si="1"/>
        <v>35.510821823132986</v>
      </c>
      <c r="H26" s="37">
        <f t="shared" si="2"/>
        <v>6.8950166757518279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59.274013604999709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161.35909296999944</v>
      </c>
      <c r="T26" s="11" t="s">
        <v>116</v>
      </c>
      <c r="U26" s="66">
        <v>1814.0223129250001</v>
      </c>
      <c r="V26" s="32">
        <f>U73-U72</f>
        <v>59.274013604999709</v>
      </c>
      <c r="W26" s="22">
        <v>23</v>
      </c>
      <c r="X26" s="2">
        <f>SUM(X2:X25)</f>
        <v>4462.2216780009994</v>
      </c>
      <c r="Z26" s="32">
        <f t="shared" si="7"/>
        <v>161.35909296999944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49.780925464814707</v>
      </c>
      <c r="G27" s="13">
        <f t="shared" si="1"/>
        <v>45.713650219226466</v>
      </c>
      <c r="H27" s="37">
        <f t="shared" si="2"/>
        <v>8.8972882849718431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108.4752834460005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240.19083900200076</v>
      </c>
      <c r="T27" s="11" t="s">
        <v>117</v>
      </c>
      <c r="U27" s="66">
        <v>1861.2244897959999</v>
      </c>
      <c r="V27" s="32">
        <f>U76-U75</f>
        <v>108.4752834460005</v>
      </c>
      <c r="W27" s="22">
        <v>24</v>
      </c>
      <c r="X27" s="32">
        <f t="shared" ref="X27:X32" si="8">U33-U32</f>
        <v>31.647346939000272</v>
      </c>
      <c r="Y27" s="43" t="str">
        <f>W12</f>
        <v>11a</v>
      </c>
      <c r="Z27" s="32">
        <f t="shared" si="7"/>
        <v>240.19083900200076</v>
      </c>
      <c r="AA27" s="21">
        <v>24</v>
      </c>
      <c r="AC27" s="65"/>
    </row>
    <row r="28" spans="1:29" x14ac:dyDescent="0.3">
      <c r="T28" s="11" t="s">
        <v>118</v>
      </c>
      <c r="U28" s="66">
        <v>1978.9206349210001</v>
      </c>
      <c r="X28" s="32">
        <f t="shared" si="8"/>
        <v>23.0153287979997</v>
      </c>
      <c r="Y28" s="43" t="str">
        <f>W13</f>
        <v>11b</v>
      </c>
      <c r="AC28" s="65"/>
    </row>
    <row r="29" spans="1:29" x14ac:dyDescent="0.3">
      <c r="T29" s="11" t="s">
        <v>119</v>
      </c>
      <c r="U29" s="66">
        <v>1989.880453515</v>
      </c>
      <c r="X29" s="32">
        <f t="shared" si="8"/>
        <v>64.796734694000406</v>
      </c>
      <c r="Y29" s="43" t="str">
        <f>W14</f>
        <v>11c</v>
      </c>
      <c r="AC29" s="65"/>
    </row>
    <row r="30" spans="1:29" x14ac:dyDescent="0.3">
      <c r="T30" s="11" t="s">
        <v>120</v>
      </c>
      <c r="U30" s="66">
        <v>2034.3242403629999</v>
      </c>
      <c r="X30" s="32">
        <f t="shared" si="8"/>
        <v>42.195011337999858</v>
      </c>
      <c r="Y30" s="21" t="s">
        <v>69</v>
      </c>
      <c r="AC30" s="65"/>
    </row>
    <row r="31" spans="1:29" x14ac:dyDescent="0.3">
      <c r="T31" s="11" t="s">
        <v>121</v>
      </c>
      <c r="U31" s="66">
        <v>2199.868027211</v>
      </c>
      <c r="X31" s="32">
        <f t="shared" si="8"/>
        <v>21.158639455999946</v>
      </c>
      <c r="Y31" s="21" t="s">
        <v>70</v>
      </c>
      <c r="AC31" s="65"/>
    </row>
    <row r="32" spans="1:29" x14ac:dyDescent="0.3">
      <c r="T32" s="11" t="s">
        <v>122</v>
      </c>
      <c r="U32" s="66">
        <v>2209.4497959179998</v>
      </c>
      <c r="X32" s="32">
        <f t="shared" si="8"/>
        <v>74.079455781999968</v>
      </c>
      <c r="Y32" s="21" t="s">
        <v>71</v>
      </c>
      <c r="AC32" s="65"/>
    </row>
    <row r="33" spans="20:29" x14ac:dyDescent="0.3">
      <c r="T33" s="11" t="s">
        <v>123</v>
      </c>
      <c r="U33" s="66">
        <v>2241.0971428570001</v>
      </c>
      <c r="AC33" s="65"/>
    </row>
    <row r="34" spans="20:29" x14ac:dyDescent="0.3">
      <c r="T34" s="11" t="s">
        <v>124</v>
      </c>
      <c r="U34" s="66">
        <v>2264.1124716549998</v>
      </c>
      <c r="AC34" s="65"/>
    </row>
    <row r="35" spans="20:29" x14ac:dyDescent="0.3">
      <c r="T35" s="11" t="s">
        <v>125</v>
      </c>
      <c r="U35" s="66">
        <v>2328.9092063490002</v>
      </c>
      <c r="AC35" s="65"/>
    </row>
    <row r="36" spans="20:29" x14ac:dyDescent="0.3">
      <c r="T36" s="11" t="s">
        <v>126</v>
      </c>
      <c r="U36" s="66">
        <v>2371.1042176870001</v>
      </c>
      <c r="AC36" s="65"/>
    </row>
    <row r="37" spans="20:29" x14ac:dyDescent="0.3">
      <c r="T37" s="11" t="s">
        <v>127</v>
      </c>
      <c r="U37" s="66">
        <v>2392.262857143</v>
      </c>
      <c r="AC37" s="65"/>
    </row>
    <row r="38" spans="20:29" x14ac:dyDescent="0.3">
      <c r="T38" s="11" t="s">
        <v>128</v>
      </c>
      <c r="U38" s="66">
        <v>2466.342312925</v>
      </c>
      <c r="AC38" s="65"/>
    </row>
    <row r="39" spans="20:29" x14ac:dyDescent="0.3">
      <c r="T39" s="11" t="s">
        <v>129</v>
      </c>
      <c r="U39" s="66">
        <v>2476.1469387759998</v>
      </c>
      <c r="AC39" s="65"/>
    </row>
    <row r="40" spans="20:29" x14ac:dyDescent="0.3">
      <c r="T40" s="11" t="s">
        <v>130</v>
      </c>
      <c r="U40" s="66">
        <v>2519.772154195</v>
      </c>
      <c r="AC40" s="65"/>
    </row>
    <row r="41" spans="20:29" x14ac:dyDescent="0.3">
      <c r="T41" s="11" t="s">
        <v>131</v>
      </c>
      <c r="U41" s="66">
        <v>2660.4452380950001</v>
      </c>
      <c r="AC41" s="65"/>
    </row>
    <row r="42" spans="20:29" x14ac:dyDescent="0.3">
      <c r="T42" s="11" t="s">
        <v>132</v>
      </c>
      <c r="U42" s="66">
        <v>2670.3934693880001</v>
      </c>
      <c r="AC42" s="65"/>
    </row>
    <row r="43" spans="20:29" x14ac:dyDescent="0.3">
      <c r="T43" s="11" t="s">
        <v>133</v>
      </c>
      <c r="U43" s="66">
        <v>2701.6780045350001</v>
      </c>
      <c r="AC43" s="65"/>
    </row>
    <row r="44" spans="20:29" x14ac:dyDescent="0.3">
      <c r="T44" s="11" t="s">
        <v>134</v>
      </c>
      <c r="U44" s="66">
        <v>2816.8492063489998</v>
      </c>
      <c r="AC44" s="65"/>
    </row>
    <row r="45" spans="20:29" x14ac:dyDescent="0.3">
      <c r="T45" s="11" t="s">
        <v>135</v>
      </c>
      <c r="U45" s="66">
        <v>2826.5324263040002</v>
      </c>
      <c r="AC45" s="65"/>
    </row>
    <row r="46" spans="20:29" x14ac:dyDescent="0.3">
      <c r="T46" s="11" t="s">
        <v>136</v>
      </c>
      <c r="U46" s="66">
        <v>2886.122199546</v>
      </c>
      <c r="AC46" s="65"/>
    </row>
    <row r="47" spans="20:29" x14ac:dyDescent="0.3">
      <c r="T47" s="11" t="s">
        <v>137</v>
      </c>
      <c r="U47" s="66">
        <v>3019.0439909299998</v>
      </c>
      <c r="AC47" s="65"/>
    </row>
    <row r="48" spans="20:29" x14ac:dyDescent="0.3">
      <c r="T48" s="11" t="s">
        <v>138</v>
      </c>
      <c r="U48" s="66">
        <v>3026.4424489799999</v>
      </c>
      <c r="AC48" s="65"/>
    </row>
    <row r="49" spans="20:29" x14ac:dyDescent="0.3">
      <c r="T49" s="11" t="s">
        <v>139</v>
      </c>
      <c r="U49" s="66">
        <v>3063.8275283449998</v>
      </c>
      <c r="AC49" s="65"/>
    </row>
    <row r="50" spans="20:29" x14ac:dyDescent="0.3">
      <c r="T50" s="11" t="s">
        <v>140</v>
      </c>
      <c r="U50" s="66">
        <v>3164.0097959179998</v>
      </c>
      <c r="AC50" s="65"/>
    </row>
    <row r="51" spans="20:29" x14ac:dyDescent="0.3">
      <c r="T51" s="11" t="s">
        <v>141</v>
      </c>
      <c r="U51" s="66">
        <v>3167.4819047619999</v>
      </c>
      <c r="AC51" s="65"/>
    </row>
    <row r="52" spans="20:29" x14ac:dyDescent="0.3">
      <c r="T52" s="11" t="s">
        <v>142</v>
      </c>
      <c r="U52" s="66">
        <v>3199.0247619050001</v>
      </c>
      <c r="AC52" s="65"/>
    </row>
    <row r="53" spans="20:29" x14ac:dyDescent="0.3">
      <c r="T53" s="11" t="s">
        <v>143</v>
      </c>
      <c r="U53" s="66">
        <v>3301.7904761899999</v>
      </c>
      <c r="AC53" s="65"/>
    </row>
    <row r="54" spans="20:29" x14ac:dyDescent="0.3">
      <c r="T54" s="11" t="s">
        <v>144</v>
      </c>
      <c r="U54" s="66">
        <v>3309.228117914</v>
      </c>
      <c r="AC54" s="65"/>
    </row>
    <row r="55" spans="20:29" x14ac:dyDescent="0.3">
      <c r="T55" s="11" t="s">
        <v>145</v>
      </c>
      <c r="U55" s="66">
        <v>3363.1477551019998</v>
      </c>
      <c r="AC55" s="65"/>
    </row>
    <row r="56" spans="20:29" x14ac:dyDescent="0.3">
      <c r="T56" s="11" t="s">
        <v>146</v>
      </c>
      <c r="U56" s="66">
        <v>3508.8955328799998</v>
      </c>
      <c r="AC56" s="65"/>
    </row>
    <row r="57" spans="20:29" x14ac:dyDescent="0.3">
      <c r="T57" s="11" t="s">
        <v>147</v>
      </c>
      <c r="U57" s="66">
        <v>3516.849319728</v>
      </c>
      <c r="AC57" s="65"/>
    </row>
    <row r="58" spans="20:29" x14ac:dyDescent="0.3">
      <c r="T58" s="11" t="s">
        <v>148</v>
      </c>
      <c r="U58" s="66">
        <v>3539.5289795919998</v>
      </c>
      <c r="AC58" s="65"/>
    </row>
    <row r="59" spans="20:29" x14ac:dyDescent="0.3">
      <c r="T59" s="11" t="s">
        <v>149</v>
      </c>
      <c r="U59" s="66">
        <v>3568.7793197279998</v>
      </c>
      <c r="AC59" s="65"/>
    </row>
    <row r="60" spans="20:29" x14ac:dyDescent="0.3">
      <c r="T60" s="11" t="s">
        <v>150</v>
      </c>
      <c r="U60" s="66">
        <v>3569.1261678000001</v>
      </c>
      <c r="AC60" s="65"/>
    </row>
    <row r="61" spans="20:29" x14ac:dyDescent="0.3">
      <c r="T61" s="11" t="s">
        <v>151</v>
      </c>
      <c r="U61" s="66">
        <v>3600.6409070290001</v>
      </c>
      <c r="AC61" s="65"/>
    </row>
    <row r="62" spans="20:29" x14ac:dyDescent="0.3">
      <c r="T62" s="11" t="s">
        <v>152</v>
      </c>
      <c r="U62" s="66">
        <v>3648.1160997729999</v>
      </c>
      <c r="AC62" s="65"/>
    </row>
    <row r="63" spans="20:29" x14ac:dyDescent="0.3">
      <c r="T63" s="11" t="s">
        <v>153</v>
      </c>
      <c r="U63" s="66">
        <v>3657.0840816330001</v>
      </c>
      <c r="AC63" s="65"/>
    </row>
    <row r="64" spans="20:29" x14ac:dyDescent="0.3">
      <c r="T64" s="11" t="s">
        <v>154</v>
      </c>
      <c r="U64" s="66">
        <v>3710.6270294780002</v>
      </c>
      <c r="AC64" s="65"/>
    </row>
    <row r="65" spans="20:29" x14ac:dyDescent="0.3">
      <c r="T65" s="11" t="s">
        <v>155</v>
      </c>
      <c r="U65" s="66">
        <v>3926.5872108839999</v>
      </c>
      <c r="AC65" s="65"/>
    </row>
    <row r="66" spans="20:29" x14ac:dyDescent="0.3">
      <c r="T66" s="11" t="s">
        <v>156</v>
      </c>
      <c r="U66" s="66">
        <v>3942.344126984</v>
      </c>
      <c r="AC66" s="65"/>
    </row>
    <row r="67" spans="20:29" x14ac:dyDescent="0.3">
      <c r="T67" s="11" t="s">
        <v>157</v>
      </c>
      <c r="U67" s="66">
        <v>4021.1555555559999</v>
      </c>
      <c r="AC67" s="65"/>
    </row>
    <row r="68" spans="20:29" x14ac:dyDescent="0.3">
      <c r="T68" s="11" t="s">
        <v>158</v>
      </c>
      <c r="U68" s="66">
        <v>4223.0653968249999</v>
      </c>
      <c r="AC68" s="65"/>
    </row>
    <row r="69" spans="20:29" x14ac:dyDescent="0.3">
      <c r="T69" s="11" t="s">
        <v>159</v>
      </c>
      <c r="U69" s="66">
        <v>4231.986394558</v>
      </c>
      <c r="AC69" s="65"/>
    </row>
    <row r="70" spans="20:29" x14ac:dyDescent="0.3">
      <c r="T70" s="11" t="s">
        <v>160</v>
      </c>
      <c r="U70" s="66">
        <v>4255.8383673469998</v>
      </c>
      <c r="AC70" s="65"/>
    </row>
    <row r="71" spans="20:29" x14ac:dyDescent="0.3">
      <c r="T71" s="11" t="s">
        <v>161</v>
      </c>
      <c r="U71" s="66">
        <v>4320.8646258500003</v>
      </c>
      <c r="AC71" s="65"/>
    </row>
    <row r="72" spans="20:29" x14ac:dyDescent="0.3">
      <c r="T72" s="11" t="s">
        <v>162</v>
      </c>
      <c r="U72" s="66">
        <v>4324.5968253970004</v>
      </c>
      <c r="AC72" s="65"/>
    </row>
    <row r="73" spans="20:29" x14ac:dyDescent="0.3">
      <c r="T73" s="11" t="s">
        <v>163</v>
      </c>
      <c r="U73" s="66">
        <v>4383.8708390020001</v>
      </c>
      <c r="AC73" s="65"/>
    </row>
    <row r="74" spans="20:29" x14ac:dyDescent="0.3">
      <c r="T74" s="11" t="s">
        <v>164</v>
      </c>
      <c r="U74" s="66">
        <v>4485.9559183669999</v>
      </c>
      <c r="AC74" s="65"/>
    </row>
    <row r="75" spans="20:29" x14ac:dyDescent="0.3">
      <c r="T75" s="11" t="s">
        <v>165</v>
      </c>
      <c r="U75" s="66">
        <v>4498.4736507939997</v>
      </c>
      <c r="AC75" s="65"/>
    </row>
    <row r="76" spans="20:29" x14ac:dyDescent="0.3">
      <c r="T76" s="11" t="s">
        <v>166</v>
      </c>
      <c r="U76" s="66">
        <v>4606.9489342400002</v>
      </c>
      <c r="AC76" s="65"/>
    </row>
    <row r="77" spans="20:29" x14ac:dyDescent="0.3">
      <c r="T77" s="11" t="s">
        <v>167</v>
      </c>
      <c r="U77" s="66">
        <v>4738.6644897960005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Tabelle101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77734375" style="9" bestFit="1" customWidth="1"/>
    <col min="22" max="22" width="10" style="32" bestFit="1" customWidth="1"/>
    <col min="23" max="23" width="4.109375" style="9" bestFit="1" customWidth="1"/>
    <col min="24" max="24" width="10.6640625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270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270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47.986445034423063</v>
      </c>
      <c r="G2" s="13">
        <f t="shared" ref="G2:G27" si="1">Q2/R2*60</f>
        <v>44.650150919369715</v>
      </c>
      <c r="H2" s="41">
        <f t="shared" ref="H2:H27" si="2">(F2-G2)/G2*100</f>
        <v>7.472078025174218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35.009886621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366.85206349200001</v>
      </c>
      <c r="T2" s="11" t="s">
        <v>92</v>
      </c>
      <c r="U2" s="64">
        <v>4.0867120180000001</v>
      </c>
      <c r="V2" s="32">
        <f>U3-U2</f>
        <v>35.009886621</v>
      </c>
      <c r="W2" s="22">
        <v>1</v>
      </c>
      <c r="X2" s="32">
        <f>U4-U2</f>
        <v>366.85206349200001</v>
      </c>
      <c r="Y2" s="22">
        <v>1</v>
      </c>
      <c r="Z2" s="32">
        <f>X2</f>
        <v>366.85206349200001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68.224009902345415</v>
      </c>
      <c r="G3" s="13">
        <f t="shared" si="1"/>
        <v>60.33757013437264</v>
      </c>
      <c r="H3" s="41">
        <f t="shared" si="2"/>
        <v>13.070529274562364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38.696054420999985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101.26367346900003</v>
      </c>
      <c r="T3" s="11" t="s">
        <v>93</v>
      </c>
      <c r="U3" s="64">
        <v>39.096598639</v>
      </c>
      <c r="V3" s="32">
        <f>U6-U5</f>
        <v>38.696054420999985</v>
      </c>
      <c r="W3" s="22">
        <v>2</v>
      </c>
      <c r="X3" s="32">
        <f>U7-U5</f>
        <v>101.26367346900003</v>
      </c>
      <c r="Y3" s="22">
        <v>2</v>
      </c>
      <c r="Z3" s="32">
        <f t="shared" ref="Z3:Z11" si="5">X3</f>
        <v>101.26367346900003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44.735380043891411</v>
      </c>
      <c r="G4" s="13">
        <f t="shared" si="1"/>
        <v>43.879547018675922</v>
      </c>
      <c r="H4" s="37">
        <f t="shared" si="2"/>
        <v>1.9504144490170578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43.589659863999998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149.72807256200002</v>
      </c>
      <c r="T4" s="11" t="s">
        <v>94</v>
      </c>
      <c r="U4" s="64">
        <v>370.93877551000003</v>
      </c>
      <c r="V4" s="32">
        <f>U9-U8</f>
        <v>43.589659863999998</v>
      </c>
      <c r="W4" s="22">
        <v>3</v>
      </c>
      <c r="X4" s="32">
        <f>U10-U8</f>
        <v>149.72807256200002</v>
      </c>
      <c r="Y4" s="22">
        <v>3</v>
      </c>
      <c r="Z4" s="32">
        <f t="shared" si="5"/>
        <v>149.72807256200002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169.61933844664858</v>
      </c>
      <c r="G5" s="13">
        <f t="shared" si="1"/>
        <v>151.55626647361501</v>
      </c>
      <c r="H5" s="41">
        <f t="shared" si="2"/>
        <v>11.918393342170539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31.12852607700006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172.60916099799999</v>
      </c>
      <c r="T5" s="11" t="s">
        <v>95</v>
      </c>
      <c r="U5" s="64">
        <v>375.518911565</v>
      </c>
      <c r="V5" s="32">
        <f>U12-U11</f>
        <v>31.12852607700006</v>
      </c>
      <c r="W5" s="22">
        <v>4</v>
      </c>
      <c r="X5" s="32">
        <f>U13-U11</f>
        <v>172.60916099799999</v>
      </c>
      <c r="Y5" s="22">
        <v>4</v>
      </c>
      <c r="Z5" s="32">
        <f t="shared" si="5"/>
        <v>172.60916099799999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53.650770141981425</v>
      </c>
      <c r="G6" s="13">
        <f t="shared" si="1"/>
        <v>51.384124345780315</v>
      </c>
      <c r="H6" s="37">
        <f t="shared" si="2"/>
        <v>4.4111791824029574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77.165714286000025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287.24825396800009</v>
      </c>
      <c r="T6" s="11" t="s">
        <v>96</v>
      </c>
      <c r="U6" s="64">
        <v>414.21496598599998</v>
      </c>
      <c r="V6" s="32">
        <f>U15-U14</f>
        <v>77.165714286000025</v>
      </c>
      <c r="W6" s="22">
        <v>5</v>
      </c>
      <c r="X6" s="32">
        <f>U16-U14</f>
        <v>287.24825396800009</v>
      </c>
      <c r="Y6" s="22">
        <v>5</v>
      </c>
      <c r="Z6" s="32">
        <f t="shared" si="5"/>
        <v>287.24825396800009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44.406671715358634</v>
      </c>
      <c r="G7" s="25">
        <f t="shared" si="1"/>
        <v>42.908974018940185</v>
      </c>
      <c r="H7" s="37">
        <f t="shared" si="2"/>
        <v>3.4904066821951027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52.694784580999794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251.69560090699997</v>
      </c>
      <c r="T7" s="11" t="s">
        <v>97</v>
      </c>
      <c r="U7" s="64">
        <v>476.78258503400002</v>
      </c>
      <c r="V7" s="32">
        <f>U18-U17</f>
        <v>52.694784580999794</v>
      </c>
      <c r="W7" s="22">
        <v>6</v>
      </c>
      <c r="X7" s="32">
        <f>U19-U17</f>
        <v>251.69560090699997</v>
      </c>
      <c r="Y7" s="22">
        <v>6</v>
      </c>
      <c r="Z7" s="32">
        <f t="shared" si="5"/>
        <v>251.69560090699997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42.876588022240718</v>
      </c>
      <c r="G8" s="25">
        <f t="shared" si="1"/>
        <v>42.107372897800076</v>
      </c>
      <c r="H8" s="37">
        <f t="shared" si="2"/>
        <v>1.8267943865973881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55.974603173999867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210.88943310599984</v>
      </c>
      <c r="T8" s="11" t="s">
        <v>98</v>
      </c>
      <c r="U8" s="64">
        <v>482.97795918399999</v>
      </c>
      <c r="V8" s="32">
        <f>U21-U20</f>
        <v>55.974603173999867</v>
      </c>
      <c r="W8" s="22">
        <v>7</v>
      </c>
      <c r="X8" s="32">
        <f>U22-U20</f>
        <v>210.88943310599984</v>
      </c>
      <c r="Y8" s="22">
        <v>7</v>
      </c>
      <c r="Z8" s="32">
        <f t="shared" si="5"/>
        <v>210.88943310599984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120.99522507516453</v>
      </c>
      <c r="G9" s="25">
        <f t="shared" si="1"/>
        <v>103.82457933469101</v>
      </c>
      <c r="H9" s="41">
        <f t="shared" si="2"/>
        <v>16.538131770437399</v>
      </c>
      <c r="I9" s="13"/>
      <c r="J9" s="11" t="s">
        <v>37</v>
      </c>
      <c r="K9" s="11" t="s">
        <v>40</v>
      </c>
      <c r="L9" s="19">
        <v>76</v>
      </c>
      <c r="M9" s="32">
        <f t="shared" si="3"/>
        <v>37.68743764199985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119.62485260799986</v>
      </c>
      <c r="T9" s="11" t="s">
        <v>99</v>
      </c>
      <c r="U9" s="64">
        <v>526.56761904799998</v>
      </c>
      <c r="V9" s="32">
        <f>U24-U23</f>
        <v>37.68743764199985</v>
      </c>
      <c r="W9" s="22">
        <v>8</v>
      </c>
      <c r="X9" s="32">
        <f>U25-U23</f>
        <v>119.62485260799986</v>
      </c>
      <c r="Y9" s="22">
        <v>8</v>
      </c>
      <c r="Z9" s="32">
        <f t="shared" si="5"/>
        <v>119.62485260799986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53.057132279807192</v>
      </c>
      <c r="G10" s="25">
        <f t="shared" si="1"/>
        <v>49.068185477280132</v>
      </c>
      <c r="H10" s="37">
        <f t="shared" si="2"/>
        <v>8.1293953785473647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44.103401360999896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157.73968253999988</v>
      </c>
      <c r="T10" s="11" t="s">
        <v>100</v>
      </c>
      <c r="U10" s="64">
        <v>632.70603174600001</v>
      </c>
      <c r="V10" s="32">
        <f>U27-U26</f>
        <v>44.103401360999896</v>
      </c>
      <c r="W10" s="22">
        <v>9</v>
      </c>
      <c r="X10" s="32">
        <f>U28-U26</f>
        <v>157.73968253999988</v>
      </c>
      <c r="Y10" s="22">
        <v>9</v>
      </c>
      <c r="Z10" s="32">
        <f t="shared" si="5"/>
        <v>157.73968253999988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41.710955374601035</v>
      </c>
      <c r="G11" s="25">
        <f t="shared" si="1"/>
        <v>41.441012675238497</v>
      </c>
      <c r="H11" s="37">
        <f t="shared" si="2"/>
        <v>0.6513902096891373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40.27718820899986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194.01070294800002</v>
      </c>
      <c r="T11" s="11" t="s">
        <v>101</v>
      </c>
      <c r="U11" s="64">
        <v>637.04163265299997</v>
      </c>
      <c r="V11" s="32">
        <f>U30-U29</f>
        <v>40.27718820899986</v>
      </c>
      <c r="W11" s="22">
        <v>10</v>
      </c>
      <c r="X11" s="32">
        <f>U31-U29</f>
        <v>194.01070294800002</v>
      </c>
      <c r="Y11" s="22">
        <v>10</v>
      </c>
      <c r="Z11" s="32">
        <f t="shared" si="5"/>
        <v>194.01070294800002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54.703005387025861</v>
      </c>
      <c r="G12" s="25">
        <f t="shared" si="1"/>
        <v>52.688535301974596</v>
      </c>
      <c r="H12" s="37">
        <f t="shared" si="2"/>
        <v>3.8233556380068303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30.711292517000402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65.668934241000443</v>
      </c>
      <c r="T12" s="11" t="s">
        <v>102</v>
      </c>
      <c r="U12" s="64">
        <v>668.17015873000003</v>
      </c>
      <c r="V12" s="32">
        <f>U33-U32</f>
        <v>30.711292517000402</v>
      </c>
      <c r="W12" s="22" t="s">
        <v>68</v>
      </c>
      <c r="X12" s="32">
        <f>U38-U32</f>
        <v>248.76117913799999</v>
      </c>
      <c r="Y12" s="22">
        <v>11</v>
      </c>
      <c r="Z12" s="32">
        <f>V12+X30</f>
        <v>65.668934241000443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69.834183580034178</v>
      </c>
      <c r="G13" s="25">
        <f t="shared" si="1"/>
        <v>69.252503078455746</v>
      </c>
      <c r="H13" s="37">
        <f t="shared" si="2"/>
        <v>0.83994148329837293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20.906666665999637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42.164535145999707</v>
      </c>
      <c r="T13" s="11" t="s">
        <v>103</v>
      </c>
      <c r="U13" s="64">
        <v>809.65079365099996</v>
      </c>
      <c r="V13" s="32">
        <f>U34-U33</f>
        <v>20.906666665999637</v>
      </c>
      <c r="W13" s="22" t="s">
        <v>42</v>
      </c>
      <c r="X13" s="32">
        <f>U41-U39</f>
        <v>161.60798185900012</v>
      </c>
      <c r="Y13" s="22">
        <v>12</v>
      </c>
      <c r="Z13" s="32">
        <f>V13+X31</f>
        <v>42.164535145999707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32.926250819788393</v>
      </c>
      <c r="G14" s="25">
        <f t="shared" si="1"/>
        <v>29.802513695999394</v>
      </c>
      <c r="H14" s="41">
        <f t="shared" si="2"/>
        <v>10.48145520761331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61.956643990999964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140.92770975099984</v>
      </c>
      <c r="T14" s="11" t="s">
        <v>104</v>
      </c>
      <c r="U14" s="64">
        <v>813.69396825399997</v>
      </c>
      <c r="V14" s="32">
        <f>U35-U34</f>
        <v>61.956643990999964</v>
      </c>
      <c r="W14" s="22" t="s">
        <v>43</v>
      </c>
      <c r="X14" s="32">
        <f>U44-U42</f>
        <v>123.52145124699973</v>
      </c>
      <c r="Y14" s="22">
        <v>13</v>
      </c>
      <c r="Z14" s="32">
        <f>V14+X32</f>
        <v>140.92770975099984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38.111593688926845</v>
      </c>
      <c r="G15" s="25">
        <f t="shared" si="1"/>
        <v>35.641803911798675</v>
      </c>
      <c r="H15" s="37">
        <f t="shared" si="2"/>
        <v>6.9294746787790507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40.932426304000273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161.60798185900012</v>
      </c>
      <c r="T15" s="11" t="s">
        <v>105</v>
      </c>
      <c r="U15" s="64">
        <v>890.85968253999999</v>
      </c>
      <c r="V15" s="32">
        <f>U40-U39</f>
        <v>40.932426304000273</v>
      </c>
      <c r="W15" s="22">
        <v>12</v>
      </c>
      <c r="X15" s="32">
        <f>U47-U45</f>
        <v>184.06603174599968</v>
      </c>
      <c r="Y15" s="22">
        <v>14</v>
      </c>
      <c r="Z15" s="32">
        <f t="shared" ref="Z15:Z27" si="7">X13</f>
        <v>161.60798185900012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103.10721062716438</v>
      </c>
      <c r="G16" s="25">
        <f t="shared" si="1"/>
        <v>90.672477427454453</v>
      </c>
      <c r="H16" s="41">
        <f t="shared" si="2"/>
        <v>13.713900350477076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26.768253967999954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123.52145124699973</v>
      </c>
      <c r="T16" s="11" t="s">
        <v>106</v>
      </c>
      <c r="U16" s="64">
        <v>1100.9422222220001</v>
      </c>
      <c r="V16" s="32">
        <f>U43-U42</f>
        <v>26.768253967999954</v>
      </c>
      <c r="W16" s="22">
        <v>13</v>
      </c>
      <c r="X16" s="32">
        <f>U50-U48</f>
        <v>117.0285714280003</v>
      </c>
      <c r="Y16" s="22">
        <v>15</v>
      </c>
      <c r="Z16" s="32">
        <f t="shared" si="7"/>
        <v>123.52145124699973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44.316634009058475</v>
      </c>
      <c r="G17" s="13">
        <f t="shared" si="1"/>
        <v>42.783559385183239</v>
      </c>
      <c r="H17" s="37">
        <f t="shared" si="2"/>
        <v>3.5833265065042008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53.140317460000006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184.06603174599968</v>
      </c>
      <c r="T17" s="11" t="s">
        <v>107</v>
      </c>
      <c r="U17" s="64">
        <v>1110.8571428570001</v>
      </c>
      <c r="V17" s="32">
        <f>U46-U45</f>
        <v>53.140317460000006</v>
      </c>
      <c r="W17" s="22">
        <v>14</v>
      </c>
      <c r="X17" s="32">
        <f>U53-U51</f>
        <v>114.60789115599982</v>
      </c>
      <c r="Y17" s="22">
        <v>16</v>
      </c>
      <c r="Z17" s="32">
        <f t="shared" si="7"/>
        <v>184.06603174599968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48.27170511923066</v>
      </c>
      <c r="G18" s="13">
        <f t="shared" si="1"/>
        <v>44.091796875215174</v>
      </c>
      <c r="H18" s="37">
        <f t="shared" si="2"/>
        <v>9.480013381729723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31.074104308000187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117.0285714280003</v>
      </c>
      <c r="T18" s="11" t="s">
        <v>108</v>
      </c>
      <c r="U18" s="64">
        <v>1163.5519274379999</v>
      </c>
      <c r="V18" s="32">
        <f>U49-U48</f>
        <v>31.074104308000187</v>
      </c>
      <c r="W18" s="22">
        <v>15</v>
      </c>
      <c r="X18" s="32">
        <f>U56-U54</f>
        <v>192.00870748300031</v>
      </c>
      <c r="Y18" s="22">
        <v>17</v>
      </c>
      <c r="Z18" s="32">
        <f t="shared" si="7"/>
        <v>117.0285714280003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89.792150124755395</v>
      </c>
      <c r="G19" s="25">
        <f t="shared" si="1"/>
        <v>74.078564000830937</v>
      </c>
      <c r="H19" s="41">
        <f t="shared" si="2"/>
        <v>21.212055519526807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24.389659863999896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114.60789115599982</v>
      </c>
      <c r="T19" s="11" t="s">
        <v>109</v>
      </c>
      <c r="U19" s="64">
        <v>1362.5527437640001</v>
      </c>
      <c r="V19" s="32">
        <f>U52-U51</f>
        <v>24.389659863999896</v>
      </c>
      <c r="W19" s="22">
        <v>16</v>
      </c>
      <c r="X19" s="32">
        <f>U59-U57</f>
        <v>46.210612244999993</v>
      </c>
      <c r="Y19" s="22">
        <v>18</v>
      </c>
      <c r="Z19" s="32">
        <f t="shared" si="7"/>
        <v>114.60789115599982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65.46541876408466</v>
      </c>
      <c r="G20" s="25">
        <f t="shared" si="1"/>
        <v>61.247222348190554</v>
      </c>
      <c r="H20" s="37">
        <f t="shared" si="2"/>
        <v>6.887163620112684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51.32480725600044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192.00870748300031</v>
      </c>
      <c r="T20" s="11" t="s">
        <v>110</v>
      </c>
      <c r="U20" s="64">
        <v>1366.7497505670001</v>
      </c>
      <c r="V20" s="32">
        <f>U55-U54</f>
        <v>51.32480725600044</v>
      </c>
      <c r="W20" s="22">
        <v>17</v>
      </c>
      <c r="X20" s="32">
        <f>U62-U60</f>
        <v>74.26612244900025</v>
      </c>
      <c r="Y20" s="22">
        <v>19</v>
      </c>
      <c r="Z20" s="32">
        <f t="shared" si="7"/>
        <v>192.00870748300031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101.6900873525864</v>
      </c>
      <c r="G21" s="25">
        <f t="shared" si="1"/>
        <v>97.380228942690579</v>
      </c>
      <c r="H21" s="37">
        <f t="shared" si="2"/>
        <v>4.4258043513455148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20.060952381000334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46.210612244999993</v>
      </c>
      <c r="T21" s="11" t="s">
        <v>111</v>
      </c>
      <c r="U21" s="64">
        <v>1422.724353741</v>
      </c>
      <c r="V21" s="32">
        <f>U58-U57</f>
        <v>20.060952381000334</v>
      </c>
      <c r="W21" s="22">
        <v>18</v>
      </c>
      <c r="X21" s="32">
        <f>U65-U63</f>
        <v>261.29850340199982</v>
      </c>
      <c r="Y21" s="22">
        <v>20</v>
      </c>
      <c r="Z21" s="32">
        <f t="shared" si="7"/>
        <v>46.210612244999993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77.688351562160861</v>
      </c>
      <c r="G22" s="13">
        <f t="shared" si="1"/>
        <v>69.749218475182857</v>
      </c>
      <c r="H22" s="41">
        <f t="shared" si="2"/>
        <v>11.382397194604826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29.605442176999986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74.26612244900025</v>
      </c>
      <c r="T22" s="11" t="s">
        <v>112</v>
      </c>
      <c r="U22" s="64">
        <v>1577.6391836729999</v>
      </c>
      <c r="V22" s="32">
        <f>U61-U60</f>
        <v>29.605442176999986</v>
      </c>
      <c r="W22" s="22">
        <v>19</v>
      </c>
      <c r="X22" s="32">
        <f>U68-U66</f>
        <v>272.17850340099994</v>
      </c>
      <c r="Y22" s="22">
        <v>21</v>
      </c>
      <c r="Z22" s="32">
        <f t="shared" si="7"/>
        <v>74.26612244900025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40.205868835384784</v>
      </c>
      <c r="G23" s="13">
        <f t="shared" si="1"/>
        <v>38.232136311284904</v>
      </c>
      <c r="H23" s="37">
        <f t="shared" si="2"/>
        <v>5.1624960426741762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54.469659863999823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261.29850340199982</v>
      </c>
      <c r="T23" s="11" t="s">
        <v>113</v>
      </c>
      <c r="U23" s="64">
        <v>1582.450068027</v>
      </c>
      <c r="V23" s="32">
        <f>U64-U63</f>
        <v>54.469659863999823</v>
      </c>
      <c r="W23" s="22">
        <v>20</v>
      </c>
      <c r="X23" s="32">
        <f>U71-U69</f>
        <v>77.894965986999978</v>
      </c>
      <c r="Y23" s="22">
        <v>22</v>
      </c>
      <c r="Z23" s="32">
        <f t="shared" si="7"/>
        <v>261.29850340199982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26.873279421777482</v>
      </c>
      <c r="G24" s="13">
        <f t="shared" si="1"/>
        <v>27.335002239462924</v>
      </c>
      <c r="H24" s="37">
        <f t="shared" si="2"/>
        <v>-1.6891266868779047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75.911836734999724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272.17850340099994</v>
      </c>
      <c r="T24" s="11" t="s">
        <v>114</v>
      </c>
      <c r="U24" s="64">
        <v>1620.1375056689999</v>
      </c>
      <c r="V24" s="32">
        <f>U67-U66</f>
        <v>75.911836734999724</v>
      </c>
      <c r="W24" s="22">
        <v>21</v>
      </c>
      <c r="X24" s="32">
        <f>U74-U72</f>
        <v>185.05142857100009</v>
      </c>
      <c r="Y24" s="22">
        <v>23</v>
      </c>
      <c r="Z24" s="32">
        <f t="shared" si="7"/>
        <v>272.17850340099994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103.8638565850593</v>
      </c>
      <c r="G25" s="13">
        <f t="shared" si="1"/>
        <v>98.594304557264053</v>
      </c>
      <c r="H25" s="37">
        <f t="shared" si="2"/>
        <v>5.3446819787999633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20.218775510999876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77.894965986999978</v>
      </c>
      <c r="T25" s="11" t="s">
        <v>115</v>
      </c>
      <c r="U25" s="64">
        <v>1702.0749206349999</v>
      </c>
      <c r="V25" s="32">
        <f>U70-U69</f>
        <v>20.218775510999876</v>
      </c>
      <c r="W25" s="22">
        <v>22</v>
      </c>
      <c r="X25" s="32">
        <f>U77-U75</f>
        <v>240.72417233600027</v>
      </c>
      <c r="Y25" s="22">
        <v>24</v>
      </c>
      <c r="Z25" s="32">
        <f t="shared" si="7"/>
        <v>77.894965986999978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32.870240316653849</v>
      </c>
      <c r="G26" s="13">
        <f t="shared" si="1"/>
        <v>30.9643326952298</v>
      </c>
      <c r="H26" s="37">
        <f t="shared" si="2"/>
        <v>6.1551709839290778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68.450975056000061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185.05142857100009</v>
      </c>
      <c r="T26" s="11" t="s">
        <v>116</v>
      </c>
      <c r="U26" s="64">
        <v>1710.019047619</v>
      </c>
      <c r="V26" s="32">
        <f>U73-U72</f>
        <v>68.450975056000061</v>
      </c>
      <c r="W26" s="22">
        <v>23</v>
      </c>
      <c r="X26" s="2">
        <f>SUM(X2:X25)</f>
        <v>4310.8876190459996</v>
      </c>
      <c r="Z26" s="32">
        <f t="shared" si="7"/>
        <v>185.05142857100009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49.595306959920912</v>
      </c>
      <c r="G27" s="13">
        <f t="shared" si="1"/>
        <v>45.612369931318035</v>
      </c>
      <c r="H27" s="37">
        <f t="shared" si="2"/>
        <v>8.7321422557088866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108.88126984200062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240.72417233600027</v>
      </c>
      <c r="T27" s="11" t="s">
        <v>117</v>
      </c>
      <c r="U27" s="64">
        <v>1754.1224489799999</v>
      </c>
      <c r="V27" s="32">
        <f>U76-U75</f>
        <v>108.88126984200062</v>
      </c>
      <c r="W27" s="22">
        <v>24</v>
      </c>
      <c r="X27" s="32">
        <f t="shared" ref="X27:X32" si="8">U33-U32</f>
        <v>30.711292517000402</v>
      </c>
      <c r="Y27" s="43" t="str">
        <f>W12</f>
        <v>11a</v>
      </c>
      <c r="Z27" s="32">
        <f t="shared" si="7"/>
        <v>240.72417233600027</v>
      </c>
      <c r="AA27" s="21">
        <v>24</v>
      </c>
      <c r="AC27" s="65"/>
    </row>
    <row r="28" spans="1:29" x14ac:dyDescent="0.3">
      <c r="T28" s="11" t="s">
        <v>118</v>
      </c>
      <c r="U28" s="64">
        <v>1867.7587301589999</v>
      </c>
      <c r="X28" s="32">
        <f t="shared" si="8"/>
        <v>20.906666665999637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1874.6260317460001</v>
      </c>
      <c r="X29" s="32">
        <f t="shared" si="8"/>
        <v>61.956643990999964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1914.9032199549999</v>
      </c>
      <c r="X30" s="32">
        <f t="shared" si="8"/>
        <v>34.957641724000041</v>
      </c>
      <c r="Y30" s="21" t="s">
        <v>69</v>
      </c>
      <c r="AC30" s="65"/>
    </row>
    <row r="31" spans="1:29" x14ac:dyDescent="0.3">
      <c r="T31" s="11" t="s">
        <v>121</v>
      </c>
      <c r="U31" s="64">
        <v>2068.6367346940001</v>
      </c>
      <c r="X31" s="32">
        <f t="shared" si="8"/>
        <v>21.25786848000007</v>
      </c>
      <c r="Y31" s="21" t="s">
        <v>70</v>
      </c>
      <c r="AC31" s="65"/>
    </row>
    <row r="32" spans="1:29" x14ac:dyDescent="0.3">
      <c r="T32" s="11" t="s">
        <v>122</v>
      </c>
      <c r="U32" s="64">
        <v>2072.8511564629998</v>
      </c>
      <c r="X32" s="32">
        <f t="shared" si="8"/>
        <v>78.971065759999874</v>
      </c>
      <c r="Y32" s="21" t="s">
        <v>71</v>
      </c>
      <c r="AC32" s="65"/>
    </row>
    <row r="33" spans="20:29" x14ac:dyDescent="0.3">
      <c r="T33" s="11" t="s">
        <v>123</v>
      </c>
      <c r="U33" s="64">
        <v>2103.5624489800002</v>
      </c>
      <c r="AC33" s="65"/>
    </row>
    <row r="34" spans="20:29" x14ac:dyDescent="0.3">
      <c r="T34" s="11" t="s">
        <v>124</v>
      </c>
      <c r="U34" s="64">
        <v>2124.4691156459999</v>
      </c>
      <c r="AC34" s="65"/>
    </row>
    <row r="35" spans="20:29" x14ac:dyDescent="0.3">
      <c r="T35" s="11" t="s">
        <v>125</v>
      </c>
      <c r="U35" s="64">
        <v>2186.4257596369998</v>
      </c>
      <c r="AC35" s="65"/>
    </row>
    <row r="36" spans="20:29" x14ac:dyDescent="0.3">
      <c r="T36" s="11" t="s">
        <v>126</v>
      </c>
      <c r="U36" s="64">
        <v>2221.3834013609999</v>
      </c>
      <c r="AC36" s="65"/>
    </row>
    <row r="37" spans="20:29" x14ac:dyDescent="0.3">
      <c r="T37" s="11" t="s">
        <v>127</v>
      </c>
      <c r="U37" s="64">
        <v>2242.6412698409999</v>
      </c>
      <c r="AC37" s="65"/>
    </row>
    <row r="38" spans="20:29" x14ac:dyDescent="0.3">
      <c r="T38" s="11" t="s">
        <v>128</v>
      </c>
      <c r="U38" s="64">
        <v>2321.6123356009998</v>
      </c>
      <c r="AC38" s="65"/>
    </row>
    <row r="39" spans="20:29" x14ac:dyDescent="0.3">
      <c r="T39" s="11" t="s">
        <v>129</v>
      </c>
      <c r="U39" s="64">
        <v>2328.7640816329999</v>
      </c>
      <c r="AC39" s="65"/>
    </row>
    <row r="40" spans="20:29" x14ac:dyDescent="0.3">
      <c r="T40" s="11" t="s">
        <v>130</v>
      </c>
      <c r="U40" s="64">
        <v>2369.6965079370002</v>
      </c>
      <c r="AC40" s="65"/>
    </row>
    <row r="41" spans="20:29" x14ac:dyDescent="0.3">
      <c r="T41" s="11" t="s">
        <v>131</v>
      </c>
      <c r="U41" s="64">
        <v>2490.3720634920001</v>
      </c>
      <c r="AC41" s="65"/>
    </row>
    <row r="42" spans="20:29" x14ac:dyDescent="0.3">
      <c r="T42" s="11" t="s">
        <v>132</v>
      </c>
      <c r="U42" s="64">
        <v>2498.3365079370001</v>
      </c>
      <c r="AC42" s="65"/>
    </row>
    <row r="43" spans="20:29" x14ac:dyDescent="0.3">
      <c r="T43" s="11" t="s">
        <v>133</v>
      </c>
      <c r="U43" s="64">
        <v>2525.104761905</v>
      </c>
      <c r="AC43" s="65"/>
    </row>
    <row r="44" spans="20:29" x14ac:dyDescent="0.3">
      <c r="T44" s="11" t="s">
        <v>134</v>
      </c>
      <c r="U44" s="64">
        <v>2621.8579591839998</v>
      </c>
      <c r="AC44" s="65"/>
    </row>
    <row r="45" spans="20:29" x14ac:dyDescent="0.3">
      <c r="T45" s="11" t="s">
        <v>135</v>
      </c>
      <c r="U45" s="64">
        <v>2627.7688888890002</v>
      </c>
      <c r="AC45" s="65"/>
    </row>
    <row r="46" spans="20:29" x14ac:dyDescent="0.3">
      <c r="T46" s="11" t="s">
        <v>136</v>
      </c>
      <c r="U46" s="64">
        <v>2680.9092063490002</v>
      </c>
      <c r="AC46" s="65"/>
    </row>
    <row r="47" spans="20:29" x14ac:dyDescent="0.3">
      <c r="T47" s="11" t="s">
        <v>137</v>
      </c>
      <c r="U47" s="64">
        <v>2811.8349206349999</v>
      </c>
      <c r="AC47" s="65"/>
    </row>
    <row r="48" spans="20:29" x14ac:dyDescent="0.3">
      <c r="T48" s="11" t="s">
        <v>138</v>
      </c>
      <c r="U48" s="64">
        <v>2814.9551020409999</v>
      </c>
      <c r="AC48" s="65"/>
    </row>
    <row r="49" spans="20:29" x14ac:dyDescent="0.3">
      <c r="T49" s="11" t="s">
        <v>139</v>
      </c>
      <c r="U49" s="64">
        <v>2846.0292063490001</v>
      </c>
      <c r="AC49" s="65"/>
    </row>
    <row r="50" spans="20:29" x14ac:dyDescent="0.3">
      <c r="T50" s="11" t="s">
        <v>140</v>
      </c>
      <c r="U50" s="64">
        <v>2931.9836734690002</v>
      </c>
      <c r="AC50" s="65"/>
    </row>
    <row r="51" spans="20:29" x14ac:dyDescent="0.3">
      <c r="T51" s="11" t="s">
        <v>141</v>
      </c>
      <c r="U51" s="64">
        <v>2937.9395918370001</v>
      </c>
      <c r="AC51" s="65"/>
    </row>
    <row r="52" spans="20:29" x14ac:dyDescent="0.3">
      <c r="T52" s="11" t="s">
        <v>142</v>
      </c>
      <c r="U52" s="64">
        <v>2962.329251701</v>
      </c>
      <c r="AC52" s="65"/>
    </row>
    <row r="53" spans="20:29" x14ac:dyDescent="0.3">
      <c r="T53" s="11" t="s">
        <v>143</v>
      </c>
      <c r="U53" s="64">
        <v>3052.5474829929999</v>
      </c>
      <c r="AC53" s="65"/>
    </row>
    <row r="54" spans="20:29" x14ac:dyDescent="0.3">
      <c r="T54" s="11" t="s">
        <v>144</v>
      </c>
      <c r="U54" s="64">
        <v>3059.7398639459998</v>
      </c>
      <c r="AC54" s="65"/>
    </row>
    <row r="55" spans="20:29" x14ac:dyDescent="0.3">
      <c r="T55" s="11" t="s">
        <v>145</v>
      </c>
      <c r="U55" s="64">
        <v>3111.0646712020002</v>
      </c>
      <c r="AC55" s="65"/>
    </row>
    <row r="56" spans="20:29" x14ac:dyDescent="0.3">
      <c r="T56" s="11" t="s">
        <v>146</v>
      </c>
      <c r="U56" s="64">
        <v>3251.7485714290001</v>
      </c>
      <c r="AC56" s="65"/>
    </row>
    <row r="57" spans="20:29" x14ac:dyDescent="0.3">
      <c r="T57" s="11" t="s">
        <v>147</v>
      </c>
      <c r="U57" s="64">
        <v>3257.0819047619998</v>
      </c>
      <c r="AC57" s="65"/>
    </row>
    <row r="58" spans="20:29" x14ac:dyDescent="0.3">
      <c r="T58" s="11" t="s">
        <v>148</v>
      </c>
      <c r="U58" s="64">
        <v>3277.1428571430001</v>
      </c>
      <c r="AC58" s="65"/>
    </row>
    <row r="59" spans="20:29" x14ac:dyDescent="0.3">
      <c r="T59" s="11" t="s">
        <v>149</v>
      </c>
      <c r="U59" s="64">
        <v>3303.2925170069998</v>
      </c>
      <c r="AC59" s="65"/>
    </row>
    <row r="60" spans="20:29" x14ac:dyDescent="0.3">
      <c r="T60" s="11" t="s">
        <v>150</v>
      </c>
      <c r="U60" s="64">
        <v>3306.0223129249998</v>
      </c>
      <c r="AC60" s="65"/>
    </row>
    <row r="61" spans="20:29" x14ac:dyDescent="0.3">
      <c r="T61" s="11" t="s">
        <v>151</v>
      </c>
      <c r="U61" s="64">
        <v>3335.6277551019998</v>
      </c>
      <c r="AC61" s="65"/>
    </row>
    <row r="62" spans="20:29" x14ac:dyDescent="0.3">
      <c r="T62" s="11" t="s">
        <v>152</v>
      </c>
      <c r="U62" s="64">
        <v>3380.2884353740001</v>
      </c>
      <c r="AC62" s="65"/>
    </row>
    <row r="63" spans="20:29" x14ac:dyDescent="0.3">
      <c r="T63" s="11" t="s">
        <v>153</v>
      </c>
      <c r="U63" s="64">
        <v>3389.618503401</v>
      </c>
      <c r="AC63" s="65"/>
    </row>
    <row r="64" spans="20:29" x14ac:dyDescent="0.3">
      <c r="T64" s="11" t="s">
        <v>154</v>
      </c>
      <c r="U64" s="64">
        <v>3444.0881632649998</v>
      </c>
      <c r="AC64" s="65"/>
    </row>
    <row r="65" spans="20:29" x14ac:dyDescent="0.3">
      <c r="T65" s="11" t="s">
        <v>155</v>
      </c>
      <c r="U65" s="64">
        <v>3650.9170068029998</v>
      </c>
      <c r="AC65" s="65"/>
    </row>
    <row r="66" spans="20:29" x14ac:dyDescent="0.3">
      <c r="T66" s="11" t="s">
        <v>156</v>
      </c>
      <c r="U66" s="64">
        <v>3655.8280272110001</v>
      </c>
      <c r="AC66" s="65"/>
    </row>
    <row r="67" spans="20:29" x14ac:dyDescent="0.3">
      <c r="T67" s="11" t="s">
        <v>157</v>
      </c>
      <c r="U67" s="64">
        <v>3731.7398639459998</v>
      </c>
      <c r="AC67" s="65"/>
    </row>
    <row r="68" spans="20:29" x14ac:dyDescent="0.3">
      <c r="T68" s="11" t="s">
        <v>158</v>
      </c>
      <c r="U68" s="64">
        <v>3928.006530612</v>
      </c>
      <c r="AC68" s="65"/>
    </row>
    <row r="69" spans="20:29" x14ac:dyDescent="0.3">
      <c r="T69" s="11" t="s">
        <v>159</v>
      </c>
      <c r="U69" s="64">
        <v>3932.9001360540001</v>
      </c>
      <c r="AC69" s="65"/>
    </row>
    <row r="70" spans="20:29" x14ac:dyDescent="0.3">
      <c r="T70" s="11" t="s">
        <v>160</v>
      </c>
      <c r="U70" s="64">
        <v>3953.118911565</v>
      </c>
      <c r="AC70" s="65"/>
    </row>
    <row r="71" spans="20:29" x14ac:dyDescent="0.3">
      <c r="T71" s="11" t="s">
        <v>161</v>
      </c>
      <c r="U71" s="64">
        <v>4010.7951020410001</v>
      </c>
      <c r="AC71" s="65"/>
    </row>
    <row r="72" spans="20:29" x14ac:dyDescent="0.3">
      <c r="T72" s="11" t="s">
        <v>162</v>
      </c>
      <c r="U72" s="64">
        <v>4017.724081633</v>
      </c>
      <c r="AC72" s="65"/>
    </row>
    <row r="73" spans="20:29" x14ac:dyDescent="0.3">
      <c r="T73" s="11" t="s">
        <v>163</v>
      </c>
      <c r="U73" s="64">
        <v>4086.175056689</v>
      </c>
      <c r="AC73" s="65"/>
    </row>
    <row r="74" spans="20:29" x14ac:dyDescent="0.3">
      <c r="T74" s="11" t="s">
        <v>164</v>
      </c>
      <c r="U74" s="64">
        <v>4202.7755102040001</v>
      </c>
      <c r="AC74" s="65"/>
    </row>
    <row r="75" spans="20:29" x14ac:dyDescent="0.3">
      <c r="T75" s="11" t="s">
        <v>165</v>
      </c>
      <c r="U75" s="64">
        <v>4214.4653061219997</v>
      </c>
      <c r="AC75" s="65"/>
    </row>
    <row r="76" spans="20:29" x14ac:dyDescent="0.3">
      <c r="T76" s="11" t="s">
        <v>166</v>
      </c>
      <c r="U76" s="64">
        <v>4323.3465759640003</v>
      </c>
      <c r="AC76" s="65"/>
    </row>
    <row r="77" spans="20:29" x14ac:dyDescent="0.3">
      <c r="T77" s="11" t="s">
        <v>167</v>
      </c>
      <c r="U77" s="64">
        <v>4455.1894784579999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Tabelle91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5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5546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208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208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51.481782849607356</v>
      </c>
      <c r="G2" s="13">
        <f t="shared" ref="G2:G27" si="1">Q2/R2*60</f>
        <v>49.30195188110897</v>
      </c>
      <c r="H2" s="41">
        <f t="shared" ref="H2:H27" si="2">(F2-G2)/G2*100</f>
        <v>4.4213887794037472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32.632902494999996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332.23836734700001</v>
      </c>
      <c r="T2" s="11" t="s">
        <v>92</v>
      </c>
      <c r="U2" s="64">
        <v>2.9126530609999999</v>
      </c>
      <c r="V2" s="32">
        <f>U3-U2</f>
        <v>32.632902494999996</v>
      </c>
      <c r="W2" s="22">
        <v>1</v>
      </c>
      <c r="X2" s="32">
        <f>U4-U2</f>
        <v>332.23836734700001</v>
      </c>
      <c r="Y2" s="22">
        <v>1</v>
      </c>
      <c r="Z2" s="32">
        <f>X2</f>
        <v>332.23836734700001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71.183306921720799</v>
      </c>
      <c r="G3" s="13">
        <f t="shared" si="1"/>
        <v>65.47298194932246</v>
      </c>
      <c r="H3" s="37">
        <f t="shared" si="2"/>
        <v>8.7216509808859151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37.087346938000053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93.320997732000023</v>
      </c>
      <c r="T3" s="11" t="s">
        <v>93</v>
      </c>
      <c r="U3" s="64">
        <v>35.545555555999996</v>
      </c>
      <c r="V3" s="32">
        <f>U6-U5</f>
        <v>37.087346938000053</v>
      </c>
      <c r="W3" s="22">
        <v>2</v>
      </c>
      <c r="X3" s="32">
        <f>U7-U5</f>
        <v>93.320997732000023</v>
      </c>
      <c r="Y3" s="22">
        <v>2</v>
      </c>
      <c r="Z3" s="32">
        <f t="shared" ref="Z3:Z11" si="5">X3</f>
        <v>93.320997732000023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46.518987341704253</v>
      </c>
      <c r="G4" s="13">
        <f t="shared" si="1"/>
        <v>45.407230628585822</v>
      </c>
      <c r="H4" s="37">
        <f t="shared" si="2"/>
        <v>2.4484133864321875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41.918367346999958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144.69061224500001</v>
      </c>
      <c r="T4" s="11" t="s">
        <v>94</v>
      </c>
      <c r="U4" s="64">
        <v>335.15102040800002</v>
      </c>
      <c r="V4" s="32">
        <f>U9-U8</f>
        <v>41.918367346999958</v>
      </c>
      <c r="W4" s="22">
        <v>3</v>
      </c>
      <c r="X4" s="32">
        <f>U10-U8</f>
        <v>144.69061224500001</v>
      </c>
      <c r="Y4" s="22">
        <v>3</v>
      </c>
      <c r="Z4" s="32">
        <f t="shared" si="5"/>
        <v>144.69061224500001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176.50269247048465</v>
      </c>
      <c r="G5" s="13">
        <f t="shared" si="1"/>
        <v>162.78977883300539</v>
      </c>
      <c r="H5" s="37">
        <f t="shared" si="2"/>
        <v>8.4236944946932919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29.914557823999985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160.69804988700002</v>
      </c>
      <c r="T5" s="11" t="s">
        <v>95</v>
      </c>
      <c r="U5" s="64">
        <v>342.32598639499997</v>
      </c>
      <c r="V5" s="32">
        <f>U12-U11</f>
        <v>29.914557823999985</v>
      </c>
      <c r="W5" s="22">
        <v>4</v>
      </c>
      <c r="X5" s="32">
        <f>U13-U11</f>
        <v>160.69804988700002</v>
      </c>
      <c r="Y5" s="22">
        <v>4</v>
      </c>
      <c r="Z5" s="32">
        <f t="shared" si="5"/>
        <v>160.69804988700002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52.970375594901903</v>
      </c>
      <c r="G6" s="13">
        <f t="shared" si="1"/>
        <v>52.223147900894155</v>
      </c>
      <c r="H6" s="37">
        <f t="shared" si="2"/>
        <v>1.430836179055675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78.156893424000032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282.63328798200007</v>
      </c>
      <c r="T6" s="11" t="s">
        <v>96</v>
      </c>
      <c r="U6" s="64">
        <v>379.41333333300003</v>
      </c>
      <c r="V6" s="32">
        <f>U15-U14</f>
        <v>78.156893424000032</v>
      </c>
      <c r="W6" s="22">
        <v>5</v>
      </c>
      <c r="X6" s="32">
        <f>U16-U14</f>
        <v>282.63328798200007</v>
      </c>
      <c r="Y6" s="22">
        <v>5</v>
      </c>
      <c r="Z6" s="32">
        <f t="shared" si="5"/>
        <v>282.63328798200007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40.366669587454098</v>
      </c>
      <c r="G7" s="25">
        <f t="shared" si="1"/>
        <v>39.34335878022236</v>
      </c>
      <c r="H7" s="37">
        <f t="shared" si="2"/>
        <v>2.6009746980375992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57.96861677999982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274.50630385499994</v>
      </c>
      <c r="T7" s="11" t="s">
        <v>97</v>
      </c>
      <c r="U7" s="64">
        <v>435.646984127</v>
      </c>
      <c r="V7" s="32">
        <f>U18-U17</f>
        <v>57.96861677999982</v>
      </c>
      <c r="W7" s="22">
        <v>6</v>
      </c>
      <c r="X7" s="32">
        <f>U19-U17</f>
        <v>274.50630385499994</v>
      </c>
      <c r="Y7" s="22">
        <v>6</v>
      </c>
      <c r="Z7" s="32">
        <f t="shared" si="5"/>
        <v>274.50630385499994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48.087386011673097</v>
      </c>
      <c r="G8" s="25">
        <f t="shared" si="1"/>
        <v>46.061298384479848</v>
      </c>
      <c r="H8" s="37">
        <f t="shared" si="2"/>
        <v>4.398676759567703</v>
      </c>
      <c r="I8" s="13"/>
      <c r="J8" s="11" t="s">
        <v>37</v>
      </c>
      <c r="K8" s="61" t="s">
        <v>389</v>
      </c>
      <c r="L8" s="19">
        <v>40</v>
      </c>
      <c r="M8" s="32">
        <f t="shared" si="3"/>
        <v>49.90913832199999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192.78657596400012</v>
      </c>
      <c r="T8" s="11" t="s">
        <v>98</v>
      </c>
      <c r="U8" s="64">
        <v>444.26612244900002</v>
      </c>
      <c r="V8" s="32">
        <f>U21-U20</f>
        <v>49.90913832199999</v>
      </c>
      <c r="W8" s="22">
        <v>7</v>
      </c>
      <c r="X8" s="32">
        <f>U22-U20</f>
        <v>192.78657596400012</v>
      </c>
      <c r="Y8" s="22">
        <v>7</v>
      </c>
      <c r="Z8" s="32">
        <f t="shared" si="5"/>
        <v>192.78657596400012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109.11239560043327</v>
      </c>
      <c r="G9" s="25">
        <f t="shared" si="1"/>
        <v>99.759363198238702</v>
      </c>
      <c r="H9" s="37">
        <f t="shared" si="2"/>
        <v>9.3755935306127771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41.791768707000074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124.49959183600004</v>
      </c>
      <c r="T9" s="11" t="s">
        <v>99</v>
      </c>
      <c r="U9" s="64">
        <v>486.18448979599998</v>
      </c>
      <c r="V9" s="32">
        <f>U24-U23</f>
        <v>41.791768707000074</v>
      </c>
      <c r="W9" s="22">
        <v>8</v>
      </c>
      <c r="X9" s="32">
        <f>U25-U23</f>
        <v>124.49959183600004</v>
      </c>
      <c r="Y9" s="22">
        <v>8</v>
      </c>
      <c r="Z9" s="32">
        <f t="shared" si="5"/>
        <v>124.49959183600004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47.218909893158198</v>
      </c>
      <c r="G10" s="25">
        <f t="shared" si="1"/>
        <v>45.989385365305814</v>
      </c>
      <c r="H10" s="37">
        <f t="shared" si="2"/>
        <v>2.6734963254802082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49.556417234000037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168.2997052149999</v>
      </c>
      <c r="T10" s="11" t="s">
        <v>100</v>
      </c>
      <c r="U10" s="64">
        <v>588.95673469400003</v>
      </c>
      <c r="V10" s="32">
        <f>U27-U26</f>
        <v>49.556417234000037</v>
      </c>
      <c r="W10" s="22">
        <v>9</v>
      </c>
      <c r="X10" s="32">
        <f>U28-U26</f>
        <v>168.2997052149999</v>
      </c>
      <c r="Y10" s="22">
        <v>9</v>
      </c>
      <c r="Z10" s="32">
        <f t="shared" si="5"/>
        <v>168.2997052149999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36.961206896136794</v>
      </c>
      <c r="G11" s="25">
        <f t="shared" si="1"/>
        <v>38.39905805528781</v>
      </c>
      <c r="H11" s="37">
        <f t="shared" si="2"/>
        <v>-3.7444959120631718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45.453061225000056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209.38013605499987</v>
      </c>
      <c r="T11" s="11" t="s">
        <v>101</v>
      </c>
      <c r="U11" s="64">
        <v>597.01841269800002</v>
      </c>
      <c r="V11" s="32">
        <f>U30-U29</f>
        <v>45.453061225000056</v>
      </c>
      <c r="W11" s="22">
        <v>10</v>
      </c>
      <c r="X11" s="32">
        <f>U31-U29</f>
        <v>209.38013605499987</v>
      </c>
      <c r="Y11" s="22">
        <v>10</v>
      </c>
      <c r="Z11" s="32">
        <f t="shared" si="5"/>
        <v>209.38013605499987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59.033886635576962</v>
      </c>
      <c r="G12" s="25">
        <f t="shared" si="1"/>
        <v>59.738714370556721</v>
      </c>
      <c r="H12" s="37">
        <f t="shared" si="2"/>
        <v>-1.179850859541004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28.458231293000154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57.9188888890003</v>
      </c>
      <c r="T12" s="11" t="s">
        <v>102</v>
      </c>
      <c r="U12" s="64">
        <v>626.93297052200001</v>
      </c>
      <c r="V12" s="32">
        <f>U33-U32</f>
        <v>28.458231293000154</v>
      </c>
      <c r="W12" s="22" t="s">
        <v>68</v>
      </c>
      <c r="X12" s="32">
        <f>U38-U32</f>
        <v>226.88326530600034</v>
      </c>
      <c r="Y12" s="22">
        <v>11</v>
      </c>
      <c r="Z12" s="32">
        <f>V12+X30</f>
        <v>57.9188888890003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65.798832443224626</v>
      </c>
      <c r="G13" s="25">
        <f t="shared" si="1"/>
        <v>65.468047061698584</v>
      </c>
      <c r="H13" s="37">
        <f t="shared" si="2"/>
        <v>0.50526233234710949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22.188843537000139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44.601904761999776</v>
      </c>
      <c r="T13" s="11" t="s">
        <v>103</v>
      </c>
      <c r="U13" s="64">
        <v>757.71646258500004</v>
      </c>
      <c r="V13" s="32">
        <f>U34-U33</f>
        <v>22.188843537000139</v>
      </c>
      <c r="W13" s="22" t="s">
        <v>42</v>
      </c>
      <c r="X13" s="32">
        <f>U41-U39</f>
        <v>141.53748299300014</v>
      </c>
      <c r="Y13" s="22">
        <v>12</v>
      </c>
      <c r="Z13" s="32">
        <f>V13+X31</f>
        <v>44.601904761999776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35.145029304961234</v>
      </c>
      <c r="G14" s="25">
        <f t="shared" si="1"/>
        <v>33.77224611337266</v>
      </c>
      <c r="H14" s="37">
        <f t="shared" si="2"/>
        <v>4.0648264464855917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58.045192743999905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124.36247165500026</v>
      </c>
      <c r="T14" s="11" t="s">
        <v>104</v>
      </c>
      <c r="U14" s="64">
        <v>766.31365079399995</v>
      </c>
      <c r="V14" s="32">
        <f>U35-U34</f>
        <v>58.045192743999905</v>
      </c>
      <c r="W14" s="22" t="s">
        <v>43</v>
      </c>
      <c r="X14" s="32">
        <f>U44-U42</f>
        <v>144.49988662100031</v>
      </c>
      <c r="Y14" s="22">
        <v>13</v>
      </c>
      <c r="Z14" s="32">
        <f>V14+X32</f>
        <v>124.36247165500026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41.470479199200604</v>
      </c>
      <c r="G15" s="25">
        <f t="shared" si="1"/>
        <v>40.695933530800922</v>
      </c>
      <c r="H15" s="37">
        <f t="shared" si="2"/>
        <v>1.9032507702851031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37.617120181000246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141.53748299300014</v>
      </c>
      <c r="T15" s="11" t="s">
        <v>105</v>
      </c>
      <c r="U15" s="64">
        <v>844.47054421799999</v>
      </c>
      <c r="V15" s="32">
        <f>U40-U39</f>
        <v>37.617120181000246</v>
      </c>
      <c r="W15" s="22">
        <v>12</v>
      </c>
      <c r="X15" s="32">
        <f>U47-U45</f>
        <v>172.46113378699965</v>
      </c>
      <c r="Y15" s="22">
        <v>14</v>
      </c>
      <c r="Z15" s="32">
        <f t="shared" ref="Z15:Z27" si="7">X13</f>
        <v>141.53748299300014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83.889305485644357</v>
      </c>
      <c r="G16" s="25">
        <f t="shared" si="1"/>
        <v>77.50868365298976</v>
      </c>
      <c r="H16" s="37">
        <f t="shared" si="2"/>
        <v>8.2321380417463406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32.900498866000362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144.49988662100031</v>
      </c>
      <c r="T16" s="11" t="s">
        <v>106</v>
      </c>
      <c r="U16" s="64">
        <v>1048.946938776</v>
      </c>
      <c r="V16" s="32">
        <f>U43-U42</f>
        <v>32.900498866000362</v>
      </c>
      <c r="W16" s="22">
        <v>13</v>
      </c>
      <c r="X16" s="32">
        <f>U50-U48</f>
        <v>91.023786848999862</v>
      </c>
      <c r="Y16" s="22">
        <v>15</v>
      </c>
      <c r="Z16" s="32">
        <f t="shared" si="7"/>
        <v>144.49988662100031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44.200093034461645</v>
      </c>
      <c r="G17" s="13">
        <f t="shared" si="1"/>
        <v>45.662462185399527</v>
      </c>
      <c r="H17" s="37">
        <f t="shared" si="2"/>
        <v>-3.2025630702968773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53.280430839000019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172.46113378699965</v>
      </c>
      <c r="T17" s="11" t="s">
        <v>107</v>
      </c>
      <c r="U17" s="64">
        <v>1058.9692517010001</v>
      </c>
      <c r="V17" s="32">
        <f>U46-U45</f>
        <v>53.280430839000019</v>
      </c>
      <c r="W17" s="22">
        <v>14</v>
      </c>
      <c r="X17" s="32">
        <f>U53-U51</f>
        <v>119.57226757299986</v>
      </c>
      <c r="Y17" s="22">
        <v>16</v>
      </c>
      <c r="Z17" s="32">
        <f t="shared" si="7"/>
        <v>172.46113378699965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58.766516145079976</v>
      </c>
      <c r="G18" s="13">
        <f t="shared" si="1"/>
        <v>56.68847867821593</v>
      </c>
      <c r="H18" s="37">
        <f t="shared" si="2"/>
        <v>3.665713942792026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25.524739229000261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91.023786848999862</v>
      </c>
      <c r="T18" s="11" t="s">
        <v>108</v>
      </c>
      <c r="U18" s="64">
        <v>1116.9378684809999</v>
      </c>
      <c r="V18" s="32">
        <f>U49-U48</f>
        <v>25.524739229000261</v>
      </c>
      <c r="W18" s="22">
        <v>15</v>
      </c>
      <c r="X18" s="32">
        <f>U56-U54</f>
        <v>180.13473922899993</v>
      </c>
      <c r="Y18" s="22">
        <v>17</v>
      </c>
      <c r="Z18" s="32">
        <f t="shared" si="7"/>
        <v>91.023786848999862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81.269185718342783</v>
      </c>
      <c r="G19" s="25">
        <f t="shared" si="1"/>
        <v>71.002985661510451</v>
      </c>
      <c r="H19" s="41">
        <f t="shared" si="2"/>
        <v>14.458828683309116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26.947482992999994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119.57226757299986</v>
      </c>
      <c r="T19" s="11" t="s">
        <v>109</v>
      </c>
      <c r="U19" s="64">
        <v>1333.475555556</v>
      </c>
      <c r="V19" s="32">
        <f>U52-U51</f>
        <v>26.947482992999994</v>
      </c>
      <c r="W19" s="22">
        <v>16</v>
      </c>
      <c r="X19" s="32">
        <f>U59-U57</f>
        <v>45.01768707400015</v>
      </c>
      <c r="Y19" s="22">
        <v>18</v>
      </c>
      <c r="Z19" s="32">
        <f t="shared" si="7"/>
        <v>119.57226757299986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69.632135219760286</v>
      </c>
      <c r="G20" s="25">
        <f t="shared" si="1"/>
        <v>65.284464564327379</v>
      </c>
      <c r="H20" s="37">
        <f t="shared" si="2"/>
        <v>6.6595792497447448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48.253582765999909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180.13473922899993</v>
      </c>
      <c r="T20" s="11" t="s">
        <v>110</v>
      </c>
      <c r="U20" s="64">
        <v>1339.3473015869999</v>
      </c>
      <c r="V20" s="32">
        <f>U55-U54</f>
        <v>48.253582765999909</v>
      </c>
      <c r="W20" s="22">
        <v>17</v>
      </c>
      <c r="X20" s="32">
        <f>U62-U60</f>
        <v>84.707868480999878</v>
      </c>
      <c r="Y20" s="22">
        <v>19</v>
      </c>
      <c r="Z20" s="32">
        <f t="shared" si="7"/>
        <v>180.13473922899993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104.50042746250894</v>
      </c>
      <c r="G21" s="25">
        <f t="shared" si="1"/>
        <v>99.960710833563979</v>
      </c>
      <c r="H21" s="37">
        <f t="shared" si="2"/>
        <v>4.5415009468106451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19.521451246999732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45.01768707400015</v>
      </c>
      <c r="T21" s="11" t="s">
        <v>111</v>
      </c>
      <c r="U21" s="64">
        <v>1389.2564399089999</v>
      </c>
      <c r="V21" s="32">
        <f>U58-U57</f>
        <v>19.521451246999732</v>
      </c>
      <c r="W21" s="22">
        <v>18</v>
      </c>
      <c r="X21" s="32">
        <f>U65-U63</f>
        <v>219.15113378699971</v>
      </c>
      <c r="Y21" s="22">
        <v>20</v>
      </c>
      <c r="Z21" s="32">
        <f t="shared" si="7"/>
        <v>45.01768707400015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66.215812816217721</v>
      </c>
      <c r="G22" s="13">
        <f t="shared" si="1"/>
        <v>61.151391162225785</v>
      </c>
      <c r="H22" s="37">
        <f t="shared" si="2"/>
        <v>8.2817766820001832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34.734875283999827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84.707868480999878</v>
      </c>
      <c r="T22" s="11" t="s">
        <v>112</v>
      </c>
      <c r="U22" s="64">
        <v>1532.1338775510001</v>
      </c>
      <c r="V22" s="32">
        <f>U61-U60</f>
        <v>34.734875283999827</v>
      </c>
      <c r="W22" s="22">
        <v>19</v>
      </c>
      <c r="X22" s="32">
        <f>U68-U66</f>
        <v>236.34997732400006</v>
      </c>
      <c r="Y22" s="22">
        <v>21</v>
      </c>
      <c r="Z22" s="32">
        <f t="shared" si="7"/>
        <v>84.707868480999878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46.954010554749956</v>
      </c>
      <c r="G23" s="13">
        <f t="shared" si="1"/>
        <v>45.584979768845798</v>
      </c>
      <c r="H23" s="37">
        <f t="shared" si="2"/>
        <v>3.0032497389409758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46.641383219999625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219.15113378699971</v>
      </c>
      <c r="T23" s="11" t="s">
        <v>113</v>
      </c>
      <c r="U23" s="64">
        <v>1539.81968254</v>
      </c>
      <c r="V23" s="32">
        <f>U64-U63</f>
        <v>46.641383219999625</v>
      </c>
      <c r="W23" s="22">
        <v>20</v>
      </c>
      <c r="X23" s="32">
        <f>U71-U69</f>
        <v>83.070702947999962</v>
      </c>
      <c r="Y23" s="22">
        <v>22</v>
      </c>
      <c r="Z23" s="32">
        <f t="shared" si="7"/>
        <v>219.15113378699971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31.701039646413971</v>
      </c>
      <c r="G24" s="13">
        <f t="shared" si="1"/>
        <v>31.478742178176248</v>
      </c>
      <c r="H24" s="37">
        <f t="shared" si="2"/>
        <v>0.7061828168974269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64.351201813999978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236.34997732400006</v>
      </c>
      <c r="T24" s="11" t="s">
        <v>114</v>
      </c>
      <c r="U24" s="64">
        <v>1581.6114512470001</v>
      </c>
      <c r="V24" s="32">
        <f>U67-U66</f>
        <v>64.351201813999978</v>
      </c>
      <c r="W24" s="22">
        <v>21</v>
      </c>
      <c r="X24" s="32">
        <f>U74-U72</f>
        <v>163.46430839000004</v>
      </c>
      <c r="Y24" s="22">
        <v>23</v>
      </c>
      <c r="Z24" s="32">
        <f t="shared" si="7"/>
        <v>236.34997732400006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93.850325906219638</v>
      </c>
      <c r="G25" s="13">
        <f t="shared" si="1"/>
        <v>92.451366455963111</v>
      </c>
      <c r="H25" s="37">
        <f t="shared" si="2"/>
        <v>1.5131841787572562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22.376054421999925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83.070702947999962</v>
      </c>
      <c r="T25" s="11" t="s">
        <v>115</v>
      </c>
      <c r="U25" s="64">
        <v>1664.3192743760001</v>
      </c>
      <c r="V25" s="32">
        <f>U70-U69</f>
        <v>22.376054421999925</v>
      </c>
      <c r="W25" s="22">
        <v>22</v>
      </c>
      <c r="X25" s="32">
        <f>U77-U75</f>
        <v>225.51530612200031</v>
      </c>
      <c r="Y25" s="22">
        <v>24</v>
      </c>
      <c r="Z25" s="32">
        <f t="shared" si="7"/>
        <v>83.070702947999962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36.653086524237885</v>
      </c>
      <c r="G26" s="13">
        <f t="shared" si="1"/>
        <v>35.053486944251695</v>
      </c>
      <c r="H26" s="37">
        <f t="shared" si="2"/>
        <v>4.5633108698434439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61.386371882000276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163.46430839000004</v>
      </c>
      <c r="T26" s="11" t="s">
        <v>116</v>
      </c>
      <c r="U26" s="64">
        <v>1673.4156916100001</v>
      </c>
      <c r="V26" s="32">
        <f>U73-U72</f>
        <v>61.386371882000276</v>
      </c>
      <c r="W26" s="22">
        <v>23</v>
      </c>
      <c r="X26" s="2">
        <f>SUM(X2:X25)</f>
        <v>4116.443174602</v>
      </c>
      <c r="Z26" s="32">
        <f t="shared" si="7"/>
        <v>163.46430839000004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51.63934426250691</v>
      </c>
      <c r="G27" s="13">
        <f t="shared" si="1"/>
        <v>48.688491210702963</v>
      </c>
      <c r="H27" s="37">
        <f t="shared" si="2"/>
        <v>6.0606787732113458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104.57142857099961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225.51530612200031</v>
      </c>
      <c r="T27" s="11" t="s">
        <v>117</v>
      </c>
      <c r="U27" s="64">
        <v>1722.9721088440001</v>
      </c>
      <c r="V27" s="32">
        <f>U76-U75</f>
        <v>104.57142857099961</v>
      </c>
      <c r="W27" s="22">
        <v>24</v>
      </c>
      <c r="X27" s="32">
        <f t="shared" ref="X27:X32" si="8">U33-U32</f>
        <v>28.458231293000154</v>
      </c>
      <c r="Y27" s="43" t="str">
        <f>W12</f>
        <v>11a</v>
      </c>
      <c r="Z27" s="32">
        <f t="shared" si="7"/>
        <v>225.51530612200031</v>
      </c>
      <c r="AA27" s="21">
        <v>24</v>
      </c>
      <c r="AC27" s="65"/>
    </row>
    <row r="28" spans="1:29" x14ac:dyDescent="0.3">
      <c r="T28" s="11" t="s">
        <v>118</v>
      </c>
      <c r="U28" s="64">
        <v>1841.715396825</v>
      </c>
      <c r="X28" s="32">
        <f t="shared" si="8"/>
        <v>22.188843537000139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1850.601360544</v>
      </c>
      <c r="X29" s="32">
        <f t="shared" si="8"/>
        <v>58.045192743999905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1896.0544217690001</v>
      </c>
      <c r="X30" s="32">
        <f t="shared" si="8"/>
        <v>29.460657596000146</v>
      </c>
      <c r="Y30" s="21" t="s">
        <v>69</v>
      </c>
      <c r="AC30" s="65"/>
    </row>
    <row r="31" spans="1:29" x14ac:dyDescent="0.3">
      <c r="T31" s="11" t="s">
        <v>121</v>
      </c>
      <c r="U31" s="64">
        <v>2059.9814965989999</v>
      </c>
      <c r="X31" s="32">
        <f t="shared" si="8"/>
        <v>22.413061224999637</v>
      </c>
      <c r="Y31" s="21" t="s">
        <v>70</v>
      </c>
      <c r="AC31" s="65"/>
    </row>
    <row r="32" spans="1:29" x14ac:dyDescent="0.3">
      <c r="T32" s="11" t="s">
        <v>122</v>
      </c>
      <c r="U32" s="64">
        <v>2068.3319727889998</v>
      </c>
      <c r="X32" s="32">
        <f t="shared" si="8"/>
        <v>66.317278911000358</v>
      </c>
      <c r="Y32" s="21" t="s">
        <v>71</v>
      </c>
      <c r="AC32" s="65"/>
    </row>
    <row r="33" spans="20:29" x14ac:dyDescent="0.3">
      <c r="T33" s="11" t="s">
        <v>123</v>
      </c>
      <c r="U33" s="64">
        <v>2096.7902040819999</v>
      </c>
      <c r="AC33" s="65"/>
    </row>
    <row r="34" spans="20:29" x14ac:dyDescent="0.3">
      <c r="T34" s="11" t="s">
        <v>124</v>
      </c>
      <c r="U34" s="64">
        <v>2118.9790476190001</v>
      </c>
      <c r="AC34" s="65"/>
    </row>
    <row r="35" spans="20:29" x14ac:dyDescent="0.3">
      <c r="T35" s="11" t="s">
        <v>125</v>
      </c>
      <c r="U35" s="64">
        <v>2177.024240363</v>
      </c>
      <c r="AC35" s="65"/>
    </row>
    <row r="36" spans="20:29" x14ac:dyDescent="0.3">
      <c r="T36" s="11" t="s">
        <v>126</v>
      </c>
      <c r="U36" s="64">
        <v>2206.4848979590001</v>
      </c>
      <c r="AC36" s="65"/>
    </row>
    <row r="37" spans="20:29" x14ac:dyDescent="0.3">
      <c r="T37" s="11" t="s">
        <v>127</v>
      </c>
      <c r="U37" s="64">
        <v>2228.8979591839998</v>
      </c>
      <c r="AC37" s="65"/>
    </row>
    <row r="38" spans="20:29" x14ac:dyDescent="0.3">
      <c r="T38" s="11" t="s">
        <v>128</v>
      </c>
      <c r="U38" s="64">
        <v>2295.2152380950001</v>
      </c>
      <c r="AC38" s="65"/>
    </row>
    <row r="39" spans="20:29" x14ac:dyDescent="0.3">
      <c r="T39" s="11" t="s">
        <v>129</v>
      </c>
      <c r="U39" s="64">
        <v>2303.5530158729998</v>
      </c>
      <c r="AC39" s="65"/>
    </row>
    <row r="40" spans="20:29" x14ac:dyDescent="0.3">
      <c r="T40" s="11" t="s">
        <v>130</v>
      </c>
      <c r="U40" s="64">
        <v>2341.1701360540001</v>
      </c>
      <c r="AC40" s="65"/>
    </row>
    <row r="41" spans="20:29" x14ac:dyDescent="0.3">
      <c r="T41" s="11" t="s">
        <v>131</v>
      </c>
      <c r="U41" s="64">
        <v>2445.090498866</v>
      </c>
      <c r="AC41" s="65"/>
    </row>
    <row r="42" spans="20:29" x14ac:dyDescent="0.3">
      <c r="T42" s="11" t="s">
        <v>132</v>
      </c>
      <c r="U42" s="64">
        <v>2453.9363265309998</v>
      </c>
      <c r="AC42" s="65"/>
    </row>
    <row r="43" spans="20:29" x14ac:dyDescent="0.3">
      <c r="T43" s="11" t="s">
        <v>133</v>
      </c>
      <c r="U43" s="64">
        <v>2486.8368253970002</v>
      </c>
      <c r="AC43" s="65"/>
    </row>
    <row r="44" spans="20:29" x14ac:dyDescent="0.3">
      <c r="T44" s="11" t="s">
        <v>134</v>
      </c>
      <c r="U44" s="64">
        <v>2598.4362131520002</v>
      </c>
      <c r="AC44" s="65"/>
    </row>
    <row r="45" spans="20:29" x14ac:dyDescent="0.3">
      <c r="T45" s="11" t="s">
        <v>135</v>
      </c>
      <c r="U45" s="64">
        <v>2605.7142857140002</v>
      </c>
      <c r="AC45" s="65"/>
    </row>
    <row r="46" spans="20:29" x14ac:dyDescent="0.3">
      <c r="T46" s="11" t="s">
        <v>136</v>
      </c>
      <c r="U46" s="64">
        <v>2658.9947165530002</v>
      </c>
      <c r="AC46" s="65"/>
    </row>
    <row r="47" spans="20:29" x14ac:dyDescent="0.3">
      <c r="T47" s="11" t="s">
        <v>137</v>
      </c>
      <c r="U47" s="64">
        <v>2778.1754195009999</v>
      </c>
      <c r="AC47" s="65"/>
    </row>
    <row r="48" spans="20:29" x14ac:dyDescent="0.3">
      <c r="T48" s="11" t="s">
        <v>138</v>
      </c>
      <c r="U48" s="64">
        <v>2785.967891156</v>
      </c>
      <c r="AC48" s="65"/>
    </row>
    <row r="49" spans="20:29" x14ac:dyDescent="0.3">
      <c r="T49" s="11" t="s">
        <v>139</v>
      </c>
      <c r="U49" s="64">
        <v>2811.4926303850002</v>
      </c>
      <c r="AC49" s="65"/>
    </row>
    <row r="50" spans="20:29" x14ac:dyDescent="0.3">
      <c r="T50" s="11" t="s">
        <v>140</v>
      </c>
      <c r="U50" s="64">
        <v>2876.9916780049998</v>
      </c>
      <c r="AC50" s="65"/>
    </row>
    <row r="51" spans="20:29" x14ac:dyDescent="0.3">
      <c r="T51" s="11" t="s">
        <v>141</v>
      </c>
      <c r="U51" s="64">
        <v>2883.3814058960002</v>
      </c>
      <c r="AC51" s="65"/>
    </row>
    <row r="52" spans="20:29" x14ac:dyDescent="0.3">
      <c r="T52" s="11" t="s">
        <v>142</v>
      </c>
      <c r="U52" s="64">
        <v>2910.3288888890002</v>
      </c>
      <c r="AC52" s="65"/>
    </row>
    <row r="53" spans="20:29" x14ac:dyDescent="0.3">
      <c r="T53" s="11" t="s">
        <v>143</v>
      </c>
      <c r="U53" s="64">
        <v>3002.953673469</v>
      </c>
      <c r="AC53" s="65"/>
    </row>
    <row r="54" spans="20:29" x14ac:dyDescent="0.3">
      <c r="T54" s="11" t="s">
        <v>144</v>
      </c>
      <c r="U54" s="64">
        <v>3011.1434013610001</v>
      </c>
      <c r="AC54" s="65"/>
    </row>
    <row r="55" spans="20:29" x14ac:dyDescent="0.3">
      <c r="T55" s="11" t="s">
        <v>145</v>
      </c>
      <c r="U55" s="64">
        <v>3059.396984127</v>
      </c>
      <c r="AC55" s="65"/>
    </row>
    <row r="56" spans="20:29" x14ac:dyDescent="0.3">
      <c r="T56" s="11" t="s">
        <v>146</v>
      </c>
      <c r="U56" s="64">
        <v>3191.27814059</v>
      </c>
      <c r="AC56" s="65"/>
    </row>
    <row r="57" spans="20:29" x14ac:dyDescent="0.3">
      <c r="T57" s="11" t="s">
        <v>147</v>
      </c>
      <c r="U57" s="64">
        <v>3199.2685714290001</v>
      </c>
      <c r="AC57" s="65"/>
    </row>
    <row r="58" spans="20:29" x14ac:dyDescent="0.3">
      <c r="T58" s="11" t="s">
        <v>148</v>
      </c>
      <c r="U58" s="64">
        <v>3218.7900226759998</v>
      </c>
      <c r="AC58" s="65"/>
    </row>
    <row r="59" spans="20:29" x14ac:dyDescent="0.3">
      <c r="T59" s="11" t="s">
        <v>149</v>
      </c>
      <c r="U59" s="64">
        <v>3244.2862585030002</v>
      </c>
      <c r="AC59" s="65"/>
    </row>
    <row r="60" spans="20:29" x14ac:dyDescent="0.3">
      <c r="T60" s="11" t="s">
        <v>150</v>
      </c>
      <c r="U60" s="64">
        <v>3251.3473015869999</v>
      </c>
      <c r="AC60" s="65"/>
    </row>
    <row r="61" spans="20:29" x14ac:dyDescent="0.3">
      <c r="T61" s="11" t="s">
        <v>151</v>
      </c>
      <c r="U61" s="64">
        <v>3286.0821768709998</v>
      </c>
      <c r="AC61" s="65"/>
    </row>
    <row r="62" spans="20:29" x14ac:dyDescent="0.3">
      <c r="T62" s="11" t="s">
        <v>152</v>
      </c>
      <c r="U62" s="64">
        <v>3336.0551700679998</v>
      </c>
      <c r="AC62" s="65"/>
    </row>
    <row r="63" spans="20:29" x14ac:dyDescent="0.3">
      <c r="T63" s="11" t="s">
        <v>153</v>
      </c>
      <c r="U63" s="64">
        <v>3342.7098412700002</v>
      </c>
      <c r="AC63" s="65"/>
    </row>
    <row r="64" spans="20:29" x14ac:dyDescent="0.3">
      <c r="T64" s="11" t="s">
        <v>154</v>
      </c>
      <c r="U64" s="64">
        <v>3389.3512244899998</v>
      </c>
      <c r="AC64" s="65"/>
    </row>
    <row r="65" spans="20:29" x14ac:dyDescent="0.3">
      <c r="T65" s="11" t="s">
        <v>155</v>
      </c>
      <c r="U65" s="64">
        <v>3561.8609750569999</v>
      </c>
      <c r="AC65" s="65"/>
    </row>
    <row r="66" spans="20:29" x14ac:dyDescent="0.3">
      <c r="T66" s="11" t="s">
        <v>156</v>
      </c>
      <c r="U66" s="64">
        <v>3570.3466666670001</v>
      </c>
      <c r="AC66" s="65"/>
    </row>
    <row r="67" spans="20:29" x14ac:dyDescent="0.3">
      <c r="T67" s="11" t="s">
        <v>157</v>
      </c>
      <c r="U67" s="64">
        <v>3634.6978684810001</v>
      </c>
      <c r="AC67" s="65"/>
    </row>
    <row r="68" spans="20:29" x14ac:dyDescent="0.3">
      <c r="T68" s="11" t="s">
        <v>158</v>
      </c>
      <c r="U68" s="64">
        <v>3806.6966439910002</v>
      </c>
      <c r="AC68" s="65"/>
    </row>
    <row r="69" spans="20:29" x14ac:dyDescent="0.3">
      <c r="T69" s="11" t="s">
        <v>159</v>
      </c>
      <c r="U69" s="64">
        <v>3812.2775510199999</v>
      </c>
      <c r="AC69" s="65"/>
    </row>
    <row r="70" spans="20:29" x14ac:dyDescent="0.3">
      <c r="T70" s="11" t="s">
        <v>160</v>
      </c>
      <c r="U70" s="64">
        <v>3834.6536054419998</v>
      </c>
      <c r="AC70" s="65"/>
    </row>
    <row r="71" spans="20:29" x14ac:dyDescent="0.3">
      <c r="T71" s="11" t="s">
        <v>161</v>
      </c>
      <c r="U71" s="64">
        <v>3895.3482539679999</v>
      </c>
      <c r="AC71" s="65"/>
    </row>
    <row r="72" spans="20:29" x14ac:dyDescent="0.3">
      <c r="T72" s="11" t="s">
        <v>162</v>
      </c>
      <c r="U72" s="64">
        <v>3902.1968253969999</v>
      </c>
      <c r="AC72" s="65"/>
    </row>
    <row r="73" spans="20:29" x14ac:dyDescent="0.3">
      <c r="T73" s="11" t="s">
        <v>163</v>
      </c>
      <c r="U73" s="64">
        <v>3963.5831972790002</v>
      </c>
      <c r="AC73" s="65"/>
    </row>
    <row r="74" spans="20:29" x14ac:dyDescent="0.3">
      <c r="T74" s="11" t="s">
        <v>164</v>
      </c>
      <c r="U74" s="64">
        <v>4065.6611337869999</v>
      </c>
      <c r="AC74" s="65"/>
    </row>
    <row r="75" spans="20:29" x14ac:dyDescent="0.3">
      <c r="T75" s="11" t="s">
        <v>165</v>
      </c>
      <c r="U75" s="64">
        <v>4072.1306122450001</v>
      </c>
      <c r="AC75" s="65"/>
    </row>
    <row r="76" spans="20:29" x14ac:dyDescent="0.3">
      <c r="T76" s="11" t="s">
        <v>166</v>
      </c>
      <c r="U76" s="64">
        <v>4176.7020408159997</v>
      </c>
      <c r="AC76" s="65"/>
    </row>
    <row r="77" spans="20:29" x14ac:dyDescent="0.3">
      <c r="T77" s="11" t="s">
        <v>167</v>
      </c>
      <c r="U77" s="64">
        <v>4297.6459183670004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Tabelle102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21875" style="9" bestFit="1" customWidth="1"/>
    <col min="22" max="22" width="10" style="32" bestFit="1" customWidth="1"/>
    <col min="23" max="23" width="4.109375" style="9" bestFit="1" customWidth="1"/>
    <col min="24" max="24" width="11" style="22" bestFit="1" customWidth="1"/>
    <col min="25" max="25" width="5.33203125" style="9" bestFit="1" customWidth="1"/>
    <col min="26" max="26" width="8.77734375" style="21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271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52.188172709642842</v>
      </c>
      <c r="G2" s="13">
        <f t="shared" ref="G2:G27" si="1">Q2/R2*60</f>
        <v>50.456002378284467</v>
      </c>
      <c r="H2" s="41">
        <f t="shared" ref="H2:H27" si="2">(F2-G2)/G2*100</f>
        <v>3.4330312543822865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32.191201814000003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324.639274376</v>
      </c>
      <c r="T2" s="11" t="s">
        <v>92</v>
      </c>
      <c r="U2" s="64">
        <v>6.1289795920000003</v>
      </c>
      <c r="V2" s="32">
        <f>U3-U2</f>
        <v>32.191201814000003</v>
      </c>
      <c r="W2" s="22">
        <v>1</v>
      </c>
      <c r="X2" s="32">
        <f>U4-U2</f>
        <v>324.639274376</v>
      </c>
      <c r="Y2" s="22">
        <v>1</v>
      </c>
      <c r="Z2" s="32">
        <f>X2</f>
        <v>324.639274376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70.722533241613235</v>
      </c>
      <c r="G3" s="13">
        <f t="shared" si="1"/>
        <v>62.10246675599349</v>
      </c>
      <c r="H3" s="41">
        <f t="shared" si="2"/>
        <v>13.880393059890531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37.328979591000007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98.38585033999999</v>
      </c>
      <c r="T3" s="11" t="s">
        <v>93</v>
      </c>
      <c r="U3" s="64">
        <v>38.320181406000003</v>
      </c>
      <c r="V3" s="32">
        <f>U6-U5</f>
        <v>37.328979591000007</v>
      </c>
      <c r="W3" s="22">
        <v>2</v>
      </c>
      <c r="X3" s="32">
        <f>U7-U5</f>
        <v>98.38585033999999</v>
      </c>
      <c r="Y3" s="22">
        <v>2</v>
      </c>
      <c r="Z3" s="32">
        <f t="shared" ref="Z3:Z11" si="5">X3</f>
        <v>98.38585033999999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47.878843893136491</v>
      </c>
      <c r="G4" s="13">
        <f t="shared" si="1"/>
        <v>47.686237307248781</v>
      </c>
      <c r="H4" s="37">
        <f t="shared" si="2"/>
        <v>0.40390392860464042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40.727800452999986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137.77560090699995</v>
      </c>
      <c r="T4" s="11" t="s">
        <v>94</v>
      </c>
      <c r="U4" s="64">
        <v>330.76825396800001</v>
      </c>
      <c r="V4" s="32">
        <f>U9-U8</f>
        <v>40.727800452999986</v>
      </c>
      <c r="W4" s="22">
        <v>3</v>
      </c>
      <c r="X4" s="32">
        <f>U10-U8</f>
        <v>137.77560090699995</v>
      </c>
      <c r="Y4" s="22">
        <v>3</v>
      </c>
      <c r="Z4" s="32">
        <f t="shared" si="5"/>
        <v>137.77560090699995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162.59608509098763</v>
      </c>
      <c r="G5" s="13">
        <f t="shared" si="1"/>
        <v>152.75129652155982</v>
      </c>
      <c r="H5" s="37">
        <f t="shared" si="2"/>
        <v>6.4449787292236032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32.473106575999964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171.25877551099995</v>
      </c>
      <c r="T5" s="11" t="s">
        <v>95</v>
      </c>
      <c r="U5" s="64">
        <v>335.88244897999999</v>
      </c>
      <c r="V5" s="32">
        <f>U12-U11</f>
        <v>32.473106575999964</v>
      </c>
      <c r="W5" s="22">
        <v>4</v>
      </c>
      <c r="X5" s="32">
        <f>U13-U11</f>
        <v>171.25877551099995</v>
      </c>
      <c r="Y5" s="22">
        <v>4</v>
      </c>
      <c r="Z5" s="32">
        <f t="shared" si="5"/>
        <v>171.25877551099995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50.086690295812154</v>
      </c>
      <c r="G6" s="13">
        <f t="shared" si="1"/>
        <v>50.554634943636799</v>
      </c>
      <c r="H6" s="37">
        <f t="shared" si="2"/>
        <v>-0.92562165337828017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82.656689343000039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291.96136054500005</v>
      </c>
      <c r="T6" s="11" t="s">
        <v>96</v>
      </c>
      <c r="U6" s="64">
        <v>373.211428571</v>
      </c>
      <c r="V6" s="32">
        <f>U15-U14</f>
        <v>82.656689343000039</v>
      </c>
      <c r="W6" s="22">
        <v>5</v>
      </c>
      <c r="X6" s="32">
        <f>U16-U14</f>
        <v>291.96136054500005</v>
      </c>
      <c r="Y6" s="22">
        <v>5</v>
      </c>
      <c r="Z6" s="32">
        <f t="shared" si="5"/>
        <v>291.96136054500005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40.193594824674079</v>
      </c>
      <c r="G7" s="25">
        <f t="shared" si="1"/>
        <v>39.789314128055686</v>
      </c>
      <c r="H7" s="37">
        <f t="shared" si="2"/>
        <v>1.0160534441917719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58.218231292999917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271.42965986399986</v>
      </c>
      <c r="T7" s="11" t="s">
        <v>97</v>
      </c>
      <c r="U7" s="64">
        <v>434.26829931999998</v>
      </c>
      <c r="V7" s="32">
        <f>U18-U17</f>
        <v>58.218231292999917</v>
      </c>
      <c r="W7" s="22">
        <v>6</v>
      </c>
      <c r="X7" s="32">
        <f>U19-U17</f>
        <v>271.42965986399986</v>
      </c>
      <c r="Y7" s="22">
        <v>6</v>
      </c>
      <c r="Z7" s="32">
        <f t="shared" si="5"/>
        <v>271.42965986399986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47.834953141082401</v>
      </c>
      <c r="G8" s="25">
        <f t="shared" si="1"/>
        <v>44.205136540975758</v>
      </c>
      <c r="H8" s="37">
        <f t="shared" si="2"/>
        <v>8.2113005051845072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50.172517006999897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200.881632653</v>
      </c>
      <c r="T8" s="11" t="s">
        <v>98</v>
      </c>
      <c r="U8" s="64">
        <v>439.48408163300002</v>
      </c>
      <c r="V8" s="32">
        <f>U21-U20</f>
        <v>50.172517006999897</v>
      </c>
      <c r="W8" s="22">
        <v>7</v>
      </c>
      <c r="X8" s="32">
        <f>U22-U20</f>
        <v>200.881632653</v>
      </c>
      <c r="Y8" s="22">
        <v>7</v>
      </c>
      <c r="Z8" s="32">
        <f t="shared" si="5"/>
        <v>200.881632653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129.11427514942076</v>
      </c>
      <c r="G9" s="25">
        <f t="shared" si="1"/>
        <v>108.2543545085433</v>
      </c>
      <c r="H9" s="41">
        <f t="shared" si="2"/>
        <v>19.269359404134846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35.31755102000011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114.72979591800004</v>
      </c>
      <c r="T9" s="11" t="s">
        <v>99</v>
      </c>
      <c r="U9" s="64">
        <v>480.211882086</v>
      </c>
      <c r="V9" s="32">
        <f>U24-U23</f>
        <v>35.31755102000011</v>
      </c>
      <c r="W9" s="22">
        <v>8</v>
      </c>
      <c r="X9" s="32">
        <f>U25-U23</f>
        <v>114.72979591800004</v>
      </c>
      <c r="Y9" s="22">
        <v>8</v>
      </c>
      <c r="Z9" s="32">
        <f t="shared" si="5"/>
        <v>114.72979591800004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44.688513344625505</v>
      </c>
      <c r="G10" s="25">
        <f t="shared" si="1"/>
        <v>42.482884077516566</v>
      </c>
      <c r="H10" s="37">
        <f t="shared" si="2"/>
        <v>5.1918068064409875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52.362448979999954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182.19102040899998</v>
      </c>
      <c r="T10" s="11" t="s">
        <v>100</v>
      </c>
      <c r="U10" s="64">
        <v>577.25968253999997</v>
      </c>
      <c r="V10" s="32">
        <f>U27-U26</f>
        <v>52.362448979999954</v>
      </c>
      <c r="W10" s="22">
        <v>9</v>
      </c>
      <c r="X10" s="32">
        <f>U28-U26</f>
        <v>182.19102040899998</v>
      </c>
      <c r="Y10" s="22">
        <v>9</v>
      </c>
      <c r="Z10" s="32">
        <f t="shared" si="5"/>
        <v>182.19102040899998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36.624430524048307</v>
      </c>
      <c r="G11" s="25">
        <f t="shared" si="1"/>
        <v>34.925531914992661</v>
      </c>
      <c r="H11" s="37">
        <f t="shared" si="2"/>
        <v>4.8643456975564394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45.871020408000049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230.20408163200022</v>
      </c>
      <c r="T11" s="11" t="s">
        <v>101</v>
      </c>
      <c r="U11" s="64">
        <v>583.91219954600001</v>
      </c>
      <c r="V11" s="32">
        <f>U30-U29</f>
        <v>45.871020408000049</v>
      </c>
      <c r="W11" s="22">
        <v>10</v>
      </c>
      <c r="X11" s="32">
        <f>U31-U29</f>
        <v>230.20408163200022</v>
      </c>
      <c r="Y11" s="22">
        <v>10</v>
      </c>
      <c r="Z11" s="32">
        <f t="shared" si="5"/>
        <v>230.20408163200022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45.921099607180558</v>
      </c>
      <c r="G12" s="25">
        <f t="shared" si="1"/>
        <v>43.102220458044648</v>
      </c>
      <c r="H12" s="37">
        <f t="shared" si="2"/>
        <v>6.5399859199360364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36.584489796000071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80.274285715000133</v>
      </c>
      <c r="T12" s="11" t="s">
        <v>102</v>
      </c>
      <c r="U12" s="64">
        <v>616.38530612199997</v>
      </c>
      <c r="V12" s="32">
        <f>U33-U32</f>
        <v>36.584489796000071</v>
      </c>
      <c r="W12" s="22" t="s">
        <v>68</v>
      </c>
      <c r="X12" s="32">
        <f>U38-U32</f>
        <v>266.83356009099998</v>
      </c>
      <c r="Y12" s="22">
        <v>11</v>
      </c>
      <c r="Z12" s="32">
        <f>V12+X30</f>
        <v>80.274285715000133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68.284208824561972</v>
      </c>
      <c r="G13" s="25">
        <f t="shared" si="1"/>
        <v>67.196413998404097</v>
      </c>
      <c r="H13" s="37">
        <f t="shared" si="2"/>
        <v>1.6188286865779924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21.381224490000022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43.454693877999944</v>
      </c>
      <c r="T13" s="11" t="s">
        <v>103</v>
      </c>
      <c r="U13" s="64">
        <v>755.17097505699996</v>
      </c>
      <c r="V13" s="32">
        <f>U34-U33</f>
        <v>21.381224490000022</v>
      </c>
      <c r="W13" s="22" t="s">
        <v>42</v>
      </c>
      <c r="X13" s="32">
        <f>U41-U39</f>
        <v>167.61759637199975</v>
      </c>
      <c r="Y13" s="22">
        <v>12</v>
      </c>
      <c r="Z13" s="32">
        <f>V13+X31</f>
        <v>43.454693877999944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33.15378900468852</v>
      </c>
      <c r="G14" s="25">
        <f t="shared" si="1"/>
        <v>29.349165382296768</v>
      </c>
      <c r="H14" s="41">
        <f t="shared" si="2"/>
        <v>12.963311129408392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61.531428571000106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143.1045804979999</v>
      </c>
      <c r="T14" s="11" t="s">
        <v>104</v>
      </c>
      <c r="U14" s="64">
        <v>759.87936507899997</v>
      </c>
      <c r="V14" s="32">
        <f>U35-U34</f>
        <v>61.531428571000106</v>
      </c>
      <c r="W14" s="22" t="s">
        <v>43</v>
      </c>
      <c r="X14" s="32">
        <f>U44-U42</f>
        <v>130.51065759600033</v>
      </c>
      <c r="Y14" s="22">
        <v>13</v>
      </c>
      <c r="Z14" s="32">
        <f>V14+X32</f>
        <v>143.1045804979999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40.290011243771254</v>
      </c>
      <c r="G15" s="25">
        <f t="shared" si="1"/>
        <v>34.36393388684936</v>
      </c>
      <c r="H15" s="41">
        <f t="shared" si="2"/>
        <v>17.245049348642034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38.719274377000147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167.61759637199975</v>
      </c>
      <c r="T15" s="11" t="s">
        <v>105</v>
      </c>
      <c r="U15" s="64">
        <v>842.53605442200001</v>
      </c>
      <c r="V15" s="32">
        <f>U40-U39</f>
        <v>38.719274377000147</v>
      </c>
      <c r="W15" s="22">
        <v>12</v>
      </c>
      <c r="X15" s="32">
        <f>U47-U45</f>
        <v>197.90657596400024</v>
      </c>
      <c r="Y15" s="22">
        <v>14</v>
      </c>
      <c r="Z15" s="32">
        <f t="shared" ref="Z15:Z27" si="7">X13</f>
        <v>167.61759637199975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96.61472224315969</v>
      </c>
      <c r="G16" s="25">
        <f t="shared" si="1"/>
        <v>85.816715709684985</v>
      </c>
      <c r="H16" s="41">
        <f t="shared" si="2"/>
        <v>12.582637827814331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28.56707482999991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130.51065759600033</v>
      </c>
      <c r="T16" s="11" t="s">
        <v>106</v>
      </c>
      <c r="U16" s="64">
        <v>1051.840725624</v>
      </c>
      <c r="V16" s="32">
        <f>U43-U42</f>
        <v>28.56707482999991</v>
      </c>
      <c r="W16" s="22">
        <v>13</v>
      </c>
      <c r="X16" s="32">
        <f>U50-U48</f>
        <v>113.65877550999994</v>
      </c>
      <c r="Y16" s="22">
        <v>15</v>
      </c>
      <c r="Z16" s="32">
        <f t="shared" si="7"/>
        <v>130.51065759600033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40.176830589167707</v>
      </c>
      <c r="G17" s="13">
        <f t="shared" si="1"/>
        <v>39.791502438162972</v>
      </c>
      <c r="H17" s="37">
        <f t="shared" si="2"/>
        <v>0.96836793635411289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58.615873016000023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197.90657596400024</v>
      </c>
      <c r="T17" s="11" t="s">
        <v>107</v>
      </c>
      <c r="U17" s="64">
        <v>1058.5512925170001</v>
      </c>
      <c r="V17" s="32">
        <f>U46-U45</f>
        <v>58.615873016000023</v>
      </c>
      <c r="W17" s="22">
        <v>14</v>
      </c>
      <c r="X17" s="32">
        <f>U53-U51</f>
        <v>112.11174603200016</v>
      </c>
      <c r="Y17" s="22">
        <v>16</v>
      </c>
      <c r="Z17" s="32">
        <f t="shared" si="7"/>
        <v>197.90657596400024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46.694996611803163</v>
      </c>
      <c r="G18" s="13">
        <f t="shared" si="1"/>
        <v>45.399046196358263</v>
      </c>
      <c r="H18" s="37">
        <f t="shared" si="2"/>
        <v>2.8545763050609096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32.123356008999963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113.65877550999994</v>
      </c>
      <c r="T18" s="11" t="s">
        <v>108</v>
      </c>
      <c r="U18" s="64">
        <v>1116.76952381</v>
      </c>
      <c r="V18" s="32">
        <f>U49-U48</f>
        <v>32.123356008999963</v>
      </c>
      <c r="W18" s="22">
        <v>15</v>
      </c>
      <c r="X18" s="32">
        <f>U56-U54</f>
        <v>190.25269841299996</v>
      </c>
      <c r="Y18" s="22">
        <v>17</v>
      </c>
      <c r="Z18" s="32">
        <f t="shared" si="7"/>
        <v>113.65877550999994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96.455536911740438</v>
      </c>
      <c r="G19" s="25">
        <f t="shared" si="1"/>
        <v>75.727908096058869</v>
      </c>
      <c r="H19" s="41">
        <f t="shared" si="2"/>
        <v>27.371188953733032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22.704761904999941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112.11174603200016</v>
      </c>
      <c r="T19" s="11" t="s">
        <v>109</v>
      </c>
      <c r="U19" s="64">
        <v>1329.980952381</v>
      </c>
      <c r="V19" s="32">
        <f>U52-U51</f>
        <v>22.704761904999941</v>
      </c>
      <c r="W19" s="22">
        <v>16</v>
      </c>
      <c r="X19" s="32">
        <f>U59-U57</f>
        <v>46.445714285999657</v>
      </c>
      <c r="Y19" s="22">
        <v>18</v>
      </c>
      <c r="Z19" s="32">
        <f t="shared" si="7"/>
        <v>112.11174603200016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69.078947368421225</v>
      </c>
      <c r="G20" s="25">
        <f t="shared" si="1"/>
        <v>61.812526697894342</v>
      </c>
      <c r="H20" s="41">
        <f t="shared" si="2"/>
        <v>11.755579424929763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48.639999999999873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190.25269841299996</v>
      </c>
      <c r="T20" s="11" t="s">
        <v>110</v>
      </c>
      <c r="U20" s="64">
        <v>1335.8149659860001</v>
      </c>
      <c r="V20" s="32">
        <f>U55-U54</f>
        <v>48.639999999999873</v>
      </c>
      <c r="W20" s="22">
        <v>17</v>
      </c>
      <c r="X20" s="32">
        <f>U62-U60</f>
        <v>79.545759637000174</v>
      </c>
      <c r="Y20" s="22">
        <v>19</v>
      </c>
      <c r="Z20" s="32">
        <f t="shared" si="7"/>
        <v>190.25269841299996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103.05626832776225</v>
      </c>
      <c r="G21" s="25">
        <f t="shared" si="1"/>
        <v>96.887303149011004</v>
      </c>
      <c r="H21" s="37">
        <f t="shared" si="2"/>
        <v>6.3671554251680309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19.795011337999767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46.445714285999657</v>
      </c>
      <c r="T21" s="11" t="s">
        <v>111</v>
      </c>
      <c r="U21" s="64">
        <v>1385.987482993</v>
      </c>
      <c r="V21" s="32">
        <f>U58-U57</f>
        <v>19.795011337999767</v>
      </c>
      <c r="W21" s="22">
        <v>18</v>
      </c>
      <c r="X21" s="32">
        <f>U65-U63</f>
        <v>223.22068027200021</v>
      </c>
      <c r="Y21" s="22">
        <v>20</v>
      </c>
      <c r="Z21" s="32">
        <f t="shared" si="7"/>
        <v>46.445714285999657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71.754533068373021</v>
      </c>
      <c r="G22" s="13">
        <f t="shared" si="1"/>
        <v>65.119800522849687</v>
      </c>
      <c r="H22" s="41">
        <f t="shared" si="2"/>
        <v>10.188502563356739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32.053696145000231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79.545759637000174</v>
      </c>
      <c r="T22" s="11" t="s">
        <v>112</v>
      </c>
      <c r="U22" s="64">
        <v>1536.6965986390001</v>
      </c>
      <c r="V22" s="32">
        <f>U61-U60</f>
        <v>32.053696145000231</v>
      </c>
      <c r="W22" s="22">
        <v>19</v>
      </c>
      <c r="X22" s="32">
        <f>U68-U66</f>
        <v>271.69959183600031</v>
      </c>
      <c r="Y22" s="22">
        <v>21</v>
      </c>
      <c r="Z22" s="32">
        <f t="shared" si="7"/>
        <v>79.545759637000174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46.199083853750537</v>
      </c>
      <c r="G23" s="13">
        <f t="shared" si="1"/>
        <v>44.753917906830701</v>
      </c>
      <c r="H23" s="37">
        <f t="shared" si="2"/>
        <v>3.2291383961699212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47.403537415000301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223.22068027200021</v>
      </c>
      <c r="T23" s="11" t="s">
        <v>113</v>
      </c>
      <c r="U23" s="64">
        <v>1541.2244897959999</v>
      </c>
      <c r="V23" s="32">
        <f>U64-U63</f>
        <v>47.403537415000301</v>
      </c>
      <c r="W23" s="22">
        <v>20</v>
      </c>
      <c r="X23" s="32">
        <f>U71-U69</f>
        <v>79.412244897999699</v>
      </c>
      <c r="Y23" s="22">
        <v>22</v>
      </c>
      <c r="Z23" s="32">
        <f t="shared" si="7"/>
        <v>223.22068027200021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24.898373983888654</v>
      </c>
      <c r="G24" s="13">
        <f t="shared" si="1"/>
        <v>27.383184309275055</v>
      </c>
      <c r="H24" s="37">
        <f t="shared" si="2"/>
        <v>-9.0742197741581236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81.933061224000085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271.69959183600031</v>
      </c>
      <c r="T24" s="11" t="s">
        <v>114</v>
      </c>
      <c r="U24" s="64">
        <v>1576.5420408160001</v>
      </c>
      <c r="V24" s="32">
        <f>U67-U66</f>
        <v>81.933061224000085</v>
      </c>
      <c r="W24" s="22">
        <v>21</v>
      </c>
      <c r="X24" s="32">
        <f>U74-U72</f>
        <v>192.10884353699976</v>
      </c>
      <c r="Y24" s="22">
        <v>23</v>
      </c>
      <c r="Z24" s="32">
        <f t="shared" si="7"/>
        <v>271.69959183600031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100.42551530372077</v>
      </c>
      <c r="G25" s="13">
        <f t="shared" si="1"/>
        <v>96.710526315740125</v>
      </c>
      <c r="H25" s="37">
        <f t="shared" si="2"/>
        <v>3.8413491576418122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20.911020407999786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79.412244897999699</v>
      </c>
      <c r="T25" s="11" t="s">
        <v>115</v>
      </c>
      <c r="U25" s="64">
        <v>1655.954285714</v>
      </c>
      <c r="V25" s="32">
        <f>U70-U69</f>
        <v>20.911020407999786</v>
      </c>
      <c r="W25" s="22">
        <v>22</v>
      </c>
      <c r="X25" s="32">
        <f>U77-U75</f>
        <v>213.66421768700002</v>
      </c>
      <c r="Y25" s="22">
        <v>24</v>
      </c>
      <c r="Z25" s="32">
        <f t="shared" si="7"/>
        <v>79.412244897999699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31.179298642586804</v>
      </c>
      <c r="G26" s="13">
        <f t="shared" si="1"/>
        <v>29.826810127543219</v>
      </c>
      <c r="H26" s="37">
        <f t="shared" si="2"/>
        <v>4.5344725408455462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72.163265306000085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192.10884353699976</v>
      </c>
      <c r="T26" s="11" t="s">
        <v>116</v>
      </c>
      <c r="U26" s="64">
        <v>1662.223673469</v>
      </c>
      <c r="V26" s="32">
        <f>U73-U72</f>
        <v>72.163265306000085</v>
      </c>
      <c r="W26" s="22">
        <v>23</v>
      </c>
      <c r="X26" s="2">
        <f>SUM(X2:X25)</f>
        <v>4308.4457142860001</v>
      </c>
      <c r="Z26" s="32">
        <f t="shared" si="7"/>
        <v>192.10884353699976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55.509868421052779</v>
      </c>
      <c r="G27" s="13">
        <f t="shared" si="1"/>
        <v>51.389044543175544</v>
      </c>
      <c r="H27" s="37">
        <f t="shared" si="2"/>
        <v>8.0188762303510863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97.279999999999745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213.66421768700002</v>
      </c>
      <c r="T27" s="11" t="s">
        <v>117</v>
      </c>
      <c r="U27" s="64">
        <v>1714.586122449</v>
      </c>
      <c r="V27" s="32">
        <f>U76-U75</f>
        <v>97.279999999999745</v>
      </c>
      <c r="W27" s="22">
        <v>24</v>
      </c>
      <c r="X27" s="32">
        <f t="shared" ref="X27:X32" si="8">U33-U32</f>
        <v>36.584489796000071</v>
      </c>
      <c r="Y27" s="43" t="str">
        <f>W12</f>
        <v>11a</v>
      </c>
      <c r="Z27" s="32">
        <f t="shared" si="7"/>
        <v>213.66421768700002</v>
      </c>
      <c r="AA27" s="21">
        <v>24</v>
      </c>
      <c r="AC27" s="65"/>
    </row>
    <row r="28" spans="1:29" x14ac:dyDescent="0.3">
      <c r="T28" s="11" t="s">
        <v>118</v>
      </c>
      <c r="U28" s="64">
        <v>1844.414693878</v>
      </c>
      <c r="X28" s="32">
        <f t="shared" si="8"/>
        <v>21.381224490000022</v>
      </c>
      <c r="Y28" s="43" t="str">
        <f>W13</f>
        <v>11b</v>
      </c>
      <c r="AC28" s="65"/>
    </row>
    <row r="29" spans="1:29" x14ac:dyDescent="0.3">
      <c r="T29" s="11" t="s">
        <v>119</v>
      </c>
      <c r="U29" s="64">
        <v>1853.6489795919999</v>
      </c>
      <c r="X29" s="32">
        <f t="shared" si="8"/>
        <v>61.531428571000106</v>
      </c>
      <c r="Y29" s="43" t="str">
        <f>W14</f>
        <v>11c</v>
      </c>
      <c r="AC29" s="65"/>
    </row>
    <row r="30" spans="1:29" x14ac:dyDescent="0.3">
      <c r="T30" s="11" t="s">
        <v>120</v>
      </c>
      <c r="U30" s="64">
        <v>1899.52</v>
      </c>
      <c r="X30" s="32">
        <f t="shared" si="8"/>
        <v>43.689795919000062</v>
      </c>
      <c r="Y30" s="21" t="s">
        <v>69</v>
      </c>
      <c r="AC30" s="65"/>
    </row>
    <row r="31" spans="1:29" x14ac:dyDescent="0.3">
      <c r="T31" s="11" t="s">
        <v>121</v>
      </c>
      <c r="U31" s="64">
        <v>2083.8530612240002</v>
      </c>
      <c r="X31" s="32">
        <f t="shared" si="8"/>
        <v>22.073469387999921</v>
      </c>
      <c r="Y31" s="21" t="s">
        <v>70</v>
      </c>
      <c r="AC31" s="65"/>
    </row>
    <row r="32" spans="1:29" x14ac:dyDescent="0.3">
      <c r="T32" s="11" t="s">
        <v>122</v>
      </c>
      <c r="U32" s="64">
        <v>2087.902040816</v>
      </c>
      <c r="X32" s="32">
        <f t="shared" si="8"/>
        <v>81.573151926999799</v>
      </c>
      <c r="Y32" s="21" t="s">
        <v>71</v>
      </c>
      <c r="AC32" s="65"/>
    </row>
    <row r="33" spans="20:29" x14ac:dyDescent="0.3">
      <c r="T33" s="11" t="s">
        <v>123</v>
      </c>
      <c r="U33" s="64">
        <v>2124.486530612</v>
      </c>
      <c r="AC33" s="65"/>
    </row>
    <row r="34" spans="20:29" x14ac:dyDescent="0.3">
      <c r="T34" s="11" t="s">
        <v>124</v>
      </c>
      <c r="U34" s="64">
        <v>2145.867755102</v>
      </c>
      <c r="AC34" s="65"/>
    </row>
    <row r="35" spans="20:29" x14ac:dyDescent="0.3">
      <c r="T35" s="11" t="s">
        <v>125</v>
      </c>
      <c r="U35" s="64">
        <v>2207.3991836730002</v>
      </c>
      <c r="AC35" s="65"/>
    </row>
    <row r="36" spans="20:29" x14ac:dyDescent="0.3">
      <c r="T36" s="11" t="s">
        <v>126</v>
      </c>
      <c r="U36" s="64">
        <v>2251.0889795920002</v>
      </c>
      <c r="AC36" s="65"/>
    </row>
    <row r="37" spans="20:29" x14ac:dyDescent="0.3">
      <c r="T37" s="11" t="s">
        <v>127</v>
      </c>
      <c r="U37" s="64">
        <v>2273.1624489800001</v>
      </c>
      <c r="AC37" s="65"/>
    </row>
    <row r="38" spans="20:29" x14ac:dyDescent="0.3">
      <c r="T38" s="11" t="s">
        <v>128</v>
      </c>
      <c r="U38" s="64">
        <v>2354.7356009069999</v>
      </c>
      <c r="AC38" s="65"/>
    </row>
    <row r="39" spans="20:29" x14ac:dyDescent="0.3">
      <c r="T39" s="11" t="s">
        <v>129</v>
      </c>
      <c r="U39" s="64">
        <v>2361.7248072560001</v>
      </c>
      <c r="AC39" s="65"/>
    </row>
    <row r="40" spans="20:29" x14ac:dyDescent="0.3">
      <c r="T40" s="11" t="s">
        <v>130</v>
      </c>
      <c r="U40" s="64">
        <v>2400.4440816330002</v>
      </c>
      <c r="AC40" s="65"/>
    </row>
    <row r="41" spans="20:29" x14ac:dyDescent="0.3">
      <c r="T41" s="11" t="s">
        <v>131</v>
      </c>
      <c r="U41" s="64">
        <v>2529.3424036279998</v>
      </c>
      <c r="AC41" s="65"/>
    </row>
    <row r="42" spans="20:29" x14ac:dyDescent="0.3">
      <c r="T42" s="11" t="s">
        <v>132</v>
      </c>
      <c r="U42" s="64">
        <v>2538.1006802719999</v>
      </c>
      <c r="AC42" s="65"/>
    </row>
    <row r="43" spans="20:29" x14ac:dyDescent="0.3">
      <c r="T43" s="11" t="s">
        <v>133</v>
      </c>
      <c r="U43" s="68">
        <v>2566.6677551019998</v>
      </c>
      <c r="AC43" s="65"/>
    </row>
    <row r="44" spans="20:29" x14ac:dyDescent="0.3">
      <c r="T44" s="11" t="s">
        <v>134</v>
      </c>
      <c r="U44" s="64">
        <v>2668.6113378680002</v>
      </c>
      <c r="AC44" s="65"/>
    </row>
    <row r="45" spans="20:29" x14ac:dyDescent="0.3">
      <c r="T45" s="11" t="s">
        <v>135</v>
      </c>
      <c r="U45" s="64">
        <v>2677.5945578229998</v>
      </c>
      <c r="AC45" s="65"/>
    </row>
    <row r="46" spans="20:29" x14ac:dyDescent="0.3">
      <c r="T46" s="11" t="s">
        <v>136</v>
      </c>
      <c r="U46" s="64">
        <v>2736.2104308389999</v>
      </c>
      <c r="AC46" s="65"/>
    </row>
    <row r="47" spans="20:29" x14ac:dyDescent="0.3">
      <c r="T47" s="11" t="s">
        <v>137</v>
      </c>
      <c r="U47" s="64">
        <v>2875.5011337870001</v>
      </c>
      <c r="AC47" s="65"/>
    </row>
    <row r="48" spans="20:29" x14ac:dyDescent="0.3">
      <c r="T48" s="11" t="s">
        <v>138</v>
      </c>
      <c r="U48" s="64">
        <v>2880.5151927440002</v>
      </c>
      <c r="AC48" s="65"/>
    </row>
    <row r="49" spans="20:29" x14ac:dyDescent="0.3">
      <c r="T49" s="11" t="s">
        <v>139</v>
      </c>
      <c r="U49" s="64">
        <v>2912.6385487530001</v>
      </c>
      <c r="AC49" s="65"/>
    </row>
    <row r="50" spans="20:29" x14ac:dyDescent="0.3">
      <c r="T50" s="11" t="s">
        <v>140</v>
      </c>
      <c r="U50" s="64">
        <v>2994.1739682540001</v>
      </c>
      <c r="AC50" s="65"/>
    </row>
    <row r="51" spans="20:29" x14ac:dyDescent="0.3">
      <c r="T51" s="11" t="s">
        <v>141</v>
      </c>
      <c r="U51" s="64">
        <v>2998.8673015869999</v>
      </c>
      <c r="AC51" s="65"/>
    </row>
    <row r="52" spans="20:29" x14ac:dyDescent="0.3">
      <c r="T52" s="11" t="s">
        <v>142</v>
      </c>
      <c r="U52" s="64">
        <v>3021.5720634919999</v>
      </c>
      <c r="AC52" s="65"/>
    </row>
    <row r="53" spans="20:29" x14ac:dyDescent="0.3">
      <c r="T53" s="11" t="s">
        <v>143</v>
      </c>
      <c r="U53" s="64">
        <v>3110.9790476190001</v>
      </c>
      <c r="AC53" s="65"/>
    </row>
    <row r="54" spans="20:29" x14ac:dyDescent="0.3">
      <c r="T54" s="11" t="s">
        <v>144</v>
      </c>
      <c r="U54" s="64">
        <v>3115.9568253970001</v>
      </c>
      <c r="AC54" s="65"/>
    </row>
    <row r="55" spans="20:29" x14ac:dyDescent="0.3">
      <c r="T55" s="11" t="s">
        <v>145</v>
      </c>
      <c r="U55" s="64">
        <v>3164.596825397</v>
      </c>
      <c r="AC55" s="65"/>
    </row>
    <row r="56" spans="20:29" x14ac:dyDescent="0.3">
      <c r="T56" s="11" t="s">
        <v>146</v>
      </c>
      <c r="U56" s="64">
        <v>3306.2095238100001</v>
      </c>
      <c r="AC56" s="65"/>
    </row>
    <row r="57" spans="20:29" x14ac:dyDescent="0.3">
      <c r="T57" s="11" t="s">
        <v>147</v>
      </c>
      <c r="U57" s="64">
        <v>3309.9029478460002</v>
      </c>
      <c r="AC57" s="65"/>
    </row>
    <row r="58" spans="20:29" x14ac:dyDescent="0.3">
      <c r="T58" s="11" t="s">
        <v>148</v>
      </c>
      <c r="U58" s="64">
        <v>3329.697959184</v>
      </c>
      <c r="AC58" s="65"/>
    </row>
    <row r="59" spans="20:29" x14ac:dyDescent="0.3">
      <c r="T59" s="11" t="s">
        <v>149</v>
      </c>
      <c r="U59" s="64">
        <v>3356.3486621319998</v>
      </c>
      <c r="AC59" s="65"/>
    </row>
    <row r="60" spans="20:29" x14ac:dyDescent="0.3">
      <c r="T60" s="11" t="s">
        <v>150</v>
      </c>
      <c r="U60" s="64">
        <v>3363.0447165529999</v>
      </c>
      <c r="AC60" s="65"/>
    </row>
    <row r="61" spans="20:29" x14ac:dyDescent="0.3">
      <c r="T61" s="11" t="s">
        <v>151</v>
      </c>
      <c r="U61" s="64">
        <v>3395.0984126980002</v>
      </c>
      <c r="AC61" s="65"/>
    </row>
    <row r="62" spans="20:29" x14ac:dyDescent="0.3">
      <c r="T62" s="11" t="s">
        <v>152</v>
      </c>
      <c r="U62" s="64">
        <v>3442.5904761900001</v>
      </c>
      <c r="AC62" s="65"/>
    </row>
    <row r="63" spans="20:29" x14ac:dyDescent="0.3">
      <c r="T63" s="11" t="s">
        <v>153</v>
      </c>
      <c r="U63" s="64">
        <v>3447.9564625849998</v>
      </c>
      <c r="AC63" s="65"/>
    </row>
    <row r="64" spans="20:29" x14ac:dyDescent="0.3">
      <c r="T64" s="11" t="s">
        <v>154</v>
      </c>
      <c r="U64" s="64">
        <v>3495.36</v>
      </c>
      <c r="AC64" s="65"/>
    </row>
    <row r="65" spans="20:29" x14ac:dyDescent="0.3">
      <c r="T65" s="11" t="s">
        <v>155</v>
      </c>
      <c r="U65" s="64">
        <v>3671.177142857</v>
      </c>
      <c r="AC65" s="65"/>
    </row>
    <row r="66" spans="20:29" x14ac:dyDescent="0.3">
      <c r="T66" s="11" t="s">
        <v>156</v>
      </c>
      <c r="U66" s="64">
        <v>3677.8579591839998</v>
      </c>
      <c r="AC66" s="65"/>
    </row>
    <row r="67" spans="20:29" x14ac:dyDescent="0.3">
      <c r="T67" s="11" t="s">
        <v>157</v>
      </c>
      <c r="U67" s="64">
        <v>3759.7910204079999</v>
      </c>
      <c r="AC67" s="65"/>
    </row>
    <row r="68" spans="20:29" x14ac:dyDescent="0.3">
      <c r="T68" s="11" t="s">
        <v>158</v>
      </c>
      <c r="U68" s="64">
        <v>3949.5575510200001</v>
      </c>
      <c r="AC68" s="65"/>
    </row>
    <row r="69" spans="20:29" x14ac:dyDescent="0.3">
      <c r="T69" s="11" t="s">
        <v>159</v>
      </c>
      <c r="U69" s="64">
        <v>3953.9722448980001</v>
      </c>
      <c r="AC69" s="65"/>
    </row>
    <row r="70" spans="20:29" x14ac:dyDescent="0.3">
      <c r="T70" s="11" t="s">
        <v>160</v>
      </c>
      <c r="U70" s="64">
        <v>3974.8832653059999</v>
      </c>
      <c r="AC70" s="65"/>
    </row>
    <row r="71" spans="20:29" x14ac:dyDescent="0.3">
      <c r="T71" s="11" t="s">
        <v>161</v>
      </c>
      <c r="U71" s="64">
        <v>4033.3844897959998</v>
      </c>
      <c r="AC71" s="65"/>
    </row>
    <row r="72" spans="20:29" x14ac:dyDescent="0.3">
      <c r="T72" s="11" t="s">
        <v>162</v>
      </c>
      <c r="U72" s="64">
        <v>4037.9167346939998</v>
      </c>
      <c r="AC72" s="65"/>
    </row>
    <row r="73" spans="20:29" x14ac:dyDescent="0.3">
      <c r="T73" s="11" t="s">
        <v>163</v>
      </c>
      <c r="U73" s="64">
        <v>4110.08</v>
      </c>
      <c r="AC73" s="65"/>
    </row>
    <row r="74" spans="20:29" x14ac:dyDescent="0.3">
      <c r="T74" s="11" t="s">
        <v>164</v>
      </c>
      <c r="U74" s="64">
        <v>4230.0255782309996</v>
      </c>
      <c r="AC74" s="65"/>
    </row>
    <row r="75" spans="20:29" x14ac:dyDescent="0.3">
      <c r="T75" s="11" t="s">
        <v>165</v>
      </c>
      <c r="U75" s="64">
        <v>4236.0163265310002</v>
      </c>
      <c r="AC75" s="65"/>
    </row>
    <row r="76" spans="20:29" x14ac:dyDescent="0.3">
      <c r="T76" s="11" t="s">
        <v>166</v>
      </c>
      <c r="U76" s="64">
        <v>4333.296326531</v>
      </c>
      <c r="AC76" s="65"/>
    </row>
    <row r="77" spans="20:29" x14ac:dyDescent="0.3">
      <c r="T77" s="11" t="s">
        <v>167</v>
      </c>
      <c r="U77" s="64">
        <v>4449.6805442180003</v>
      </c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Tabelle103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21875" style="9" bestFit="1" customWidth="1"/>
    <col min="22" max="22" width="10" style="9" bestFit="1" customWidth="1"/>
    <col min="23" max="23" width="4.109375" style="9" bestFit="1" customWidth="1"/>
    <col min="24" max="24" width="12.4414062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272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56.323037953008104</v>
      </c>
      <c r="G2" s="13">
        <f t="shared" ref="G2:G27" si="1">Q2/R2*60</f>
        <v>56.216852775243922</v>
      </c>
      <c r="H2" s="37">
        <f t="shared" ref="H2:H27" si="2">(F2-G2)/G2*100</f>
        <v>0.18888495624027984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29.827936508000001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291.37170068</v>
      </c>
      <c r="T2" s="11" t="s">
        <v>92</v>
      </c>
      <c r="U2" s="64">
        <v>2.1517460320000001</v>
      </c>
      <c r="V2" s="32">
        <f>U3-U2</f>
        <v>29.827936508000001</v>
      </c>
      <c r="W2" s="22">
        <v>1</v>
      </c>
      <c r="X2" s="32">
        <f>U4-U2</f>
        <v>291.37170068</v>
      </c>
      <c r="Y2" s="22">
        <v>1</v>
      </c>
      <c r="Z2" s="32">
        <f>X2</f>
        <v>291.37170068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68.568601584159452</v>
      </c>
      <c r="G3" s="13">
        <f t="shared" si="1"/>
        <v>60.609447070051466</v>
      </c>
      <c r="H3" s="41">
        <f t="shared" si="2"/>
        <v>13.131871183231416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38.501587300999972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100.80943310599997</v>
      </c>
      <c r="T3" s="11" t="s">
        <v>93</v>
      </c>
      <c r="U3" s="64">
        <v>31.979682539999999</v>
      </c>
      <c r="V3" s="32">
        <f>U6-U5</f>
        <v>38.501587300999972</v>
      </c>
      <c r="W3" s="22">
        <v>2</v>
      </c>
      <c r="X3" s="32">
        <f>U7-U5</f>
        <v>100.80943310599997</v>
      </c>
      <c r="Y3" s="22">
        <v>2</v>
      </c>
      <c r="Z3" s="32">
        <f t="shared" ref="Z3:Z11" si="5">X3</f>
        <v>100.80943310599997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45.535850446851683</v>
      </c>
      <c r="G4" s="13">
        <f t="shared" si="1"/>
        <v>44.955369998802347</v>
      </c>
      <c r="H4" s="37">
        <f t="shared" si="2"/>
        <v>1.2912371715877335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42.823401360999981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146.14494331100002</v>
      </c>
      <c r="T4" s="11" t="s">
        <v>94</v>
      </c>
      <c r="U4" s="64">
        <v>293.52344671200001</v>
      </c>
      <c r="V4" s="32">
        <f>U9-U8</f>
        <v>42.823401360999981</v>
      </c>
      <c r="W4" s="22">
        <v>3</v>
      </c>
      <c r="X4" s="32">
        <f>U10-U8</f>
        <v>146.14494331100002</v>
      </c>
      <c r="Y4" s="22">
        <v>3</v>
      </c>
      <c r="Z4" s="32">
        <f t="shared" si="5"/>
        <v>146.14494331100002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172.92884642605867</v>
      </c>
      <c r="G5" s="13">
        <f t="shared" si="1"/>
        <v>163.87903995614516</v>
      </c>
      <c r="H5" s="37">
        <f t="shared" si="2"/>
        <v>5.5222476726342054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30.532789116000004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159.629931973</v>
      </c>
      <c r="T5" s="11" t="s">
        <v>95</v>
      </c>
      <c r="U5" s="64">
        <v>297.12253968300001</v>
      </c>
      <c r="V5" s="32">
        <f>U12-U11</f>
        <v>30.532789116000004</v>
      </c>
      <c r="W5" s="22">
        <v>4</v>
      </c>
      <c r="X5" s="32">
        <f>U13-U11</f>
        <v>159.629931973</v>
      </c>
      <c r="Y5" s="22">
        <v>4</v>
      </c>
      <c r="Z5" s="32">
        <f t="shared" si="5"/>
        <v>159.629931973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58.218750000090957</v>
      </c>
      <c r="G6" s="13">
        <f t="shared" si="1"/>
        <v>58.988165320285944</v>
      </c>
      <c r="H6" s="37">
        <f t="shared" si="2"/>
        <v>-1.3043554008118752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71.111111111000014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250.21968253900002</v>
      </c>
      <c r="T6" s="11" t="s">
        <v>96</v>
      </c>
      <c r="U6" s="64">
        <v>335.62412698399999</v>
      </c>
      <c r="V6" s="32">
        <f>U15-U14</f>
        <v>71.111111111000014</v>
      </c>
      <c r="W6" s="22">
        <v>5</v>
      </c>
      <c r="X6" s="32">
        <f>U16-U14</f>
        <v>250.21968253900002</v>
      </c>
      <c r="Y6" s="22">
        <v>5</v>
      </c>
      <c r="Z6" s="32">
        <f t="shared" si="5"/>
        <v>250.21968253900002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48.894873699624362</v>
      </c>
      <c r="G7" s="25">
        <f t="shared" si="1"/>
        <v>49.668459798029289</v>
      </c>
      <c r="H7" s="37">
        <f t="shared" si="2"/>
        <v>-1.5574996719258458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47.857777778000013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217.44181405899997</v>
      </c>
      <c r="T7" s="11" t="s">
        <v>97</v>
      </c>
      <c r="U7" s="64">
        <v>397.93197278899999</v>
      </c>
      <c r="V7" s="32">
        <f>U18-U17</f>
        <v>47.857777778000013</v>
      </c>
      <c r="W7" s="22">
        <v>6</v>
      </c>
      <c r="X7" s="32">
        <f>U19-U17</f>
        <v>217.44181405899997</v>
      </c>
      <c r="Y7" s="22">
        <v>6</v>
      </c>
      <c r="Z7" s="32">
        <f t="shared" si="5"/>
        <v>217.44181405899997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40.042372881027205</v>
      </c>
      <c r="G8" s="25">
        <f t="shared" si="1"/>
        <v>41.217313107093844</v>
      </c>
      <c r="H8" s="37">
        <f t="shared" si="2"/>
        <v>-2.8505987836078077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59.936507936999988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215.4434467120002</v>
      </c>
      <c r="T8" s="11" t="s">
        <v>98</v>
      </c>
      <c r="U8" s="64">
        <v>401.98385487500002</v>
      </c>
      <c r="V8" s="32">
        <f>U21-U20</f>
        <v>59.936507936999988</v>
      </c>
      <c r="W8" s="22">
        <v>7</v>
      </c>
      <c r="X8" s="32">
        <f>U22-U20</f>
        <v>215.4434467120002</v>
      </c>
      <c r="Y8" s="22">
        <v>7</v>
      </c>
      <c r="Z8" s="32">
        <f t="shared" si="5"/>
        <v>215.4434467120002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108.62632234029135</v>
      </c>
      <c r="G9" s="25">
        <f t="shared" si="1"/>
        <v>99.441176470328259</v>
      </c>
      <c r="H9" s="37">
        <f t="shared" si="2"/>
        <v>9.2367630754085077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41.978775510000105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124.897959184</v>
      </c>
      <c r="T9" s="11" t="s">
        <v>99</v>
      </c>
      <c r="U9" s="64">
        <v>444.807256236</v>
      </c>
      <c r="V9" s="32">
        <f>U24-U23</f>
        <v>41.978775510000105</v>
      </c>
      <c r="W9" s="22">
        <v>8</v>
      </c>
      <c r="X9" s="32">
        <f>U25-U23</f>
        <v>124.897959184</v>
      </c>
      <c r="Y9" s="22">
        <v>8</v>
      </c>
      <c r="Z9" s="32">
        <f t="shared" si="5"/>
        <v>124.897959184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52.577035950085907</v>
      </c>
      <c r="G10" s="25">
        <f t="shared" si="1"/>
        <v>49.595660543268167</v>
      </c>
      <c r="H10" s="37">
        <f t="shared" si="2"/>
        <v>6.0113634422042495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44.506122449000031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156.06204081600004</v>
      </c>
      <c r="T10" s="11" t="s">
        <v>100</v>
      </c>
      <c r="U10" s="64">
        <v>548.12879818600004</v>
      </c>
      <c r="V10" s="32">
        <f>U27-U26</f>
        <v>44.506122449000031</v>
      </c>
      <c r="W10" s="22">
        <v>9</v>
      </c>
      <c r="X10" s="32">
        <f>U28-U26</f>
        <v>156.06204081600004</v>
      </c>
      <c r="Y10" s="22">
        <v>9</v>
      </c>
      <c r="Z10" s="32">
        <f t="shared" si="5"/>
        <v>156.06204081600004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46.077377752967273</v>
      </c>
      <c r="G11" s="25">
        <f t="shared" si="1"/>
        <v>45.514621612434411</v>
      </c>
      <c r="H11" s="37">
        <f t="shared" si="2"/>
        <v>1.2364293508245257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36.460408164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176.64653061299987</v>
      </c>
      <c r="T11" s="11" t="s">
        <v>101</v>
      </c>
      <c r="U11" s="64">
        <v>551.58276644</v>
      </c>
      <c r="V11" s="32">
        <f>U30-U29</f>
        <v>36.460408164</v>
      </c>
      <c r="W11" s="22">
        <v>10</v>
      </c>
      <c r="X11" s="32">
        <f>U31-U29</f>
        <v>176.64653061299987</v>
      </c>
      <c r="Y11" s="22">
        <v>10</v>
      </c>
      <c r="Z11" s="32">
        <f t="shared" si="5"/>
        <v>176.64653061299987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53.493449781172863</v>
      </c>
      <c r="G12" s="25">
        <f t="shared" si="1"/>
        <v>56.023315414507984</v>
      </c>
      <c r="H12" s="37">
        <f t="shared" si="2"/>
        <v>-4.5157370902043716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31.40571428599992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61.759999999999764</v>
      </c>
      <c r="T12" s="11" t="s">
        <v>102</v>
      </c>
      <c r="U12" s="64">
        <v>582.115555556</v>
      </c>
      <c r="V12" s="32">
        <f>U33-U32</f>
        <v>31.40571428599992</v>
      </c>
      <c r="W12" s="22" t="s">
        <v>68</v>
      </c>
      <c r="X12" s="32">
        <f>U38-U32</f>
        <v>229.2941496599999</v>
      </c>
      <c r="Y12" s="22">
        <v>11</v>
      </c>
      <c r="Z12" s="32">
        <f>V12+X30</f>
        <v>61.759999999999764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68.493412897484305</v>
      </c>
      <c r="G13" s="25">
        <f t="shared" si="1"/>
        <v>68.68982057780309</v>
      </c>
      <c r="H13" s="37">
        <f t="shared" si="2"/>
        <v>-0.28593418743366705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21.315918366999995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42.509931973000221</v>
      </c>
      <c r="T13" s="11" t="s">
        <v>103</v>
      </c>
      <c r="U13" s="64">
        <v>711.212698413</v>
      </c>
      <c r="V13" s="32">
        <f>U34-U33</f>
        <v>21.315918366999995</v>
      </c>
      <c r="W13" s="22" t="s">
        <v>42</v>
      </c>
      <c r="X13" s="32">
        <f>U41-U39</f>
        <v>154.95836734700015</v>
      </c>
      <c r="Y13" s="22">
        <v>12</v>
      </c>
      <c r="Z13" s="32">
        <f>V13+X31</f>
        <v>42.509931973000221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34.197898040157682</v>
      </c>
      <c r="G14" s="25">
        <f t="shared" si="1"/>
        <v>33.593491546691901</v>
      </c>
      <c r="H14" s="37">
        <f t="shared" si="2"/>
        <v>1.7991773573929077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59.652789116000122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125.02421768699992</v>
      </c>
      <c r="T14" s="11" t="s">
        <v>104</v>
      </c>
      <c r="U14" s="64">
        <v>715.75365079400001</v>
      </c>
      <c r="V14" s="32">
        <f>U35-U34</f>
        <v>59.652789116000122</v>
      </c>
      <c r="W14" s="22" t="s">
        <v>43</v>
      </c>
      <c r="X14" s="32">
        <f>U44-U42</f>
        <v>136.33523809499957</v>
      </c>
      <c r="Y14" s="22">
        <v>13</v>
      </c>
      <c r="Z14" s="32">
        <f>V14+X32</f>
        <v>125.02421768699992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40.499491371716758</v>
      </c>
      <c r="G15" s="25">
        <f t="shared" si="1"/>
        <v>37.171274443680488</v>
      </c>
      <c r="H15" s="37">
        <f t="shared" si="2"/>
        <v>8.9537337039088296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38.519002267999895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154.95836734700015</v>
      </c>
      <c r="T15" s="11" t="s">
        <v>105</v>
      </c>
      <c r="U15" s="64">
        <v>786.86476190500002</v>
      </c>
      <c r="V15" s="32">
        <f>U40-U39</f>
        <v>38.519002267999895</v>
      </c>
      <c r="W15" s="22">
        <v>12</v>
      </c>
      <c r="X15" s="32">
        <f>U47-U45</f>
        <v>172.56126984100001</v>
      </c>
      <c r="Y15" s="22">
        <v>14</v>
      </c>
      <c r="Z15" s="32">
        <f t="shared" ref="Z15:Z27" si="7">X13</f>
        <v>154.95836734700015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85.678807947906947</v>
      </c>
      <c r="G16" s="25">
        <f t="shared" si="1"/>
        <v>82.150412149467513</v>
      </c>
      <c r="H16" s="37">
        <f t="shared" si="2"/>
        <v>4.2950433310300848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32.213333332999809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136.33523809499957</v>
      </c>
      <c r="T16" s="11" t="s">
        <v>106</v>
      </c>
      <c r="U16" s="64">
        <v>965.97333333300003</v>
      </c>
      <c r="V16" s="32">
        <f>U43-U42</f>
        <v>32.213333332999809</v>
      </c>
      <c r="W16" s="22">
        <v>13</v>
      </c>
      <c r="X16" s="32">
        <f>U50-U48</f>
        <v>110.68081632699977</v>
      </c>
      <c r="Y16" s="22">
        <v>15</v>
      </c>
      <c r="Z16" s="32">
        <f t="shared" si="7"/>
        <v>136.33523809499957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45.633919783773159</v>
      </c>
      <c r="G17" s="13">
        <f t="shared" si="1"/>
        <v>45.635964589598338</v>
      </c>
      <c r="H17" s="37">
        <f t="shared" si="2"/>
        <v>-4.4806893939189525E-3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51.606349206000232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172.56126984100001</v>
      </c>
      <c r="T17" s="11" t="s">
        <v>107</v>
      </c>
      <c r="U17" s="64">
        <v>971.12380952399997</v>
      </c>
      <c r="V17" s="32">
        <f>U46-U45</f>
        <v>51.606349206000232</v>
      </c>
      <c r="W17" s="22">
        <v>14</v>
      </c>
      <c r="X17" s="32">
        <f>U53-U51</f>
        <v>132.45823129300015</v>
      </c>
      <c r="Y17" s="22">
        <v>16</v>
      </c>
      <c r="Z17" s="32">
        <f t="shared" si="7"/>
        <v>172.56126984100001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47.969264862454693</v>
      </c>
      <c r="G18" s="13">
        <f t="shared" si="1"/>
        <v>46.620545196875781</v>
      </c>
      <c r="H18" s="37">
        <f t="shared" si="2"/>
        <v>2.8929727438479094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31.270022675999826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110.68081632699977</v>
      </c>
      <c r="T18" s="11" t="s">
        <v>108</v>
      </c>
      <c r="U18" s="64">
        <v>1018.981587302</v>
      </c>
      <c r="V18" s="32">
        <f>U49-U48</f>
        <v>31.270022675999826</v>
      </c>
      <c r="W18" s="22">
        <v>15</v>
      </c>
      <c r="X18" s="32">
        <f>U56-U54</f>
        <v>186.16018140599999</v>
      </c>
      <c r="Y18" s="22">
        <v>17</v>
      </c>
      <c r="Z18" s="32">
        <f t="shared" si="7"/>
        <v>110.68081632699977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73.694724568077973</v>
      </c>
      <c r="G19" s="25">
        <f t="shared" si="1"/>
        <v>64.095586337854556</v>
      </c>
      <c r="H19" s="41">
        <f t="shared" si="2"/>
        <v>14.976285854731639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29.717188209000142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132.45823129300015</v>
      </c>
      <c r="T19" s="11" t="s">
        <v>109</v>
      </c>
      <c r="U19" s="64">
        <v>1188.5656235829999</v>
      </c>
      <c r="V19" s="32">
        <f>U52-U51</f>
        <v>29.717188209000142</v>
      </c>
      <c r="W19" s="22">
        <v>16</v>
      </c>
      <c r="X19" s="32">
        <f>U59-U57</f>
        <v>54.928253968000263</v>
      </c>
      <c r="Y19" s="22">
        <v>18</v>
      </c>
      <c r="Z19" s="32">
        <f t="shared" si="7"/>
        <v>132.45823129300015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61.647939078495632</v>
      </c>
      <c r="G20" s="25">
        <f t="shared" si="1"/>
        <v>63.17140384791746</v>
      </c>
      <c r="H20" s="37">
        <f t="shared" si="2"/>
        <v>-2.4116367163368833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54.50303854799995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186.16018140599999</v>
      </c>
      <c r="T20" s="11" t="s">
        <v>110</v>
      </c>
      <c r="U20" s="64">
        <v>1192.7720634919999</v>
      </c>
      <c r="V20" s="32">
        <f>U55-U54</f>
        <v>54.50303854799995</v>
      </c>
      <c r="W20" s="22">
        <v>17</v>
      </c>
      <c r="X20" s="32">
        <f>U62-U60</f>
        <v>75.591111111000373</v>
      </c>
      <c r="Y20" s="22">
        <v>19</v>
      </c>
      <c r="Z20" s="32">
        <f t="shared" si="7"/>
        <v>186.16018140599999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85.670861774972067</v>
      </c>
      <c r="G21" s="25">
        <f t="shared" si="1"/>
        <v>81.925050860374697</v>
      </c>
      <c r="H21" s="37">
        <f t="shared" si="2"/>
        <v>4.5722411829580389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23.812063492000107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54.928253968000263</v>
      </c>
      <c r="T21" s="11" t="s">
        <v>111</v>
      </c>
      <c r="U21" s="64">
        <v>1252.7085714289999</v>
      </c>
      <c r="V21" s="32">
        <f>U58-U57</f>
        <v>23.812063492000107</v>
      </c>
      <c r="W21" s="22">
        <v>18</v>
      </c>
      <c r="X21" s="32">
        <f>U65-U63</f>
        <v>217.6711111110003</v>
      </c>
      <c r="Y21" s="22">
        <v>20</v>
      </c>
      <c r="Z21" s="32">
        <f t="shared" si="7"/>
        <v>54.928253968000263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71.174490136573851</v>
      </c>
      <c r="G22" s="13">
        <f t="shared" si="1"/>
        <v>68.526628645443765</v>
      </c>
      <c r="H22" s="37">
        <f t="shared" si="2"/>
        <v>3.8639891433009224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32.314920635000362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75.591111111000373</v>
      </c>
      <c r="T22" s="11" t="s">
        <v>112</v>
      </c>
      <c r="U22" s="64">
        <v>1408.2155102040001</v>
      </c>
      <c r="V22" s="32">
        <f>U61-U60</f>
        <v>32.314920635000362</v>
      </c>
      <c r="W22" s="22">
        <v>19</v>
      </c>
      <c r="X22" s="32">
        <f>U68-U66</f>
        <v>247.9949206350002</v>
      </c>
      <c r="Y22" s="22">
        <v>21</v>
      </c>
      <c r="Z22" s="32">
        <f t="shared" si="7"/>
        <v>75.591111111000373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47.505095857532908</v>
      </c>
      <c r="G23" s="13">
        <f t="shared" si="1"/>
        <v>45.894928128086086</v>
      </c>
      <c r="H23" s="37">
        <f t="shared" si="2"/>
        <v>3.5083783658034653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46.100317460000042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217.6711111110003</v>
      </c>
      <c r="T23" s="11" t="s">
        <v>113</v>
      </c>
      <c r="U23" s="64">
        <v>1415.954285714</v>
      </c>
      <c r="V23" s="32">
        <f>U64-U63</f>
        <v>46.100317460000042</v>
      </c>
      <c r="W23" s="22">
        <v>20</v>
      </c>
      <c r="X23" s="32">
        <f>U71-U69</f>
        <v>89.409160998000061</v>
      </c>
      <c r="Y23" s="22">
        <v>22</v>
      </c>
      <c r="Z23" s="32">
        <f t="shared" si="7"/>
        <v>217.6711111110003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28.591804978955803</v>
      </c>
      <c r="G24" s="13">
        <f t="shared" si="1"/>
        <v>30.000614451899274</v>
      </c>
      <c r="H24" s="37">
        <f t="shared" si="2"/>
        <v>-4.6959353955974796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71.349115647000417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247.9949206350002</v>
      </c>
      <c r="T24" s="11" t="s">
        <v>114</v>
      </c>
      <c r="U24" s="64">
        <v>1457.9330612240001</v>
      </c>
      <c r="V24" s="32">
        <f>U67-U66</f>
        <v>71.349115647000417</v>
      </c>
      <c r="W24" s="22">
        <v>21</v>
      </c>
      <c r="X24" s="32">
        <f>U74-U72</f>
        <v>155.53269841299971</v>
      </c>
      <c r="Y24" s="22">
        <v>23</v>
      </c>
      <c r="Z24" s="32">
        <f t="shared" si="7"/>
        <v>247.9949206350002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89.764814442160514</v>
      </c>
      <c r="G25" s="13">
        <f t="shared" si="1"/>
        <v>85.897238205509936</v>
      </c>
      <c r="H25" s="37">
        <f t="shared" si="2"/>
        <v>4.5025618022751397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23.394467119999717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89.409160998000061</v>
      </c>
      <c r="T25" s="11" t="s">
        <v>115</v>
      </c>
      <c r="U25" s="64">
        <v>1540.852244898</v>
      </c>
      <c r="V25" s="32">
        <f>U70-U69</f>
        <v>23.394467119999717</v>
      </c>
      <c r="W25" s="22">
        <v>22</v>
      </c>
      <c r="X25" s="32">
        <f>U77-U75</f>
        <v>226.07238095199955</v>
      </c>
      <c r="Y25" s="22">
        <v>24</v>
      </c>
      <c r="Z25" s="32">
        <f t="shared" si="7"/>
        <v>89.409160998000061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37.970222314901307</v>
      </c>
      <c r="G26" s="13">
        <f t="shared" si="1"/>
        <v>36.84108909873499</v>
      </c>
      <c r="H26" s="37">
        <f t="shared" si="2"/>
        <v>3.0648746923311974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59.256961450999825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155.53269841299971</v>
      </c>
      <c r="T26" s="11" t="s">
        <v>116</v>
      </c>
      <c r="U26" s="64">
        <v>1547.2522448980001</v>
      </c>
      <c r="V26" s="32">
        <f>U73-U72</f>
        <v>59.256961450999825</v>
      </c>
      <c r="W26" s="22">
        <v>23</v>
      </c>
      <c r="X26" s="2">
        <f>SUM(X2:X25)</f>
        <v>4028.31537415</v>
      </c>
      <c r="Z26" s="32">
        <f t="shared" si="7"/>
        <v>155.53269841299971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51.08020454401192</v>
      </c>
      <c r="G27" s="13">
        <f t="shared" si="1"/>
        <v>48.568515772527341</v>
      </c>
      <c r="H27" s="37">
        <f t="shared" si="2"/>
        <v>5.1714340690338929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105.71609977299977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226.07238095199955</v>
      </c>
      <c r="T27" s="11" t="s">
        <v>117</v>
      </c>
      <c r="U27" s="64">
        <v>1591.7583673470001</v>
      </c>
      <c r="V27" s="32">
        <f>U76-U75</f>
        <v>105.71609977299977</v>
      </c>
      <c r="W27" s="22">
        <v>24</v>
      </c>
      <c r="X27" s="32">
        <f t="shared" ref="X27:X32" si="8">U33-U32</f>
        <v>31.40571428599992</v>
      </c>
      <c r="Y27" s="22" t="s">
        <v>68</v>
      </c>
      <c r="Z27" s="32">
        <f t="shared" si="7"/>
        <v>226.07238095199955</v>
      </c>
      <c r="AA27" s="21">
        <v>24</v>
      </c>
      <c r="AC27" s="65"/>
    </row>
    <row r="28" spans="1:29" x14ac:dyDescent="0.3">
      <c r="T28" s="11" t="s">
        <v>118</v>
      </c>
      <c r="U28" s="64">
        <v>1703.3142857140001</v>
      </c>
      <c r="V28" s="32"/>
      <c r="X28" s="32">
        <f t="shared" si="8"/>
        <v>21.315918366999995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1708.6497959180001</v>
      </c>
      <c r="V29" s="32"/>
      <c r="X29" s="32">
        <f t="shared" si="8"/>
        <v>59.652789116000122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1745.1102040820001</v>
      </c>
      <c r="V30" s="32"/>
      <c r="X30" s="32">
        <f t="shared" si="8"/>
        <v>30.354285713999843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1885.296326531</v>
      </c>
      <c r="V31" s="32"/>
      <c r="X31" s="32">
        <f t="shared" si="8"/>
        <v>21.194013606000226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1890.246530612</v>
      </c>
      <c r="X32" s="32">
        <f t="shared" si="8"/>
        <v>65.371428570999797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1921.6522448979999</v>
      </c>
      <c r="X33" s="32"/>
      <c r="Z33" s="21"/>
      <c r="AC33" s="65"/>
    </row>
    <row r="34" spans="20:29" x14ac:dyDescent="0.3">
      <c r="T34" s="11" t="s">
        <v>124</v>
      </c>
      <c r="U34" s="64">
        <v>1942.9681632649999</v>
      </c>
      <c r="X34" s="22"/>
      <c r="Z34" s="21"/>
      <c r="AC34" s="65"/>
    </row>
    <row r="35" spans="20:29" x14ac:dyDescent="0.3">
      <c r="T35" s="11" t="s">
        <v>125</v>
      </c>
      <c r="U35" s="64">
        <v>2002.6209523810001</v>
      </c>
      <c r="X35" s="22"/>
      <c r="Z35" s="21"/>
      <c r="AC35" s="65"/>
    </row>
    <row r="36" spans="20:29" x14ac:dyDescent="0.3">
      <c r="T36" s="11" t="s">
        <v>126</v>
      </c>
      <c r="U36" s="64">
        <v>2032.9752380949999</v>
      </c>
      <c r="X36" s="22"/>
      <c r="Z36" s="21"/>
      <c r="AC36" s="65"/>
    </row>
    <row r="37" spans="20:29" x14ac:dyDescent="0.3">
      <c r="T37" s="11" t="s">
        <v>127</v>
      </c>
      <c r="U37" s="64">
        <v>2054.1692517010001</v>
      </c>
      <c r="X37" s="22"/>
      <c r="Z37" s="21"/>
      <c r="AC37" s="65"/>
    </row>
    <row r="38" spans="20:29" x14ac:dyDescent="0.3">
      <c r="T38" s="11" t="s">
        <v>128</v>
      </c>
      <c r="U38" s="64">
        <v>2119.5406802719999</v>
      </c>
      <c r="X38" s="22"/>
      <c r="Z38" s="21"/>
      <c r="AC38" s="65"/>
    </row>
    <row r="39" spans="20:29" x14ac:dyDescent="0.3">
      <c r="T39" s="11" t="s">
        <v>129</v>
      </c>
      <c r="U39" s="64">
        <v>2123.533061224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2162.0520634919999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2278.4914285710001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2281.1987301590002</v>
      </c>
      <c r="V42" s="32"/>
      <c r="X42" s="22"/>
      <c r="Z42" s="21"/>
      <c r="AC42" s="65"/>
    </row>
    <row r="43" spans="20:29" x14ac:dyDescent="0.3">
      <c r="T43" s="11" t="s">
        <v>133</v>
      </c>
      <c r="U43" s="68">
        <v>2313.412063492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2417.5339682539998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2426.2857142859998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2477.892063492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2598.8469841269998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2602.199365079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2633.4693877549998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2712.8801814059998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2718.952199546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2748.6693877550001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2851.4104308390001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2859.3763265309999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2913.8793650789999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3045.5365079369999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3051.0730158729998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3074.8850793649999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3106.0012698410001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3108.4393650789998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3140.7542857140002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3184.0304761900002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3191.0298412699999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3237.1301587299999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3408.7009523810002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3414.6742857139998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3486.0234013610002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3662.669206349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3664.2920634920001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3687.6865306119998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3753.7012244900002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3761.7665306120002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3821.023492063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3917.2992290249999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3921.0231292520002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4026.739229025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4147.0955102039998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Tabelle92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9.44140625" style="9" bestFit="1" customWidth="1"/>
    <col min="22" max="22" width="10" style="9" bestFit="1" customWidth="1"/>
    <col min="23" max="23" width="4.109375" style="9" bestFit="1" customWidth="1"/>
    <col min="24" max="24" width="12.4414062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241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241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53.482637344976112</v>
      </c>
      <c r="G2" s="13">
        <f t="shared" ref="G2:G27" si="1">Q2/R2*60</f>
        <v>49.617543541517925</v>
      </c>
      <c r="H2" s="41">
        <f t="shared" ref="H2:H27" si="2">(F2-G2)/G2*100</f>
        <v>7.789772583610544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31.412063492000001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330.12517006799999</v>
      </c>
      <c r="T2" s="11" t="s">
        <v>92</v>
      </c>
      <c r="U2" s="66">
        <v>6.604807256</v>
      </c>
      <c r="V2" s="32">
        <f>U3-U2</f>
        <v>31.412063492000001</v>
      </c>
      <c r="W2" s="22">
        <v>1</v>
      </c>
      <c r="X2" s="32">
        <f>U4-U2</f>
        <v>330.12517006799999</v>
      </c>
      <c r="Y2" s="22">
        <v>1</v>
      </c>
      <c r="Z2" s="32">
        <f>X2</f>
        <v>330.12517006799999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58.287190476411141</v>
      </c>
      <c r="G3" s="13">
        <f t="shared" si="1"/>
        <v>52.074642455758784</v>
      </c>
      <c r="H3" s="41">
        <f t="shared" si="2"/>
        <v>11.930082911141195</v>
      </c>
      <c r="I3" s="13"/>
      <c r="J3" s="11" t="s">
        <v>32</v>
      </c>
      <c r="K3" s="61" t="s">
        <v>76</v>
      </c>
      <c r="L3" s="19">
        <v>44</v>
      </c>
      <c r="M3" s="32">
        <f t="shared" si="3"/>
        <v>45.292970520999972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117.331655329</v>
      </c>
      <c r="T3" s="11" t="s">
        <v>93</v>
      </c>
      <c r="U3" s="66">
        <v>38.016870748000002</v>
      </c>
      <c r="V3" s="32">
        <f>U6-U5</f>
        <v>45.292970520999972</v>
      </c>
      <c r="W3" s="22">
        <v>2</v>
      </c>
      <c r="X3" s="32">
        <f>U7-U5</f>
        <v>117.331655329</v>
      </c>
      <c r="Y3" s="22">
        <v>2</v>
      </c>
      <c r="Z3" s="32">
        <f t="shared" ref="Z3:Z11" si="5">X3</f>
        <v>117.331655329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39.882220029061983</v>
      </c>
      <c r="G4" s="13">
        <f t="shared" si="1"/>
        <v>41.008327859213367</v>
      </c>
      <c r="H4" s="37">
        <f t="shared" si="2"/>
        <v>-2.7460466908513075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48.893968254000015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160.21136054499999</v>
      </c>
      <c r="T4" s="11" t="s">
        <v>94</v>
      </c>
      <c r="U4" s="66">
        <v>336.729977324</v>
      </c>
      <c r="V4" s="32">
        <f>U9-U8</f>
        <v>48.893968254000015</v>
      </c>
      <c r="W4" s="22">
        <v>3</v>
      </c>
      <c r="X4" s="32">
        <f>U10-U8</f>
        <v>160.21136054499999</v>
      </c>
      <c r="Y4" s="22">
        <v>3</v>
      </c>
      <c r="Z4" s="32">
        <f t="shared" si="5"/>
        <v>160.21136054499999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164.41838394748694</v>
      </c>
      <c r="G5" s="13">
        <f t="shared" si="1"/>
        <v>144.93357010344184</v>
      </c>
      <c r="H5" s="41">
        <f t="shared" si="2"/>
        <v>13.443961830332633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32.113197278999905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180.49648526099998</v>
      </c>
      <c r="T5" s="11" t="s">
        <v>95</v>
      </c>
      <c r="U5" s="66">
        <v>338.86802721100003</v>
      </c>
      <c r="V5" s="32">
        <f>U12-U11</f>
        <v>32.113197278999905</v>
      </c>
      <c r="W5" s="22">
        <v>4</v>
      </c>
      <c r="X5" s="32">
        <f>U13-U11</f>
        <v>180.49648526099998</v>
      </c>
      <c r="Y5" s="22">
        <v>4</v>
      </c>
      <c r="Z5" s="32">
        <f t="shared" si="5"/>
        <v>180.49648526099998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53.588048809073712</v>
      </c>
      <c r="G6" s="13">
        <f t="shared" si="1"/>
        <v>52.303952985602251</v>
      </c>
      <c r="H6" s="37">
        <f t="shared" si="2"/>
        <v>2.4550645795833721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77.256031746000076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282.19664399099997</v>
      </c>
      <c r="T6" s="11" t="s">
        <v>96</v>
      </c>
      <c r="U6" s="66">
        <v>384.160997732</v>
      </c>
      <c r="V6" s="32">
        <f>U15-U14</f>
        <v>77.256031746000076</v>
      </c>
      <c r="W6" s="22">
        <v>5</v>
      </c>
      <c r="X6" s="32">
        <f>U16-U14</f>
        <v>282.19664399099997</v>
      </c>
      <c r="Y6" s="22">
        <v>5</v>
      </c>
      <c r="Z6" s="32">
        <f t="shared" si="5"/>
        <v>282.19664399099997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41.966181099833513</v>
      </c>
      <c r="G7" s="25">
        <f t="shared" si="1"/>
        <v>39.540169119227293</v>
      </c>
      <c r="H7" s="37">
        <f t="shared" si="2"/>
        <v>6.1355629847989608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55.759183673000052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273.13995464800018</v>
      </c>
      <c r="T7" s="11" t="s">
        <v>97</v>
      </c>
      <c r="U7" s="66">
        <v>456.19968254000003</v>
      </c>
      <c r="V7" s="32">
        <f>U18-U17</f>
        <v>55.759183673000052</v>
      </c>
      <c r="W7" s="22">
        <v>6</v>
      </c>
      <c r="X7" s="32">
        <f>U19-U17</f>
        <v>273.13995464800018</v>
      </c>
      <c r="Y7" s="22">
        <v>6</v>
      </c>
      <c r="Z7" s="32">
        <f t="shared" si="5"/>
        <v>273.13995464800018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38.209565604240154</v>
      </c>
      <c r="G8" s="25">
        <f t="shared" si="1"/>
        <v>38.598268829948836</v>
      </c>
      <c r="H8" s="37">
        <f t="shared" si="2"/>
        <v>-1.0070483404869244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62.811496599000066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230.06213151999987</v>
      </c>
      <c r="T8" s="11" t="s">
        <v>98</v>
      </c>
      <c r="U8" s="66">
        <v>459.61142857099998</v>
      </c>
      <c r="V8" s="32">
        <f>U21-U20</f>
        <v>62.811496599000066</v>
      </c>
      <c r="W8" s="22">
        <v>7</v>
      </c>
      <c r="X8" s="32">
        <f>U22-U20</f>
        <v>230.06213151999987</v>
      </c>
      <c r="Y8" s="22">
        <v>7</v>
      </c>
      <c r="Z8" s="32">
        <f t="shared" si="5"/>
        <v>230.06213151999987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116.50930934081106</v>
      </c>
      <c r="G9" s="25">
        <f t="shared" si="1"/>
        <v>97.936216169893257</v>
      </c>
      <c r="H9" s="41">
        <f t="shared" si="2"/>
        <v>18.964479022447048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39.138503401999969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126.81723355999998</v>
      </c>
      <c r="T9" s="11" t="s">
        <v>99</v>
      </c>
      <c r="U9" s="66">
        <v>508.50539682499999</v>
      </c>
      <c r="V9" s="32">
        <f>U24-U23</f>
        <v>39.138503401999969</v>
      </c>
      <c r="W9" s="22">
        <v>8</v>
      </c>
      <c r="X9" s="32">
        <f>U25-U23</f>
        <v>126.81723355999998</v>
      </c>
      <c r="Y9" s="22">
        <v>8</v>
      </c>
      <c r="Z9" s="32">
        <f t="shared" si="5"/>
        <v>126.81723355999998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55.109397445491396</v>
      </c>
      <c r="G10" s="25">
        <f t="shared" si="1"/>
        <v>48.983109757336891</v>
      </c>
      <c r="H10" s="41">
        <f t="shared" si="2"/>
        <v>12.506939062269081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42.460997732999886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158.01365079399989</v>
      </c>
      <c r="T10" s="11" t="s">
        <v>100</v>
      </c>
      <c r="U10" s="66">
        <v>619.82278911599997</v>
      </c>
      <c r="V10" s="32">
        <f>U27-U26</f>
        <v>42.460997732999886</v>
      </c>
      <c r="W10" s="22">
        <v>9</v>
      </c>
      <c r="X10" s="32">
        <f>U28-U26</f>
        <v>158.01365079399989</v>
      </c>
      <c r="Y10" s="22">
        <v>9</v>
      </c>
      <c r="Z10" s="32">
        <f t="shared" si="5"/>
        <v>158.01365079399989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38.007255893189921</v>
      </c>
      <c r="G11" s="25">
        <f t="shared" si="1"/>
        <v>37.796260668509753</v>
      </c>
      <c r="H11" s="37">
        <f t="shared" si="2"/>
        <v>0.5582436488378878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44.202086167999823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212.71945578199984</v>
      </c>
      <c r="T11" s="11" t="s">
        <v>101</v>
      </c>
      <c r="U11" s="66">
        <v>623.72861678000004</v>
      </c>
      <c r="V11" s="32">
        <f>U30-U29</f>
        <v>44.202086167999823</v>
      </c>
      <c r="W11" s="22">
        <v>10</v>
      </c>
      <c r="X11" s="32">
        <f>U31-U29</f>
        <v>212.71945578199984</v>
      </c>
      <c r="Y11" s="22">
        <v>10</v>
      </c>
      <c r="Z11" s="32">
        <f t="shared" si="5"/>
        <v>212.71945578199984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55.908045423059619</v>
      </c>
      <c r="G12" s="25">
        <f t="shared" si="1"/>
        <v>51.441574485333803</v>
      </c>
      <c r="H12" s="37">
        <f t="shared" si="2"/>
        <v>8.6826093143770802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30.049342403000082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67.260770974000025</v>
      </c>
      <c r="T12" s="11" t="s">
        <v>102</v>
      </c>
      <c r="U12" s="66">
        <v>655.84181405899994</v>
      </c>
      <c r="V12" s="32">
        <f>U33-U32</f>
        <v>30.049342403000082</v>
      </c>
      <c r="W12" s="22" t="s">
        <v>68</v>
      </c>
      <c r="X12" s="32">
        <f>U38-U32</f>
        <v>281.88303854900005</v>
      </c>
      <c r="Y12" s="22">
        <v>11</v>
      </c>
      <c r="Z12" s="32">
        <f>V12+X30</f>
        <v>67.260770974000025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63.040464240701731</v>
      </c>
      <c r="G13" s="25">
        <f t="shared" si="1"/>
        <v>58.933898373011417</v>
      </c>
      <c r="H13" s="37">
        <f t="shared" si="2"/>
        <v>6.9680879443924617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23.159727891999864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49.54702947900023</v>
      </c>
      <c r="T13" s="11" t="s">
        <v>103</v>
      </c>
      <c r="U13" s="66">
        <v>804.22510204100001</v>
      </c>
      <c r="V13" s="32">
        <f>U34-U33</f>
        <v>23.159727891999864</v>
      </c>
      <c r="W13" s="22" t="s">
        <v>42</v>
      </c>
      <c r="X13" s="32">
        <f>U41-U39</f>
        <v>170.66210884300017</v>
      </c>
      <c r="Y13" s="22">
        <v>12</v>
      </c>
      <c r="Z13" s="32">
        <f>V13+X31</f>
        <v>49.54702947900023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28.547094900592732</v>
      </c>
      <c r="G14" s="25">
        <f t="shared" si="1"/>
        <v>25.442943765784438</v>
      </c>
      <c r="H14" s="41">
        <f t="shared" si="2"/>
        <v>12.200440182486837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71.460861678000128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165.07523809599979</v>
      </c>
      <c r="T14" s="11" t="s">
        <v>104</v>
      </c>
      <c r="U14" s="66">
        <v>807.61015872999997</v>
      </c>
      <c r="V14" s="32">
        <f>U35-U34</f>
        <v>71.460861678000128</v>
      </c>
      <c r="W14" s="22" t="s">
        <v>43</v>
      </c>
      <c r="X14" s="32">
        <f>U44-U42</f>
        <v>145.40310657600003</v>
      </c>
      <c r="Y14" s="22">
        <v>13</v>
      </c>
      <c r="Z14" s="32">
        <f>V14+X32</f>
        <v>165.07523809599979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34.777210705724613</v>
      </c>
      <c r="G15" s="25">
        <f t="shared" si="1"/>
        <v>33.75090135150554</v>
      </c>
      <c r="H15" s="37">
        <f t="shared" si="2"/>
        <v>3.0408353943806365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44.856961451000188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170.66210884300017</v>
      </c>
      <c r="T15" s="11" t="s">
        <v>105</v>
      </c>
      <c r="U15" s="66">
        <v>884.86619047600004</v>
      </c>
      <c r="V15" s="32">
        <f>U40-U39</f>
        <v>44.856961451000188</v>
      </c>
      <c r="W15" s="22">
        <v>12</v>
      </c>
      <c r="X15" s="32">
        <f>U47-U45</f>
        <v>187.60217687099976</v>
      </c>
      <c r="Y15" s="22">
        <v>14</v>
      </c>
      <c r="Z15" s="32">
        <f t="shared" ref="Z15:Z27" si="7">X13</f>
        <v>170.66210884300017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88.815595047620278</v>
      </c>
      <c r="G16" s="25">
        <f t="shared" si="1"/>
        <v>77.027212579849035</v>
      </c>
      <c r="H16" s="41">
        <f t="shared" si="2"/>
        <v>15.304178968635277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31.075623582999924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145.40310657600003</v>
      </c>
      <c r="T16" s="11" t="s">
        <v>106</v>
      </c>
      <c r="U16" s="66">
        <v>1089.8068027209999</v>
      </c>
      <c r="V16" s="32">
        <f>U43-U42</f>
        <v>31.075623582999924</v>
      </c>
      <c r="W16" s="22">
        <v>13</v>
      </c>
      <c r="X16" s="32">
        <f>U50-U48</f>
        <v>127.21086167800013</v>
      </c>
      <c r="Y16" s="22">
        <v>15</v>
      </c>
      <c r="Z16" s="32">
        <f t="shared" si="7"/>
        <v>145.40310657600003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43.707136868475672</v>
      </c>
      <c r="G17" s="13">
        <f t="shared" si="1"/>
        <v>41.977124846557935</v>
      </c>
      <c r="H17" s="37">
        <f t="shared" si="2"/>
        <v>4.1213209057113298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53.881360545000007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187.60217687099976</v>
      </c>
      <c r="T17" s="11" t="s">
        <v>107</v>
      </c>
      <c r="U17" s="66">
        <v>1095.1096598639999</v>
      </c>
      <c r="V17" s="32">
        <f>U46-U45</f>
        <v>53.881360545000007</v>
      </c>
      <c r="W17" s="22">
        <v>14</v>
      </c>
      <c r="X17" s="32">
        <f>U53-U51</f>
        <v>144.78476190399988</v>
      </c>
      <c r="Y17" s="22">
        <v>16</v>
      </c>
      <c r="Z17" s="32">
        <f t="shared" si="7"/>
        <v>187.60217687099976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43.442169704277212</v>
      </c>
      <c r="G18" s="13">
        <f t="shared" si="1"/>
        <v>40.562574075326552</v>
      </c>
      <c r="H18" s="37">
        <f t="shared" si="2"/>
        <v>7.0991442101359743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34.528662132000136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127.21086167800013</v>
      </c>
      <c r="T18" s="11" t="s">
        <v>108</v>
      </c>
      <c r="U18" s="66">
        <v>1150.868843537</v>
      </c>
      <c r="V18" s="32">
        <f>U49-U48</f>
        <v>34.528662132000136</v>
      </c>
      <c r="W18" s="22">
        <v>15</v>
      </c>
      <c r="X18" s="32">
        <f>U56-U54</f>
        <v>203.76489795899988</v>
      </c>
      <c r="Y18" s="22">
        <v>17</v>
      </c>
      <c r="Z18" s="32">
        <f t="shared" si="7"/>
        <v>127.21086167800013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66.066963781907901</v>
      </c>
      <c r="G19" s="25">
        <f t="shared" si="1"/>
        <v>58.638684681674718</v>
      </c>
      <c r="H19" s="41">
        <f t="shared" si="2"/>
        <v>12.667881519782126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33.148185941000065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144.78476190399988</v>
      </c>
      <c r="T19" s="11" t="s">
        <v>109</v>
      </c>
      <c r="U19" s="66">
        <v>1368.2496145120001</v>
      </c>
      <c r="V19" s="32">
        <f>U52-U51</f>
        <v>33.148185941000065</v>
      </c>
      <c r="W19" s="22">
        <v>16</v>
      </c>
      <c r="X19" s="32">
        <f>U59-U57</f>
        <v>54.820952380999643</v>
      </c>
      <c r="Y19" s="22">
        <v>18</v>
      </c>
      <c r="Z19" s="32">
        <f t="shared" si="7"/>
        <v>144.78476190399988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58.517998976888244</v>
      </c>
      <c r="G20" s="25">
        <f t="shared" si="1"/>
        <v>57.713571462962499</v>
      </c>
      <c r="H20" s="37">
        <f t="shared" si="2"/>
        <v>1.3938272983885323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57.4182312920002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203.76489795899988</v>
      </c>
      <c r="T20" s="11" t="s">
        <v>110</v>
      </c>
      <c r="U20" s="66">
        <v>1368.254875283</v>
      </c>
      <c r="V20" s="32">
        <f>U55-U54</f>
        <v>57.4182312920002</v>
      </c>
      <c r="W20" s="22">
        <v>17</v>
      </c>
      <c r="X20" s="32">
        <f>U62-U60</f>
        <v>79.561678004000441</v>
      </c>
      <c r="Y20" s="22">
        <v>19</v>
      </c>
      <c r="Z20" s="32">
        <f t="shared" si="7"/>
        <v>203.76489795899988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89.552417093117427</v>
      </c>
      <c r="G21" s="25">
        <f t="shared" si="1"/>
        <v>82.085403564781046</v>
      </c>
      <c r="H21" s="37">
        <f t="shared" si="2"/>
        <v>9.0966398458935291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22.779954648000057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54.820952380999643</v>
      </c>
      <c r="T21" s="11" t="s">
        <v>111</v>
      </c>
      <c r="U21" s="66">
        <v>1431.0663718820001</v>
      </c>
      <c r="V21" s="32">
        <f>U58-U57</f>
        <v>22.779954648000057</v>
      </c>
      <c r="W21" s="22">
        <v>18</v>
      </c>
      <c r="X21" s="32">
        <f>U65-U63</f>
        <v>250.4480725630001</v>
      </c>
      <c r="Y21" s="22">
        <v>20</v>
      </c>
      <c r="Z21" s="32">
        <f t="shared" si="7"/>
        <v>54.820952380999643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72.473646236846506</v>
      </c>
      <c r="G22" s="13">
        <f t="shared" si="1"/>
        <v>65.106771626153289</v>
      </c>
      <c r="H22" s="41">
        <f t="shared" si="2"/>
        <v>11.315066661566666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31.735646258000088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79.561678004000441</v>
      </c>
      <c r="T22" s="11" t="s">
        <v>112</v>
      </c>
      <c r="U22" s="66">
        <v>1598.3170068029999</v>
      </c>
      <c r="V22" s="32">
        <f>U61-U60</f>
        <v>31.735646258000088</v>
      </c>
      <c r="W22" s="22">
        <v>19</v>
      </c>
      <c r="X22" s="32">
        <f>U68-U66</f>
        <v>272.33977324300031</v>
      </c>
      <c r="Y22" s="22">
        <v>21</v>
      </c>
      <c r="Z22" s="32">
        <f t="shared" si="7"/>
        <v>79.561678004000441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41.610083031380988</v>
      </c>
      <c r="G23" s="13">
        <f t="shared" si="1"/>
        <v>39.888508215558417</v>
      </c>
      <c r="H23" s="37">
        <f t="shared" si="2"/>
        <v>4.3159669108685152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52.631473923000158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250.4480725630001</v>
      </c>
      <c r="T23" s="11" t="s">
        <v>113</v>
      </c>
      <c r="U23" s="66">
        <v>1600.5021315189999</v>
      </c>
      <c r="V23" s="32">
        <f>U64-U63</f>
        <v>52.631473923000158</v>
      </c>
      <c r="W23" s="22">
        <v>20</v>
      </c>
      <c r="X23" s="32">
        <f>U71-U69</f>
        <v>81.696870748000492</v>
      </c>
      <c r="Y23" s="22">
        <v>22</v>
      </c>
      <c r="Z23" s="32">
        <f t="shared" si="7"/>
        <v>250.4480725630001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26.461930164375406</v>
      </c>
      <c r="G24" s="13">
        <f t="shared" si="1"/>
        <v>27.318815431932958</v>
      </c>
      <c r="H24" s="37">
        <f t="shared" si="2"/>
        <v>-3.1366120895415484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77.091882086000169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272.33977324300031</v>
      </c>
      <c r="T24" s="11" t="s">
        <v>114</v>
      </c>
      <c r="U24" s="66">
        <v>1639.6406349209999</v>
      </c>
      <c r="V24" s="32">
        <f>U67-U66</f>
        <v>77.091882086000169</v>
      </c>
      <c r="W24" s="22">
        <v>21</v>
      </c>
      <c r="X24" s="32">
        <f>U74-U72</f>
        <v>179.6750113370008</v>
      </c>
      <c r="Y24" s="22">
        <v>23</v>
      </c>
      <c r="Z24" s="32">
        <f t="shared" si="7"/>
        <v>272.33977324300031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93.3609958520059</v>
      </c>
      <c r="G25" s="13">
        <f t="shared" si="1"/>
        <v>94.00604857546476</v>
      </c>
      <c r="H25" s="37">
        <f t="shared" si="2"/>
        <v>-0.68618214809979472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22.49333333300001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81.696870748000492</v>
      </c>
      <c r="T25" s="11" t="s">
        <v>115</v>
      </c>
      <c r="U25" s="66">
        <v>1727.3193650789999</v>
      </c>
      <c r="V25" s="32">
        <f>U70-U69</f>
        <v>22.49333333300001</v>
      </c>
      <c r="W25" s="22">
        <v>22</v>
      </c>
      <c r="X25" s="32">
        <f>U77-U75</f>
        <v>249.74603174599997</v>
      </c>
      <c r="Y25" s="22">
        <v>24</v>
      </c>
      <c r="Z25" s="32">
        <f t="shared" si="7"/>
        <v>81.696870748000492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32.96146971133976</v>
      </c>
      <c r="G26" s="13">
        <f t="shared" si="1"/>
        <v>31.890878744695041</v>
      </c>
      <c r="H26" s="37">
        <f t="shared" si="2"/>
        <v>3.3570444239414661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68.26151927400042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179.6750113370008</v>
      </c>
      <c r="T26" s="11" t="s">
        <v>116</v>
      </c>
      <c r="U26" s="66">
        <v>1731.405668934</v>
      </c>
      <c r="V26" s="32">
        <f>U73-U72</f>
        <v>68.26151927400042</v>
      </c>
      <c r="W26" s="22">
        <v>23</v>
      </c>
      <c r="X26" s="2">
        <f>SUM(X2:X25)</f>
        <v>4500.713083900001</v>
      </c>
      <c r="Z26" s="32">
        <f t="shared" si="7"/>
        <v>179.6750113370008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46.327206174059526</v>
      </c>
      <c r="G27" s="13">
        <f t="shared" si="1"/>
        <v>43.964662514305836</v>
      </c>
      <c r="H27" s="37">
        <f t="shared" si="2"/>
        <v>5.3737331862491446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116.56217687099979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249.74603174599997</v>
      </c>
      <c r="T27" s="11" t="s">
        <v>117</v>
      </c>
      <c r="U27" s="66">
        <v>1773.8666666669999</v>
      </c>
      <c r="V27" s="32">
        <f>U76-U75</f>
        <v>116.56217687099979</v>
      </c>
      <c r="W27" s="22">
        <v>24</v>
      </c>
      <c r="X27" s="32">
        <f t="shared" ref="X27:X32" si="8">U33-U32</f>
        <v>30.049342403000082</v>
      </c>
      <c r="Y27" s="22" t="s">
        <v>68</v>
      </c>
      <c r="Z27" s="32">
        <f t="shared" si="7"/>
        <v>249.74603174599997</v>
      </c>
      <c r="AA27" s="21">
        <v>24</v>
      </c>
      <c r="AC27" s="65"/>
    </row>
    <row r="28" spans="1:29" x14ac:dyDescent="0.3">
      <c r="T28" s="11" t="s">
        <v>118</v>
      </c>
      <c r="U28" s="66">
        <v>1889.4193197279999</v>
      </c>
      <c r="V28" s="32"/>
      <c r="X28" s="32">
        <f t="shared" si="8"/>
        <v>23.159727891999864</v>
      </c>
      <c r="Y28" s="22" t="s">
        <v>42</v>
      </c>
      <c r="Z28" s="21"/>
      <c r="AC28" s="65"/>
    </row>
    <row r="29" spans="1:29" x14ac:dyDescent="0.3">
      <c r="T29" s="11" t="s">
        <v>119</v>
      </c>
      <c r="U29" s="66">
        <v>1891.9372335600001</v>
      </c>
      <c r="V29" s="32"/>
      <c r="X29" s="32">
        <f t="shared" si="8"/>
        <v>71.460861678000128</v>
      </c>
      <c r="Y29" s="22" t="s">
        <v>43</v>
      </c>
      <c r="Z29" s="21"/>
      <c r="AC29" s="65"/>
    </row>
    <row r="30" spans="1:29" x14ac:dyDescent="0.3">
      <c r="T30" s="11" t="s">
        <v>120</v>
      </c>
      <c r="U30" s="66">
        <v>1936.1393197279999</v>
      </c>
      <c r="V30" s="32"/>
      <c r="X30" s="32">
        <f t="shared" si="8"/>
        <v>37.211428570999942</v>
      </c>
      <c r="Y30" s="22" t="s">
        <v>69</v>
      </c>
      <c r="Z30" s="21"/>
      <c r="AC30" s="65"/>
    </row>
    <row r="31" spans="1:29" x14ac:dyDescent="0.3">
      <c r="T31" s="11" t="s">
        <v>121</v>
      </c>
      <c r="U31" s="66">
        <v>2104.6566893419999</v>
      </c>
      <c r="V31" s="32"/>
      <c r="X31" s="32">
        <f t="shared" si="8"/>
        <v>26.387301587000366</v>
      </c>
      <c r="Y31" s="22" t="s">
        <v>70</v>
      </c>
      <c r="Z31" s="21"/>
      <c r="AC31" s="65"/>
    </row>
    <row r="32" spans="1:29" x14ac:dyDescent="0.3">
      <c r="T32" s="11" t="s">
        <v>122</v>
      </c>
      <c r="U32" s="66">
        <v>2107.5637188209998</v>
      </c>
      <c r="X32" s="32">
        <f t="shared" si="8"/>
        <v>93.614376417999665</v>
      </c>
      <c r="Y32" s="22" t="s">
        <v>71</v>
      </c>
      <c r="Z32" s="21"/>
      <c r="AC32" s="65"/>
    </row>
    <row r="33" spans="20:29" x14ac:dyDescent="0.3">
      <c r="T33" s="11" t="s">
        <v>123</v>
      </c>
      <c r="U33" s="66">
        <v>2137.6130612239999</v>
      </c>
      <c r="X33" s="32"/>
      <c r="Z33" s="21"/>
      <c r="AC33" s="65"/>
    </row>
    <row r="34" spans="20:29" x14ac:dyDescent="0.3">
      <c r="T34" s="11" t="s">
        <v>124</v>
      </c>
      <c r="U34" s="66">
        <v>2160.7727891159998</v>
      </c>
      <c r="X34" s="22"/>
      <c r="Z34" s="21"/>
      <c r="AC34" s="65"/>
    </row>
    <row r="35" spans="20:29" x14ac:dyDescent="0.3">
      <c r="T35" s="11" t="s">
        <v>125</v>
      </c>
      <c r="U35" s="66">
        <v>2232.2336507939999</v>
      </c>
      <c r="X35" s="22"/>
      <c r="Z35" s="21"/>
      <c r="AC35" s="65"/>
    </row>
    <row r="36" spans="20:29" x14ac:dyDescent="0.3">
      <c r="T36" s="11" t="s">
        <v>126</v>
      </c>
      <c r="U36" s="66">
        <v>2269.4450793649999</v>
      </c>
      <c r="X36" s="22"/>
      <c r="Z36" s="21"/>
      <c r="AC36" s="65"/>
    </row>
    <row r="37" spans="20:29" x14ac:dyDescent="0.3">
      <c r="T37" s="11" t="s">
        <v>127</v>
      </c>
      <c r="U37" s="66">
        <v>2295.8323809520002</v>
      </c>
      <c r="X37" s="22"/>
      <c r="Z37" s="21"/>
      <c r="AC37" s="65"/>
    </row>
    <row r="38" spans="20:29" x14ac:dyDescent="0.3">
      <c r="T38" s="11" t="s">
        <v>128</v>
      </c>
      <c r="U38" s="66">
        <v>2389.4467573699999</v>
      </c>
      <c r="X38" s="22"/>
      <c r="Z38" s="21"/>
      <c r="AC38" s="65"/>
    </row>
    <row r="39" spans="20:29" x14ac:dyDescent="0.3">
      <c r="T39" s="11" t="s">
        <v>129</v>
      </c>
      <c r="U39" s="66">
        <v>2393.699773243</v>
      </c>
      <c r="V39" s="32"/>
      <c r="X39" s="22"/>
      <c r="Z39" s="21"/>
      <c r="AC39" s="65"/>
    </row>
    <row r="40" spans="20:29" x14ac:dyDescent="0.3">
      <c r="T40" s="11" t="s">
        <v>130</v>
      </c>
      <c r="U40" s="66">
        <v>2438.5567346940002</v>
      </c>
      <c r="V40" s="32"/>
      <c r="X40" s="22"/>
      <c r="Z40" s="21"/>
      <c r="AC40" s="65"/>
    </row>
    <row r="41" spans="20:29" x14ac:dyDescent="0.3">
      <c r="T41" s="11" t="s">
        <v>131</v>
      </c>
      <c r="U41" s="66">
        <v>2564.3618820860002</v>
      </c>
      <c r="V41" s="32"/>
      <c r="X41" s="22"/>
      <c r="Z41" s="21"/>
      <c r="AC41" s="65"/>
    </row>
    <row r="42" spans="20:29" x14ac:dyDescent="0.3">
      <c r="T42" s="11" t="s">
        <v>132</v>
      </c>
      <c r="U42" s="66">
        <v>2567.5014285709999</v>
      </c>
      <c r="V42" s="32"/>
      <c r="X42" s="22"/>
      <c r="Z42" s="21"/>
      <c r="AC42" s="65"/>
    </row>
    <row r="43" spans="20:29" x14ac:dyDescent="0.3">
      <c r="T43" s="11" t="s">
        <v>133</v>
      </c>
      <c r="U43" s="66">
        <v>2598.5770521539998</v>
      </c>
      <c r="V43" s="32"/>
      <c r="X43" s="22"/>
      <c r="Z43" s="21"/>
      <c r="AC43" s="65"/>
    </row>
    <row r="44" spans="20:29" x14ac:dyDescent="0.3">
      <c r="T44" s="11" t="s">
        <v>134</v>
      </c>
      <c r="U44" s="66">
        <v>2712.9045351469999</v>
      </c>
      <c r="V44" s="32"/>
      <c r="X44" s="22"/>
      <c r="Z44" s="21"/>
      <c r="AC44" s="65"/>
    </row>
    <row r="45" spans="20:29" x14ac:dyDescent="0.3">
      <c r="T45" s="11" t="s">
        <v>135</v>
      </c>
      <c r="U45" s="66">
        <v>2717.9455782310001</v>
      </c>
      <c r="V45" s="32"/>
      <c r="X45" s="22"/>
      <c r="Z45" s="21"/>
      <c r="AC45" s="65"/>
    </row>
    <row r="46" spans="20:29" x14ac:dyDescent="0.3">
      <c r="T46" s="11" t="s">
        <v>136</v>
      </c>
      <c r="U46" s="66">
        <v>2771.8269387760001</v>
      </c>
      <c r="V46" s="32"/>
      <c r="X46" s="22"/>
      <c r="Z46" s="21"/>
      <c r="AC46" s="65"/>
    </row>
    <row r="47" spans="20:29" x14ac:dyDescent="0.3">
      <c r="T47" s="11" t="s">
        <v>137</v>
      </c>
      <c r="U47" s="66">
        <v>2905.5477551019999</v>
      </c>
      <c r="V47" s="32"/>
      <c r="X47" s="22"/>
      <c r="Z47" s="21"/>
      <c r="AC47" s="65"/>
    </row>
    <row r="48" spans="20:29" x14ac:dyDescent="0.3">
      <c r="T48" s="11" t="s">
        <v>138</v>
      </c>
      <c r="U48" s="66">
        <v>2910.0451700680001</v>
      </c>
      <c r="V48" s="32"/>
      <c r="X48" s="22"/>
      <c r="Z48" s="21"/>
      <c r="AC48" s="65"/>
    </row>
    <row r="49" spans="20:29" x14ac:dyDescent="0.3">
      <c r="T49" s="11" t="s">
        <v>139</v>
      </c>
      <c r="U49" s="66">
        <v>2944.5738322000002</v>
      </c>
      <c r="V49" s="32"/>
      <c r="X49" s="22"/>
      <c r="Z49" s="21"/>
      <c r="AC49" s="65"/>
    </row>
    <row r="50" spans="20:29" x14ac:dyDescent="0.3">
      <c r="T50" s="11" t="s">
        <v>140</v>
      </c>
      <c r="U50" s="66">
        <v>3037.2560317460002</v>
      </c>
      <c r="V50" s="32"/>
      <c r="X50" s="22"/>
      <c r="Z50" s="21"/>
      <c r="AC50" s="65"/>
    </row>
    <row r="51" spans="20:29" x14ac:dyDescent="0.3">
      <c r="T51" s="11" t="s">
        <v>141</v>
      </c>
      <c r="U51" s="66">
        <v>3041.22521542</v>
      </c>
      <c r="V51" s="32"/>
      <c r="X51" s="22"/>
      <c r="Z51" s="21"/>
      <c r="AC51" s="65"/>
    </row>
    <row r="52" spans="20:29" x14ac:dyDescent="0.3">
      <c r="T52" s="11" t="s">
        <v>142</v>
      </c>
      <c r="U52" s="66">
        <v>3074.3734013610001</v>
      </c>
      <c r="V52" s="32"/>
      <c r="X52" s="22"/>
      <c r="Z52" s="21"/>
      <c r="AC52" s="65"/>
    </row>
    <row r="53" spans="20:29" x14ac:dyDescent="0.3">
      <c r="T53" s="11" t="s">
        <v>143</v>
      </c>
      <c r="U53" s="66">
        <v>3186.0099773239999</v>
      </c>
      <c r="V53" s="32"/>
      <c r="X53" s="22"/>
      <c r="Z53" s="21"/>
      <c r="AC53" s="65"/>
    </row>
    <row r="54" spans="20:29" x14ac:dyDescent="0.3">
      <c r="T54" s="11" t="s">
        <v>144</v>
      </c>
      <c r="U54" s="66">
        <v>3188.539863946</v>
      </c>
      <c r="V54" s="32"/>
      <c r="X54" s="22"/>
      <c r="Z54" s="21"/>
      <c r="AC54" s="65"/>
    </row>
    <row r="55" spans="20:29" x14ac:dyDescent="0.3">
      <c r="T55" s="11" t="s">
        <v>145</v>
      </c>
      <c r="U55" s="66">
        <v>3245.9580952380002</v>
      </c>
      <c r="V55" s="32"/>
      <c r="X55" s="22"/>
      <c r="Z55" s="21"/>
      <c r="AC55" s="65"/>
    </row>
    <row r="56" spans="20:29" x14ac:dyDescent="0.3">
      <c r="T56" s="11" t="s">
        <v>146</v>
      </c>
      <c r="U56" s="66">
        <v>3392.3047619049999</v>
      </c>
      <c r="V56" s="32"/>
      <c r="X56" s="22"/>
      <c r="Z56" s="21"/>
      <c r="AC56" s="65"/>
    </row>
    <row r="57" spans="20:29" x14ac:dyDescent="0.3">
      <c r="T57" s="11" t="s">
        <v>147</v>
      </c>
      <c r="U57" s="66">
        <v>3393.9432199550001</v>
      </c>
      <c r="V57" s="32"/>
      <c r="X57" s="22"/>
      <c r="Z57" s="21"/>
      <c r="AC57" s="65"/>
    </row>
    <row r="58" spans="20:29" x14ac:dyDescent="0.3">
      <c r="T58" s="11" t="s">
        <v>148</v>
      </c>
      <c r="U58" s="66">
        <v>3416.7231746030002</v>
      </c>
      <c r="V58" s="32"/>
      <c r="X58" s="22"/>
      <c r="Z58" s="21"/>
      <c r="AC58" s="65"/>
    </row>
    <row r="59" spans="20:29" x14ac:dyDescent="0.3">
      <c r="T59" s="11" t="s">
        <v>149</v>
      </c>
      <c r="U59" s="66">
        <v>3448.7641723359998</v>
      </c>
      <c r="V59" s="32"/>
      <c r="X59" s="22"/>
      <c r="Z59" s="21"/>
      <c r="AC59" s="65"/>
    </row>
    <row r="60" spans="20:29" x14ac:dyDescent="0.3">
      <c r="T60" s="11" t="s">
        <v>150</v>
      </c>
      <c r="U60" s="66">
        <v>3448.7684807259998</v>
      </c>
      <c r="V60" s="32"/>
      <c r="X60" s="22"/>
      <c r="Z60" s="21"/>
      <c r="AC60" s="65"/>
    </row>
    <row r="61" spans="20:29" x14ac:dyDescent="0.3">
      <c r="T61" s="11" t="s">
        <v>151</v>
      </c>
      <c r="U61" s="66">
        <v>3480.5041269839999</v>
      </c>
      <c r="V61" s="32"/>
      <c r="X61" s="22"/>
      <c r="Z61" s="21"/>
      <c r="AC61" s="65"/>
    </row>
    <row r="62" spans="20:29" x14ac:dyDescent="0.3">
      <c r="T62" s="11" t="s">
        <v>152</v>
      </c>
      <c r="U62" s="66">
        <v>3528.3301587300002</v>
      </c>
      <c r="V62" s="32"/>
      <c r="X62" s="22"/>
      <c r="Z62" s="21"/>
      <c r="AC62" s="65"/>
    </row>
    <row r="63" spans="20:29" x14ac:dyDescent="0.3">
      <c r="T63" s="11" t="s">
        <v>153</v>
      </c>
      <c r="U63" s="66">
        <v>3531.6065306119999</v>
      </c>
      <c r="V63" s="32"/>
      <c r="X63" s="22"/>
      <c r="Z63" s="21"/>
      <c r="AC63" s="65"/>
    </row>
    <row r="64" spans="20:29" x14ac:dyDescent="0.3">
      <c r="T64" s="11" t="s">
        <v>154</v>
      </c>
      <c r="U64" s="66">
        <v>3584.2380045350001</v>
      </c>
      <c r="V64" s="32"/>
      <c r="X64" s="22"/>
      <c r="Z64" s="21"/>
      <c r="AC64" s="65"/>
    </row>
    <row r="65" spans="20:29" x14ac:dyDescent="0.3">
      <c r="T65" s="11" t="s">
        <v>155</v>
      </c>
      <c r="U65" s="66">
        <v>3782.054603175</v>
      </c>
      <c r="V65" s="32"/>
      <c r="X65" s="22"/>
      <c r="Z65" s="21"/>
      <c r="AC65" s="65"/>
    </row>
    <row r="66" spans="20:29" x14ac:dyDescent="0.3">
      <c r="T66" s="11" t="s">
        <v>156</v>
      </c>
      <c r="U66" s="66">
        <v>3786.9930158729999</v>
      </c>
      <c r="V66" s="32"/>
      <c r="X66" s="22"/>
      <c r="Z66" s="21"/>
      <c r="AC66" s="65"/>
    </row>
    <row r="67" spans="20:29" x14ac:dyDescent="0.3">
      <c r="T67" s="11" t="s">
        <v>157</v>
      </c>
      <c r="U67" s="66">
        <v>3864.084897959</v>
      </c>
      <c r="V67" s="32"/>
      <c r="X67" s="22"/>
      <c r="Z67" s="21"/>
      <c r="AC67" s="65"/>
    </row>
    <row r="68" spans="20:29" x14ac:dyDescent="0.3">
      <c r="T68" s="11" t="s">
        <v>158</v>
      </c>
      <c r="U68" s="66">
        <v>4059.3327891160002</v>
      </c>
      <c r="V68" s="32"/>
      <c r="X68" s="22"/>
      <c r="Z68" s="21"/>
      <c r="AC68" s="65"/>
    </row>
    <row r="69" spans="20:29" x14ac:dyDescent="0.3">
      <c r="T69" s="11" t="s">
        <v>159</v>
      </c>
      <c r="U69" s="66">
        <v>4062.2857142859998</v>
      </c>
      <c r="V69" s="32"/>
      <c r="X69" s="22"/>
      <c r="Z69" s="21"/>
      <c r="AC69" s="65"/>
    </row>
    <row r="70" spans="20:29" x14ac:dyDescent="0.3">
      <c r="T70" s="11" t="s">
        <v>160</v>
      </c>
      <c r="U70" s="66">
        <v>4084.7790476189998</v>
      </c>
      <c r="V70" s="32"/>
      <c r="X70" s="22"/>
      <c r="Z70" s="21"/>
      <c r="AC70" s="65"/>
    </row>
    <row r="71" spans="20:29" x14ac:dyDescent="0.3">
      <c r="T71" s="11" t="s">
        <v>161</v>
      </c>
      <c r="U71" s="66">
        <v>4143.9825850340003</v>
      </c>
      <c r="V71" s="32"/>
      <c r="X71" s="22"/>
      <c r="Z71" s="21"/>
      <c r="AC71" s="65"/>
    </row>
    <row r="72" spans="20:29" x14ac:dyDescent="0.3">
      <c r="T72" s="11" t="s">
        <v>162</v>
      </c>
      <c r="U72" s="66">
        <v>4147.7485714289996</v>
      </c>
      <c r="V72" s="32"/>
      <c r="X72" s="22"/>
      <c r="Z72" s="21"/>
      <c r="AC72" s="65"/>
    </row>
    <row r="73" spans="20:29" x14ac:dyDescent="0.3">
      <c r="T73" s="11" t="s">
        <v>163</v>
      </c>
      <c r="U73" s="66">
        <v>4216.0100907030001</v>
      </c>
      <c r="V73" s="32"/>
      <c r="X73" s="22"/>
      <c r="Z73" s="21"/>
      <c r="AC73" s="65"/>
    </row>
    <row r="74" spans="20:29" x14ac:dyDescent="0.3">
      <c r="T74" s="11" t="s">
        <v>164</v>
      </c>
      <c r="U74" s="66">
        <v>4327.4235827660004</v>
      </c>
      <c r="V74" s="32"/>
      <c r="X74" s="22"/>
      <c r="Z74" s="21"/>
      <c r="AC74" s="65"/>
    </row>
    <row r="75" spans="20:29" x14ac:dyDescent="0.3">
      <c r="T75" s="11" t="s">
        <v>165</v>
      </c>
      <c r="U75" s="66">
        <v>4327.4323809520001</v>
      </c>
      <c r="V75" s="32"/>
      <c r="X75" s="22"/>
      <c r="Z75" s="21"/>
      <c r="AC75" s="65"/>
    </row>
    <row r="76" spans="20:29" x14ac:dyDescent="0.3">
      <c r="T76" s="11" t="s">
        <v>166</v>
      </c>
      <c r="U76" s="66">
        <v>4443.9945578229999</v>
      </c>
      <c r="V76" s="32"/>
      <c r="X76" s="22"/>
      <c r="Z76" s="21"/>
      <c r="AC76" s="65"/>
    </row>
    <row r="77" spans="20:29" x14ac:dyDescent="0.3">
      <c r="T77" s="11" t="s">
        <v>167</v>
      </c>
      <c r="U77" s="66">
        <v>4577.1784126980001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Tabelle104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4.77734375" style="59" customWidth="1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1.77734375" style="9" bestFit="1" customWidth="1"/>
    <col min="22" max="22" width="10" style="9" bestFit="1" customWidth="1"/>
    <col min="23" max="23" width="4.109375" style="9" bestFit="1" customWidth="1"/>
    <col min="24" max="24" width="10.88671875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40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273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46.025166985341833</v>
      </c>
      <c r="G2" s="13">
        <f t="shared" ref="G2:G27" si="1">Q2/R2*60</f>
        <v>41.986934468697399</v>
      </c>
      <c r="H2" s="41">
        <f t="shared" ref="H2:H27" si="2">(F2-G2)/G2*100</f>
        <v>9.6178312795259338</v>
      </c>
      <c r="I2" s="37"/>
      <c r="J2" s="11" t="s">
        <v>37</v>
      </c>
      <c r="K2" s="61" t="s">
        <v>59</v>
      </c>
      <c r="L2" s="19">
        <v>28</v>
      </c>
      <c r="M2" s="32">
        <f t="shared" ref="M2:M27" si="3">V2</f>
        <v>36.501768706999997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390.12136054400003</v>
      </c>
      <c r="T2" s="11" t="s">
        <v>92</v>
      </c>
      <c r="U2" s="64">
        <v>0.56598639500000003</v>
      </c>
      <c r="V2" s="32">
        <f>U3-U2</f>
        <v>36.501768706999997</v>
      </c>
      <c r="W2" s="22">
        <v>1</v>
      </c>
      <c r="X2" s="32">
        <f>U4-U2</f>
        <v>390.12136054400003</v>
      </c>
      <c r="Y2" s="22">
        <v>1</v>
      </c>
      <c r="Z2" s="32">
        <f>X2</f>
        <v>390.12136054400003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55.76374839067261</v>
      </c>
      <c r="G3" s="13">
        <f t="shared" si="1"/>
        <v>47.484065090499193</v>
      </c>
      <c r="H3" s="41">
        <f t="shared" si="2"/>
        <v>17.436761752375851</v>
      </c>
      <c r="I3" s="37"/>
      <c r="J3" s="11" t="s">
        <v>32</v>
      </c>
      <c r="K3" s="61" t="s">
        <v>76</v>
      </c>
      <c r="L3" s="19">
        <v>44</v>
      </c>
      <c r="M3" s="32">
        <f t="shared" si="3"/>
        <v>47.342585034000024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128.67482993199997</v>
      </c>
      <c r="T3" s="11" t="s">
        <v>93</v>
      </c>
      <c r="U3" s="64">
        <v>37.067755102</v>
      </c>
      <c r="V3" s="32">
        <f>U6-U5</f>
        <v>47.342585034000024</v>
      </c>
      <c r="W3" s="22">
        <v>2</v>
      </c>
      <c r="X3" s="32">
        <f>U7-U5</f>
        <v>128.67482993199997</v>
      </c>
      <c r="Y3" s="22">
        <v>2</v>
      </c>
      <c r="Z3" s="32">
        <f t="shared" ref="Z3:Z11" si="5">X3</f>
        <v>128.67482993199997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39.486081724346235</v>
      </c>
      <c r="G4" s="13">
        <f t="shared" si="1"/>
        <v>38.162174721189594</v>
      </c>
      <c r="H4" s="37">
        <f t="shared" si="2"/>
        <v>3.4691602688500356</v>
      </c>
      <c r="I4" s="37"/>
      <c r="J4" s="11" t="s">
        <v>39</v>
      </c>
      <c r="K4" s="61" t="s">
        <v>392</v>
      </c>
      <c r="L4" s="19">
        <v>32.5</v>
      </c>
      <c r="M4" s="32">
        <f t="shared" si="3"/>
        <v>49.384489796000025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172.15999999999997</v>
      </c>
      <c r="T4" s="11" t="s">
        <v>94</v>
      </c>
      <c r="U4" s="64">
        <v>390.68734693900001</v>
      </c>
      <c r="V4" s="32">
        <f>U9-U8</f>
        <v>49.384489796000025</v>
      </c>
      <c r="W4" s="22">
        <v>3</v>
      </c>
      <c r="X4" s="32">
        <f>U10-U8</f>
        <v>172.15999999999997</v>
      </c>
      <c r="Y4" s="22">
        <v>3</v>
      </c>
      <c r="Z4" s="32">
        <f t="shared" si="5"/>
        <v>172.15999999999997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159.64939225223409</v>
      </c>
      <c r="G5" s="13">
        <f t="shared" si="1"/>
        <v>136.25</v>
      </c>
      <c r="H5" s="41">
        <f t="shared" si="2"/>
        <v>17.173865873199333</v>
      </c>
      <c r="I5" s="37"/>
      <c r="J5" s="11" t="s">
        <v>37</v>
      </c>
      <c r="K5" s="61" t="s">
        <v>386</v>
      </c>
      <c r="L5" s="19">
        <v>88</v>
      </c>
      <c r="M5" s="32">
        <f t="shared" si="3"/>
        <v>33.072471655000072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192</v>
      </c>
      <c r="T5" s="11" t="s">
        <v>95</v>
      </c>
      <c r="U5" s="64">
        <v>394.77986394599998</v>
      </c>
      <c r="V5" s="32">
        <f>U12-U11</f>
        <v>33.072471655000072</v>
      </c>
      <c r="W5" s="22">
        <v>4</v>
      </c>
      <c r="X5" s="32">
        <f>U13-U11</f>
        <v>192</v>
      </c>
      <c r="Y5" s="22">
        <v>4</v>
      </c>
      <c r="Z5" s="32">
        <f t="shared" si="5"/>
        <v>192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47.466202163347866</v>
      </c>
      <c r="G6" s="13">
        <f t="shared" si="1"/>
        <v>47.788382473946292</v>
      </c>
      <c r="H6" s="37">
        <f t="shared" si="2"/>
        <v>-0.67418124221734366</v>
      </c>
      <c r="I6" s="37"/>
      <c r="J6" s="11" t="s">
        <v>37</v>
      </c>
      <c r="K6" s="61" t="s">
        <v>387</v>
      </c>
      <c r="L6" s="19">
        <v>69</v>
      </c>
      <c r="M6" s="32">
        <f t="shared" si="3"/>
        <v>87.219954647999998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308.86167800400005</v>
      </c>
      <c r="T6" s="11" t="s">
        <v>96</v>
      </c>
      <c r="U6" s="64">
        <v>442.12244898</v>
      </c>
      <c r="V6" s="32">
        <f>U15-U14</f>
        <v>87.219954647999998</v>
      </c>
      <c r="W6" s="22">
        <v>5</v>
      </c>
      <c r="X6" s="32">
        <f>U16-U14</f>
        <v>308.86167800400005</v>
      </c>
      <c r="Y6" s="22">
        <v>5</v>
      </c>
      <c r="Z6" s="32">
        <f t="shared" si="5"/>
        <v>308.86167800400005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40.239736711380736</v>
      </c>
      <c r="G7" s="25">
        <f t="shared" si="1"/>
        <v>39.669900583724754</v>
      </c>
      <c r="H7" s="37">
        <f t="shared" si="2"/>
        <v>1.4364445568834299</v>
      </c>
      <c r="I7" s="37"/>
      <c r="J7" s="11" t="s">
        <v>37</v>
      </c>
      <c r="K7" s="61" t="s">
        <v>388</v>
      </c>
      <c r="L7" s="19">
        <v>39</v>
      </c>
      <c r="M7" s="32">
        <f t="shared" si="3"/>
        <v>58.151473921999923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272.24671201799993</v>
      </c>
      <c r="T7" s="11" t="s">
        <v>97</v>
      </c>
      <c r="U7" s="64">
        <v>523.45469387799994</v>
      </c>
      <c r="V7" s="32">
        <f>U18-U17</f>
        <v>58.151473921999923</v>
      </c>
      <c r="W7" s="22">
        <v>6</v>
      </c>
      <c r="X7" s="32">
        <f>U19-U17</f>
        <v>272.24671201799993</v>
      </c>
      <c r="Y7" s="22">
        <v>6</v>
      </c>
      <c r="Z7" s="32">
        <f t="shared" si="5"/>
        <v>272.24671201799993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34.462458582248786</v>
      </c>
      <c r="G8" s="25">
        <f t="shared" si="1"/>
        <v>34.222661580745431</v>
      </c>
      <c r="H8" s="37">
        <f t="shared" si="2"/>
        <v>0.70069652805225158</v>
      </c>
      <c r="I8" s="37"/>
      <c r="J8" s="11" t="s">
        <v>37</v>
      </c>
      <c r="K8" s="61" t="s">
        <v>389</v>
      </c>
      <c r="L8" s="19">
        <v>40</v>
      </c>
      <c r="M8" s="32">
        <f t="shared" si="3"/>
        <v>69.640997733000177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259.47718820900013</v>
      </c>
      <c r="T8" s="11" t="s">
        <v>98</v>
      </c>
      <c r="U8" s="64">
        <v>526.92897959200002</v>
      </c>
      <c r="V8" s="32">
        <f>U21-U20</f>
        <v>69.640997733000177</v>
      </c>
      <c r="W8" s="22">
        <v>7</v>
      </c>
      <c r="X8" s="32">
        <f>U22-U20</f>
        <v>259.47718820900013</v>
      </c>
      <c r="Y8" s="22">
        <v>7</v>
      </c>
      <c r="Z8" s="32">
        <f t="shared" si="5"/>
        <v>259.47718820900013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90.384449431493039</v>
      </c>
      <c r="G9" s="25">
        <f t="shared" si="1"/>
        <v>70.439819006619828</v>
      </c>
      <c r="H9" s="41">
        <f t="shared" si="2"/>
        <v>28.314425996748859</v>
      </c>
      <c r="I9" s="37"/>
      <c r="J9" s="11" t="s">
        <v>37</v>
      </c>
      <c r="K9" s="11" t="s">
        <v>40</v>
      </c>
      <c r="L9" s="19">
        <v>76</v>
      </c>
      <c r="M9" s="32">
        <f t="shared" si="3"/>
        <v>50.451156462000199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176.32072562300004</v>
      </c>
      <c r="T9" s="11" t="s">
        <v>99</v>
      </c>
      <c r="U9" s="64">
        <v>576.31346938800004</v>
      </c>
      <c r="V9" s="32">
        <f>U24-U23</f>
        <v>50.451156462000199</v>
      </c>
      <c r="W9" s="22">
        <v>8</v>
      </c>
      <c r="X9" s="32">
        <f>U25-U23</f>
        <v>176.32072562300004</v>
      </c>
      <c r="Y9" s="22">
        <v>8</v>
      </c>
      <c r="Z9" s="32">
        <f t="shared" si="5"/>
        <v>176.32072562300004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44.401780304409471</v>
      </c>
      <c r="G10" s="25">
        <f t="shared" si="1"/>
        <v>41.923529665950475</v>
      </c>
      <c r="H10" s="37">
        <f t="shared" si="2"/>
        <v>5.9113597023100493</v>
      </c>
      <c r="I10" s="37"/>
      <c r="J10" s="11" t="s">
        <v>41</v>
      </c>
      <c r="K10" s="61" t="s">
        <v>388</v>
      </c>
      <c r="L10" s="19">
        <v>39</v>
      </c>
      <c r="M10" s="32">
        <f t="shared" si="3"/>
        <v>52.700589570000147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184.62185941100006</v>
      </c>
      <c r="T10" s="11" t="s">
        <v>100</v>
      </c>
      <c r="U10" s="64">
        <v>699.08897959199999</v>
      </c>
      <c r="V10" s="32">
        <f>U27-U26</f>
        <v>52.700589570000147</v>
      </c>
      <c r="W10" s="22">
        <v>9</v>
      </c>
      <c r="X10" s="32">
        <f>U28-U26</f>
        <v>184.62185941100006</v>
      </c>
      <c r="Y10" s="22">
        <v>9</v>
      </c>
      <c r="Z10" s="32">
        <f t="shared" si="5"/>
        <v>184.62185941100006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36.555039787874385</v>
      </c>
      <c r="G11" s="25">
        <f t="shared" si="1"/>
        <v>32.985201481372918</v>
      </c>
      <c r="H11" s="41">
        <f t="shared" si="2"/>
        <v>10.82254509955742</v>
      </c>
      <c r="I11" s="37"/>
      <c r="J11" s="11" t="s">
        <v>37</v>
      </c>
      <c r="K11" s="61" t="s">
        <v>59</v>
      </c>
      <c r="L11" s="19">
        <v>28</v>
      </c>
      <c r="M11" s="32">
        <f t="shared" si="3"/>
        <v>45.958095237999714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243.7456689339997</v>
      </c>
      <c r="T11" s="11" t="s">
        <v>101</v>
      </c>
      <c r="U11" s="64">
        <v>703.26857142899996</v>
      </c>
      <c r="V11" s="32">
        <f>U30-U29</f>
        <v>45.958095237999714</v>
      </c>
      <c r="W11" s="22">
        <v>10</v>
      </c>
      <c r="X11" s="32">
        <f>U31-U29</f>
        <v>243.7456689339997</v>
      </c>
      <c r="Y11" s="22">
        <v>10</v>
      </c>
      <c r="Z11" s="32">
        <f t="shared" si="5"/>
        <v>243.7456689339997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49.538899349789617</v>
      </c>
      <c r="G12" s="25">
        <f t="shared" si="1"/>
        <v>48.442706079994963</v>
      </c>
      <c r="H12" s="37">
        <f t="shared" si="2"/>
        <v>2.2628654724293793</v>
      </c>
      <c r="I12" s="37"/>
      <c r="J12" s="11" t="s">
        <v>32</v>
      </c>
      <c r="K12" s="39" t="s">
        <v>172</v>
      </c>
      <c r="L12" s="19">
        <v>28</v>
      </c>
      <c r="M12" s="32">
        <f t="shared" si="3"/>
        <v>33.91274376399997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71.424580499000058</v>
      </c>
      <c r="T12" s="11" t="s">
        <v>102</v>
      </c>
      <c r="U12" s="64">
        <v>736.34104308400003</v>
      </c>
      <c r="V12" s="32">
        <f>U33-U32</f>
        <v>33.91274376399997</v>
      </c>
      <c r="W12" s="22" t="s">
        <v>68</v>
      </c>
      <c r="X12" s="32">
        <f>U38-U32</f>
        <v>291.09696145099997</v>
      </c>
      <c r="Y12" s="22">
        <v>11</v>
      </c>
      <c r="Z12" s="32">
        <f>V12+X30</f>
        <v>71.424580499000058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52.441161833132085</v>
      </c>
      <c r="G13" s="25">
        <f t="shared" si="1"/>
        <v>50.181120918484616</v>
      </c>
      <c r="H13" s="37">
        <f t="shared" si="2"/>
        <v>4.503767299894978</v>
      </c>
      <c r="I13" s="37"/>
      <c r="J13" s="11" t="s">
        <v>32</v>
      </c>
      <c r="K13" s="39" t="s">
        <v>174</v>
      </c>
      <c r="L13" s="19">
        <v>24.3333333</v>
      </c>
      <c r="M13" s="32">
        <f t="shared" si="3"/>
        <v>27.840725623999788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58.189206349999949</v>
      </c>
      <c r="T13" s="11" t="s">
        <v>103</v>
      </c>
      <c r="U13" s="64">
        <v>895.26857142899996</v>
      </c>
      <c r="V13" s="32">
        <f>U34-U33</f>
        <v>27.840725623999788</v>
      </c>
      <c r="W13" s="22" t="s">
        <v>42</v>
      </c>
      <c r="X13" s="32">
        <f>U41-U39</f>
        <v>181.67873015899977</v>
      </c>
      <c r="Y13" s="22">
        <v>12</v>
      </c>
      <c r="Z13" s="32">
        <f>V13+X31</f>
        <v>58.189206349999949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28.14527270557539</v>
      </c>
      <c r="G14" s="25">
        <f t="shared" si="1"/>
        <v>26.008901610657233</v>
      </c>
      <c r="H14" s="37">
        <f t="shared" si="2"/>
        <v>8.2139996794127299</v>
      </c>
      <c r="I14" s="37"/>
      <c r="J14" s="11" t="s">
        <v>37</v>
      </c>
      <c r="K14" s="39" t="s">
        <v>173</v>
      </c>
      <c r="L14" s="19">
        <v>34</v>
      </c>
      <c r="M14" s="32">
        <f t="shared" si="3"/>
        <v>72.481088434999947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161.48317460199996</v>
      </c>
      <c r="T14" s="11" t="s">
        <v>104</v>
      </c>
      <c r="U14" s="64">
        <v>899.30158730200003</v>
      </c>
      <c r="V14" s="32">
        <f>U35-U34</f>
        <v>72.481088434999947</v>
      </c>
      <c r="W14" s="22" t="s">
        <v>43</v>
      </c>
      <c r="X14" s="32">
        <f>U44-U42</f>
        <v>158.57269841299967</v>
      </c>
      <c r="Y14" s="22">
        <v>13</v>
      </c>
      <c r="Z14" s="32">
        <f>V14+X32</f>
        <v>161.48317460199996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34.621237740990253</v>
      </c>
      <c r="G15" s="25">
        <f t="shared" si="1"/>
        <v>31.70431670762461</v>
      </c>
      <c r="H15" s="37">
        <f t="shared" si="2"/>
        <v>9.2003907867351984</v>
      </c>
      <c r="I15" s="37"/>
      <c r="J15" s="11" t="s">
        <v>37</v>
      </c>
      <c r="K15" s="61" t="s">
        <v>388</v>
      </c>
      <c r="L15" s="19">
        <v>26</v>
      </c>
      <c r="M15" s="32">
        <f t="shared" si="3"/>
        <v>45.059047619000012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181.67873015899977</v>
      </c>
      <c r="T15" s="11" t="s">
        <v>105</v>
      </c>
      <c r="U15" s="64">
        <v>986.52154195000003</v>
      </c>
      <c r="V15" s="32">
        <f>U40-U39</f>
        <v>45.059047619000012</v>
      </c>
      <c r="W15" s="22">
        <v>12</v>
      </c>
      <c r="X15" s="32">
        <f>U47-U45</f>
        <v>192.75174603200003</v>
      </c>
      <c r="Y15" s="22">
        <v>14</v>
      </c>
      <c r="Z15" s="32">
        <f t="shared" ref="Z15:Z27" si="7">X13</f>
        <v>181.67873015899977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86.483367816975743</v>
      </c>
      <c r="G16" s="25">
        <f t="shared" si="1"/>
        <v>70.630039799346903</v>
      </c>
      <c r="H16" s="41">
        <f t="shared" si="2"/>
        <v>22.445588396476353</v>
      </c>
      <c r="I16" s="37"/>
      <c r="J16" s="11" t="s">
        <v>32</v>
      </c>
      <c r="K16" s="61" t="s">
        <v>387</v>
      </c>
      <c r="L16" s="19">
        <v>46</v>
      </c>
      <c r="M16" s="32">
        <f t="shared" si="3"/>
        <v>31.91365079399975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158.57269841299967</v>
      </c>
      <c r="T16" s="11" t="s">
        <v>106</v>
      </c>
      <c r="U16" s="64">
        <v>1208.1632653060001</v>
      </c>
      <c r="V16" s="32">
        <f>U43-U42</f>
        <v>31.91365079399975</v>
      </c>
      <c r="W16" s="22">
        <v>13</v>
      </c>
      <c r="X16" s="32">
        <f>U50-U48</f>
        <v>143.68870748299969</v>
      </c>
      <c r="Y16" s="22">
        <v>15</v>
      </c>
      <c r="Z16" s="32">
        <f t="shared" si="7"/>
        <v>158.57269841299967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42.187500000168164</v>
      </c>
      <c r="G17" s="13">
        <f t="shared" si="1"/>
        <v>40.855661036100898</v>
      </c>
      <c r="H17" s="37">
        <f t="shared" si="2"/>
        <v>3.2598639461259142</v>
      </c>
      <c r="I17" s="37"/>
      <c r="J17" s="11" t="s">
        <v>37</v>
      </c>
      <c r="K17" s="61" t="s">
        <v>390</v>
      </c>
      <c r="L17" s="19">
        <v>39.25</v>
      </c>
      <c r="M17" s="32">
        <f t="shared" si="3"/>
        <v>55.822222221999709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192.75174603200003</v>
      </c>
      <c r="T17" s="11" t="s">
        <v>107</v>
      </c>
      <c r="U17" s="64">
        <v>1212.9015873020001</v>
      </c>
      <c r="V17" s="32">
        <f>U46-U45</f>
        <v>55.822222221999709</v>
      </c>
      <c r="W17" s="22">
        <v>14</v>
      </c>
      <c r="X17" s="32">
        <f>U53-U51</f>
        <v>141.79410430899998</v>
      </c>
      <c r="Y17" s="22">
        <v>16</v>
      </c>
      <c r="Z17" s="32">
        <f t="shared" si="7"/>
        <v>192.75174603200003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39.464452759473041</v>
      </c>
      <c r="G18" s="13">
        <f t="shared" si="1"/>
        <v>35.910963988666246</v>
      </c>
      <c r="H18" s="37">
        <f t="shared" si="2"/>
        <v>9.8952753591585569</v>
      </c>
      <c r="I18" s="37"/>
      <c r="J18" s="11" t="s">
        <v>37</v>
      </c>
      <c r="K18" s="11" t="s">
        <v>58</v>
      </c>
      <c r="L18" s="19">
        <v>25</v>
      </c>
      <c r="M18" s="32">
        <f t="shared" si="3"/>
        <v>38.008888888999991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143.68870748299969</v>
      </c>
      <c r="T18" s="11" t="s">
        <v>108</v>
      </c>
      <c r="U18" s="64">
        <v>1271.053061224</v>
      </c>
      <c r="V18" s="32">
        <f>U49-U48</f>
        <v>38.008888888999991</v>
      </c>
      <c r="W18" s="22">
        <v>15</v>
      </c>
      <c r="X18" s="32">
        <f>U56-U54</f>
        <v>201.34312925099994</v>
      </c>
      <c r="Y18" s="22">
        <v>17</v>
      </c>
      <c r="Z18" s="32">
        <f t="shared" si="7"/>
        <v>143.68870748299969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70.997265347952393</v>
      </c>
      <c r="G19" s="25">
        <f t="shared" si="1"/>
        <v>59.87546549536701</v>
      </c>
      <c r="H19" s="41">
        <f t="shared" si="2"/>
        <v>18.574886659454791</v>
      </c>
      <c r="I19" s="37"/>
      <c r="J19" s="11" t="s">
        <v>37</v>
      </c>
      <c r="K19" s="61" t="s">
        <v>391</v>
      </c>
      <c r="L19" s="19">
        <v>36.5</v>
      </c>
      <c r="M19" s="32">
        <f t="shared" si="3"/>
        <v>30.846258503999707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141.79410430899998</v>
      </c>
      <c r="T19" s="11" t="s">
        <v>109</v>
      </c>
      <c r="U19" s="64">
        <v>1485.14829932</v>
      </c>
      <c r="V19" s="32">
        <f>U52-U51</f>
        <v>30.846258503999707</v>
      </c>
      <c r="W19" s="22">
        <v>16</v>
      </c>
      <c r="X19" s="32">
        <f>U59-U57</f>
        <v>61.55646258500019</v>
      </c>
      <c r="Y19" s="22">
        <v>18</v>
      </c>
      <c r="Z19" s="32">
        <f t="shared" si="7"/>
        <v>141.79410430899998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65.905209223106453</v>
      </c>
      <c r="G20" s="25">
        <f t="shared" si="1"/>
        <v>58.407754184348931</v>
      </c>
      <c r="H20" s="41">
        <f t="shared" si="2"/>
        <v>12.836403562262896</v>
      </c>
      <c r="I20" s="37"/>
      <c r="J20" s="11" t="s">
        <v>32</v>
      </c>
      <c r="K20" s="11" t="s">
        <v>59</v>
      </c>
      <c r="L20" s="19">
        <v>56</v>
      </c>
      <c r="M20" s="32">
        <f t="shared" si="3"/>
        <v>50.98231292499986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201.34312925099994</v>
      </c>
      <c r="T20" s="11" t="s">
        <v>110</v>
      </c>
      <c r="U20" s="64">
        <v>1489.8358276639999</v>
      </c>
      <c r="V20" s="32">
        <f>U55-U54</f>
        <v>50.98231292499986</v>
      </c>
      <c r="W20" s="22">
        <v>17</v>
      </c>
      <c r="X20" s="32">
        <f>U62-U60</f>
        <v>93.40081632700003</v>
      </c>
      <c r="Y20" s="22">
        <v>19</v>
      </c>
      <c r="Z20" s="32">
        <f t="shared" si="7"/>
        <v>201.34312925099994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81.895045004985988</v>
      </c>
      <c r="G21" s="25">
        <f t="shared" si="1"/>
        <v>73.103615949116289</v>
      </c>
      <c r="H21" s="41">
        <f t="shared" si="2"/>
        <v>12.025983861029482</v>
      </c>
      <c r="I21" s="37"/>
      <c r="J21" s="11" t="s">
        <v>37</v>
      </c>
      <c r="K21" s="11" t="s">
        <v>60</v>
      </c>
      <c r="L21" s="19">
        <v>34</v>
      </c>
      <c r="M21" s="32">
        <f t="shared" si="3"/>
        <v>24.909931973000312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61.55646258500019</v>
      </c>
      <c r="T21" s="11" t="s">
        <v>111</v>
      </c>
      <c r="U21" s="64">
        <v>1559.4768253970001</v>
      </c>
      <c r="V21" s="32">
        <f>U58-U57</f>
        <v>24.909931973000312</v>
      </c>
      <c r="W21" s="22">
        <v>18</v>
      </c>
      <c r="X21" s="32">
        <f>U65-U63</f>
        <v>274.82557823099978</v>
      </c>
      <c r="Y21" s="22">
        <v>20</v>
      </c>
      <c r="Z21" s="32">
        <f t="shared" si="7"/>
        <v>61.55646258500019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63.564046520078996</v>
      </c>
      <c r="G22" s="13">
        <f t="shared" si="1"/>
        <v>55.459943539086389</v>
      </c>
      <c r="H22" s="41">
        <f t="shared" si="2"/>
        <v>14.612533774545039</v>
      </c>
      <c r="I22" s="37"/>
      <c r="J22" s="11" t="s">
        <v>32</v>
      </c>
      <c r="K22" s="11" t="s">
        <v>61</v>
      </c>
      <c r="L22" s="19">
        <v>38.333300000000001</v>
      </c>
      <c r="M22" s="32">
        <f t="shared" si="3"/>
        <v>36.183945578000021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93.40081632700003</v>
      </c>
      <c r="T22" s="11" t="s">
        <v>112</v>
      </c>
      <c r="U22" s="64">
        <v>1749.313015873</v>
      </c>
      <c r="V22" s="32">
        <f>U61-U60</f>
        <v>36.183945578000021</v>
      </c>
      <c r="W22" s="22">
        <v>19</v>
      </c>
      <c r="X22" s="32">
        <f>U68-U66</f>
        <v>284.54603174600015</v>
      </c>
      <c r="Y22" s="22">
        <v>21</v>
      </c>
      <c r="Z22" s="32">
        <f t="shared" si="7"/>
        <v>93.40081632700003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39.697134608710392</v>
      </c>
      <c r="G23" s="13">
        <f t="shared" si="1"/>
        <v>36.35032832207154</v>
      </c>
      <c r="H23" s="37">
        <f t="shared" si="2"/>
        <v>9.207086816343022</v>
      </c>
      <c r="I23" s="37"/>
      <c r="J23" s="11" t="s">
        <v>37</v>
      </c>
      <c r="K23" s="11" t="s">
        <v>62</v>
      </c>
      <c r="L23" s="19">
        <v>36.5</v>
      </c>
      <c r="M23" s="32">
        <f t="shared" si="3"/>
        <v>55.167709749999631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274.82557823099978</v>
      </c>
      <c r="T23" s="11" t="s">
        <v>113</v>
      </c>
      <c r="U23" s="64">
        <v>1753.7219047619999</v>
      </c>
      <c r="V23" s="32">
        <f>U64-U63</f>
        <v>55.167709749999631</v>
      </c>
      <c r="W23" s="22">
        <v>20</v>
      </c>
      <c r="X23" s="32">
        <f>U71-U69</f>
        <v>100.66140589600036</v>
      </c>
      <c r="Y23" s="22">
        <v>22</v>
      </c>
      <c r="Z23" s="32">
        <f t="shared" si="7"/>
        <v>274.82557823099978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26.467473169049679</v>
      </c>
      <c r="G24" s="13">
        <f t="shared" si="1"/>
        <v>26.146911817211045</v>
      </c>
      <c r="H24" s="37">
        <f t="shared" si="2"/>
        <v>1.2260008144733436</v>
      </c>
      <c r="I24" s="37"/>
      <c r="J24" s="11" t="s">
        <v>37</v>
      </c>
      <c r="K24" s="11" t="s">
        <v>60</v>
      </c>
      <c r="L24" s="19">
        <v>34</v>
      </c>
      <c r="M24" s="32">
        <f t="shared" si="3"/>
        <v>77.075736961000075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284.54603174600015</v>
      </c>
      <c r="T24" s="11" t="s">
        <v>114</v>
      </c>
      <c r="U24" s="64">
        <v>1804.1730612240001</v>
      </c>
      <c r="V24" s="32">
        <f>U67-U66</f>
        <v>77.075736961000075</v>
      </c>
      <c r="W24" s="22">
        <v>21</v>
      </c>
      <c r="X24" s="32">
        <f>U74-U72</f>
        <v>184.16181405899988</v>
      </c>
      <c r="Y24" s="22">
        <v>23</v>
      </c>
      <c r="Z24" s="32">
        <f t="shared" si="7"/>
        <v>284.54603174600015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78.728577256396676</v>
      </c>
      <c r="G25" s="13">
        <f t="shared" si="1"/>
        <v>76.295377872376349</v>
      </c>
      <c r="H25" s="37">
        <f t="shared" si="2"/>
        <v>3.1891832138120857</v>
      </c>
      <c r="I25" s="37"/>
      <c r="J25" s="11" t="s">
        <v>37</v>
      </c>
      <c r="K25" s="11" t="s">
        <v>63</v>
      </c>
      <c r="L25" s="19">
        <v>35</v>
      </c>
      <c r="M25" s="32">
        <f t="shared" si="3"/>
        <v>26.673922902999948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100.66140589600036</v>
      </c>
      <c r="T25" s="11" t="s">
        <v>115</v>
      </c>
      <c r="U25" s="64">
        <v>1930.0426303849999</v>
      </c>
      <c r="V25" s="32">
        <f>U70-U69</f>
        <v>26.673922902999948</v>
      </c>
      <c r="W25" s="22">
        <v>22</v>
      </c>
      <c r="X25" s="32">
        <f>U77-U75</f>
        <v>257.63555555600033</v>
      </c>
      <c r="Y25" s="22">
        <v>24</v>
      </c>
      <c r="Z25" s="32">
        <f t="shared" si="7"/>
        <v>100.66140589600036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32.416639659579275</v>
      </c>
      <c r="G26" s="13">
        <f t="shared" si="1"/>
        <v>31.113909413187486</v>
      </c>
      <c r="H26" s="37">
        <f t="shared" si="2"/>
        <v>4.1869706216976805</v>
      </c>
      <c r="I26" s="37"/>
      <c r="J26" s="11" t="s">
        <v>37</v>
      </c>
      <c r="K26" s="11" t="s">
        <v>64</v>
      </c>
      <c r="L26" s="19">
        <v>37.5</v>
      </c>
      <c r="M26" s="32">
        <f t="shared" si="3"/>
        <v>69.408798185999331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184.16181405899988</v>
      </c>
      <c r="T26" s="11" t="s">
        <v>116</v>
      </c>
      <c r="U26" s="64">
        <v>1934.9159183669999</v>
      </c>
      <c r="V26" s="32">
        <f>U73-U72</f>
        <v>69.408798185999331</v>
      </c>
      <c r="W26" s="22">
        <v>23</v>
      </c>
      <c r="X26" s="2">
        <f>SUM(X2:X25)</f>
        <v>4895.9437641730001</v>
      </c>
      <c r="Z26" s="32">
        <f t="shared" si="7"/>
        <v>184.16181405899988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46.01077642163385</v>
      </c>
      <c r="G27" s="13">
        <f t="shared" si="1"/>
        <v>42.618341153666421</v>
      </c>
      <c r="H27" s="37">
        <f t="shared" si="2"/>
        <v>7.9600359285114513</v>
      </c>
      <c r="I27" s="37"/>
      <c r="J27" s="11" t="s">
        <v>37</v>
      </c>
      <c r="K27" s="11" t="s">
        <v>65</v>
      </c>
      <c r="L27" s="19">
        <v>90</v>
      </c>
      <c r="M27" s="32">
        <f t="shared" si="3"/>
        <v>117.36380952400032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257.63555555600033</v>
      </c>
      <c r="T27" s="11" t="s">
        <v>117</v>
      </c>
      <c r="U27" s="64">
        <v>1987.6165079370001</v>
      </c>
      <c r="V27" s="32">
        <f>U76-U75</f>
        <v>117.36380952400032</v>
      </c>
      <c r="W27" s="22">
        <v>24</v>
      </c>
      <c r="X27" s="32">
        <f t="shared" ref="X27:X32" si="8">U33-U32</f>
        <v>33.91274376399997</v>
      </c>
      <c r="Y27" s="22" t="s">
        <v>68</v>
      </c>
      <c r="Z27" s="32">
        <f t="shared" si="7"/>
        <v>257.63555555600033</v>
      </c>
      <c r="AA27" s="21">
        <v>24</v>
      </c>
      <c r="AC27" s="65"/>
    </row>
    <row r="28" spans="1:29" x14ac:dyDescent="0.3">
      <c r="T28" s="11" t="s">
        <v>118</v>
      </c>
      <c r="U28" s="64">
        <v>2119.537777778</v>
      </c>
      <c r="V28" s="32"/>
      <c r="X28" s="32">
        <f t="shared" si="8"/>
        <v>27.840725623999788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2123.1339682540001</v>
      </c>
      <c r="V29" s="32"/>
      <c r="X29" s="32">
        <f t="shared" si="8"/>
        <v>72.481088434999947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2169.0920634919999</v>
      </c>
      <c r="V30" s="32"/>
      <c r="X30" s="32">
        <f t="shared" si="8"/>
        <v>37.511836735000088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2366.8796371879998</v>
      </c>
      <c r="V31" s="32"/>
      <c r="X31" s="32">
        <f t="shared" si="8"/>
        <v>30.348480726000162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2370.4903401360002</v>
      </c>
      <c r="X32" s="32">
        <f t="shared" si="8"/>
        <v>89.002086167000016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2404.4030839000002</v>
      </c>
      <c r="X33" s="32"/>
      <c r="Z33" s="21"/>
      <c r="AC33" s="65"/>
    </row>
    <row r="34" spans="20:29" x14ac:dyDescent="0.3">
      <c r="T34" s="11" t="s">
        <v>124</v>
      </c>
      <c r="U34" s="64">
        <v>2432.243809524</v>
      </c>
      <c r="X34" s="22"/>
      <c r="Z34" s="21"/>
      <c r="AC34" s="65"/>
    </row>
    <row r="35" spans="20:29" x14ac:dyDescent="0.3">
      <c r="T35" s="11" t="s">
        <v>125</v>
      </c>
      <c r="U35" s="64">
        <v>2504.7248979589999</v>
      </c>
      <c r="X35" s="22"/>
      <c r="Z35" s="21"/>
      <c r="AC35" s="65"/>
    </row>
    <row r="36" spans="20:29" x14ac:dyDescent="0.3">
      <c r="T36" s="11" t="s">
        <v>126</v>
      </c>
      <c r="U36" s="64">
        <v>2542.236734694</v>
      </c>
      <c r="X36" s="22"/>
      <c r="Z36" s="21"/>
      <c r="AC36" s="65"/>
    </row>
    <row r="37" spans="20:29" x14ac:dyDescent="0.3">
      <c r="T37" s="11" t="s">
        <v>127</v>
      </c>
      <c r="U37" s="64">
        <v>2572.5852154200002</v>
      </c>
      <c r="X37" s="22"/>
      <c r="Z37" s="21"/>
      <c r="AC37" s="65"/>
    </row>
    <row r="38" spans="20:29" x14ac:dyDescent="0.3">
      <c r="T38" s="11" t="s">
        <v>128</v>
      </c>
      <c r="U38" s="64">
        <v>2661.5873015870002</v>
      </c>
      <c r="X38" s="22"/>
      <c r="Z38" s="21"/>
      <c r="AC38" s="65"/>
    </row>
    <row r="39" spans="20:29" x14ac:dyDescent="0.3">
      <c r="T39" s="11" t="s">
        <v>129</v>
      </c>
      <c r="U39" s="64">
        <v>2666.3009523810001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2711.36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2847.9796825399999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2851.9771428570002</v>
      </c>
      <c r="V42" s="32"/>
      <c r="X42" s="22"/>
      <c r="Z42" s="21"/>
      <c r="AC42" s="65"/>
    </row>
    <row r="43" spans="20:29" x14ac:dyDescent="0.3">
      <c r="T43" s="11" t="s">
        <v>133</v>
      </c>
      <c r="U43" s="68">
        <v>2883.890793651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3010.5498412699999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3014.0038095240002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3069.8260317459999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3206.7555555560002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3211.2609523810002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3249.2698412700001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3354.9496598639998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3358.8099773240001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3389.6562358279998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3500.6040816330001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3504.34829932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3555.3306122449999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3705.691428571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3709.7447619049999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3734.6546938780002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3771.3012244900001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3775.151020408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3811.334965986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3868.5518367350001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3872.4179591840002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3927.5856689339998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4147.243537415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4152.2938775510002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4229.3696145120002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4436.8399092970003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4440.569614512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4467.243537415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4541.2310204080004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4544.0870748300003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4613.4958730159997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4728.2488888890002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4731.9669841269997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4849.330793651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4989.602539683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Tabelle105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8.88671875" style="59" bestFit="1" customWidth="1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3.10937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40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274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49.068540183473644</v>
      </c>
      <c r="G2" s="13">
        <f t="shared" ref="G2:G27" si="1">Q2/R2*60</f>
        <v>47.505150636424737</v>
      </c>
      <c r="H2" s="41">
        <f t="shared" ref="H2:H27" si="2">(F2-G2)/G2*100</f>
        <v>3.290989558193659</v>
      </c>
      <c r="I2" s="37"/>
      <c r="J2" s="11" t="s">
        <v>37</v>
      </c>
      <c r="K2" s="61" t="s">
        <v>59</v>
      </c>
      <c r="L2" s="19">
        <v>28</v>
      </c>
      <c r="M2" s="32">
        <f t="shared" ref="M2:M27" si="3">V2</f>
        <v>34.237823129000006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344.80471655299999</v>
      </c>
      <c r="T2" s="11" t="s">
        <v>92</v>
      </c>
      <c r="U2" s="64">
        <v>1.0797278910000001</v>
      </c>
      <c r="V2" s="32">
        <f>U3-U2</f>
        <v>34.237823129000006</v>
      </c>
      <c r="W2" s="22">
        <v>1</v>
      </c>
      <c r="X2" s="32">
        <f>U4-U2</f>
        <v>344.80471655299999</v>
      </c>
      <c r="Y2" s="22">
        <v>1</v>
      </c>
      <c r="Z2" s="32">
        <f>X2</f>
        <v>344.80471655299999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61.631304790683849</v>
      </c>
      <c r="G3" s="13">
        <f t="shared" si="1"/>
        <v>55.937085097794466</v>
      </c>
      <c r="H3" s="41">
        <f t="shared" si="2"/>
        <v>10.179686129397366</v>
      </c>
      <c r="I3" s="37"/>
      <c r="J3" s="11" t="s">
        <v>32</v>
      </c>
      <c r="K3" s="61" t="s">
        <v>76</v>
      </c>
      <c r="L3" s="19">
        <v>44</v>
      </c>
      <c r="M3" s="32">
        <f t="shared" si="3"/>
        <v>42.835374149000017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109.22993197299996</v>
      </c>
      <c r="T3" s="11" t="s">
        <v>93</v>
      </c>
      <c r="U3" s="64">
        <v>35.317551020000003</v>
      </c>
      <c r="V3" s="32">
        <f>U6-U5</f>
        <v>42.835374149000017</v>
      </c>
      <c r="W3" s="22">
        <v>2</v>
      </c>
      <c r="X3" s="32">
        <f>U7-U5</f>
        <v>109.22993197299996</v>
      </c>
      <c r="Y3" s="22">
        <v>2</v>
      </c>
      <c r="Z3" s="32">
        <f t="shared" ref="Z3:Z11" si="5">X3</f>
        <v>109.22993197299996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42.227274513119312</v>
      </c>
      <c r="G4" s="13">
        <f t="shared" si="1"/>
        <v>42.844683383139476</v>
      </c>
      <c r="H4" s="37">
        <f t="shared" si="2"/>
        <v>-1.4410396372846823</v>
      </c>
      <c r="I4" s="37"/>
      <c r="J4" s="11" t="s">
        <v>39</v>
      </c>
      <c r="K4" s="61" t="s">
        <v>392</v>
      </c>
      <c r="L4" s="19">
        <v>32.5</v>
      </c>
      <c r="M4" s="32">
        <f t="shared" si="3"/>
        <v>46.178684806999968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153.34458049900002</v>
      </c>
      <c r="T4" s="11" t="s">
        <v>94</v>
      </c>
      <c r="U4" s="64">
        <v>345.884444444</v>
      </c>
      <c r="V4" s="32">
        <f>U9-U8</f>
        <v>46.178684806999968</v>
      </c>
      <c r="W4" s="22">
        <v>3</v>
      </c>
      <c r="X4" s="32">
        <f>U10-U8</f>
        <v>153.34458049900002</v>
      </c>
      <c r="Y4" s="22">
        <v>3</v>
      </c>
      <c r="Z4" s="32">
        <f t="shared" si="5"/>
        <v>153.34458049900002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156.36281588734289</v>
      </c>
      <c r="G5" s="13">
        <f t="shared" si="1"/>
        <v>147.60305099779453</v>
      </c>
      <c r="H5" s="37">
        <f t="shared" si="2"/>
        <v>5.9346773866342728</v>
      </c>
      <c r="I5" s="37"/>
      <c r="J5" s="11" t="s">
        <v>37</v>
      </c>
      <c r="K5" s="61" t="s">
        <v>386</v>
      </c>
      <c r="L5" s="19">
        <v>88</v>
      </c>
      <c r="M5" s="32">
        <f t="shared" si="3"/>
        <v>33.767619047000039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177.23210884299999</v>
      </c>
      <c r="T5" s="11" t="s">
        <v>95</v>
      </c>
      <c r="U5" s="64">
        <v>353.35510204100001</v>
      </c>
      <c r="V5" s="32">
        <f>U12-U11</f>
        <v>33.767619047000039</v>
      </c>
      <c r="W5" s="22">
        <v>4</v>
      </c>
      <c r="X5" s="32">
        <f>U13-U11</f>
        <v>177.23210884299999</v>
      </c>
      <c r="Y5" s="22">
        <v>4</v>
      </c>
      <c r="Z5" s="32">
        <f t="shared" si="5"/>
        <v>177.23210884299999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48.667919168756271</v>
      </c>
      <c r="G6" s="13">
        <f t="shared" si="1"/>
        <v>46.548048934574211</v>
      </c>
      <c r="H6" s="37">
        <f t="shared" si="2"/>
        <v>4.554154862992541</v>
      </c>
      <c r="I6" s="37"/>
      <c r="J6" s="11" t="s">
        <v>37</v>
      </c>
      <c r="K6" s="61" t="s">
        <v>387</v>
      </c>
      <c r="L6" s="19">
        <v>69</v>
      </c>
      <c r="M6" s="32">
        <f t="shared" si="3"/>
        <v>85.066303855000001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317.09170068000003</v>
      </c>
      <c r="T6" s="11" t="s">
        <v>96</v>
      </c>
      <c r="U6" s="64">
        <v>396.19047619000003</v>
      </c>
      <c r="V6" s="32">
        <f>U15-U14</f>
        <v>85.066303855000001</v>
      </c>
      <c r="W6" s="22">
        <v>5</v>
      </c>
      <c r="X6" s="32">
        <f>U16-U14</f>
        <v>317.09170068000003</v>
      </c>
      <c r="Y6" s="22">
        <v>5</v>
      </c>
      <c r="Z6" s="32">
        <f t="shared" si="5"/>
        <v>317.09170068000003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52.25922894965516</v>
      </c>
      <c r="G7" s="25">
        <f t="shared" si="1"/>
        <v>49.36763652286664</v>
      </c>
      <c r="H7" s="37">
        <f t="shared" si="2"/>
        <v>5.8572632405627951</v>
      </c>
      <c r="I7" s="37"/>
      <c r="J7" s="11" t="s">
        <v>37</v>
      </c>
      <c r="K7" s="61" t="s">
        <v>388</v>
      </c>
      <c r="L7" s="19">
        <v>39</v>
      </c>
      <c r="M7" s="32">
        <f t="shared" si="3"/>
        <v>44.776780044999896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218.76680272099998</v>
      </c>
      <c r="T7" s="11" t="s">
        <v>97</v>
      </c>
      <c r="U7" s="64">
        <v>462.58503401399997</v>
      </c>
      <c r="V7" s="32">
        <f>U18-U17</f>
        <v>44.776780044999896</v>
      </c>
      <c r="W7" s="22">
        <v>6</v>
      </c>
      <c r="X7" s="32">
        <f>U19-U17</f>
        <v>218.76680272099998</v>
      </c>
      <c r="Y7" s="22">
        <v>6</v>
      </c>
      <c r="Z7" s="32">
        <f t="shared" si="5"/>
        <v>218.76680272099998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40.245059865719256</v>
      </c>
      <c r="G8" s="25">
        <f t="shared" si="1"/>
        <v>39.16029874814901</v>
      </c>
      <c r="H8" s="37">
        <f t="shared" si="2"/>
        <v>2.7700532228996817</v>
      </c>
      <c r="I8" s="37"/>
      <c r="J8" s="11" t="s">
        <v>37</v>
      </c>
      <c r="K8" s="61" t="s">
        <v>389</v>
      </c>
      <c r="L8" s="19">
        <v>40</v>
      </c>
      <c r="M8" s="32">
        <f t="shared" si="3"/>
        <v>59.634648526000092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226.76027210899997</v>
      </c>
      <c r="T8" s="11" t="s">
        <v>98</v>
      </c>
      <c r="U8" s="64">
        <v>469.56553287999998</v>
      </c>
      <c r="V8" s="32">
        <f>U21-U20</f>
        <v>59.634648526000092</v>
      </c>
      <c r="W8" s="22">
        <v>7</v>
      </c>
      <c r="X8" s="32">
        <f>U22-U20</f>
        <v>226.76027210899997</v>
      </c>
      <c r="Y8" s="22">
        <v>7</v>
      </c>
      <c r="Z8" s="32">
        <f t="shared" si="5"/>
        <v>226.76027210899997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110.79425246964502</v>
      </c>
      <c r="G9" s="25">
        <f t="shared" si="1"/>
        <v>98.487344066583674</v>
      </c>
      <c r="H9" s="41">
        <f t="shared" si="2"/>
        <v>12.495928811666495</v>
      </c>
      <c r="I9" s="37"/>
      <c r="J9" s="11" t="s">
        <v>37</v>
      </c>
      <c r="K9" s="11" t="s">
        <v>40</v>
      </c>
      <c r="L9" s="19">
        <v>76</v>
      </c>
      <c r="M9" s="32">
        <f t="shared" si="3"/>
        <v>41.15736961399989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126.10757369599992</v>
      </c>
      <c r="T9" s="11" t="s">
        <v>99</v>
      </c>
      <c r="U9" s="64">
        <v>515.74421768699995</v>
      </c>
      <c r="V9" s="32">
        <f>U24-U23</f>
        <v>41.15736961399989</v>
      </c>
      <c r="W9" s="22">
        <v>8</v>
      </c>
      <c r="X9" s="32">
        <f>U25-U23</f>
        <v>126.10757369599992</v>
      </c>
      <c r="Y9" s="22">
        <v>8</v>
      </c>
      <c r="Z9" s="32">
        <f t="shared" si="5"/>
        <v>126.10757369599992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60.83174564346767</v>
      </c>
      <c r="G10" s="25">
        <f t="shared" si="1"/>
        <v>55.02603844253359</v>
      </c>
      <c r="H10" s="41">
        <f t="shared" si="2"/>
        <v>10.550836231827351</v>
      </c>
      <c r="I10" s="37"/>
      <c r="J10" s="11" t="s">
        <v>41</v>
      </c>
      <c r="K10" s="61" t="s">
        <v>388</v>
      </c>
      <c r="L10" s="19">
        <v>39</v>
      </c>
      <c r="M10" s="32">
        <f t="shared" si="3"/>
        <v>38.466757369000106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140.66068027200004</v>
      </c>
      <c r="T10" s="11" t="s">
        <v>100</v>
      </c>
      <c r="U10" s="64">
        <v>622.91011337899999</v>
      </c>
      <c r="V10" s="32">
        <f>U27-U26</f>
        <v>38.466757369000106</v>
      </c>
      <c r="W10" s="22">
        <v>9</v>
      </c>
      <c r="X10" s="32">
        <f>U28-U26</f>
        <v>140.66068027200004</v>
      </c>
      <c r="Y10" s="22">
        <v>9</v>
      </c>
      <c r="Z10" s="32">
        <f t="shared" si="5"/>
        <v>140.66068027200004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38.71655518433284</v>
      </c>
      <c r="G11" s="25">
        <f t="shared" si="1"/>
        <v>39.255030822579698</v>
      </c>
      <c r="H11" s="37">
        <f t="shared" si="2"/>
        <v>-1.3717366334027283</v>
      </c>
      <c r="I11" s="37"/>
      <c r="J11" s="11" t="s">
        <v>37</v>
      </c>
      <c r="K11" s="61" t="s">
        <v>59</v>
      </c>
      <c r="L11" s="19">
        <v>28</v>
      </c>
      <c r="M11" s="32">
        <f t="shared" si="3"/>
        <v>43.392290249000098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204.81451247200016</v>
      </c>
      <c r="T11" s="11" t="s">
        <v>101</v>
      </c>
      <c r="U11" s="64">
        <v>631.62340136099999</v>
      </c>
      <c r="V11" s="32">
        <f>U30-U29</f>
        <v>43.392290249000098</v>
      </c>
      <c r="W11" s="22">
        <v>10</v>
      </c>
      <c r="X11" s="32">
        <f>U31-U29</f>
        <v>204.81451247200016</v>
      </c>
      <c r="Y11" s="22">
        <v>10</v>
      </c>
      <c r="Z11" s="32">
        <f t="shared" si="5"/>
        <v>204.81451247200016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52.262979684872754</v>
      </c>
      <c r="G12" s="25">
        <f t="shared" si="1"/>
        <v>50.73671355456586</v>
      </c>
      <c r="H12" s="37">
        <f t="shared" si="2"/>
        <v>3.0082085010599653</v>
      </c>
      <c r="I12" s="37"/>
      <c r="J12" s="11" t="s">
        <v>32</v>
      </c>
      <c r="K12" s="39" t="s">
        <v>172</v>
      </c>
      <c r="L12" s="19">
        <v>28</v>
      </c>
      <c r="M12" s="32">
        <f t="shared" si="3"/>
        <v>32.145124715999827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68.195192743000007</v>
      </c>
      <c r="T12" s="11" t="s">
        <v>102</v>
      </c>
      <c r="U12" s="64">
        <v>665.39102040800003</v>
      </c>
      <c r="V12" s="32">
        <f>U33-U32</f>
        <v>32.145124715999827</v>
      </c>
      <c r="W12" s="22" t="s">
        <v>68</v>
      </c>
      <c r="X12" s="32">
        <f>U38-U32</f>
        <v>268.7274376409996</v>
      </c>
      <c r="Y12" s="22">
        <v>11</v>
      </c>
      <c r="Z12" s="32">
        <f>V12+X30</f>
        <v>68.195192743000007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60.502240113075516</v>
      </c>
      <c r="G13" s="25">
        <f t="shared" si="1"/>
        <v>59.747660777818233</v>
      </c>
      <c r="H13" s="37">
        <f t="shared" si="2"/>
        <v>1.2629437294010784</v>
      </c>
      <c r="I13" s="37"/>
      <c r="J13" s="11" t="s">
        <v>32</v>
      </c>
      <c r="K13" s="39" t="s">
        <v>174</v>
      </c>
      <c r="L13" s="19">
        <v>24.3333333</v>
      </c>
      <c r="M13" s="32">
        <f t="shared" si="3"/>
        <v>24.131337869000163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48.872199547000037</v>
      </c>
      <c r="T13" s="11" t="s">
        <v>103</v>
      </c>
      <c r="U13" s="64">
        <v>808.85551020399998</v>
      </c>
      <c r="V13" s="32">
        <f>U34-U33</f>
        <v>24.131337869000163</v>
      </c>
      <c r="W13" s="22" t="s">
        <v>42</v>
      </c>
      <c r="X13" s="32">
        <f>U41-U39</f>
        <v>164.3392290249999</v>
      </c>
      <c r="Y13" s="22">
        <v>12</v>
      </c>
      <c r="Z13" s="32">
        <f>V13+X31</f>
        <v>48.872199547000037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31.193655584191042</v>
      </c>
      <c r="G14" s="25">
        <f t="shared" si="1"/>
        <v>27.693516708897114</v>
      </c>
      <c r="H14" s="41">
        <f t="shared" si="2"/>
        <v>12.638838584806514</v>
      </c>
      <c r="I14" s="37"/>
      <c r="J14" s="11" t="s">
        <v>37</v>
      </c>
      <c r="K14" s="39" t="s">
        <v>173</v>
      </c>
      <c r="L14" s="19">
        <v>34</v>
      </c>
      <c r="M14" s="32">
        <f t="shared" si="3"/>
        <v>65.397913831999631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151.66004535099955</v>
      </c>
      <c r="T14" s="11" t="s">
        <v>104</v>
      </c>
      <c r="U14" s="64">
        <v>817.50494331100003</v>
      </c>
      <c r="V14" s="32">
        <f>U35-U34</f>
        <v>65.397913831999631</v>
      </c>
      <c r="W14" s="22" t="s">
        <v>43</v>
      </c>
      <c r="X14" s="32">
        <f>U44-U42</f>
        <v>131.10131519300012</v>
      </c>
      <c r="Y14" s="22">
        <v>13</v>
      </c>
      <c r="Z14" s="32">
        <f>V14+X32</f>
        <v>151.66004535099955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36.833110608475991</v>
      </c>
      <c r="G15" s="25">
        <f t="shared" si="1"/>
        <v>35.049452490274049</v>
      </c>
      <c r="H15" s="37">
        <f t="shared" si="2"/>
        <v>5.0889756942619657</v>
      </c>
      <c r="I15" s="37"/>
      <c r="J15" s="11" t="s">
        <v>37</v>
      </c>
      <c r="K15" s="61" t="s">
        <v>388</v>
      </c>
      <c r="L15" s="19">
        <v>26</v>
      </c>
      <c r="M15" s="32">
        <f t="shared" si="3"/>
        <v>42.353197278999687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164.3392290249999</v>
      </c>
      <c r="T15" s="11" t="s">
        <v>105</v>
      </c>
      <c r="U15" s="64">
        <v>902.57124716600003</v>
      </c>
      <c r="V15" s="32">
        <f>U40-U39</f>
        <v>42.353197278999687</v>
      </c>
      <c r="W15" s="22">
        <v>12</v>
      </c>
      <c r="X15" s="32">
        <f>U47-U45</f>
        <v>182.88907029399979</v>
      </c>
      <c r="Y15" s="22">
        <v>14</v>
      </c>
      <c r="Z15" s="32">
        <f t="shared" ref="Z15:Z27" si="7">X13</f>
        <v>164.3392290249999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90.227369769728256</v>
      </c>
      <c r="G16" s="25">
        <f t="shared" si="1"/>
        <v>85.43008118196208</v>
      </c>
      <c r="H16" s="37">
        <f t="shared" si="2"/>
        <v>5.615455962810306</v>
      </c>
      <c r="I16" s="37"/>
      <c r="J16" s="11" t="s">
        <v>32</v>
      </c>
      <c r="K16" s="61" t="s">
        <v>387</v>
      </c>
      <c r="L16" s="19">
        <v>46</v>
      </c>
      <c r="M16" s="32">
        <f t="shared" si="3"/>
        <v>30.589387755000189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131.10131519300012</v>
      </c>
      <c r="T16" s="11" t="s">
        <v>106</v>
      </c>
      <c r="U16" s="64">
        <v>1134.5966439910001</v>
      </c>
      <c r="V16" s="32">
        <f>U43-U42</f>
        <v>30.589387755000189</v>
      </c>
      <c r="W16" s="22">
        <v>13</v>
      </c>
      <c r="X16" s="32">
        <f>U50-U48</f>
        <v>125.50820861700004</v>
      </c>
      <c r="Y16" s="22">
        <v>15</v>
      </c>
      <c r="Z16" s="32">
        <f t="shared" si="7"/>
        <v>131.10131519300012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44.099850191685221</v>
      </c>
      <c r="G17" s="13">
        <f t="shared" si="1"/>
        <v>43.05888803163959</v>
      </c>
      <c r="H17" s="37">
        <f t="shared" si="2"/>
        <v>2.4175314496759261</v>
      </c>
      <c r="I17" s="37"/>
      <c r="J17" s="11" t="s">
        <v>37</v>
      </c>
      <c r="K17" s="61" t="s">
        <v>390</v>
      </c>
      <c r="L17" s="19">
        <v>39.25</v>
      </c>
      <c r="M17" s="32">
        <f t="shared" si="3"/>
        <v>53.401541950000137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182.88907029399979</v>
      </c>
      <c r="T17" s="11" t="s">
        <v>107</v>
      </c>
      <c r="U17" s="64">
        <v>1141.864489796</v>
      </c>
      <c r="V17" s="32">
        <f>U46-U45</f>
        <v>53.401541950000137</v>
      </c>
      <c r="W17" s="22">
        <v>14</v>
      </c>
      <c r="X17" s="32">
        <f>U53-U51</f>
        <v>135.39265306100015</v>
      </c>
      <c r="Y17" s="22">
        <v>16</v>
      </c>
      <c r="Z17" s="32">
        <f t="shared" si="7"/>
        <v>182.88907029399979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48.073009929292517</v>
      </c>
      <c r="G18" s="13">
        <f t="shared" si="1"/>
        <v>41.112848767893894</v>
      </c>
      <c r="H18" s="41">
        <f t="shared" si="2"/>
        <v>16.92940618319302</v>
      </c>
      <c r="I18" s="37"/>
      <c r="J18" s="11" t="s">
        <v>37</v>
      </c>
      <c r="K18" s="11" t="s">
        <v>58</v>
      </c>
      <c r="L18" s="19">
        <v>25</v>
      </c>
      <c r="M18" s="32">
        <f t="shared" si="3"/>
        <v>31.202539682999941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125.50820861700004</v>
      </c>
      <c r="T18" s="11" t="s">
        <v>108</v>
      </c>
      <c r="U18" s="64">
        <v>1186.6412698409999</v>
      </c>
      <c r="V18" s="32">
        <f>U49-U48</f>
        <v>31.202539682999941</v>
      </c>
      <c r="W18" s="22">
        <v>15</v>
      </c>
      <c r="X18" s="32">
        <f>U56-U54</f>
        <v>210.42793650800013</v>
      </c>
      <c r="Y18" s="22">
        <v>17</v>
      </c>
      <c r="Z18" s="32">
        <f t="shared" si="7"/>
        <v>125.50820861700004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61.684388284125546</v>
      </c>
      <c r="G19" s="25">
        <f t="shared" si="1"/>
        <v>62.706415806586634</v>
      </c>
      <c r="H19" s="37">
        <f t="shared" si="2"/>
        <v>-1.6298611702085741</v>
      </c>
      <c r="I19" s="37"/>
      <c r="J19" s="11" t="s">
        <v>37</v>
      </c>
      <c r="K19" s="61" t="s">
        <v>391</v>
      </c>
      <c r="L19" s="19">
        <v>36.5</v>
      </c>
      <c r="M19" s="32">
        <f t="shared" si="3"/>
        <v>35.503310657999918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135.39265306100015</v>
      </c>
      <c r="T19" s="11" t="s">
        <v>109</v>
      </c>
      <c r="U19" s="64">
        <v>1360.631292517</v>
      </c>
      <c r="V19" s="32">
        <f>U52-U51</f>
        <v>35.503310657999918</v>
      </c>
      <c r="W19" s="22">
        <v>16</v>
      </c>
      <c r="X19" s="32">
        <f>U59-U57</f>
        <v>52.192653060999874</v>
      </c>
      <c r="Y19" s="22">
        <v>18</v>
      </c>
      <c r="Z19" s="32">
        <f t="shared" si="7"/>
        <v>135.39265306100015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60.863564668626836</v>
      </c>
      <c r="G20" s="25">
        <f t="shared" si="1"/>
        <v>55.886115670544079</v>
      </c>
      <c r="H20" s="37">
        <f t="shared" si="2"/>
        <v>8.9064143005133261</v>
      </c>
      <c r="I20" s="37"/>
      <c r="J20" s="11" t="s">
        <v>32</v>
      </c>
      <c r="K20" s="11" t="s">
        <v>59</v>
      </c>
      <c r="L20" s="19">
        <v>56</v>
      </c>
      <c r="M20" s="32">
        <f t="shared" si="3"/>
        <v>55.20544217700035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210.42793650800013</v>
      </c>
      <c r="T20" s="11" t="s">
        <v>110</v>
      </c>
      <c r="U20" s="64">
        <v>1366.0589569159999</v>
      </c>
      <c r="V20" s="32">
        <f>U55-U54</f>
        <v>55.20544217700035</v>
      </c>
      <c r="W20" s="22">
        <v>17</v>
      </c>
      <c r="X20" s="32">
        <f>U62-U60</f>
        <v>70.073469387999921</v>
      </c>
      <c r="Y20" s="22">
        <v>19</v>
      </c>
      <c r="Z20" s="32">
        <f t="shared" si="7"/>
        <v>210.42793650800013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89.301029162073149</v>
      </c>
      <c r="G21" s="25">
        <f t="shared" si="1"/>
        <v>86.219031531902573</v>
      </c>
      <c r="H21" s="37">
        <f t="shared" si="2"/>
        <v>3.574614067695927</v>
      </c>
      <c r="I21" s="37"/>
      <c r="J21" s="11" t="s">
        <v>37</v>
      </c>
      <c r="K21" s="11" t="s">
        <v>60</v>
      </c>
      <c r="L21" s="19">
        <v>34</v>
      </c>
      <c r="M21" s="32">
        <f t="shared" si="3"/>
        <v>22.84408163199987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52.192653060999874</v>
      </c>
      <c r="T21" s="11" t="s">
        <v>111</v>
      </c>
      <c r="U21" s="64">
        <v>1425.693605442</v>
      </c>
      <c r="V21" s="32">
        <f>U58-U57</f>
        <v>22.84408163199987</v>
      </c>
      <c r="W21" s="22">
        <v>18</v>
      </c>
      <c r="X21" s="32">
        <f>U65-U63</f>
        <v>257.2596825390001</v>
      </c>
      <c r="Y21" s="22">
        <v>20</v>
      </c>
      <c r="Z21" s="32">
        <f t="shared" si="7"/>
        <v>52.192653060999874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81.014306548770975</v>
      </c>
      <c r="G22" s="13">
        <f t="shared" si="1"/>
        <v>73.922470875790196</v>
      </c>
      <c r="H22" s="41">
        <f t="shared" si="2"/>
        <v>9.5936128608268341</v>
      </c>
      <c r="I22" s="37"/>
      <c r="J22" s="11" t="s">
        <v>32</v>
      </c>
      <c r="K22" s="11" t="s">
        <v>61</v>
      </c>
      <c r="L22" s="19">
        <v>38.333300000000001</v>
      </c>
      <c r="M22" s="32">
        <f t="shared" si="3"/>
        <v>28.390022675999717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70.073469387999921</v>
      </c>
      <c r="T22" s="11" t="s">
        <v>112</v>
      </c>
      <c r="U22" s="64">
        <v>1592.8192290249999</v>
      </c>
      <c r="V22" s="32">
        <f>U61-U60</f>
        <v>28.390022675999717</v>
      </c>
      <c r="W22" s="22">
        <v>19</v>
      </c>
      <c r="X22" s="32">
        <f>U68-U66</f>
        <v>260.80362811799978</v>
      </c>
      <c r="Y22" s="22">
        <v>21</v>
      </c>
      <c r="Z22" s="32">
        <f t="shared" si="7"/>
        <v>70.073469387999921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41.871444922952755</v>
      </c>
      <c r="G23" s="13">
        <f t="shared" si="1"/>
        <v>38.832357645024828</v>
      </c>
      <c r="H23" s="37">
        <f t="shared" si="2"/>
        <v>7.8261724557362591</v>
      </c>
      <c r="I23" s="37"/>
      <c r="J23" s="11" t="s">
        <v>37</v>
      </c>
      <c r="K23" s="11" t="s">
        <v>62</v>
      </c>
      <c r="L23" s="19">
        <v>36.5</v>
      </c>
      <c r="M23" s="32">
        <f t="shared" si="3"/>
        <v>52.30294784500029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257.2596825390001</v>
      </c>
      <c r="T23" s="11" t="s">
        <v>113</v>
      </c>
      <c r="U23" s="64">
        <v>1598.2875283450001</v>
      </c>
      <c r="V23" s="32">
        <f>U64-U63</f>
        <v>52.30294784500029</v>
      </c>
      <c r="W23" s="22">
        <v>20</v>
      </c>
      <c r="X23" s="32">
        <f>U71-U69</f>
        <v>82.878548752999905</v>
      </c>
      <c r="Y23" s="22">
        <v>22</v>
      </c>
      <c r="Z23" s="32">
        <f t="shared" si="7"/>
        <v>257.2596825390001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27.610141027883554</v>
      </c>
      <c r="G24" s="13">
        <f t="shared" si="1"/>
        <v>28.527210505805524</v>
      </c>
      <c r="H24" s="37">
        <f t="shared" si="2"/>
        <v>-3.2147183747087325</v>
      </c>
      <c r="I24" s="37"/>
      <c r="J24" s="11" t="s">
        <v>37</v>
      </c>
      <c r="K24" s="11" t="s">
        <v>60</v>
      </c>
      <c r="L24" s="19">
        <v>34</v>
      </c>
      <c r="M24" s="32">
        <f t="shared" si="3"/>
        <v>73.88589569099986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260.80362811799978</v>
      </c>
      <c r="T24" s="11" t="s">
        <v>114</v>
      </c>
      <c r="U24" s="64">
        <v>1639.4448979589999</v>
      </c>
      <c r="V24" s="32">
        <f>U67-U66</f>
        <v>73.88589569099986</v>
      </c>
      <c r="W24" s="22">
        <v>21</v>
      </c>
      <c r="X24" s="32">
        <f>U74-U72</f>
        <v>176.38748299300005</v>
      </c>
      <c r="Y24" s="22">
        <v>23</v>
      </c>
      <c r="Z24" s="32">
        <f t="shared" si="7"/>
        <v>260.80362811799978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95.717368654892184</v>
      </c>
      <c r="G25" s="13">
        <f t="shared" si="1"/>
        <v>92.665715261115892</v>
      </c>
      <c r="H25" s="37">
        <f t="shared" si="2"/>
        <v>3.2931849553821091</v>
      </c>
      <c r="I25" s="37"/>
      <c r="J25" s="11" t="s">
        <v>37</v>
      </c>
      <c r="K25" s="11" t="s">
        <v>63</v>
      </c>
      <c r="L25" s="19">
        <v>35</v>
      </c>
      <c r="M25" s="32">
        <f t="shared" si="3"/>
        <v>21.93959183700008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82.878548752999905</v>
      </c>
      <c r="T25" s="11" t="s">
        <v>115</v>
      </c>
      <c r="U25" s="64">
        <v>1724.395102041</v>
      </c>
      <c r="V25" s="32">
        <f>U70-U69</f>
        <v>21.93959183700008</v>
      </c>
      <c r="W25" s="22">
        <v>22</v>
      </c>
      <c r="X25" s="32">
        <f>U77-U75</f>
        <v>215.00081632700039</v>
      </c>
      <c r="Y25" s="22">
        <v>24</v>
      </c>
      <c r="Z25" s="32">
        <f t="shared" si="7"/>
        <v>82.878548752999905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34.052815238405508</v>
      </c>
      <c r="G26" s="13">
        <f t="shared" si="1"/>
        <v>32.485264275965633</v>
      </c>
      <c r="H26" s="37">
        <f t="shared" si="2"/>
        <v>4.8254216100055984</v>
      </c>
      <c r="I26" s="37"/>
      <c r="J26" s="11" t="s">
        <v>37</v>
      </c>
      <c r="K26" s="11" t="s">
        <v>64</v>
      </c>
      <c r="L26" s="19">
        <v>37.5</v>
      </c>
      <c r="M26" s="32">
        <f t="shared" si="3"/>
        <v>66.073832199999742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176.38748299300005</v>
      </c>
      <c r="T26" s="11" t="s">
        <v>116</v>
      </c>
      <c r="U26" s="64">
        <v>1734.002358277</v>
      </c>
      <c r="V26" s="32">
        <f>U73-U72</f>
        <v>66.073832199999742</v>
      </c>
      <c r="W26" s="22">
        <v>23</v>
      </c>
      <c r="X26" s="2">
        <f>SUM(X2:X25)</f>
        <v>4351.7950113359993</v>
      </c>
      <c r="Z26" s="32">
        <f t="shared" si="7"/>
        <v>176.38748299300005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52.545966136099743</v>
      </c>
      <c r="G27" s="13">
        <f t="shared" si="1"/>
        <v>51.069573537340574</v>
      </c>
      <c r="H27" s="37">
        <f t="shared" si="2"/>
        <v>2.8909436607683325</v>
      </c>
      <c r="I27" s="37"/>
      <c r="J27" s="11" t="s">
        <v>37</v>
      </c>
      <c r="K27" s="11" t="s">
        <v>65</v>
      </c>
      <c r="L27" s="19">
        <v>90</v>
      </c>
      <c r="M27" s="32">
        <f t="shared" si="3"/>
        <v>102.76716553300048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215.00081632700039</v>
      </c>
      <c r="T27" s="11" t="s">
        <v>117</v>
      </c>
      <c r="U27" s="64">
        <v>1772.4691156460001</v>
      </c>
      <c r="V27" s="32">
        <f>U76-U75</f>
        <v>102.76716553300048</v>
      </c>
      <c r="W27" s="22">
        <v>24</v>
      </c>
      <c r="X27" s="32">
        <f t="shared" ref="X27:X32" si="8">U33-U32</f>
        <v>32.145124715999827</v>
      </c>
      <c r="Y27" s="22" t="s">
        <v>68</v>
      </c>
      <c r="Z27" s="32">
        <f t="shared" si="7"/>
        <v>215.00081632700039</v>
      </c>
      <c r="AA27" s="21">
        <v>24</v>
      </c>
      <c r="AC27" s="65"/>
    </row>
    <row r="28" spans="1:29" x14ac:dyDescent="0.3">
      <c r="I28" s="25"/>
      <c r="T28" s="11" t="s">
        <v>118</v>
      </c>
      <c r="U28" s="64">
        <v>1874.663038549</v>
      </c>
      <c r="V28" s="32"/>
      <c r="X28" s="32">
        <f t="shared" si="8"/>
        <v>24.131337869000163</v>
      </c>
      <c r="Y28" s="22" t="s">
        <v>42</v>
      </c>
      <c r="Z28" s="21"/>
      <c r="AC28" s="65"/>
    </row>
    <row r="29" spans="1:29" x14ac:dyDescent="0.3">
      <c r="I29" s="25"/>
      <c r="T29" s="11" t="s">
        <v>119</v>
      </c>
      <c r="U29" s="64">
        <v>1882.441723356</v>
      </c>
      <c r="V29" s="32"/>
      <c r="X29" s="32">
        <f t="shared" si="8"/>
        <v>65.397913831999631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1925.8340136050001</v>
      </c>
      <c r="V30" s="32"/>
      <c r="X30" s="32">
        <f t="shared" si="8"/>
        <v>36.050068027000179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2087.2562358280002</v>
      </c>
      <c r="V31" s="32"/>
      <c r="X31" s="32">
        <f t="shared" si="8"/>
        <v>24.740861677999874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2095.7605442180002</v>
      </c>
      <c r="X32" s="32">
        <f t="shared" si="8"/>
        <v>86.262131518999922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2127.905668934</v>
      </c>
      <c r="X33" s="32"/>
      <c r="Z33" s="21"/>
      <c r="AC33" s="65"/>
    </row>
    <row r="34" spans="20:29" x14ac:dyDescent="0.3">
      <c r="T34" s="11" t="s">
        <v>124</v>
      </c>
      <c r="U34" s="64">
        <v>2152.0370068030002</v>
      </c>
      <c r="X34" s="22"/>
      <c r="Z34" s="21"/>
      <c r="AC34" s="65"/>
    </row>
    <row r="35" spans="20:29" x14ac:dyDescent="0.3">
      <c r="T35" s="11" t="s">
        <v>125</v>
      </c>
      <c r="U35" s="64">
        <v>2217.4349206349998</v>
      </c>
      <c r="X35" s="22"/>
      <c r="Z35" s="21"/>
      <c r="AC35" s="65"/>
    </row>
    <row r="36" spans="20:29" x14ac:dyDescent="0.3">
      <c r="T36" s="11" t="s">
        <v>126</v>
      </c>
      <c r="U36" s="64">
        <v>2253.484988662</v>
      </c>
      <c r="X36" s="22"/>
      <c r="Z36" s="21"/>
      <c r="AC36" s="65"/>
    </row>
    <row r="37" spans="20:29" x14ac:dyDescent="0.3">
      <c r="T37" s="11" t="s">
        <v>127</v>
      </c>
      <c r="U37" s="64">
        <v>2278.2258503399999</v>
      </c>
      <c r="X37" s="22"/>
      <c r="Z37" s="21"/>
      <c r="AC37" s="65"/>
    </row>
    <row r="38" spans="20:29" x14ac:dyDescent="0.3">
      <c r="T38" s="11" t="s">
        <v>128</v>
      </c>
      <c r="U38" s="64">
        <v>2364.4879818589998</v>
      </c>
      <c r="X38" s="22"/>
      <c r="Z38" s="21"/>
      <c r="AC38" s="65"/>
    </row>
    <row r="39" spans="20:29" x14ac:dyDescent="0.3">
      <c r="T39" s="11" t="s">
        <v>129</v>
      </c>
      <c r="U39" s="64">
        <v>2369.9795011340002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2412.3326984129999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2534.3187301590001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2544.2917006799998</v>
      </c>
      <c r="V42" s="32"/>
      <c r="X42" s="22"/>
      <c r="Z42" s="21"/>
      <c r="AC42" s="65"/>
    </row>
    <row r="43" spans="20:29" x14ac:dyDescent="0.3">
      <c r="T43" s="11" t="s">
        <v>133</v>
      </c>
      <c r="U43" s="68">
        <v>2574.881088435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2675.393015873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2683.6215873020001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2737.0231292520002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2866.5106575959999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2871.9092970520001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2903.111836735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2997.4175056690001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2998.9093877549999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3034.4126984129998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3134.302040816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3142.7628117909999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3197.9682539680002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3353.190748299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3359.085714286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3381.9297959179999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3411.2783673469999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3414.1532879820002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3442.5433106579999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3484.2267573700001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3492.0199546489998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3544.3229024940001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3749.2796371879999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3757.7433106580002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3831.629206349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4018.5469387759999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4023.3730612240001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4045.3126530610002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4106.251609977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4113.7458503400003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4179.81968254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4290.1333333330003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4299.1441269839997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4401.9112925170002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4514.1449433110001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Tabelle93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0.77734375" style="9" bestFit="1" customWidth="1"/>
    <col min="22" max="22" width="10" style="9" bestFit="1" customWidth="1"/>
    <col min="23" max="23" width="4.109375" style="9" bestFit="1" customWidth="1"/>
    <col min="24" max="24" width="10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242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242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51.027042515606084</v>
      </c>
      <c r="G2" s="13">
        <f t="shared" ref="G2:G27" si="1">Q2/R2*60</f>
        <v>49.763430845278307</v>
      </c>
      <c r="H2" s="37">
        <f t="shared" ref="H2:H27" si="2">(F2-G2)/G2*100</f>
        <v>2.5392374457792664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32.923718819999998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329.157369614</v>
      </c>
      <c r="T2" s="11" t="s">
        <v>92</v>
      </c>
      <c r="U2" s="66">
        <v>4.1607256240000003</v>
      </c>
      <c r="V2" s="32">
        <f>U3-U2</f>
        <v>32.923718819999998</v>
      </c>
      <c r="W2" s="22">
        <v>1</v>
      </c>
      <c r="X2" s="32">
        <f>U4-U2</f>
        <v>329.157369614</v>
      </c>
      <c r="Y2" s="22">
        <v>1</v>
      </c>
      <c r="Z2" s="32">
        <f>X2</f>
        <v>329.157369614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68.304302167379831</v>
      </c>
      <c r="G3" s="13">
        <f t="shared" si="1"/>
        <v>62.0610718817547</v>
      </c>
      <c r="H3" s="41">
        <f t="shared" si="2"/>
        <v>10.059817042026589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38.650566893000018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98.45147392299998</v>
      </c>
      <c r="T3" s="11" t="s">
        <v>93</v>
      </c>
      <c r="U3" s="66">
        <v>37.084444443999999</v>
      </c>
      <c r="V3" s="32">
        <f>U6-U5</f>
        <v>38.650566893000018</v>
      </c>
      <c r="W3" s="22">
        <v>2</v>
      </c>
      <c r="X3" s="32">
        <f>U7-U5</f>
        <v>98.45147392299998</v>
      </c>
      <c r="Y3" s="22">
        <v>2</v>
      </c>
      <c r="Z3" s="32">
        <f t="shared" ref="Z3:Z11" si="5">X3</f>
        <v>98.45147392299998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47.611639175905871</v>
      </c>
      <c r="G4" s="13">
        <f t="shared" si="1"/>
        <v>46.845222744923632</v>
      </c>
      <c r="H4" s="37">
        <f t="shared" si="2"/>
        <v>1.6360610240993938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40.956371881999985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140.24909297100004</v>
      </c>
      <c r="T4" s="11" t="s">
        <v>94</v>
      </c>
      <c r="U4" s="66">
        <v>333.31809523800001</v>
      </c>
      <c r="V4" s="32">
        <f>U9-U8</f>
        <v>40.956371881999985</v>
      </c>
      <c r="W4" s="22">
        <v>3</v>
      </c>
      <c r="X4" s="32">
        <f>U10-U8</f>
        <v>140.24909297100004</v>
      </c>
      <c r="Y4" s="22">
        <v>3</v>
      </c>
      <c r="Z4" s="32">
        <f t="shared" si="5"/>
        <v>140.24909297100004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157.53324565191565</v>
      </c>
      <c r="G5" s="13">
        <f t="shared" si="1"/>
        <v>149.41857031379556</v>
      </c>
      <c r="H5" s="37">
        <f t="shared" si="2"/>
        <v>5.4308345482615561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33.516734694000093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175.07863945600002</v>
      </c>
      <c r="T5" s="11" t="s">
        <v>95</v>
      </c>
      <c r="U5" s="66">
        <v>337.862358277</v>
      </c>
      <c r="V5" s="32">
        <f>U12-U11</f>
        <v>33.516734694000093</v>
      </c>
      <c r="W5" s="22">
        <v>4</v>
      </c>
      <c r="X5" s="32">
        <f>U13-U11</f>
        <v>175.07863945600002</v>
      </c>
      <c r="Y5" s="22">
        <v>4</v>
      </c>
      <c r="Z5" s="32">
        <f t="shared" si="5"/>
        <v>175.07863945600002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57.573108709129251</v>
      </c>
      <c r="G6" s="13">
        <f t="shared" si="1"/>
        <v>54.117447521634809</v>
      </c>
      <c r="H6" s="37">
        <f t="shared" si="2"/>
        <v>6.385484433856484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71.908571428999949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272.74013605499999</v>
      </c>
      <c r="T6" s="11" t="s">
        <v>96</v>
      </c>
      <c r="U6" s="66">
        <v>376.51292517000002</v>
      </c>
      <c r="V6" s="32">
        <f>U15-U14</f>
        <v>71.908571428999949</v>
      </c>
      <c r="W6" s="22">
        <v>5</v>
      </c>
      <c r="X6" s="32">
        <f>U16-U14</f>
        <v>272.74013605499999</v>
      </c>
      <c r="Y6" s="22">
        <v>5</v>
      </c>
      <c r="Z6" s="32">
        <f t="shared" si="5"/>
        <v>272.74013605499999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47.648466849092102</v>
      </c>
      <c r="G7" s="25">
        <f t="shared" si="1"/>
        <v>47.48103669520912</v>
      </c>
      <c r="H7" s="37">
        <f t="shared" si="2"/>
        <v>0.35262531220148396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49.10965986400015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227.45922902500001</v>
      </c>
      <c r="T7" s="11" t="s">
        <v>97</v>
      </c>
      <c r="U7" s="66">
        <v>436.31383219999998</v>
      </c>
      <c r="V7" s="32">
        <f>U18-U17</f>
        <v>49.10965986400015</v>
      </c>
      <c r="W7" s="22">
        <v>6</v>
      </c>
      <c r="X7" s="32">
        <f>U19-U17</f>
        <v>227.45922902500001</v>
      </c>
      <c r="Y7" s="22">
        <v>6</v>
      </c>
      <c r="Z7" s="32">
        <f t="shared" si="5"/>
        <v>227.45922902500001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41.443213712498725</v>
      </c>
      <c r="G8" s="25">
        <f t="shared" si="1"/>
        <v>42.095061520332294</v>
      </c>
      <c r="H8" s="37">
        <f t="shared" si="2"/>
        <v>-1.5485137312810924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57.910566894000112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210.95111111100005</v>
      </c>
      <c r="T8" s="11" t="s">
        <v>98</v>
      </c>
      <c r="U8" s="66">
        <v>441.72299319699999</v>
      </c>
      <c r="V8" s="32">
        <f>U21-U20</f>
        <v>57.910566894000112</v>
      </c>
      <c r="W8" s="22">
        <v>7</v>
      </c>
      <c r="X8" s="32">
        <f>U22-U20</f>
        <v>210.95111111100005</v>
      </c>
      <c r="Y8" s="22">
        <v>7</v>
      </c>
      <c r="Z8" s="32">
        <f t="shared" si="5"/>
        <v>210.95111111100005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106.13331897780229</v>
      </c>
      <c r="G9" s="25">
        <f t="shared" si="1"/>
        <v>96.965836539107187</v>
      </c>
      <c r="H9" s="37">
        <f t="shared" si="2"/>
        <v>9.4543426488129931</v>
      </c>
      <c r="I9" s="13"/>
      <c r="J9" s="11" t="s">
        <v>37</v>
      </c>
      <c r="K9" s="11" t="s">
        <v>40</v>
      </c>
      <c r="L9" s="19">
        <v>76</v>
      </c>
      <c r="M9" s="32">
        <f t="shared" si="3"/>
        <v>42.964829932000157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128.08634920600002</v>
      </c>
      <c r="T9" s="11" t="s">
        <v>99</v>
      </c>
      <c r="U9" s="66">
        <v>482.67936507899998</v>
      </c>
      <c r="V9" s="32">
        <f>U24-U23</f>
        <v>42.964829932000157</v>
      </c>
      <c r="W9" s="22">
        <v>8</v>
      </c>
      <c r="X9" s="32">
        <f>U25-U23</f>
        <v>128.08634920600002</v>
      </c>
      <c r="Y9" s="22">
        <v>8</v>
      </c>
      <c r="Z9" s="32">
        <f t="shared" si="5"/>
        <v>128.08634920600002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52.560968154984792</v>
      </c>
      <c r="G10" s="25">
        <f t="shared" si="1"/>
        <v>47.621744939115878</v>
      </c>
      <c r="H10" s="41">
        <f t="shared" si="2"/>
        <v>10.371781257036428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44.519727891999992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162.53079365100007</v>
      </c>
      <c r="T10" s="11" t="s">
        <v>100</v>
      </c>
      <c r="U10" s="66">
        <v>581.97208616800003</v>
      </c>
      <c r="V10" s="32">
        <f>U27-U26</f>
        <v>44.519727891999992</v>
      </c>
      <c r="W10" s="22">
        <v>9</v>
      </c>
      <c r="X10" s="32">
        <f>U28-U26</f>
        <v>162.53079365100007</v>
      </c>
      <c r="Y10" s="22">
        <v>9</v>
      </c>
      <c r="Z10" s="32">
        <f t="shared" si="5"/>
        <v>162.53079365100007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44.236897398295142</v>
      </c>
      <c r="G11" s="25">
        <f t="shared" si="1"/>
        <v>44.728332939668448</v>
      </c>
      <c r="H11" s="37">
        <f t="shared" si="2"/>
        <v>-1.0987119552078461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37.977346938999972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179.75183673499987</v>
      </c>
      <c r="T11" s="11" t="s">
        <v>101</v>
      </c>
      <c r="U11" s="66">
        <v>587.08299319699995</v>
      </c>
      <c r="V11" s="32">
        <f>U30-U29</f>
        <v>37.977346938999972</v>
      </c>
      <c r="W11" s="22">
        <v>10</v>
      </c>
      <c r="X11" s="32">
        <f>U31-U29</f>
        <v>179.75183673499987</v>
      </c>
      <c r="Y11" s="22">
        <v>10</v>
      </c>
      <c r="Z11" s="32">
        <f t="shared" si="5"/>
        <v>179.75183673499987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53.225896833539316</v>
      </c>
      <c r="G12" s="25">
        <f t="shared" si="1"/>
        <v>52.063450300493031</v>
      </c>
      <c r="H12" s="37">
        <f t="shared" si="2"/>
        <v>2.2327497050945109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31.563582766000081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66.457369614000299</v>
      </c>
      <c r="T12" s="11" t="s">
        <v>102</v>
      </c>
      <c r="U12" s="66">
        <v>620.59972789100004</v>
      </c>
      <c r="V12" s="32">
        <f>U33-U32</f>
        <v>31.563582766000081</v>
      </c>
      <c r="W12" s="22" t="s">
        <v>68</v>
      </c>
      <c r="X12" s="32">
        <f>U38-U32</f>
        <v>232.6795918360001</v>
      </c>
      <c r="Y12" s="22">
        <v>11</v>
      </c>
      <c r="Z12" s="32">
        <f>V12+X30</f>
        <v>66.457369614000299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68.64998796520797</v>
      </c>
      <c r="G13" s="25">
        <f t="shared" si="1"/>
        <v>68.08202833512162</v>
      </c>
      <c r="H13" s="37">
        <f t="shared" si="2"/>
        <v>0.83422842117844909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21.26730158700002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42.88943310600007</v>
      </c>
      <c r="T13" s="11" t="s">
        <v>103</v>
      </c>
      <c r="U13" s="66">
        <v>762.16163265299997</v>
      </c>
      <c r="V13" s="32">
        <f>U34-U33</f>
        <v>21.26730158700002</v>
      </c>
      <c r="W13" s="22" t="s">
        <v>42</v>
      </c>
      <c r="X13" s="32">
        <f>U41-U39</f>
        <v>156.69841269800008</v>
      </c>
      <c r="Y13" s="22">
        <v>12</v>
      </c>
      <c r="Z13" s="32">
        <f>V13+X31</f>
        <v>42.88943310600007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35.788619438118772</v>
      </c>
      <c r="G14" s="25">
        <f t="shared" si="1"/>
        <v>34.054204320715733</v>
      </c>
      <c r="H14" s="37">
        <f t="shared" si="2"/>
        <v>5.0931012836731151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57.001360544999898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123.33278911599973</v>
      </c>
      <c r="T14" s="11" t="s">
        <v>104</v>
      </c>
      <c r="U14" s="66">
        <v>769.37142857100002</v>
      </c>
      <c r="V14" s="32">
        <f>U35-U34</f>
        <v>57.001360544999898</v>
      </c>
      <c r="W14" s="22" t="s">
        <v>43</v>
      </c>
      <c r="X14" s="32">
        <f>U44-U42</f>
        <v>128.76897959200005</v>
      </c>
      <c r="Y14" s="22">
        <v>13</v>
      </c>
      <c r="Z14" s="32">
        <f>V14+X32</f>
        <v>123.33278911599973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38.892802265062585</v>
      </c>
      <c r="G15" s="25">
        <f t="shared" si="1"/>
        <v>36.758508914197279</v>
      </c>
      <c r="H15" s="37">
        <f t="shared" si="2"/>
        <v>5.806256602647383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40.110249432999808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156.69841269800008</v>
      </c>
      <c r="T15" s="11" t="s">
        <v>105</v>
      </c>
      <c r="U15" s="66">
        <v>841.28</v>
      </c>
      <c r="V15" s="32">
        <f>U40-U39</f>
        <v>40.110249432999808</v>
      </c>
      <c r="W15" s="22">
        <v>12</v>
      </c>
      <c r="X15" s="32">
        <f>U47-U45</f>
        <v>162.01968253999985</v>
      </c>
      <c r="Y15" s="22">
        <v>14</v>
      </c>
      <c r="Z15" s="32">
        <f t="shared" ref="Z15:Z27" si="7">X13</f>
        <v>156.69841269800008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91.465724022434429</v>
      </c>
      <c r="G16" s="25">
        <f t="shared" si="1"/>
        <v>86.977438475374967</v>
      </c>
      <c r="H16" s="37">
        <f t="shared" si="2"/>
        <v>5.1602871109272597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30.175238096000157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128.76897959200005</v>
      </c>
      <c r="T16" s="11" t="s">
        <v>106</v>
      </c>
      <c r="U16" s="66">
        <v>1042.111564626</v>
      </c>
      <c r="V16" s="32">
        <f>U43-U42</f>
        <v>30.175238096000157</v>
      </c>
      <c r="W16" s="22">
        <v>13</v>
      </c>
      <c r="X16" s="32">
        <f>U50-U48</f>
        <v>120.44045351499972</v>
      </c>
      <c r="Y16" s="22">
        <v>15</v>
      </c>
      <c r="Z16" s="32">
        <f t="shared" si="7"/>
        <v>128.76897959200005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49.433625841995308</v>
      </c>
      <c r="G17" s="13">
        <f t="shared" si="1"/>
        <v>48.605205716631367</v>
      </c>
      <c r="H17" s="37">
        <f t="shared" si="2"/>
        <v>1.7043855964598427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47.639637188000052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162.01968253999985</v>
      </c>
      <c r="T17" s="11" t="s">
        <v>107</v>
      </c>
      <c r="U17" s="66">
        <v>1048.0244897959999</v>
      </c>
      <c r="V17" s="32">
        <f>U46-U45</f>
        <v>47.639637188000052</v>
      </c>
      <c r="W17" s="22">
        <v>14</v>
      </c>
      <c r="X17" s="32">
        <f>U53-U51</f>
        <v>121.76115646300013</v>
      </c>
      <c r="Y17" s="22">
        <v>16</v>
      </c>
      <c r="Z17" s="32">
        <f t="shared" si="7"/>
        <v>162.01968253999985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44.047554046154445</v>
      </c>
      <c r="G18" s="13">
        <f t="shared" si="1"/>
        <v>42.842748008727575</v>
      </c>
      <c r="H18" s="37">
        <f t="shared" si="2"/>
        <v>2.8121586345988749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34.054104307999751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120.44045351499972</v>
      </c>
      <c r="T18" s="11" t="s">
        <v>108</v>
      </c>
      <c r="U18" s="66">
        <v>1097.13414966</v>
      </c>
      <c r="V18" s="32">
        <f>U49-U48</f>
        <v>34.054104307999751</v>
      </c>
      <c r="W18" s="22">
        <v>15</v>
      </c>
      <c r="X18" s="32">
        <f>U56-U54</f>
        <v>173.10331065800028</v>
      </c>
      <c r="Y18" s="22">
        <v>17</v>
      </c>
      <c r="Z18" s="32">
        <f t="shared" si="7"/>
        <v>120.44045351499972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77.329517793890943</v>
      </c>
      <c r="G19" s="25">
        <f t="shared" si="1"/>
        <v>69.726571647501345</v>
      </c>
      <c r="H19" s="41">
        <f t="shared" si="2"/>
        <v>10.903943743033651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28.320362811999985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121.76115646300013</v>
      </c>
      <c r="T19" s="11" t="s">
        <v>109</v>
      </c>
      <c r="U19" s="66">
        <v>1275.4837188209999</v>
      </c>
      <c r="V19" s="32">
        <f>U52-U51</f>
        <v>28.320362811999985</v>
      </c>
      <c r="W19" s="22">
        <v>16</v>
      </c>
      <c r="X19" s="32">
        <f>U59-U57</f>
        <v>50.34013605500013</v>
      </c>
      <c r="Y19" s="22">
        <v>18</v>
      </c>
      <c r="Z19" s="32">
        <f t="shared" si="7"/>
        <v>121.76115646300013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71.417761321032245</v>
      </c>
      <c r="G20" s="25">
        <f t="shared" si="1"/>
        <v>67.936308989688811</v>
      </c>
      <c r="H20" s="37">
        <f t="shared" si="2"/>
        <v>5.1245826909316481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47.047120182000072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173.10331065800028</v>
      </c>
      <c r="T20" s="11" t="s">
        <v>110</v>
      </c>
      <c r="U20" s="66">
        <v>1278.6380045349999</v>
      </c>
      <c r="V20" s="32">
        <f>U55-U54</f>
        <v>47.047120182000072</v>
      </c>
      <c r="W20" s="22">
        <v>17</v>
      </c>
      <c r="X20" s="32">
        <f>U62-U60</f>
        <v>93.134512471999642</v>
      </c>
      <c r="Y20" s="22">
        <v>19</v>
      </c>
      <c r="Z20" s="32">
        <f t="shared" si="7"/>
        <v>173.10331065800028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96.421956990188633</v>
      </c>
      <c r="G21" s="25">
        <f t="shared" si="1"/>
        <v>89.391891890864869</v>
      </c>
      <c r="H21" s="37">
        <f t="shared" si="2"/>
        <v>7.8643207461214724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21.157006803000058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50.34013605500013</v>
      </c>
      <c r="T21" s="11" t="s">
        <v>111</v>
      </c>
      <c r="U21" s="66">
        <v>1336.548571429</v>
      </c>
      <c r="V21" s="32">
        <f>U58-U57</f>
        <v>21.157006803000058</v>
      </c>
      <c r="W21" s="22">
        <v>18</v>
      </c>
      <c r="X21" s="32">
        <f>U65-U63</f>
        <v>236.48163265299991</v>
      </c>
      <c r="Y21" s="22">
        <v>20</v>
      </c>
      <c r="Z21" s="32">
        <f t="shared" si="7"/>
        <v>50.34013605500013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59.912904882453901</v>
      </c>
      <c r="G22" s="13">
        <f t="shared" si="1"/>
        <v>55.618522742118159</v>
      </c>
      <c r="H22" s="37">
        <f t="shared" si="2"/>
        <v>7.7211366440765623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38.38902494399963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93.134512471999642</v>
      </c>
      <c r="T22" s="11" t="s">
        <v>112</v>
      </c>
      <c r="U22" s="66">
        <v>1489.589115646</v>
      </c>
      <c r="V22" s="32">
        <f>U61-U60</f>
        <v>38.38902494399963</v>
      </c>
      <c r="W22" s="22">
        <v>19</v>
      </c>
      <c r="X22" s="32">
        <f>U68-U66</f>
        <v>258.22662131499965</v>
      </c>
      <c r="Y22" s="22">
        <v>21</v>
      </c>
      <c r="Z22" s="32">
        <f t="shared" si="7"/>
        <v>93.134512471999642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45.672467605866466</v>
      </c>
      <c r="G23" s="13">
        <f t="shared" si="1"/>
        <v>42.244295626370167</v>
      </c>
      <c r="H23" s="37">
        <f t="shared" si="2"/>
        <v>8.1151121794449548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47.950113378999959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236.48163265299991</v>
      </c>
      <c r="T23" s="11" t="s">
        <v>113</v>
      </c>
      <c r="U23" s="66">
        <v>1495.6154195009999</v>
      </c>
      <c r="V23" s="32">
        <f>U64-U63</f>
        <v>47.950113378999959</v>
      </c>
      <c r="W23" s="22">
        <v>20</v>
      </c>
      <c r="X23" s="32">
        <f>U71-U69</f>
        <v>77.698775509999905</v>
      </c>
      <c r="Y23" s="22">
        <v>22</v>
      </c>
      <c r="Z23" s="32">
        <f t="shared" si="7"/>
        <v>236.48163265299991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28.059629988725142</v>
      </c>
      <c r="G24" s="13">
        <f t="shared" si="1"/>
        <v>28.811901585174912</v>
      </c>
      <c r="H24" s="37">
        <f t="shared" si="2"/>
        <v>-2.6109751701944215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72.70231292499966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258.22662131499965</v>
      </c>
      <c r="T24" s="11" t="s">
        <v>114</v>
      </c>
      <c r="U24" s="66">
        <v>1538.5802494330001</v>
      </c>
      <c r="V24" s="32">
        <f>U67-U66</f>
        <v>72.70231292499966</v>
      </c>
      <c r="W24" s="22">
        <v>21</v>
      </c>
      <c r="X24" s="32">
        <f>U74-U72</f>
        <v>155.22902494400023</v>
      </c>
      <c r="Y24" s="22">
        <v>23</v>
      </c>
      <c r="Z24" s="32">
        <f t="shared" si="7"/>
        <v>258.22662131499965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103.66249524084937</v>
      </c>
      <c r="G25" s="13">
        <f t="shared" si="1"/>
        <v>98.843256532550853</v>
      </c>
      <c r="H25" s="37">
        <f t="shared" si="2"/>
        <v>4.8756373245467204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20.258049886999743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77.698775509999905</v>
      </c>
      <c r="T25" s="11" t="s">
        <v>115</v>
      </c>
      <c r="U25" s="66">
        <v>1623.7017687069999</v>
      </c>
      <c r="V25" s="32">
        <f>U70-U69</f>
        <v>20.258049886999743</v>
      </c>
      <c r="W25" s="22">
        <v>22</v>
      </c>
      <c r="X25" s="32">
        <f>U77-U75</f>
        <v>227.01344671199968</v>
      </c>
      <c r="Y25" s="22">
        <v>24</v>
      </c>
      <c r="Z25" s="32">
        <f t="shared" si="7"/>
        <v>77.698775509999905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37.296125788219818</v>
      </c>
      <c r="G26" s="13">
        <f t="shared" si="1"/>
        <v>36.913161066798743</v>
      </c>
      <c r="H26" s="37">
        <f t="shared" si="2"/>
        <v>1.0374747389638486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60.327981859999909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155.22902494400023</v>
      </c>
      <c r="T26" s="11" t="s">
        <v>116</v>
      </c>
      <c r="U26" s="66">
        <v>1630.5053968249999</v>
      </c>
      <c r="V26" s="32">
        <f>U73-U72</f>
        <v>60.327981859999909</v>
      </c>
      <c r="W26" s="22">
        <v>23</v>
      </c>
      <c r="X26" s="2">
        <f>SUM(X2:X25)</f>
        <v>4118.0517687099991</v>
      </c>
      <c r="Z26" s="32">
        <f t="shared" si="7"/>
        <v>155.22902494400023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51.514233797402127</v>
      </c>
      <c r="G27" s="13">
        <f t="shared" si="1"/>
        <v>48.367178944821546</v>
      </c>
      <c r="H27" s="37">
        <f t="shared" si="2"/>
        <v>6.5065917037890868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104.82539682599963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227.01344671199968</v>
      </c>
      <c r="T27" s="11" t="s">
        <v>117</v>
      </c>
      <c r="U27" s="66">
        <v>1675.0251247169999</v>
      </c>
      <c r="V27" s="32">
        <f>U76-U75</f>
        <v>104.82539682599963</v>
      </c>
      <c r="W27" s="22">
        <v>24</v>
      </c>
      <c r="X27" s="32">
        <f t="shared" ref="X27:X32" si="8">U33-U32</f>
        <v>31.563582766000081</v>
      </c>
      <c r="Y27" s="22" t="s">
        <v>68</v>
      </c>
      <c r="Z27" s="32">
        <f t="shared" si="7"/>
        <v>227.01344671199968</v>
      </c>
      <c r="AA27" s="21">
        <v>24</v>
      </c>
      <c r="AC27" s="65"/>
    </row>
    <row r="28" spans="1:29" x14ac:dyDescent="0.3">
      <c r="T28" s="11" t="s">
        <v>118</v>
      </c>
      <c r="U28" s="66">
        <v>1793.036190476</v>
      </c>
      <c r="V28" s="32"/>
      <c r="X28" s="32">
        <f t="shared" si="8"/>
        <v>21.26730158700002</v>
      </c>
      <c r="Y28" s="22" t="s">
        <v>42</v>
      </c>
      <c r="Z28" s="21"/>
      <c r="AC28" s="65"/>
    </row>
    <row r="29" spans="1:29" x14ac:dyDescent="0.3">
      <c r="T29" s="11" t="s">
        <v>119</v>
      </c>
      <c r="U29" s="66">
        <v>1798.7755102040001</v>
      </c>
      <c r="V29" s="32"/>
      <c r="X29" s="32">
        <f t="shared" si="8"/>
        <v>57.001360544999898</v>
      </c>
      <c r="Y29" s="22" t="s">
        <v>43</v>
      </c>
      <c r="Z29" s="21"/>
      <c r="AC29" s="65"/>
    </row>
    <row r="30" spans="1:29" x14ac:dyDescent="0.3">
      <c r="T30" s="11" t="s">
        <v>120</v>
      </c>
      <c r="U30" s="66">
        <v>1836.752857143</v>
      </c>
      <c r="V30" s="32"/>
      <c r="X30" s="32">
        <f t="shared" si="8"/>
        <v>34.893786848000218</v>
      </c>
      <c r="Y30" s="22" t="s">
        <v>69</v>
      </c>
      <c r="Z30" s="21"/>
      <c r="AC30" s="65"/>
    </row>
    <row r="31" spans="1:29" x14ac:dyDescent="0.3">
      <c r="T31" s="11" t="s">
        <v>121</v>
      </c>
      <c r="U31" s="66">
        <v>1978.5273469389999</v>
      </c>
      <c r="V31" s="32"/>
      <c r="X31" s="32">
        <f t="shared" si="8"/>
        <v>21.62213151900005</v>
      </c>
      <c r="Y31" s="22" t="s">
        <v>70</v>
      </c>
      <c r="Z31" s="21"/>
      <c r="AC31" s="65"/>
    </row>
    <row r="32" spans="1:29" x14ac:dyDescent="0.3">
      <c r="T32" s="11" t="s">
        <v>122</v>
      </c>
      <c r="U32" s="66">
        <v>1986.0240816329999</v>
      </c>
      <c r="X32" s="32">
        <f t="shared" si="8"/>
        <v>66.331428570999833</v>
      </c>
      <c r="Y32" s="22" t="s">
        <v>71</v>
      </c>
      <c r="Z32" s="21"/>
      <c r="AC32" s="65"/>
    </row>
    <row r="33" spans="20:29" x14ac:dyDescent="0.3">
      <c r="T33" s="11" t="s">
        <v>123</v>
      </c>
      <c r="U33" s="66">
        <v>2017.587664399</v>
      </c>
      <c r="X33" s="32"/>
      <c r="Z33" s="21"/>
      <c r="AC33" s="65"/>
    </row>
    <row r="34" spans="20:29" x14ac:dyDescent="0.3">
      <c r="T34" s="11" t="s">
        <v>124</v>
      </c>
      <c r="U34" s="66">
        <v>2038.854965986</v>
      </c>
      <c r="X34" s="22"/>
      <c r="Z34" s="21"/>
      <c r="AC34" s="65"/>
    </row>
    <row r="35" spans="20:29" x14ac:dyDescent="0.3">
      <c r="T35" s="11" t="s">
        <v>125</v>
      </c>
      <c r="U35" s="66">
        <v>2095.8563265309999</v>
      </c>
      <c r="X35" s="22"/>
      <c r="Z35" s="21"/>
      <c r="AC35" s="65"/>
    </row>
    <row r="36" spans="20:29" x14ac:dyDescent="0.3">
      <c r="T36" s="11" t="s">
        <v>126</v>
      </c>
      <c r="U36" s="66">
        <v>2130.7501133790001</v>
      </c>
      <c r="X36" s="22"/>
      <c r="Z36" s="21"/>
      <c r="AC36" s="65"/>
    </row>
    <row r="37" spans="20:29" x14ac:dyDescent="0.3">
      <c r="T37" s="11" t="s">
        <v>127</v>
      </c>
      <c r="U37" s="66">
        <v>2152.3722448980002</v>
      </c>
      <c r="X37" s="22"/>
      <c r="Z37" s="21"/>
      <c r="AC37" s="65"/>
    </row>
    <row r="38" spans="20:29" x14ac:dyDescent="0.3">
      <c r="T38" s="11" t="s">
        <v>128</v>
      </c>
      <c r="U38" s="66">
        <v>2218.703673469</v>
      </c>
      <c r="X38" s="22"/>
      <c r="Z38" s="21"/>
      <c r="AC38" s="65"/>
    </row>
    <row r="39" spans="20:29" x14ac:dyDescent="0.3">
      <c r="T39" s="11" t="s">
        <v>129</v>
      </c>
      <c r="U39" s="66">
        <v>2225.181315193</v>
      </c>
      <c r="V39" s="32"/>
      <c r="X39" s="22"/>
      <c r="Z39" s="21"/>
      <c r="AC39" s="65"/>
    </row>
    <row r="40" spans="20:29" x14ac:dyDescent="0.3">
      <c r="T40" s="11" t="s">
        <v>130</v>
      </c>
      <c r="U40" s="66">
        <v>2265.2915646259999</v>
      </c>
      <c r="V40" s="32"/>
      <c r="X40" s="22"/>
      <c r="Z40" s="21"/>
      <c r="AC40" s="65"/>
    </row>
    <row r="41" spans="20:29" x14ac:dyDescent="0.3">
      <c r="T41" s="11" t="s">
        <v>131</v>
      </c>
      <c r="U41" s="66">
        <v>2381.8797278910001</v>
      </c>
      <c r="V41" s="32"/>
      <c r="X41" s="22"/>
      <c r="Z41" s="21"/>
      <c r="AC41" s="65"/>
    </row>
    <row r="42" spans="20:29" x14ac:dyDescent="0.3">
      <c r="T42" s="11" t="s">
        <v>132</v>
      </c>
      <c r="U42" s="66">
        <v>2388.0027210879998</v>
      </c>
      <c r="V42" s="32"/>
      <c r="X42" s="22"/>
      <c r="Z42" s="21"/>
      <c r="AC42" s="65"/>
    </row>
    <row r="43" spans="20:29" x14ac:dyDescent="0.3">
      <c r="T43" s="11" t="s">
        <v>133</v>
      </c>
      <c r="U43" s="66">
        <v>2418.177959184</v>
      </c>
      <c r="V43" s="32"/>
      <c r="X43" s="22"/>
      <c r="Z43" s="21"/>
      <c r="AC43" s="65"/>
    </row>
    <row r="44" spans="20:29" x14ac:dyDescent="0.3">
      <c r="T44" s="11" t="s">
        <v>134</v>
      </c>
      <c r="U44" s="66">
        <v>2516.7717006799999</v>
      </c>
      <c r="V44" s="32"/>
      <c r="X44" s="22"/>
      <c r="Z44" s="21"/>
      <c r="AC44" s="65"/>
    </row>
    <row r="45" spans="20:29" x14ac:dyDescent="0.3">
      <c r="T45" s="11" t="s">
        <v>135</v>
      </c>
      <c r="U45" s="66">
        <v>2522.6279365079999</v>
      </c>
      <c r="V45" s="32"/>
      <c r="X45" s="22"/>
      <c r="Z45" s="21"/>
      <c r="AC45" s="65"/>
    </row>
    <row r="46" spans="20:29" x14ac:dyDescent="0.3">
      <c r="T46" s="11" t="s">
        <v>136</v>
      </c>
      <c r="U46" s="66">
        <v>2570.267573696</v>
      </c>
      <c r="V46" s="32"/>
      <c r="X46" s="22"/>
      <c r="Z46" s="21"/>
      <c r="AC46" s="65"/>
    </row>
    <row r="47" spans="20:29" x14ac:dyDescent="0.3">
      <c r="T47" s="11" t="s">
        <v>137</v>
      </c>
      <c r="U47" s="66">
        <v>2684.6476190479998</v>
      </c>
      <c r="V47" s="32"/>
      <c r="X47" s="22"/>
      <c r="Z47" s="21"/>
      <c r="AC47" s="65"/>
    </row>
    <row r="48" spans="20:29" x14ac:dyDescent="0.3">
      <c r="T48" s="11" t="s">
        <v>138</v>
      </c>
      <c r="U48" s="66">
        <v>2689.3220861680002</v>
      </c>
      <c r="V48" s="32"/>
      <c r="X48" s="22"/>
      <c r="Z48" s="21"/>
      <c r="AC48" s="65"/>
    </row>
    <row r="49" spans="20:29" x14ac:dyDescent="0.3">
      <c r="T49" s="11" t="s">
        <v>139</v>
      </c>
      <c r="U49" s="66">
        <v>2723.3761904759999</v>
      </c>
      <c r="V49" s="32"/>
      <c r="X49" s="22"/>
      <c r="Z49" s="21"/>
      <c r="AC49" s="65"/>
    </row>
    <row r="50" spans="20:29" x14ac:dyDescent="0.3">
      <c r="T50" s="11" t="s">
        <v>140</v>
      </c>
      <c r="U50" s="66">
        <v>2809.7625396829999</v>
      </c>
      <c r="V50" s="32"/>
      <c r="X50" s="22"/>
      <c r="Z50" s="21"/>
      <c r="AC50" s="65"/>
    </row>
    <row r="51" spans="20:29" x14ac:dyDescent="0.3">
      <c r="T51" s="11" t="s">
        <v>141</v>
      </c>
      <c r="U51" s="66">
        <v>2815.1662585029999</v>
      </c>
      <c r="V51" s="32"/>
      <c r="X51" s="22"/>
      <c r="Z51" s="21"/>
      <c r="AC51" s="65"/>
    </row>
    <row r="52" spans="20:29" x14ac:dyDescent="0.3">
      <c r="T52" s="11" t="s">
        <v>142</v>
      </c>
      <c r="U52" s="66">
        <v>2843.4866213149999</v>
      </c>
      <c r="V52" s="32"/>
      <c r="X52" s="22"/>
      <c r="Z52" s="21"/>
      <c r="AC52" s="65"/>
    </row>
    <row r="53" spans="20:29" x14ac:dyDescent="0.3">
      <c r="T53" s="11" t="s">
        <v>143</v>
      </c>
      <c r="U53" s="66">
        <v>2936.927414966</v>
      </c>
      <c r="V53" s="32"/>
      <c r="X53" s="22"/>
      <c r="Z53" s="21"/>
      <c r="AC53" s="65"/>
    </row>
    <row r="54" spans="20:29" x14ac:dyDescent="0.3">
      <c r="T54" s="11" t="s">
        <v>144</v>
      </c>
      <c r="U54" s="66">
        <v>2941.8710204079998</v>
      </c>
      <c r="V54" s="32"/>
      <c r="X54" s="22"/>
      <c r="Z54" s="21"/>
      <c r="AC54" s="65"/>
    </row>
    <row r="55" spans="20:29" x14ac:dyDescent="0.3">
      <c r="T55" s="11" t="s">
        <v>145</v>
      </c>
      <c r="U55" s="66">
        <v>2988.9181405899999</v>
      </c>
      <c r="V55" s="32"/>
      <c r="X55" s="22"/>
      <c r="Z55" s="21"/>
      <c r="AC55" s="65"/>
    </row>
    <row r="56" spans="20:29" x14ac:dyDescent="0.3">
      <c r="T56" s="11" t="s">
        <v>146</v>
      </c>
      <c r="U56" s="66">
        <v>3114.9743310660001</v>
      </c>
      <c r="V56" s="32"/>
      <c r="X56" s="22"/>
      <c r="Z56" s="21"/>
      <c r="AC56" s="65"/>
    </row>
    <row r="57" spans="20:29" x14ac:dyDescent="0.3">
      <c r="T57" s="11" t="s">
        <v>147</v>
      </c>
      <c r="U57" s="66">
        <v>3118.9888435369999</v>
      </c>
      <c r="V57" s="32"/>
      <c r="X57" s="22"/>
      <c r="Z57" s="21"/>
      <c r="AC57" s="65"/>
    </row>
    <row r="58" spans="20:29" x14ac:dyDescent="0.3">
      <c r="T58" s="11" t="s">
        <v>148</v>
      </c>
      <c r="U58" s="66">
        <v>3140.1458503399999</v>
      </c>
      <c r="V58" s="32"/>
      <c r="X58" s="22"/>
      <c r="Z58" s="21"/>
      <c r="AC58" s="65"/>
    </row>
    <row r="59" spans="20:29" x14ac:dyDescent="0.3">
      <c r="T59" s="11" t="s">
        <v>149</v>
      </c>
      <c r="U59" s="66">
        <v>3169.328979592</v>
      </c>
      <c r="V59" s="32"/>
      <c r="X59" s="22"/>
      <c r="Z59" s="21"/>
      <c r="AC59" s="65"/>
    </row>
    <row r="60" spans="20:29" x14ac:dyDescent="0.3">
      <c r="T60" s="11" t="s">
        <v>150</v>
      </c>
      <c r="U60" s="66">
        <v>3173.1613605440002</v>
      </c>
      <c r="V60" s="32"/>
      <c r="X60" s="22"/>
      <c r="Z60" s="21"/>
      <c r="AC60" s="65"/>
    </row>
    <row r="61" spans="20:29" x14ac:dyDescent="0.3">
      <c r="T61" s="11" t="s">
        <v>151</v>
      </c>
      <c r="U61" s="66">
        <v>3211.5503854879998</v>
      </c>
      <c r="V61" s="32"/>
      <c r="X61" s="22"/>
      <c r="Z61" s="21"/>
      <c r="AC61" s="65"/>
    </row>
    <row r="62" spans="20:29" x14ac:dyDescent="0.3">
      <c r="T62" s="11" t="s">
        <v>152</v>
      </c>
      <c r="U62" s="66">
        <v>3266.2958730159999</v>
      </c>
      <c r="V62" s="32"/>
      <c r="X62" s="22"/>
      <c r="Z62" s="21"/>
      <c r="AC62" s="65"/>
    </row>
    <row r="63" spans="20:29" x14ac:dyDescent="0.3">
      <c r="T63" s="11" t="s">
        <v>153</v>
      </c>
      <c r="U63" s="66">
        <v>3272.742857143</v>
      </c>
      <c r="V63" s="32"/>
      <c r="X63" s="22"/>
      <c r="Z63" s="21"/>
      <c r="AC63" s="65"/>
    </row>
    <row r="64" spans="20:29" x14ac:dyDescent="0.3">
      <c r="T64" s="11" t="s">
        <v>154</v>
      </c>
      <c r="U64" s="66">
        <v>3320.692970522</v>
      </c>
      <c r="V64" s="32"/>
      <c r="X64" s="22"/>
      <c r="Z64" s="21"/>
      <c r="AC64" s="65"/>
    </row>
    <row r="65" spans="20:29" x14ac:dyDescent="0.3">
      <c r="T65" s="11" t="s">
        <v>155</v>
      </c>
      <c r="U65" s="66">
        <v>3509.2244897959999</v>
      </c>
      <c r="V65" s="32"/>
      <c r="X65" s="22"/>
      <c r="Z65" s="21"/>
      <c r="AC65" s="65"/>
    </row>
    <row r="66" spans="20:29" x14ac:dyDescent="0.3">
      <c r="T66" s="11" t="s">
        <v>156</v>
      </c>
      <c r="U66" s="66">
        <v>3516.0824489800002</v>
      </c>
      <c r="V66" s="32"/>
      <c r="X66" s="22"/>
      <c r="Z66" s="21"/>
      <c r="AC66" s="65"/>
    </row>
    <row r="67" spans="20:29" x14ac:dyDescent="0.3">
      <c r="T67" s="11" t="s">
        <v>157</v>
      </c>
      <c r="U67" s="66">
        <v>3588.7847619049999</v>
      </c>
      <c r="V67" s="32"/>
      <c r="X67" s="22"/>
      <c r="Z67" s="21"/>
      <c r="AC67" s="65"/>
    </row>
    <row r="68" spans="20:29" x14ac:dyDescent="0.3">
      <c r="T68" s="11" t="s">
        <v>158</v>
      </c>
      <c r="U68" s="66">
        <v>3774.3090702949999</v>
      </c>
      <c r="V68" s="32"/>
      <c r="X68" s="22"/>
      <c r="Z68" s="21"/>
      <c r="AC68" s="65"/>
    </row>
    <row r="69" spans="20:29" x14ac:dyDescent="0.3">
      <c r="T69" s="11" t="s">
        <v>159</v>
      </c>
      <c r="U69" s="66">
        <v>3780.2241269840001</v>
      </c>
      <c r="V69" s="32"/>
      <c r="X69" s="22"/>
      <c r="Z69" s="21"/>
      <c r="AC69" s="65"/>
    </row>
    <row r="70" spans="20:29" x14ac:dyDescent="0.3">
      <c r="T70" s="11" t="s">
        <v>160</v>
      </c>
      <c r="U70" s="66">
        <v>3800.4821768709999</v>
      </c>
      <c r="V70" s="32"/>
      <c r="X70" s="22"/>
      <c r="Z70" s="21"/>
      <c r="AC70" s="65"/>
    </row>
    <row r="71" spans="20:29" x14ac:dyDescent="0.3">
      <c r="T71" s="11" t="s">
        <v>161</v>
      </c>
      <c r="U71" s="66">
        <v>3857.922902494</v>
      </c>
      <c r="V71" s="32"/>
      <c r="X71" s="22"/>
      <c r="Z71" s="21"/>
      <c r="AC71" s="65"/>
    </row>
    <row r="72" spans="20:29" x14ac:dyDescent="0.3">
      <c r="T72" s="11" t="s">
        <v>162</v>
      </c>
      <c r="U72" s="66">
        <v>3862.548752834</v>
      </c>
      <c r="V72" s="32"/>
      <c r="X72" s="22"/>
      <c r="Z72" s="21"/>
      <c r="AC72" s="65"/>
    </row>
    <row r="73" spans="20:29" x14ac:dyDescent="0.3">
      <c r="T73" s="11" t="s">
        <v>163</v>
      </c>
      <c r="U73" s="66">
        <v>3922.8767346939999</v>
      </c>
      <c r="V73" s="32"/>
      <c r="X73" s="22"/>
      <c r="Z73" s="21"/>
      <c r="AC73" s="65"/>
    </row>
    <row r="74" spans="20:29" x14ac:dyDescent="0.3">
      <c r="T74" s="11" t="s">
        <v>164</v>
      </c>
      <c r="U74" s="66">
        <v>4017.7777777780002</v>
      </c>
      <c r="V74" s="32"/>
      <c r="X74" s="22"/>
      <c r="Z74" s="21"/>
      <c r="AC74" s="65"/>
    </row>
    <row r="75" spans="20:29" x14ac:dyDescent="0.3">
      <c r="T75" s="11" t="s">
        <v>165</v>
      </c>
      <c r="U75" s="66">
        <v>4022.0861678000001</v>
      </c>
      <c r="V75" s="32"/>
      <c r="X75" s="22"/>
      <c r="Z75" s="21"/>
      <c r="AC75" s="65"/>
    </row>
    <row r="76" spans="20:29" x14ac:dyDescent="0.3">
      <c r="T76" s="11" t="s">
        <v>166</v>
      </c>
      <c r="U76" s="66">
        <v>4126.9115646259997</v>
      </c>
      <c r="V76" s="32"/>
      <c r="X76" s="22"/>
      <c r="Z76" s="21"/>
      <c r="AC76" s="65"/>
    </row>
    <row r="77" spans="20:29" x14ac:dyDescent="0.3">
      <c r="T77" s="11" t="s">
        <v>167</v>
      </c>
      <c r="U77" s="66">
        <v>4249.0996145119998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Tabelle94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2.886718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2.8867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243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243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48.675496687734366</v>
      </c>
      <c r="G2" s="13">
        <f t="shared" ref="G2:G27" si="1">Q2/R2*60</f>
        <v>46.963854713595801</v>
      </c>
      <c r="H2" s="41">
        <f t="shared" ref="H2:H27" si="2">(F2-G2)/G2*100</f>
        <v>3.6445943046558607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34.514285715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348.77886621300001</v>
      </c>
      <c r="T2" s="11" t="s">
        <v>92</v>
      </c>
      <c r="U2" s="66">
        <v>45.662040816000001</v>
      </c>
      <c r="V2" s="32">
        <f>U3-U2</f>
        <v>34.514285715</v>
      </c>
      <c r="W2" s="22">
        <v>1</v>
      </c>
      <c r="X2" s="32">
        <f>U4-U2</f>
        <v>348.77886621300001</v>
      </c>
      <c r="Y2" s="22">
        <v>1</v>
      </c>
      <c r="Z2" s="32">
        <f>X2</f>
        <v>348.77886621300001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70.671961519600927</v>
      </c>
      <c r="G3" s="13">
        <f t="shared" si="1"/>
        <v>61.042859036363851</v>
      </c>
      <c r="H3" s="41">
        <f t="shared" si="2"/>
        <v>15.774330749319789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37.355691610000008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100.09367346900001</v>
      </c>
      <c r="T3" s="11" t="s">
        <v>93</v>
      </c>
      <c r="U3" s="66">
        <v>80.176326531000001</v>
      </c>
      <c r="V3" s="32">
        <f>U6-U5</f>
        <v>37.355691610000008</v>
      </c>
      <c r="W3" s="22">
        <v>2</v>
      </c>
      <c r="X3" s="32">
        <f>U7-U5</f>
        <v>100.09367346900001</v>
      </c>
      <c r="Y3" s="22">
        <v>2</v>
      </c>
      <c r="Z3" s="32">
        <f t="shared" ref="Z3:Z11" si="5">X3</f>
        <v>100.09367346900001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37.135863842886501</v>
      </c>
      <c r="G4" s="13">
        <f t="shared" si="1"/>
        <v>38.308040077840808</v>
      </c>
      <c r="H4" s="37">
        <f t="shared" si="2"/>
        <v>-3.0598700235576644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52.50988662200001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171.504467121</v>
      </c>
      <c r="T4" s="11" t="s">
        <v>94</v>
      </c>
      <c r="U4" s="66">
        <v>394.44090702900002</v>
      </c>
      <c r="V4" s="32">
        <f>U9-U8</f>
        <v>52.50988662200001</v>
      </c>
      <c r="W4" s="22">
        <v>3</v>
      </c>
      <c r="X4" s="32">
        <f>U10-U8</f>
        <v>171.504467121</v>
      </c>
      <c r="Y4" s="22">
        <v>3</v>
      </c>
      <c r="Z4" s="32">
        <f t="shared" si="5"/>
        <v>171.504467121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163.53982300740213</v>
      </c>
      <c r="G5" s="13">
        <f t="shared" si="1"/>
        <v>154.34185811300807</v>
      </c>
      <c r="H5" s="37">
        <f t="shared" si="2"/>
        <v>5.9594752887187434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32.285714286000029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169.49387755099997</v>
      </c>
      <c r="T5" s="11" t="s">
        <v>95</v>
      </c>
      <c r="U5" s="66">
        <v>405.50507936499997</v>
      </c>
      <c r="V5" s="32">
        <f>U12-U11</f>
        <v>32.285714286000029</v>
      </c>
      <c r="W5" s="22">
        <v>4</v>
      </c>
      <c r="X5" s="32">
        <f>U13-U11</f>
        <v>169.49387755099997</v>
      </c>
      <c r="Y5" s="22">
        <v>4</v>
      </c>
      <c r="Z5" s="32">
        <f t="shared" si="5"/>
        <v>169.49387755099997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41.817990251658088</v>
      </c>
      <c r="G6" s="13">
        <f t="shared" si="1"/>
        <v>42.478406959815288</v>
      </c>
      <c r="H6" s="37">
        <f t="shared" si="2"/>
        <v>-1.5547115709446366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99.000453515000004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347.47065759700001</v>
      </c>
      <c r="T6" s="11" t="s">
        <v>96</v>
      </c>
      <c r="U6" s="66">
        <v>442.86077097499998</v>
      </c>
      <c r="V6" s="32">
        <f>U15-U14</f>
        <v>99.000453515000004</v>
      </c>
      <c r="W6" s="22">
        <v>5</v>
      </c>
      <c r="X6" s="32">
        <f>U16-U14</f>
        <v>347.47065759700001</v>
      </c>
      <c r="Y6" s="22">
        <v>5</v>
      </c>
      <c r="Z6" s="32">
        <f t="shared" si="5"/>
        <v>347.47065759700001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42.107659878161591</v>
      </c>
      <c r="G7" s="25">
        <f t="shared" si="1"/>
        <v>40.835966104837226</v>
      </c>
      <c r="H7" s="37">
        <f t="shared" si="2"/>
        <v>3.1141513098026765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55.571836734000044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264.47274376399992</v>
      </c>
      <c r="T7" s="11" t="s">
        <v>97</v>
      </c>
      <c r="U7" s="66">
        <v>505.59875283399998</v>
      </c>
      <c r="V7" s="32">
        <f>U18-U17</f>
        <v>55.571836734000044</v>
      </c>
      <c r="W7" s="22">
        <v>6</v>
      </c>
      <c r="X7" s="32">
        <f>U19-U17</f>
        <v>264.47274376399992</v>
      </c>
      <c r="Y7" s="22">
        <v>6</v>
      </c>
      <c r="Z7" s="32">
        <f t="shared" si="5"/>
        <v>264.47274376399992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49.754401106276383</v>
      </c>
      <c r="G8" s="25">
        <f t="shared" si="1"/>
        <v>48.106443281842587</v>
      </c>
      <c r="H8" s="37">
        <f t="shared" si="2"/>
        <v>3.4256488570124763</v>
      </c>
      <c r="I8" s="13"/>
      <c r="J8" s="11" t="s">
        <v>37</v>
      </c>
      <c r="K8" s="61" t="s">
        <v>389</v>
      </c>
      <c r="L8" s="19">
        <v>40</v>
      </c>
      <c r="M8" s="32">
        <f t="shared" si="3"/>
        <v>48.236938775999988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184.59065759600003</v>
      </c>
      <c r="T8" s="11" t="s">
        <v>98</v>
      </c>
      <c r="U8" s="66">
        <v>510.94263038499997</v>
      </c>
      <c r="V8" s="32">
        <f>U21-U20</f>
        <v>48.236938775999988</v>
      </c>
      <c r="W8" s="22">
        <v>7</v>
      </c>
      <c r="X8" s="32">
        <f>U22-U20</f>
        <v>184.59065759600003</v>
      </c>
      <c r="Y8" s="22">
        <v>7</v>
      </c>
      <c r="Z8" s="32">
        <f t="shared" si="5"/>
        <v>184.59065759600003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104.99736848687355</v>
      </c>
      <c r="G9" s="25">
        <f t="shared" si="1"/>
        <v>96.230691385970488</v>
      </c>
      <c r="H9" s="37">
        <f t="shared" si="2"/>
        <v>9.1100635095106082</v>
      </c>
      <c r="I9" s="13"/>
      <c r="J9" s="11" t="s">
        <v>37</v>
      </c>
      <c r="K9" s="11" t="s">
        <v>40</v>
      </c>
      <c r="L9" s="19">
        <v>76</v>
      </c>
      <c r="M9" s="32">
        <f t="shared" si="3"/>
        <v>43.429659864000087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129.06485260700015</v>
      </c>
      <c r="T9" s="11" t="s">
        <v>99</v>
      </c>
      <c r="U9" s="66">
        <v>563.45251700699998</v>
      </c>
      <c r="V9" s="32">
        <f>U24-U23</f>
        <v>43.429659864000087</v>
      </c>
      <c r="W9" s="22">
        <v>8</v>
      </c>
      <c r="X9" s="32">
        <f>U25-U23</f>
        <v>129.06485260700015</v>
      </c>
      <c r="Y9" s="22">
        <v>8</v>
      </c>
      <c r="Z9" s="32">
        <f t="shared" si="5"/>
        <v>129.06485260700015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40.965801095088459</v>
      </c>
      <c r="G10" s="25">
        <f t="shared" si="1"/>
        <v>41.720610006301079</v>
      </c>
      <c r="H10" s="37">
        <f t="shared" si="2"/>
        <v>-1.8091991250813961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57.120816326000067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185.51981859400007</v>
      </c>
      <c r="T10" s="11" t="s">
        <v>100</v>
      </c>
      <c r="U10" s="66">
        <v>682.44709750599998</v>
      </c>
      <c r="V10" s="32">
        <f>U27-U26</f>
        <v>57.120816326000067</v>
      </c>
      <c r="W10" s="22">
        <v>9</v>
      </c>
      <c r="X10" s="32">
        <f>U28-U26</f>
        <v>185.51981859400007</v>
      </c>
      <c r="Y10" s="22">
        <v>9</v>
      </c>
      <c r="Z10" s="32">
        <f t="shared" si="5"/>
        <v>185.51981859400007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37.934085379148634</v>
      </c>
      <c r="G11" s="25">
        <f t="shared" si="1"/>
        <v>39.905010579368046</v>
      </c>
      <c r="H11" s="37">
        <f t="shared" si="2"/>
        <v>-4.9390419188071402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44.287346938999917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201.47845804999974</v>
      </c>
      <c r="T11" s="11" t="s">
        <v>101</v>
      </c>
      <c r="U11" s="66">
        <v>687.12653061200001</v>
      </c>
      <c r="V11" s="32">
        <f>U30-U29</f>
        <v>44.287346938999917</v>
      </c>
      <c r="W11" s="22">
        <v>10</v>
      </c>
      <c r="X11" s="32">
        <f>U31-U29</f>
        <v>201.47845804999974</v>
      </c>
      <c r="Y11" s="22">
        <v>10</v>
      </c>
      <c r="Z11" s="32">
        <f t="shared" si="5"/>
        <v>201.47845804999974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53.551602905674599</v>
      </c>
      <c r="G12" s="25">
        <f t="shared" si="1"/>
        <v>50.599959091105575</v>
      </c>
      <c r="H12" s="37">
        <f t="shared" si="2"/>
        <v>5.8332928871633456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31.371609976999935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68.379501132999849</v>
      </c>
      <c r="T12" s="11" t="s">
        <v>102</v>
      </c>
      <c r="U12" s="66">
        <v>719.41224489800004</v>
      </c>
      <c r="V12" s="32">
        <f>U33-U32</f>
        <v>31.371609976999935</v>
      </c>
      <c r="W12" s="22" t="s">
        <v>68</v>
      </c>
      <c r="X12" s="32">
        <f>U38-U32</f>
        <v>279.31478457999992</v>
      </c>
      <c r="Y12" s="22">
        <v>11</v>
      </c>
      <c r="Z12" s="32">
        <f>V12+X30</f>
        <v>68.379501132999849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64.624853368829221</v>
      </c>
      <c r="G13" s="25">
        <f t="shared" si="1"/>
        <v>62.753888058932816</v>
      </c>
      <c r="H13" s="37">
        <f t="shared" si="2"/>
        <v>2.9814332908573933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22.591927438000312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46.530975057000433</v>
      </c>
      <c r="T13" s="11" t="s">
        <v>103</v>
      </c>
      <c r="U13" s="66">
        <v>856.62040816299998</v>
      </c>
      <c r="V13" s="32">
        <f>U34-U33</f>
        <v>22.591927438000312</v>
      </c>
      <c r="W13" s="22" t="s">
        <v>42</v>
      </c>
      <c r="X13" s="32">
        <f>U41-U39</f>
        <v>185.72861678000027</v>
      </c>
      <c r="Y13" s="22">
        <v>12</v>
      </c>
      <c r="Z13" s="32">
        <f>V13+X31</f>
        <v>46.530975057000433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27.031412253389504</v>
      </c>
      <c r="G14" s="25">
        <f t="shared" si="1"/>
        <v>25.54677575746231</v>
      </c>
      <c r="H14" s="37">
        <f t="shared" si="2"/>
        <v>5.8114437219872119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75.467755101999956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164.40430838999964</v>
      </c>
      <c r="T14" s="11" t="s">
        <v>104</v>
      </c>
      <c r="U14" s="66">
        <v>869.79628117899995</v>
      </c>
      <c r="V14" s="32">
        <f>U35-U34</f>
        <v>75.467755101999956</v>
      </c>
      <c r="W14" s="22" t="s">
        <v>43</v>
      </c>
      <c r="X14" s="32">
        <f>U44-U42</f>
        <v>139.09188208700016</v>
      </c>
      <c r="Y14" s="22">
        <v>13</v>
      </c>
      <c r="Z14" s="32">
        <f>V14+X32</f>
        <v>164.40430838999964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30.933884419796961</v>
      </c>
      <c r="G15" s="25">
        <f t="shared" si="1"/>
        <v>31.012991427286888</v>
      </c>
      <c r="H15" s="37">
        <f t="shared" si="2"/>
        <v>-0.25507699789425931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50.430136054999821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185.72861678000027</v>
      </c>
      <c r="T15" s="11" t="s">
        <v>105</v>
      </c>
      <c r="U15" s="66">
        <v>968.79673469399995</v>
      </c>
      <c r="V15" s="32">
        <f>U40-U39</f>
        <v>50.430136054999821</v>
      </c>
      <c r="W15" s="22">
        <v>12</v>
      </c>
      <c r="X15" s="32">
        <f>U47-U45</f>
        <v>216.39238095199971</v>
      </c>
      <c r="Y15" s="22">
        <v>14</v>
      </c>
      <c r="Z15" s="32">
        <f t="shared" ref="Z15:Z27" si="7">X13</f>
        <v>185.72861678000027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93.539046072699065</v>
      </c>
      <c r="G16" s="25">
        <f t="shared" si="1"/>
        <v>80.522283773502679</v>
      </c>
      <c r="H16" s="41">
        <f t="shared" si="2"/>
        <v>16.165416191883754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29.506394558000011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139.09188208700016</v>
      </c>
      <c r="T16" s="11" t="s">
        <v>106</v>
      </c>
      <c r="U16" s="66">
        <v>1217.266938776</v>
      </c>
      <c r="V16" s="32">
        <f>U43-U42</f>
        <v>29.506394558000011</v>
      </c>
      <c r="W16" s="22">
        <v>13</v>
      </c>
      <c r="X16" s="32">
        <f>U50-U48</f>
        <v>123.46521541999982</v>
      </c>
      <c r="Y16" s="22">
        <v>15</v>
      </c>
      <c r="Z16" s="32">
        <f t="shared" si="7"/>
        <v>139.09188208700016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33.36341289151089</v>
      </c>
      <c r="G17" s="13">
        <f t="shared" si="1"/>
        <v>36.392224002317519</v>
      </c>
      <c r="H17" s="37">
        <f t="shared" si="2"/>
        <v>-8.3226875901119666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70.586303854999642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216.39238095199971</v>
      </c>
      <c r="T17" s="11" t="s">
        <v>107</v>
      </c>
      <c r="U17" s="66">
        <v>1225.911655329</v>
      </c>
      <c r="V17" s="32">
        <f>U46-U45</f>
        <v>70.586303854999642</v>
      </c>
      <c r="W17" s="22">
        <v>14</v>
      </c>
      <c r="X17" s="32">
        <f>U53-U51</f>
        <v>110.09886621299984</v>
      </c>
      <c r="Y17" s="22">
        <v>16</v>
      </c>
      <c r="Z17" s="32">
        <f t="shared" si="7"/>
        <v>216.39238095199971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43.084947362992168</v>
      </c>
      <c r="G18" s="13">
        <f t="shared" si="1"/>
        <v>41.793147830722084</v>
      </c>
      <c r="H18" s="37">
        <f t="shared" si="2"/>
        <v>3.0909361924647447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34.814943311000206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123.46521541999982</v>
      </c>
      <c r="T18" s="11" t="s">
        <v>108</v>
      </c>
      <c r="U18" s="66">
        <v>1281.4834920630001</v>
      </c>
      <c r="V18" s="32">
        <f>U49-U48</f>
        <v>34.814943311000206</v>
      </c>
      <c r="W18" s="22">
        <v>15</v>
      </c>
      <c r="X18" s="32">
        <f>U56-U54</f>
        <v>167.08979591900015</v>
      </c>
      <c r="Y18" s="22">
        <v>17</v>
      </c>
      <c r="Z18" s="32">
        <f t="shared" si="7"/>
        <v>123.46521541999982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84.844646070494321</v>
      </c>
      <c r="G19" s="25">
        <f t="shared" si="1"/>
        <v>77.112401716972002</v>
      </c>
      <c r="H19" s="41">
        <f t="shared" si="2"/>
        <v>10.027238396622908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25.811882085999969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110.09886621299984</v>
      </c>
      <c r="T19" s="11" t="s">
        <v>109</v>
      </c>
      <c r="U19" s="66">
        <v>1490.384399093</v>
      </c>
      <c r="V19" s="32">
        <f>U52-U51</f>
        <v>25.811882085999969</v>
      </c>
      <c r="W19" s="22">
        <v>16</v>
      </c>
      <c r="X19" s="32">
        <f>U59-U57</f>
        <v>47.381587301999843</v>
      </c>
      <c r="Y19" s="22">
        <v>18</v>
      </c>
      <c r="Z19" s="32">
        <f t="shared" si="7"/>
        <v>110.09886621299984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73.122057617938268</v>
      </c>
      <c r="G20" s="25">
        <f t="shared" si="1"/>
        <v>70.381317634147294</v>
      </c>
      <c r="H20" s="37">
        <f t="shared" si="2"/>
        <v>3.8941299707370551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45.950566894000076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167.08979591900015</v>
      </c>
      <c r="T20" s="11" t="s">
        <v>110</v>
      </c>
      <c r="U20" s="66">
        <v>1494.8607709749999</v>
      </c>
      <c r="V20" s="32">
        <f>U55-U54</f>
        <v>45.950566894000076</v>
      </c>
      <c r="W20" s="22">
        <v>17</v>
      </c>
      <c r="X20" s="32">
        <f>U62-U60</f>
        <v>82.817596371000036</v>
      </c>
      <c r="Y20" s="22">
        <v>19</v>
      </c>
      <c r="Z20" s="32">
        <f t="shared" si="7"/>
        <v>167.08979591900015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100.32026120688452</v>
      </c>
      <c r="G21" s="25">
        <f t="shared" si="1"/>
        <v>94.973601692952741</v>
      </c>
      <c r="H21" s="37">
        <f t="shared" si="2"/>
        <v>5.6296269896317073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20.334875283000201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47.381587301999843</v>
      </c>
      <c r="T21" s="11" t="s">
        <v>111</v>
      </c>
      <c r="U21" s="66">
        <v>1543.0977097509999</v>
      </c>
      <c r="V21" s="32">
        <f>U58-U57</f>
        <v>20.334875283000201</v>
      </c>
      <c r="W21" s="22">
        <v>18</v>
      </c>
      <c r="X21" s="32">
        <f>U65-U63</f>
        <v>256.67990929699999</v>
      </c>
      <c r="Y21" s="22">
        <v>20</v>
      </c>
      <c r="Z21" s="32">
        <f t="shared" si="7"/>
        <v>47.381587301999843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65.409619343674706</v>
      </c>
      <c r="G22" s="13">
        <f t="shared" si="1"/>
        <v>62.547142479178078</v>
      </c>
      <c r="H22" s="37">
        <f t="shared" si="2"/>
        <v>4.5765110139916398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35.162993197000105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82.817596371000036</v>
      </c>
      <c r="T22" s="11" t="s">
        <v>112</v>
      </c>
      <c r="U22" s="66">
        <v>1679.451428571</v>
      </c>
      <c r="V22" s="32">
        <f>U61-U60</f>
        <v>35.162993197000105</v>
      </c>
      <c r="W22" s="22">
        <v>19</v>
      </c>
      <c r="X22" s="32">
        <f>U68-U66</f>
        <v>345.98965986400026</v>
      </c>
      <c r="Y22" s="22">
        <v>21</v>
      </c>
      <c r="Z22" s="32">
        <f t="shared" si="7"/>
        <v>82.817596371000036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42.169227060571487</v>
      </c>
      <c r="G23" s="13">
        <f t="shared" si="1"/>
        <v>38.920069854165092</v>
      </c>
      <c r="H23" s="37">
        <f t="shared" si="2"/>
        <v>8.3482820523732464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51.933605443000033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256.67990929699999</v>
      </c>
      <c r="T23" s="11" t="s">
        <v>113</v>
      </c>
      <c r="U23" s="66">
        <v>1684.9868480729999</v>
      </c>
      <c r="V23" s="32">
        <f>U64-U63</f>
        <v>51.933605443000033</v>
      </c>
      <c r="W23" s="22">
        <v>20</v>
      </c>
      <c r="X23" s="32">
        <f>U71-U69</f>
        <v>75.701224489999731</v>
      </c>
      <c r="Y23" s="22">
        <v>22</v>
      </c>
      <c r="Z23" s="32">
        <f t="shared" si="7"/>
        <v>256.67990929699999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19.801622797949502</v>
      </c>
      <c r="G24" s="13">
        <f t="shared" si="1"/>
        <v>21.503532801889151</v>
      </c>
      <c r="H24" s="37">
        <f t="shared" si="2"/>
        <v>-7.9145599916964837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103.0218594109997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345.98965986400026</v>
      </c>
      <c r="T24" s="11" t="s">
        <v>114</v>
      </c>
      <c r="U24" s="66">
        <v>1728.416507937</v>
      </c>
      <c r="V24" s="32">
        <f>U67-U66</f>
        <v>103.0218594109997</v>
      </c>
      <c r="W24" s="22">
        <v>21</v>
      </c>
      <c r="X24" s="32">
        <f>U74-U72</f>
        <v>155.78902494300019</v>
      </c>
      <c r="Y24" s="22">
        <v>23</v>
      </c>
      <c r="Z24" s="32">
        <f t="shared" si="7"/>
        <v>345.98965986400026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105.69384051765044</v>
      </c>
      <c r="G25" s="13">
        <f t="shared" si="1"/>
        <v>101.4514633249366</v>
      </c>
      <c r="H25" s="37">
        <f t="shared" si="2"/>
        <v>4.1816816176677829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19.868707482999525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75.701224489999731</v>
      </c>
      <c r="T25" s="11" t="s">
        <v>115</v>
      </c>
      <c r="U25" s="66">
        <v>1814.0517006800001</v>
      </c>
      <c r="V25" s="32">
        <f>U70-U69</f>
        <v>19.868707482999525</v>
      </c>
      <c r="W25" s="22">
        <v>22</v>
      </c>
      <c r="X25" s="32">
        <f>U77-U75</f>
        <v>277.49800453500029</v>
      </c>
      <c r="Y25" s="22">
        <v>24</v>
      </c>
      <c r="Z25" s="32">
        <f t="shared" si="7"/>
        <v>75.701224489999731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46.29154459116382</v>
      </c>
      <c r="G26" s="13">
        <f t="shared" si="1"/>
        <v>36.780472835595965</v>
      </c>
      <c r="H26" s="41">
        <f t="shared" si="2"/>
        <v>25.859025244403831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48.604988662000324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155.78902494300019</v>
      </c>
      <c r="T26" s="11" t="s">
        <v>116</v>
      </c>
      <c r="U26" s="66">
        <v>1823.0788208619999</v>
      </c>
      <c r="V26" s="32">
        <f>U73-U72</f>
        <v>48.604988662000324</v>
      </c>
      <c r="W26" s="22">
        <v>23</v>
      </c>
      <c r="X26" s="2">
        <f>SUM(X2:X25)</f>
        <v>4565.5066213150003</v>
      </c>
      <c r="Z26" s="32">
        <f t="shared" si="7"/>
        <v>155.78902494300019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41.733669997206491</v>
      </c>
      <c r="G27" s="13">
        <f t="shared" si="1"/>
        <v>39.567852094644927</v>
      </c>
      <c r="H27" s="37">
        <f t="shared" si="2"/>
        <v>5.4736807481513088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129.39192743800049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277.49800453500029</v>
      </c>
      <c r="T27" s="11" t="s">
        <v>117</v>
      </c>
      <c r="U27" s="66">
        <v>1880.199637188</v>
      </c>
      <c r="V27" s="32">
        <f>U76-U75</f>
        <v>129.39192743800049</v>
      </c>
      <c r="W27" s="22">
        <v>24</v>
      </c>
      <c r="X27" s="32">
        <f t="shared" ref="X27:X32" si="8">U33-U32</f>
        <v>31.371609976999935</v>
      </c>
      <c r="Y27" s="22" t="s">
        <v>68</v>
      </c>
      <c r="Z27" s="32">
        <f t="shared" si="7"/>
        <v>277.49800453500029</v>
      </c>
      <c r="AA27" s="21">
        <v>24</v>
      </c>
      <c r="AC27" s="65"/>
    </row>
    <row r="28" spans="1:29" x14ac:dyDescent="0.3">
      <c r="T28" s="11" t="s">
        <v>118</v>
      </c>
      <c r="U28" s="66">
        <v>2008.598639456</v>
      </c>
      <c r="V28" s="32"/>
      <c r="X28" s="32">
        <f t="shared" si="8"/>
        <v>22.591927438000312</v>
      </c>
      <c r="Y28" s="22" t="s">
        <v>42</v>
      </c>
      <c r="Z28" s="21"/>
      <c r="AC28" s="65"/>
    </row>
    <row r="29" spans="1:29" x14ac:dyDescent="0.3">
      <c r="T29" s="11" t="s">
        <v>119</v>
      </c>
      <c r="U29" s="66">
        <v>2015.2783673470001</v>
      </c>
      <c r="V29" s="32"/>
      <c r="X29" s="32">
        <f t="shared" si="8"/>
        <v>75.467755101999956</v>
      </c>
      <c r="Y29" s="22" t="s">
        <v>43</v>
      </c>
      <c r="Z29" s="21"/>
      <c r="AC29" s="65"/>
    </row>
    <row r="30" spans="1:29" x14ac:dyDescent="0.3">
      <c r="T30" s="11" t="s">
        <v>120</v>
      </c>
      <c r="U30" s="66">
        <v>2059.565714286</v>
      </c>
      <c r="V30" s="32"/>
      <c r="X30" s="32">
        <f t="shared" si="8"/>
        <v>37.007891155999914</v>
      </c>
      <c r="Y30" s="22" t="s">
        <v>69</v>
      </c>
      <c r="Z30" s="21"/>
      <c r="AC30" s="65"/>
    </row>
    <row r="31" spans="1:29" x14ac:dyDescent="0.3">
      <c r="T31" s="11" t="s">
        <v>121</v>
      </c>
      <c r="U31" s="66">
        <v>2216.7568253969998</v>
      </c>
      <c r="V31" s="32"/>
      <c r="X31" s="32">
        <f t="shared" si="8"/>
        <v>23.939047619000121</v>
      </c>
      <c r="Y31" s="22" t="s">
        <v>70</v>
      </c>
      <c r="Z31" s="21"/>
      <c r="AC31" s="65"/>
    </row>
    <row r="32" spans="1:29" x14ac:dyDescent="0.3">
      <c r="T32" s="11" t="s">
        <v>122</v>
      </c>
      <c r="U32" s="66">
        <v>2222.454421769</v>
      </c>
      <c r="X32" s="32">
        <f t="shared" si="8"/>
        <v>88.936553287999686</v>
      </c>
      <c r="Y32" s="22" t="s">
        <v>71</v>
      </c>
      <c r="Z32" s="21"/>
      <c r="AC32" s="65"/>
    </row>
    <row r="33" spans="20:29" x14ac:dyDescent="0.3">
      <c r="T33" s="11" t="s">
        <v>123</v>
      </c>
      <c r="U33" s="66">
        <v>2253.8260317459999</v>
      </c>
      <c r="X33" s="32"/>
      <c r="Z33" s="21"/>
      <c r="AC33" s="65"/>
    </row>
    <row r="34" spans="20:29" x14ac:dyDescent="0.3">
      <c r="T34" s="11" t="s">
        <v>124</v>
      </c>
      <c r="U34" s="66">
        <v>2276.4179591840002</v>
      </c>
      <c r="X34" s="22"/>
      <c r="Z34" s="21"/>
      <c r="AC34" s="65"/>
    </row>
    <row r="35" spans="20:29" x14ac:dyDescent="0.3">
      <c r="T35" s="11" t="s">
        <v>125</v>
      </c>
      <c r="U35" s="66">
        <v>2351.8857142860002</v>
      </c>
      <c r="X35" s="22"/>
      <c r="Z35" s="21"/>
      <c r="AC35" s="65"/>
    </row>
    <row r="36" spans="20:29" x14ac:dyDescent="0.3">
      <c r="T36" s="11" t="s">
        <v>126</v>
      </c>
      <c r="U36" s="66">
        <v>2388.8936054420001</v>
      </c>
      <c r="X36" s="22"/>
      <c r="Z36" s="21"/>
      <c r="AC36" s="65"/>
    </row>
    <row r="37" spans="20:29" x14ac:dyDescent="0.3">
      <c r="T37" s="11" t="s">
        <v>127</v>
      </c>
      <c r="U37" s="66">
        <v>2412.8326530610002</v>
      </c>
      <c r="X37" s="22"/>
      <c r="Z37" s="21"/>
      <c r="AC37" s="65"/>
    </row>
    <row r="38" spans="20:29" x14ac:dyDescent="0.3">
      <c r="T38" s="11" t="s">
        <v>128</v>
      </c>
      <c r="U38" s="66">
        <v>2501.7692063489999</v>
      </c>
      <c r="X38" s="22"/>
      <c r="Z38" s="21"/>
      <c r="AC38" s="65"/>
    </row>
    <row r="39" spans="20:29" x14ac:dyDescent="0.3">
      <c r="T39" s="11" t="s">
        <v>129</v>
      </c>
      <c r="U39" s="66">
        <v>2508.450249433</v>
      </c>
      <c r="V39" s="32"/>
      <c r="X39" s="22"/>
      <c r="Z39" s="21"/>
      <c r="AC39" s="65"/>
    </row>
    <row r="40" spans="20:29" x14ac:dyDescent="0.3">
      <c r="T40" s="11" t="s">
        <v>130</v>
      </c>
      <c r="U40" s="66">
        <v>2558.8803854879998</v>
      </c>
      <c r="V40" s="32"/>
      <c r="X40" s="22"/>
      <c r="Z40" s="21"/>
      <c r="AC40" s="65"/>
    </row>
    <row r="41" spans="20:29" x14ac:dyDescent="0.3">
      <c r="T41" s="11" t="s">
        <v>131</v>
      </c>
      <c r="U41" s="66">
        <v>2694.1788662130002</v>
      </c>
      <c r="V41" s="32"/>
      <c r="X41" s="22"/>
      <c r="Z41" s="21"/>
      <c r="AC41" s="65"/>
    </row>
    <row r="42" spans="20:29" x14ac:dyDescent="0.3">
      <c r="T42" s="11" t="s">
        <v>132</v>
      </c>
      <c r="U42" s="66">
        <v>2700.9697959179998</v>
      </c>
      <c r="V42" s="32"/>
      <c r="X42" s="22"/>
      <c r="Z42" s="21"/>
      <c r="AC42" s="65"/>
    </row>
    <row r="43" spans="20:29" x14ac:dyDescent="0.3">
      <c r="T43" s="11" t="s">
        <v>133</v>
      </c>
      <c r="U43" s="66">
        <v>2730.4761904759998</v>
      </c>
      <c r="V43" s="32"/>
      <c r="X43" s="22"/>
      <c r="Z43" s="21"/>
      <c r="AC43" s="65"/>
    </row>
    <row r="44" spans="20:29" x14ac:dyDescent="0.3">
      <c r="T44" s="11" t="s">
        <v>134</v>
      </c>
      <c r="U44" s="66">
        <v>2840.061678005</v>
      </c>
      <c r="V44" s="32"/>
      <c r="X44" s="22"/>
      <c r="Z44" s="21"/>
      <c r="AC44" s="65"/>
    </row>
    <row r="45" spans="20:29" x14ac:dyDescent="0.3">
      <c r="T45" s="11" t="s">
        <v>135</v>
      </c>
      <c r="U45" s="66">
        <v>2844.5549206350001</v>
      </c>
      <c r="V45" s="32"/>
      <c r="X45" s="22"/>
      <c r="Z45" s="21"/>
      <c r="AC45" s="65"/>
    </row>
    <row r="46" spans="20:29" x14ac:dyDescent="0.3">
      <c r="T46" s="11" t="s">
        <v>136</v>
      </c>
      <c r="U46" s="66">
        <v>2915.1412244899998</v>
      </c>
      <c r="V46" s="32"/>
      <c r="X46" s="22"/>
      <c r="Z46" s="21"/>
      <c r="AC46" s="65"/>
    </row>
    <row r="47" spans="20:29" x14ac:dyDescent="0.3">
      <c r="T47" s="11" t="s">
        <v>137</v>
      </c>
      <c r="U47" s="66">
        <v>3060.9473015869999</v>
      </c>
      <c r="V47" s="32"/>
      <c r="X47" s="22"/>
      <c r="Z47" s="21"/>
      <c r="AC47" s="65"/>
    </row>
    <row r="48" spans="20:29" x14ac:dyDescent="0.3">
      <c r="T48" s="11" t="s">
        <v>138</v>
      </c>
      <c r="U48" s="66">
        <v>3065.888435374</v>
      </c>
      <c r="V48" s="32"/>
      <c r="X48" s="22"/>
      <c r="Z48" s="21"/>
      <c r="AC48" s="65"/>
    </row>
    <row r="49" spans="20:29" x14ac:dyDescent="0.3">
      <c r="T49" s="11" t="s">
        <v>139</v>
      </c>
      <c r="U49" s="66">
        <v>3100.7033786850002</v>
      </c>
      <c r="V49" s="32"/>
      <c r="X49" s="22"/>
      <c r="Z49" s="21"/>
      <c r="AC49" s="65"/>
    </row>
    <row r="50" spans="20:29" x14ac:dyDescent="0.3">
      <c r="T50" s="11" t="s">
        <v>140</v>
      </c>
      <c r="U50" s="66">
        <v>3189.3536507939998</v>
      </c>
      <c r="V50" s="32"/>
      <c r="X50" s="22"/>
      <c r="Z50" s="21"/>
      <c r="AC50" s="65"/>
    </row>
    <row r="51" spans="20:29" x14ac:dyDescent="0.3">
      <c r="T51" s="11" t="s">
        <v>141</v>
      </c>
      <c r="U51" s="66">
        <v>3191.3309750570002</v>
      </c>
      <c r="V51" s="32"/>
      <c r="X51" s="22"/>
      <c r="Z51" s="21"/>
      <c r="AC51" s="65"/>
    </row>
    <row r="52" spans="20:29" x14ac:dyDescent="0.3">
      <c r="T52" s="11" t="s">
        <v>142</v>
      </c>
      <c r="U52" s="66">
        <v>3217.1428571430001</v>
      </c>
      <c r="V52" s="32"/>
      <c r="X52" s="22"/>
      <c r="Z52" s="21"/>
      <c r="AC52" s="65"/>
    </row>
    <row r="53" spans="20:29" x14ac:dyDescent="0.3">
      <c r="T53" s="11" t="s">
        <v>143</v>
      </c>
      <c r="U53" s="66">
        <v>3301.42984127</v>
      </c>
      <c r="V53" s="32"/>
      <c r="X53" s="22"/>
      <c r="Z53" s="21"/>
      <c r="AC53" s="65"/>
    </row>
    <row r="54" spans="20:29" x14ac:dyDescent="0.3">
      <c r="T54" s="11" t="s">
        <v>144</v>
      </c>
      <c r="U54" s="66">
        <v>3304.566258503</v>
      </c>
      <c r="V54" s="32"/>
      <c r="X54" s="22"/>
      <c r="Z54" s="21"/>
      <c r="AC54" s="65"/>
    </row>
    <row r="55" spans="20:29" x14ac:dyDescent="0.3">
      <c r="T55" s="11" t="s">
        <v>145</v>
      </c>
      <c r="U55" s="66">
        <v>3350.516825397</v>
      </c>
      <c r="V55" s="32"/>
      <c r="X55" s="22"/>
      <c r="Z55" s="21"/>
      <c r="AC55" s="65"/>
    </row>
    <row r="56" spans="20:29" x14ac:dyDescent="0.3">
      <c r="T56" s="11" t="s">
        <v>146</v>
      </c>
      <c r="U56" s="66">
        <v>3471.6560544220001</v>
      </c>
      <c r="V56" s="32"/>
      <c r="X56" s="22"/>
      <c r="Z56" s="21"/>
      <c r="AC56" s="65"/>
    </row>
    <row r="57" spans="20:29" x14ac:dyDescent="0.3">
      <c r="T57" s="11" t="s">
        <v>147</v>
      </c>
      <c r="U57" s="66">
        <v>3479.2244897959999</v>
      </c>
      <c r="V57" s="32"/>
      <c r="X57" s="22"/>
      <c r="Z57" s="21"/>
      <c r="AC57" s="65"/>
    </row>
    <row r="58" spans="20:29" x14ac:dyDescent="0.3">
      <c r="T58" s="11" t="s">
        <v>148</v>
      </c>
      <c r="U58" s="66">
        <v>3499.5593650790001</v>
      </c>
      <c r="V58" s="32"/>
      <c r="X58" s="22"/>
      <c r="Z58" s="21"/>
      <c r="AC58" s="65"/>
    </row>
    <row r="59" spans="20:29" x14ac:dyDescent="0.3">
      <c r="T59" s="11" t="s">
        <v>149</v>
      </c>
      <c r="U59" s="66">
        <v>3526.6060770979998</v>
      </c>
      <c r="V59" s="32"/>
      <c r="X59" s="22"/>
      <c r="Z59" s="21"/>
      <c r="AC59" s="65"/>
    </row>
    <row r="60" spans="20:29" x14ac:dyDescent="0.3">
      <c r="T60" s="11" t="s">
        <v>150</v>
      </c>
      <c r="U60" s="66">
        <v>3526.6982312929999</v>
      </c>
      <c r="V60" s="32"/>
      <c r="X60" s="22"/>
      <c r="Z60" s="21"/>
      <c r="AC60" s="65"/>
    </row>
    <row r="61" spans="20:29" x14ac:dyDescent="0.3">
      <c r="T61" s="11" t="s">
        <v>151</v>
      </c>
      <c r="U61" s="66">
        <v>3561.86122449</v>
      </c>
      <c r="V61" s="32"/>
      <c r="X61" s="22"/>
      <c r="Z61" s="21"/>
      <c r="AC61" s="65"/>
    </row>
    <row r="62" spans="20:29" x14ac:dyDescent="0.3">
      <c r="T62" s="11" t="s">
        <v>152</v>
      </c>
      <c r="U62" s="66">
        <v>3609.515827664</v>
      </c>
      <c r="V62" s="32"/>
      <c r="X62" s="22"/>
      <c r="Z62" s="21"/>
      <c r="AC62" s="65"/>
    </row>
    <row r="63" spans="20:29" x14ac:dyDescent="0.3">
      <c r="T63" s="11" t="s">
        <v>153</v>
      </c>
      <c r="U63" s="66">
        <v>3612.6759183670001</v>
      </c>
      <c r="V63" s="32"/>
      <c r="X63" s="22"/>
      <c r="Z63" s="21"/>
      <c r="AC63" s="65"/>
    </row>
    <row r="64" spans="20:29" x14ac:dyDescent="0.3">
      <c r="T64" s="11" t="s">
        <v>154</v>
      </c>
      <c r="U64" s="66">
        <v>3664.6095238100002</v>
      </c>
      <c r="V64" s="32"/>
      <c r="X64" s="22"/>
      <c r="Z64" s="21"/>
      <c r="AC64" s="65"/>
    </row>
    <row r="65" spans="20:29" x14ac:dyDescent="0.3">
      <c r="T65" s="11" t="s">
        <v>155</v>
      </c>
      <c r="U65" s="66">
        <v>3869.3558276640001</v>
      </c>
      <c r="V65" s="32"/>
      <c r="X65" s="22"/>
      <c r="Z65" s="21"/>
      <c r="AC65" s="65"/>
    </row>
    <row r="66" spans="20:29" x14ac:dyDescent="0.3">
      <c r="T66" s="11" t="s">
        <v>156</v>
      </c>
      <c r="U66" s="66">
        <v>3876.9073922900002</v>
      </c>
      <c r="V66" s="32"/>
      <c r="X66" s="22"/>
      <c r="Z66" s="21"/>
      <c r="AC66" s="65"/>
    </row>
    <row r="67" spans="20:29" x14ac:dyDescent="0.3">
      <c r="T67" s="11" t="s">
        <v>157</v>
      </c>
      <c r="U67" s="66">
        <v>3979.9292517009999</v>
      </c>
      <c r="V67" s="32"/>
      <c r="X67" s="22"/>
      <c r="Z67" s="21"/>
      <c r="AC67" s="65"/>
    </row>
    <row r="68" spans="20:29" x14ac:dyDescent="0.3">
      <c r="T68" s="11" t="s">
        <v>158</v>
      </c>
      <c r="U68" s="66">
        <v>4222.8970521540004</v>
      </c>
      <c r="V68" s="32"/>
      <c r="X68" s="22"/>
      <c r="Z68" s="21"/>
      <c r="AC68" s="65"/>
    </row>
    <row r="69" spans="20:29" x14ac:dyDescent="0.3">
      <c r="T69" s="11" t="s">
        <v>159</v>
      </c>
      <c r="U69" s="66">
        <v>4223.9974149660002</v>
      </c>
      <c r="V69" s="32"/>
      <c r="X69" s="22"/>
      <c r="Z69" s="21"/>
      <c r="AC69" s="65"/>
    </row>
    <row r="70" spans="20:29" x14ac:dyDescent="0.3">
      <c r="T70" s="11" t="s">
        <v>160</v>
      </c>
      <c r="U70" s="66">
        <v>4243.8661224489997</v>
      </c>
      <c r="V70" s="32"/>
      <c r="X70" s="22"/>
      <c r="Z70" s="21"/>
      <c r="AC70" s="65"/>
    </row>
    <row r="71" spans="20:29" x14ac:dyDescent="0.3">
      <c r="T71" s="11" t="s">
        <v>161</v>
      </c>
      <c r="U71" s="66">
        <v>4299.6986394559999</v>
      </c>
      <c r="V71" s="32"/>
      <c r="X71" s="22"/>
      <c r="Z71" s="21"/>
      <c r="AC71" s="65"/>
    </row>
    <row r="72" spans="20:29" x14ac:dyDescent="0.3">
      <c r="T72" s="11" t="s">
        <v>162</v>
      </c>
      <c r="U72" s="66">
        <v>4301.2362811789999</v>
      </c>
      <c r="V72" s="32"/>
      <c r="X72" s="22"/>
      <c r="Z72" s="21"/>
      <c r="AC72" s="65"/>
    </row>
    <row r="73" spans="20:29" x14ac:dyDescent="0.3">
      <c r="T73" s="11" t="s">
        <v>163</v>
      </c>
      <c r="U73" s="66">
        <v>4349.8412698410002</v>
      </c>
      <c r="V73" s="32"/>
      <c r="X73" s="22"/>
      <c r="Z73" s="21"/>
      <c r="AC73" s="65"/>
    </row>
    <row r="74" spans="20:29" x14ac:dyDescent="0.3">
      <c r="T74" s="11" t="s">
        <v>164</v>
      </c>
      <c r="U74" s="66">
        <v>4457.0253061220001</v>
      </c>
      <c r="V74" s="32"/>
      <c r="X74" s="22"/>
      <c r="Z74" s="21"/>
      <c r="AC74" s="65"/>
    </row>
    <row r="75" spans="20:29" x14ac:dyDescent="0.3">
      <c r="T75" s="11" t="s">
        <v>165</v>
      </c>
      <c r="U75" s="66">
        <v>4459.3371428569999</v>
      </c>
      <c r="V75" s="32"/>
      <c r="X75" s="22"/>
      <c r="Z75" s="21"/>
      <c r="AC75" s="65"/>
    </row>
    <row r="76" spans="20:29" x14ac:dyDescent="0.3">
      <c r="T76" s="11" t="s">
        <v>166</v>
      </c>
      <c r="U76" s="66">
        <v>4588.7290702950004</v>
      </c>
      <c r="V76" s="32"/>
      <c r="X76" s="22"/>
      <c r="Z76" s="21"/>
      <c r="AC76" s="65"/>
    </row>
    <row r="77" spans="20:29" x14ac:dyDescent="0.3">
      <c r="T77" s="11" t="s">
        <v>167</v>
      </c>
      <c r="U77" s="66">
        <v>4736.8351473920002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Tabelle95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245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55.647022063352139</v>
      </c>
      <c r="G2" s="13">
        <f t="shared" ref="G2:G27" si="1">Q2/R2*60</f>
        <v>54.672003400430235</v>
      </c>
      <c r="H2" s="41">
        <f t="shared" ref="H2:H27" si="2">(F2-G2)/G2*100</f>
        <v>1.7833966240099985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30.190294784999999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299.60489795899997</v>
      </c>
      <c r="T2" s="11" t="s">
        <v>92</v>
      </c>
      <c r="U2" s="64">
        <v>1.7893877549999999</v>
      </c>
      <c r="V2" s="32">
        <f>U3-U2</f>
        <v>30.190294784999999</v>
      </c>
      <c r="W2" s="22">
        <v>1</v>
      </c>
      <c r="X2" s="32">
        <f>U4-U2</f>
        <v>299.60489795899997</v>
      </c>
      <c r="Y2" s="22">
        <v>1</v>
      </c>
      <c r="Z2" s="32">
        <f>X2</f>
        <v>299.60489795899997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66.192498593490029</v>
      </c>
      <c r="G3" s="13">
        <f t="shared" si="1"/>
        <v>58.077307121357578</v>
      </c>
      <c r="H3" s="41">
        <f t="shared" si="2"/>
        <v>13.97308496961654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39.88367346900003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105.20467120200004</v>
      </c>
      <c r="T3" s="11" t="s">
        <v>93</v>
      </c>
      <c r="U3" s="64">
        <v>31.979682539999999</v>
      </c>
      <c r="V3" s="32">
        <f>U6-U5</f>
        <v>39.88367346900003</v>
      </c>
      <c r="W3" s="22">
        <v>2</v>
      </c>
      <c r="X3" s="32">
        <f>U7-U5</f>
        <v>105.20467120200004</v>
      </c>
      <c r="Y3" s="22">
        <v>2</v>
      </c>
      <c r="Z3" s="32">
        <f t="shared" ref="Z3:Z11" si="5">X3</f>
        <v>105.20467120200004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54.619142708272832</v>
      </c>
      <c r="G4" s="13">
        <f t="shared" si="1"/>
        <v>54.936110087121833</v>
      </c>
      <c r="H4" s="37">
        <f t="shared" si="2"/>
        <v>-0.5769745588945584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35.701768707999975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119.59346938799996</v>
      </c>
      <c r="T4" s="11" t="s">
        <v>94</v>
      </c>
      <c r="U4" s="64">
        <v>301.39428571399998</v>
      </c>
      <c r="V4" s="32">
        <f>U9-U8</f>
        <v>35.701768707999975</v>
      </c>
      <c r="W4" s="22">
        <v>3</v>
      </c>
      <c r="X4" s="32">
        <f>U10-U8</f>
        <v>119.59346938799996</v>
      </c>
      <c r="Y4" s="22">
        <v>3</v>
      </c>
      <c r="Z4" s="32">
        <f t="shared" si="5"/>
        <v>119.59346938799996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163.47414860854289</v>
      </c>
      <c r="G5" s="13">
        <f t="shared" si="1"/>
        <v>148.29245719600004</v>
      </c>
      <c r="H5" s="41">
        <f t="shared" si="2"/>
        <v>10.237669332349796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32.298684806999972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176.40816326499998</v>
      </c>
      <c r="T5" s="11" t="s">
        <v>95</v>
      </c>
      <c r="U5" s="64">
        <v>306.33999999999997</v>
      </c>
      <c r="V5" s="32">
        <f>U12-U11</f>
        <v>32.298684806999972</v>
      </c>
      <c r="W5" s="22">
        <v>4</v>
      </c>
      <c r="X5" s="32">
        <f>U13-U11</f>
        <v>176.40816326499998</v>
      </c>
      <c r="Y5" s="22">
        <v>4</v>
      </c>
      <c r="Z5" s="32">
        <f t="shared" si="5"/>
        <v>176.40816326499998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52.397783941607145</v>
      </c>
      <c r="G6" s="13">
        <f t="shared" si="1"/>
        <v>53.790727562629215</v>
      </c>
      <c r="H6" s="37">
        <f t="shared" si="2"/>
        <v>-2.589560848382741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79.010975056000007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274.39673469399997</v>
      </c>
      <c r="T6" s="11" t="s">
        <v>96</v>
      </c>
      <c r="U6" s="64">
        <v>346.223673469</v>
      </c>
      <c r="V6" s="32">
        <f>U15-U14</f>
        <v>79.010975056000007</v>
      </c>
      <c r="W6" s="22">
        <v>5</v>
      </c>
      <c r="X6" s="32">
        <f>U16-U14</f>
        <v>274.39673469399997</v>
      </c>
      <c r="Y6" s="22">
        <v>5</v>
      </c>
      <c r="Z6" s="32">
        <f t="shared" si="5"/>
        <v>274.39673469399997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51.902602523019695</v>
      </c>
      <c r="G7" s="25">
        <f t="shared" si="1"/>
        <v>50.307604361630318</v>
      </c>
      <c r="H7" s="37">
        <f t="shared" si="2"/>
        <v>3.170491184441858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45.084444445000031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214.67927437700007</v>
      </c>
      <c r="T7" s="11" t="s">
        <v>97</v>
      </c>
      <c r="U7" s="64">
        <v>411.54467120200002</v>
      </c>
      <c r="V7" s="32">
        <f>U18-U17</f>
        <v>45.084444445000031</v>
      </c>
      <c r="W7" s="22">
        <v>6</v>
      </c>
      <c r="X7" s="32">
        <f>U19-U17</f>
        <v>214.67927437700007</v>
      </c>
      <c r="Y7" s="22">
        <v>6</v>
      </c>
      <c r="Z7" s="32">
        <f t="shared" si="5"/>
        <v>214.67927437700007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50.97244482860539</v>
      </c>
      <c r="G8" s="25">
        <f t="shared" si="1"/>
        <v>49.263001059329788</v>
      </c>
      <c r="H8" s="37">
        <f t="shared" si="2"/>
        <v>3.4700357926161192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47.084263038000017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180.25698412700012</v>
      </c>
      <c r="T8" s="11" t="s">
        <v>98</v>
      </c>
      <c r="U8" s="64">
        <v>414.37714285700002</v>
      </c>
      <c r="V8" s="32">
        <f>U21-U20</f>
        <v>47.084263038000017</v>
      </c>
      <c r="W8" s="22">
        <v>7</v>
      </c>
      <c r="X8" s="32">
        <f>U22-U20</f>
        <v>180.25698412700012</v>
      </c>
      <c r="Y8" s="22">
        <v>7</v>
      </c>
      <c r="Z8" s="32">
        <f t="shared" si="5"/>
        <v>180.25698412700012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123.50756168922518</v>
      </c>
      <c r="G9" s="25">
        <f t="shared" si="1"/>
        <v>99.545981689899975</v>
      </c>
      <c r="H9" s="41">
        <f t="shared" si="2"/>
        <v>24.070866138995921</v>
      </c>
      <c r="I9" s="13"/>
      <c r="J9" s="11" t="s">
        <v>37</v>
      </c>
      <c r="K9" s="11" t="s">
        <v>40</v>
      </c>
      <c r="L9" s="19">
        <v>76</v>
      </c>
      <c r="M9" s="32">
        <f t="shared" si="3"/>
        <v>36.920816326000022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124.766462585</v>
      </c>
      <c r="T9" s="11" t="s">
        <v>99</v>
      </c>
      <c r="U9" s="64">
        <v>450.078911565</v>
      </c>
      <c r="V9" s="32">
        <f>U24-U23</f>
        <v>36.920816326000022</v>
      </c>
      <c r="W9" s="22">
        <v>8</v>
      </c>
      <c r="X9" s="32">
        <f>U25-U23</f>
        <v>124.766462585</v>
      </c>
      <c r="Y9" s="22">
        <v>8</v>
      </c>
      <c r="Z9" s="32">
        <f t="shared" si="5"/>
        <v>124.766462585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57.51330769187615</v>
      </c>
      <c r="G10" s="25">
        <f t="shared" si="1"/>
        <v>52.596105841048448</v>
      </c>
      <c r="H10" s="37">
        <f t="shared" si="2"/>
        <v>9.3489846295618495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40.686235828000008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147.15918367400013</v>
      </c>
      <c r="T10" s="11" t="s">
        <v>100</v>
      </c>
      <c r="U10" s="64">
        <v>533.97061224499998</v>
      </c>
      <c r="V10" s="32">
        <f>U27-U26</f>
        <v>40.686235828000008</v>
      </c>
      <c r="W10" s="22">
        <v>9</v>
      </c>
      <c r="X10" s="32">
        <f>U28-U26</f>
        <v>147.15918367400013</v>
      </c>
      <c r="Y10" s="22">
        <v>9</v>
      </c>
      <c r="Z10" s="32">
        <f t="shared" si="5"/>
        <v>147.15918367400013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43.510842473051468</v>
      </c>
      <c r="G11" s="25">
        <f t="shared" si="1"/>
        <v>44.840674241448788</v>
      </c>
      <c r="H11" s="37">
        <f t="shared" si="2"/>
        <v>-2.965681919135998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38.611065760000201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179.30149659900007</v>
      </c>
      <c r="T11" s="11" t="s">
        <v>101</v>
      </c>
      <c r="U11" s="64">
        <v>536.69551020400002</v>
      </c>
      <c r="V11" s="32">
        <f>U30-U29</f>
        <v>38.611065760000201</v>
      </c>
      <c r="W11" s="22">
        <v>10</v>
      </c>
      <c r="X11" s="32">
        <f>U31-U29</f>
        <v>179.30149659900007</v>
      </c>
      <c r="Y11" s="22">
        <v>10</v>
      </c>
      <c r="Z11" s="32">
        <f t="shared" si="5"/>
        <v>179.30149659900007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59.356252884984976</v>
      </c>
      <c r="G12" s="25">
        <f t="shared" si="1"/>
        <v>55.05753002050929</v>
      </c>
      <c r="H12" s="37">
        <f t="shared" si="2"/>
        <v>7.8076929039032139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28.303673468999932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62.843356007999773</v>
      </c>
      <c r="T12" s="11" t="s">
        <v>102</v>
      </c>
      <c r="U12" s="64">
        <v>568.99419501099999</v>
      </c>
      <c r="V12" s="32">
        <f>U33-U32</f>
        <v>28.303673468999932</v>
      </c>
      <c r="W12" s="22" t="s">
        <v>68</v>
      </c>
      <c r="X12" s="32">
        <f>U38-U32</f>
        <v>228.26013605400021</v>
      </c>
      <c r="Y12" s="22">
        <v>11</v>
      </c>
      <c r="Z12" s="32">
        <f>V12+X30</f>
        <v>62.843356007999773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62.527191560647196</v>
      </c>
      <c r="G13" s="25">
        <f t="shared" si="1"/>
        <v>57.69809015321168</v>
      </c>
      <c r="H13" s="37">
        <f t="shared" si="2"/>
        <v>8.3696035598618703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23.34984127000007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50.608253969000089</v>
      </c>
      <c r="T13" s="11" t="s">
        <v>103</v>
      </c>
      <c r="U13" s="64">
        <v>713.103673469</v>
      </c>
      <c r="V13" s="32">
        <f>U34-U33</f>
        <v>23.34984127000007</v>
      </c>
      <c r="W13" s="22" t="s">
        <v>42</v>
      </c>
      <c r="X13" s="32">
        <f>U41-U39</f>
        <v>160.33496598600004</v>
      </c>
      <c r="Y13" s="22">
        <v>12</v>
      </c>
      <c r="Z13" s="32">
        <f>V13+X31</f>
        <v>50.608253969000089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41.757641920827439</v>
      </c>
      <c r="G14" s="25">
        <f t="shared" si="1"/>
        <v>36.582648898245793</v>
      </c>
      <c r="H14" s="41">
        <f t="shared" si="2"/>
        <v>14.146031461460945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48.853333334000126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114.80852607700035</v>
      </c>
      <c r="T14" s="11" t="s">
        <v>104</v>
      </c>
      <c r="U14" s="64">
        <v>716.50829931999999</v>
      </c>
      <c r="V14" s="32">
        <f>U35-U34</f>
        <v>48.853333334000126</v>
      </c>
      <c r="W14" s="22" t="s">
        <v>43</v>
      </c>
      <c r="X14" s="32">
        <f>U44-U42</f>
        <v>137.00607709700034</v>
      </c>
      <c r="Y14" s="22">
        <v>13</v>
      </c>
      <c r="Z14" s="32">
        <f>V14+X32</f>
        <v>114.80852607700035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36.51964531492235</v>
      </c>
      <c r="G15" s="25">
        <f t="shared" si="1"/>
        <v>35.924790107872951</v>
      </c>
      <c r="H15" s="41">
        <f t="shared" si="2"/>
        <v>1.6558348852232705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42.716734693000035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160.33496598600004</v>
      </c>
      <c r="T15" s="11" t="s">
        <v>105</v>
      </c>
      <c r="U15" s="64">
        <v>795.519274376</v>
      </c>
      <c r="V15" s="32">
        <f>U40-U39</f>
        <v>42.716734693000035</v>
      </c>
      <c r="W15" s="22">
        <v>12</v>
      </c>
      <c r="X15" s="32">
        <f>U47-U45</f>
        <v>153.23206349200018</v>
      </c>
      <c r="Y15" s="22">
        <v>14</v>
      </c>
      <c r="Z15" s="32">
        <f t="shared" ref="Z15:Z27" si="7">X13</f>
        <v>160.33496598600004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88.465074699786783</v>
      </c>
      <c r="G16" s="25">
        <f t="shared" si="1"/>
        <v>81.748169404707497</v>
      </c>
      <c r="H16" s="41">
        <f t="shared" si="2"/>
        <v>8.216581905126418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31.198752834000061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137.00607709700034</v>
      </c>
      <c r="T16" s="11" t="s">
        <v>106</v>
      </c>
      <c r="U16" s="64">
        <v>990.90503401399997</v>
      </c>
      <c r="V16" s="32">
        <f>U43-U42</f>
        <v>31.198752834000061</v>
      </c>
      <c r="W16" s="22">
        <v>13</v>
      </c>
      <c r="X16" s="32">
        <f>U50-U48</f>
        <v>114.03102040800013</v>
      </c>
      <c r="Y16" s="22">
        <v>15</v>
      </c>
      <c r="Z16" s="32">
        <f t="shared" si="7"/>
        <v>137.00607709700034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56.086962861352291</v>
      </c>
      <c r="G17" s="13">
        <f t="shared" si="1"/>
        <v>51.39263820206358</v>
      </c>
      <c r="H17" s="41">
        <f t="shared" si="2"/>
        <v>9.1342356094500303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41.988367346999894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153.23206349200018</v>
      </c>
      <c r="T17" s="11" t="s">
        <v>107</v>
      </c>
      <c r="U17" s="64">
        <v>1000.322902494</v>
      </c>
      <c r="V17" s="32">
        <f>U46-U45</f>
        <v>41.988367346999894</v>
      </c>
      <c r="W17" s="22">
        <v>14</v>
      </c>
      <c r="X17" s="32">
        <f>U53-U51</f>
        <v>132.22122449000017</v>
      </c>
      <c r="Y17" s="22">
        <v>16</v>
      </c>
      <c r="Z17" s="32">
        <f t="shared" si="7"/>
        <v>153.23206349200018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49.304776563299917</v>
      </c>
      <c r="G18" s="13">
        <f t="shared" si="1"/>
        <v>45.250844739770365</v>
      </c>
      <c r="H18" s="37">
        <f t="shared" si="2"/>
        <v>8.9587981104949534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30.423015873000168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114.03102040800013</v>
      </c>
      <c r="T18" s="11" t="s">
        <v>108</v>
      </c>
      <c r="U18" s="64">
        <v>1045.407346939</v>
      </c>
      <c r="V18" s="32">
        <f>U49-U48</f>
        <v>30.423015873000168</v>
      </c>
      <c r="W18" s="22">
        <v>15</v>
      </c>
      <c r="X18" s="32">
        <f>U56-U54</f>
        <v>180.75238095199984</v>
      </c>
      <c r="Y18" s="22">
        <v>17</v>
      </c>
      <c r="Z18" s="32">
        <f t="shared" si="7"/>
        <v>114.03102040800013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60.062613031198865</v>
      </c>
      <c r="G19" s="25">
        <f t="shared" si="1"/>
        <v>64.210477801482568</v>
      </c>
      <c r="H19" s="41">
        <f t="shared" si="2"/>
        <v>-6.4597942770454404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36.461950113000057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132.22122449000017</v>
      </c>
      <c r="T19" s="11" t="s">
        <v>109</v>
      </c>
      <c r="U19" s="64">
        <v>1215.0021768710001</v>
      </c>
      <c r="V19" s="32">
        <f>U52-U51</f>
        <v>36.461950113000057</v>
      </c>
      <c r="W19" s="22">
        <v>16</v>
      </c>
      <c r="X19" s="32">
        <f>U59-U57</f>
        <v>48.58884353700023</v>
      </c>
      <c r="Y19" s="22">
        <v>18</v>
      </c>
      <c r="Z19" s="32">
        <f t="shared" si="7"/>
        <v>132.22122449000017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63.034840686088287</v>
      </c>
      <c r="G20" s="25">
        <f t="shared" si="1"/>
        <v>65.061383634680624</v>
      </c>
      <c r="H20" s="41">
        <f t="shared" si="2"/>
        <v>-3.114816862751284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53.30385487500007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180.75238095199984</v>
      </c>
      <c r="T20" s="11" t="s">
        <v>110</v>
      </c>
      <c r="U20" s="64">
        <v>1219.4089795919999</v>
      </c>
      <c r="V20" s="32">
        <f>U55-U54</f>
        <v>53.30385487500007</v>
      </c>
      <c r="W20" s="22">
        <v>17</v>
      </c>
      <c r="X20" s="32">
        <f>U62-U60</f>
        <v>73.418231291999746</v>
      </c>
      <c r="Y20" s="22">
        <v>19</v>
      </c>
      <c r="Z20" s="32">
        <f t="shared" si="7"/>
        <v>180.75238095199984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97.259219541267058</v>
      </c>
      <c r="G21" s="25">
        <f t="shared" si="1"/>
        <v>92.613852737064349</v>
      </c>
      <c r="H21" s="37">
        <f t="shared" si="2"/>
        <v>5.0158444626973377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20.974875283000074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48.58884353700023</v>
      </c>
      <c r="T21" s="11" t="s">
        <v>111</v>
      </c>
      <c r="U21" s="64">
        <v>1266.4932426299999</v>
      </c>
      <c r="V21" s="32">
        <f>U58-U57</f>
        <v>20.974875283000074</v>
      </c>
      <c r="W21" s="22">
        <v>18</v>
      </c>
      <c r="X21" s="32">
        <f>U65-U63</f>
        <v>206.09972789099993</v>
      </c>
      <c r="Y21" s="22">
        <v>20</v>
      </c>
      <c r="Z21" s="32">
        <f t="shared" si="7"/>
        <v>48.58884353700023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81.089955965212582</v>
      </c>
      <c r="G22" s="13">
        <f t="shared" si="1"/>
        <v>70.554737002557772</v>
      </c>
      <c r="H22" s="41">
        <f t="shared" si="2"/>
        <v>14.931979637700135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28.363537414999882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73.418231291999746</v>
      </c>
      <c r="T22" s="11" t="s">
        <v>112</v>
      </c>
      <c r="U22" s="64">
        <v>1399.665963719</v>
      </c>
      <c r="V22" s="32">
        <f>U61-U60</f>
        <v>28.363537414999882</v>
      </c>
      <c r="W22" s="22">
        <v>19</v>
      </c>
      <c r="X22" s="32">
        <f>U68-U66</f>
        <v>255.34040816299967</v>
      </c>
      <c r="Y22" s="22">
        <v>21</v>
      </c>
      <c r="Z22" s="32">
        <f t="shared" si="7"/>
        <v>73.418231291999746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52.354570637318076</v>
      </c>
      <c r="G23" s="13">
        <f t="shared" si="1"/>
        <v>48.471679716546817</v>
      </c>
      <c r="H23" s="41">
        <f t="shared" si="2"/>
        <v>8.0106382602741828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41.830158729999766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206.09972789099993</v>
      </c>
      <c r="T23" s="11" t="s">
        <v>113</v>
      </c>
      <c r="U23" s="64">
        <v>1406.536054422</v>
      </c>
      <c r="V23" s="32">
        <f>U64-U63</f>
        <v>41.830158729999766</v>
      </c>
      <c r="W23" s="22">
        <v>20</v>
      </c>
      <c r="X23" s="32">
        <f>U71-U69</f>
        <v>79.579863944999943</v>
      </c>
      <c r="Y23" s="22">
        <v>22</v>
      </c>
      <c r="Z23" s="32">
        <f t="shared" si="7"/>
        <v>206.09972789099993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28.780596419180991</v>
      </c>
      <c r="G24" s="13">
        <f t="shared" si="1"/>
        <v>29.137573851023944</v>
      </c>
      <c r="H24" s="37">
        <f t="shared" si="2"/>
        <v>-1.2251446660182665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70.881088434999583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255.34040816299967</v>
      </c>
      <c r="T24" s="11" t="s">
        <v>114</v>
      </c>
      <c r="U24" s="64">
        <v>1443.456870748</v>
      </c>
      <c r="V24" s="32">
        <f>U67-U66</f>
        <v>70.881088434999583</v>
      </c>
      <c r="W24" s="22">
        <v>21</v>
      </c>
      <c r="X24" s="32">
        <f>U74-U72</f>
        <v>135.89496598699998</v>
      </c>
      <c r="Y24" s="22">
        <v>23</v>
      </c>
      <c r="Z24" s="32">
        <f t="shared" si="7"/>
        <v>255.34040816299967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97.931189090022897</v>
      </c>
      <c r="G25" s="13">
        <f t="shared" si="1"/>
        <v>96.506824958985618</v>
      </c>
      <c r="H25" s="37">
        <f t="shared" si="2"/>
        <v>1.4759206218240204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21.443628118000106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79.579863944999943</v>
      </c>
      <c r="T25" s="11" t="s">
        <v>115</v>
      </c>
      <c r="U25" s="64">
        <v>1531.302517007</v>
      </c>
      <c r="V25" s="32">
        <f>U70-U69</f>
        <v>21.443628118000106</v>
      </c>
      <c r="W25" s="22">
        <v>22</v>
      </c>
      <c r="X25" s="32">
        <f>U77-U75</f>
        <v>193.81437641699995</v>
      </c>
      <c r="Y25" s="22">
        <v>24</v>
      </c>
      <c r="Z25" s="32">
        <f t="shared" si="7"/>
        <v>79.579863944999943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44.746739541541331</v>
      </c>
      <c r="G26" s="13">
        <f t="shared" si="1"/>
        <v>42.16487313112205</v>
      </c>
      <c r="H26" s="41">
        <f t="shared" si="2"/>
        <v>6.123263794463063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50.282993197999986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135.89496598699998</v>
      </c>
      <c r="T26" s="11" t="s">
        <v>116</v>
      </c>
      <c r="U26" s="64">
        <v>1536.145306122</v>
      </c>
      <c r="V26" s="32">
        <f>U73-U72</f>
        <v>50.282993197999986</v>
      </c>
      <c r="W26" s="22">
        <v>23</v>
      </c>
      <c r="X26" s="2">
        <f>SUM(X2:X25)</f>
        <v>3919.9456235810007</v>
      </c>
      <c r="Z26" s="32">
        <f t="shared" si="7"/>
        <v>135.89496598699998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60.654809085112717</v>
      </c>
      <c r="G27" s="13">
        <f t="shared" si="1"/>
        <v>56.652144195826111</v>
      </c>
      <c r="H27" s="37">
        <f t="shared" si="2"/>
        <v>7.0653369719790859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89.028390022999702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193.81437641699995</v>
      </c>
      <c r="T27" s="11" t="s">
        <v>117</v>
      </c>
      <c r="U27" s="64">
        <v>1576.83154195</v>
      </c>
      <c r="V27" s="32">
        <f>U76-U75</f>
        <v>89.028390022999702</v>
      </c>
      <c r="W27" s="22">
        <v>24</v>
      </c>
      <c r="X27" s="32">
        <f t="shared" ref="X27:X32" si="8">U33-U32</f>
        <v>28.303673468999932</v>
      </c>
      <c r="Y27" s="22" t="s">
        <v>68</v>
      </c>
      <c r="Z27" s="32">
        <f t="shared" si="7"/>
        <v>193.81437641699995</v>
      </c>
      <c r="AA27" s="21">
        <v>24</v>
      </c>
      <c r="AC27" s="65"/>
    </row>
    <row r="28" spans="1:29" x14ac:dyDescent="0.3">
      <c r="T28" s="11" t="s">
        <v>118</v>
      </c>
      <c r="U28" s="64">
        <v>1683.3044897960001</v>
      </c>
      <c r="V28" s="32"/>
      <c r="X28" s="32">
        <f t="shared" si="8"/>
        <v>23.34984127000007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1689.6987755099999</v>
      </c>
      <c r="V29" s="32"/>
      <c r="X29" s="32">
        <f t="shared" si="8"/>
        <v>48.853333334000126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1728.3098412700001</v>
      </c>
      <c r="V30" s="32"/>
      <c r="X30" s="32">
        <f t="shared" si="8"/>
        <v>34.539682538999841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1869.000272109</v>
      </c>
      <c r="V31" s="32"/>
      <c r="X31" s="32">
        <f t="shared" si="8"/>
        <v>27.258412699000019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1875.467755102</v>
      </c>
      <c r="X32" s="32">
        <f t="shared" si="8"/>
        <v>65.955192743000225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1903.7714285709999</v>
      </c>
      <c r="X33" s="32"/>
      <c r="Z33" s="21"/>
      <c r="AC33" s="65"/>
    </row>
    <row r="34" spans="20:29" x14ac:dyDescent="0.3">
      <c r="T34" s="11" t="s">
        <v>124</v>
      </c>
      <c r="U34" s="64">
        <v>1927.121269841</v>
      </c>
      <c r="X34" s="22"/>
      <c r="Z34" s="21"/>
      <c r="AC34" s="65"/>
    </row>
    <row r="35" spans="20:29" x14ac:dyDescent="0.3">
      <c r="T35" s="11" t="s">
        <v>125</v>
      </c>
      <c r="U35" s="64">
        <v>1975.9746031750001</v>
      </c>
      <c r="X35" s="22"/>
      <c r="Z35" s="21"/>
      <c r="AC35" s="65"/>
    </row>
    <row r="36" spans="20:29" x14ac:dyDescent="0.3">
      <c r="T36" s="11" t="s">
        <v>126</v>
      </c>
      <c r="U36" s="64">
        <v>2010.5142857139999</v>
      </c>
      <c r="X36" s="22"/>
      <c r="Z36" s="21"/>
      <c r="AC36" s="65"/>
    </row>
    <row r="37" spans="20:29" x14ac:dyDescent="0.3">
      <c r="T37" s="11" t="s">
        <v>127</v>
      </c>
      <c r="U37" s="64">
        <v>2037.7726984129999</v>
      </c>
      <c r="X37" s="22"/>
      <c r="Z37" s="21"/>
      <c r="AC37" s="65"/>
    </row>
    <row r="38" spans="20:29" x14ac:dyDescent="0.3">
      <c r="T38" s="11" t="s">
        <v>128</v>
      </c>
      <c r="U38" s="64">
        <v>2103.7278911560002</v>
      </c>
      <c r="X38" s="22"/>
      <c r="Z38" s="21"/>
      <c r="AC38" s="65"/>
    </row>
    <row r="39" spans="20:29" x14ac:dyDescent="0.3">
      <c r="T39" s="11" t="s">
        <v>129</v>
      </c>
      <c r="U39" s="64">
        <v>2108.6563265310001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2151.3730612240001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2268.9912925170001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2276.3308843539999</v>
      </c>
      <c r="V42" s="32"/>
      <c r="X42" s="22"/>
      <c r="Z42" s="21"/>
      <c r="AC42" s="65"/>
    </row>
    <row r="43" spans="20:29" x14ac:dyDescent="0.3">
      <c r="T43" s="11" t="s">
        <v>133</v>
      </c>
      <c r="U43" s="64">
        <v>2307.5296371879999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2413.3369614510002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2420.36244898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2462.3508163269998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2573.5945124720001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2582.288979592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2612.7119954650002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2696.32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2707.375510204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2743.837460317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2839.5967346940001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2848.546122449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2901.8499773240001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3029.2985034009998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3033.1983673469999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3054.17324263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3081.7872108840002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3085.5172789120002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3113.880816327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3158.9355102039999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3165.664081633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3207.4942403629998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3371.763809524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3378.2138775510002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3449.0949659859998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3633.5542857139999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3635.6266666669999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3657.070294785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3715.2065306119998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3717.3404081630001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3767.6234013610001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3853.2353741500001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3856.9648979590002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3945.9932879819999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4050.7792743760001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Tabelle106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9" style="9" bestFit="1" customWidth="1"/>
    <col min="22" max="22" width="10" style="9" bestFit="1" customWidth="1"/>
    <col min="23" max="23" width="4.109375" style="9" bestFit="1" customWidth="1"/>
    <col min="24" max="24" width="10.2187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275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275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52.145857498457652</v>
      </c>
      <c r="G2" s="13">
        <f t="shared" ref="G2:G27" si="1">Q2/R2*60</f>
        <v>50.879741022279227</v>
      </c>
      <c r="H2" s="37">
        <f t="shared" ref="H2:H27" si="2">(F2-G2)/G2*100</f>
        <v>2.4884491366102228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32.217324262999995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321.93560090699998</v>
      </c>
      <c r="T2" s="11" t="s">
        <v>92</v>
      </c>
      <c r="U2" s="64">
        <v>1.335510204</v>
      </c>
      <c r="V2" s="32">
        <f>U3-U2</f>
        <v>32.217324262999995</v>
      </c>
      <c r="W2" s="22">
        <v>1</v>
      </c>
      <c r="X2" s="32">
        <f>U4-U2</f>
        <v>321.93560090699998</v>
      </c>
      <c r="Y2" s="22">
        <v>1</v>
      </c>
      <c r="Z2" s="32">
        <f>X2</f>
        <v>321.93560090699998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66.24816773973231</v>
      </c>
      <c r="G3" s="13">
        <f t="shared" si="1"/>
        <v>59.304707644317844</v>
      </c>
      <c r="H3" s="41">
        <f t="shared" si="2"/>
        <v>11.708109475993242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39.850158730000032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103.02730158700001</v>
      </c>
      <c r="T3" s="11" t="s">
        <v>93</v>
      </c>
      <c r="U3" s="64">
        <v>33.552834466999997</v>
      </c>
      <c r="V3" s="32">
        <f>U6-U5</f>
        <v>39.850158730000032</v>
      </c>
      <c r="W3" s="22">
        <v>2</v>
      </c>
      <c r="X3" s="32">
        <f>U7-U5</f>
        <v>103.02730158700001</v>
      </c>
      <c r="Y3" s="22">
        <v>2</v>
      </c>
      <c r="Z3" s="32">
        <f t="shared" ref="Z3:Z11" si="5">X3</f>
        <v>103.02730158700001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43.576191826695933</v>
      </c>
      <c r="G4" s="13">
        <f t="shared" si="1"/>
        <v>43.986558865481541</v>
      </c>
      <c r="H4" s="37">
        <f t="shared" si="2"/>
        <v>-0.93293735488739049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44.749206350000009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149.36380952400003</v>
      </c>
      <c r="T4" s="11" t="s">
        <v>94</v>
      </c>
      <c r="U4" s="64">
        <v>323.27111111099998</v>
      </c>
      <c r="V4" s="32">
        <f>U9-U8</f>
        <v>44.749206350000009</v>
      </c>
      <c r="W4" s="22">
        <v>3</v>
      </c>
      <c r="X4" s="32">
        <f>U10-U8</f>
        <v>149.36380952400003</v>
      </c>
      <c r="Y4" s="22">
        <v>3</v>
      </c>
      <c r="Z4" s="32">
        <f t="shared" si="5"/>
        <v>149.36380952400003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139.26848874370657</v>
      </c>
      <c r="G5" s="13">
        <f t="shared" si="1"/>
        <v>133.4814949203255</v>
      </c>
      <c r="H5" s="37">
        <f t="shared" si="2"/>
        <v>4.335427788574961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37.912380953000024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195.98222222200002</v>
      </c>
      <c r="T5" s="11" t="s">
        <v>95</v>
      </c>
      <c r="U5" s="64">
        <v>330.08</v>
      </c>
      <c r="V5" s="32">
        <f>U12-U11</f>
        <v>37.912380953000024</v>
      </c>
      <c r="W5" s="22">
        <v>4</v>
      </c>
      <c r="X5" s="32">
        <f>U13-U11</f>
        <v>195.98222222200002</v>
      </c>
      <c r="Y5" s="22">
        <v>4</v>
      </c>
      <c r="Z5" s="32">
        <f t="shared" si="5"/>
        <v>195.98222222200002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63.733662868879591</v>
      </c>
      <c r="G6" s="13">
        <f t="shared" si="1"/>
        <v>61.027280745979773</v>
      </c>
      <c r="H6" s="37">
        <f t="shared" si="2"/>
        <v>4.4347086906343991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64.957823129000076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241.85904761899997</v>
      </c>
      <c r="T6" s="11" t="s">
        <v>96</v>
      </c>
      <c r="U6" s="64">
        <v>369.93015873000002</v>
      </c>
      <c r="V6" s="32">
        <f>U15-U14</f>
        <v>64.957823129000076</v>
      </c>
      <c r="W6" s="22">
        <v>5</v>
      </c>
      <c r="X6" s="32">
        <f>U16-U14</f>
        <v>241.85904761899997</v>
      </c>
      <c r="Y6" s="22">
        <v>5</v>
      </c>
      <c r="Z6" s="32">
        <f t="shared" si="5"/>
        <v>241.85904761899997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57.226229770093411</v>
      </c>
      <c r="G7" s="25">
        <f t="shared" si="1"/>
        <v>55.262542327661315</v>
      </c>
      <c r="H7" s="37">
        <f t="shared" si="2"/>
        <v>3.553378762035682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40.89034013599985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195.43074829899979</v>
      </c>
      <c r="T7" s="11" t="s">
        <v>97</v>
      </c>
      <c r="U7" s="64">
        <v>433.10730158699999</v>
      </c>
      <c r="V7" s="32">
        <f>U18-U17</f>
        <v>40.89034013599985</v>
      </c>
      <c r="W7" s="22">
        <v>6</v>
      </c>
      <c r="X7" s="32">
        <f>U19-U17</f>
        <v>195.43074829899979</v>
      </c>
      <c r="Y7" s="22">
        <v>6</v>
      </c>
      <c r="Z7" s="32">
        <f t="shared" si="5"/>
        <v>195.43074829899979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46.42235571519722</v>
      </c>
      <c r="G8" s="25">
        <f t="shared" si="1"/>
        <v>44.637255617213299</v>
      </c>
      <c r="H8" s="37">
        <f t="shared" si="2"/>
        <v>3.999126006518062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51.699229025000022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198.93696145100012</v>
      </c>
      <c r="T8" s="11" t="s">
        <v>98</v>
      </c>
      <c r="U8" s="64">
        <v>439.63936507900002</v>
      </c>
      <c r="V8" s="32">
        <f>U21-U20</f>
        <v>51.699229025000022</v>
      </c>
      <c r="W8" s="22">
        <v>7</v>
      </c>
      <c r="X8" s="32">
        <f>U22-U20</f>
        <v>198.93696145100012</v>
      </c>
      <c r="Y8" s="22">
        <v>7</v>
      </c>
      <c r="Z8" s="32">
        <f t="shared" si="5"/>
        <v>198.93696145100012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91.596461053074208</v>
      </c>
      <c r="G9" s="25">
        <f t="shared" si="1"/>
        <v>78.020943016886463</v>
      </c>
      <c r="H9" s="41">
        <f t="shared" si="2"/>
        <v>17.399838442416069</v>
      </c>
      <c r="I9" s="13"/>
      <c r="J9" s="11" t="s">
        <v>37</v>
      </c>
      <c r="K9" s="11" t="s">
        <v>40</v>
      </c>
      <c r="L9" s="19">
        <v>76</v>
      </c>
      <c r="M9" s="32">
        <f t="shared" si="3"/>
        <v>49.783582766999871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159.18802721099996</v>
      </c>
      <c r="T9" s="11" t="s">
        <v>99</v>
      </c>
      <c r="U9" s="64">
        <v>484.38857142900002</v>
      </c>
      <c r="V9" s="32">
        <f>U24-U23</f>
        <v>49.783582766999871</v>
      </c>
      <c r="W9" s="22">
        <v>8</v>
      </c>
      <c r="X9" s="32">
        <f>U25-U23</f>
        <v>159.18802721099996</v>
      </c>
      <c r="Y9" s="22">
        <v>8</v>
      </c>
      <c r="Z9" s="32">
        <f t="shared" si="5"/>
        <v>159.18802721099996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59.31344148384256</v>
      </c>
      <c r="G10" s="25">
        <f t="shared" si="1"/>
        <v>56.287400266191405</v>
      </c>
      <c r="H10" s="37">
        <f t="shared" si="2"/>
        <v>5.3760543271505892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39.451428570999951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137.50857142799987</v>
      </c>
      <c r="T10" s="11" t="s">
        <v>100</v>
      </c>
      <c r="U10" s="64">
        <v>589.00317460300005</v>
      </c>
      <c r="V10" s="32">
        <f>U27-U26</f>
        <v>39.451428570999951</v>
      </c>
      <c r="W10" s="22">
        <v>9</v>
      </c>
      <c r="X10" s="32">
        <f>U28-U26</f>
        <v>137.50857142799987</v>
      </c>
      <c r="Y10" s="22">
        <v>9</v>
      </c>
      <c r="Z10" s="32">
        <f t="shared" si="5"/>
        <v>137.50857142799987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43.325910400696358</v>
      </c>
      <c r="G11" s="25">
        <f t="shared" si="1"/>
        <v>42.931244914608349</v>
      </c>
      <c r="H11" s="37">
        <f t="shared" si="2"/>
        <v>0.91929662620548591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38.775873016000105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187.27619047600001</v>
      </c>
      <c r="T11" s="11" t="s">
        <v>101</v>
      </c>
      <c r="U11" s="64">
        <v>595.01714285699995</v>
      </c>
      <c r="V11" s="32">
        <f>U30-U29</f>
        <v>38.775873016000105</v>
      </c>
      <c r="W11" s="22">
        <v>10</v>
      </c>
      <c r="X11" s="32">
        <f>U31-U29</f>
        <v>187.27619047600001</v>
      </c>
      <c r="Y11" s="22">
        <v>10</v>
      </c>
      <c r="Z11" s="32">
        <f t="shared" si="5"/>
        <v>187.27619047600001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57.203389832239566</v>
      </c>
      <c r="G12" s="25">
        <f t="shared" si="1"/>
        <v>56.92691727667129</v>
      </c>
      <c r="H12" s="37">
        <f t="shared" si="2"/>
        <v>0.48566226452169864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29.368888888000129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60.779682539000078</v>
      </c>
      <c r="T12" s="11" t="s">
        <v>102</v>
      </c>
      <c r="U12" s="64">
        <v>632.92952380999998</v>
      </c>
      <c r="V12" s="32">
        <f>U33-U32</f>
        <v>29.368888888000129</v>
      </c>
      <c r="W12" s="22" t="s">
        <v>68</v>
      </c>
      <c r="X12" s="32">
        <f>U38-U32</f>
        <v>211.01714285700018</v>
      </c>
      <c r="Y12" s="22">
        <v>11</v>
      </c>
      <c r="Z12" s="32">
        <f>V12+X30</f>
        <v>60.779682539000078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66.092779856358632</v>
      </c>
      <c r="G13" s="25">
        <f t="shared" si="1"/>
        <v>64.570922299454281</v>
      </c>
      <c r="H13" s="37">
        <f t="shared" si="2"/>
        <v>2.3568775273900848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22.090158730999974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45.221587302999978</v>
      </c>
      <c r="T13" s="11" t="s">
        <v>103</v>
      </c>
      <c r="U13" s="64">
        <v>790.99936507899997</v>
      </c>
      <c r="V13" s="32">
        <f>U34-U33</f>
        <v>22.090158730999974</v>
      </c>
      <c r="W13" s="22" t="s">
        <v>42</v>
      </c>
      <c r="X13" s="32">
        <f>U41-U39</f>
        <v>136.66612244899989</v>
      </c>
      <c r="Y13" s="22">
        <v>12</v>
      </c>
      <c r="Z13" s="32">
        <f>V13+X31</f>
        <v>45.221587302999978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42.626300149281043</v>
      </c>
      <c r="G14" s="25">
        <f t="shared" si="1"/>
        <v>39.993954051118408</v>
      </c>
      <c r="H14" s="37">
        <f t="shared" si="2"/>
        <v>6.5818600851471034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47.857777777000138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105.01587301500012</v>
      </c>
      <c r="T14" s="11" t="s">
        <v>104</v>
      </c>
      <c r="U14" s="64">
        <v>797.43129251699997</v>
      </c>
      <c r="V14" s="32">
        <f>U35-U34</f>
        <v>47.857777777000138</v>
      </c>
      <c r="W14" s="22" t="s">
        <v>43</v>
      </c>
      <c r="X14" s="32">
        <f>U44-U42</f>
        <v>148.62875283400035</v>
      </c>
      <c r="Y14" s="22">
        <v>13</v>
      </c>
      <c r="Z14" s="32">
        <f>V14+X32</f>
        <v>105.01587301500012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44.019635946346789</v>
      </c>
      <c r="G15" s="25">
        <f t="shared" si="1"/>
        <v>42.146509294206965</v>
      </c>
      <c r="H15" s="37">
        <f t="shared" si="2"/>
        <v>4.4443221597886522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35.438730158999988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136.66612244899989</v>
      </c>
      <c r="T15" s="11" t="s">
        <v>105</v>
      </c>
      <c r="U15" s="64">
        <v>862.38911564600005</v>
      </c>
      <c r="V15" s="32">
        <f>U40-U39</f>
        <v>35.438730158999988</v>
      </c>
      <c r="W15" s="22">
        <v>12</v>
      </c>
      <c r="X15" s="32">
        <f>U47-U45</f>
        <v>155.20000000000027</v>
      </c>
      <c r="Y15" s="22">
        <v>14</v>
      </c>
      <c r="Z15" s="32">
        <f t="shared" ref="Z15:Z27" si="7">X13</f>
        <v>136.66612244899989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80.020722444616482</v>
      </c>
      <c r="G16" s="25">
        <f t="shared" si="1"/>
        <v>75.355513562769289</v>
      </c>
      <c r="H16" s="37">
        <f t="shared" si="2"/>
        <v>6.1909323701459327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34.491065760000311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148.62875283400035</v>
      </c>
      <c r="T16" s="11" t="s">
        <v>106</v>
      </c>
      <c r="U16" s="64">
        <v>1039.2903401359999</v>
      </c>
      <c r="V16" s="32">
        <f>U43-U42</f>
        <v>34.491065760000311</v>
      </c>
      <c r="W16" s="22">
        <v>13</v>
      </c>
      <c r="X16" s="32">
        <f>U50-U48</f>
        <v>114.40761904800002</v>
      </c>
      <c r="Y16" s="22">
        <v>15</v>
      </c>
      <c r="Z16" s="32">
        <f t="shared" si="7"/>
        <v>148.62875283400035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49.140500795742362</v>
      </c>
      <c r="G17" s="13">
        <f t="shared" si="1"/>
        <v>50.740979381443211</v>
      </c>
      <c r="H17" s="37">
        <f t="shared" si="2"/>
        <v>-3.1542130349304398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47.923809523000273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155.20000000000027</v>
      </c>
      <c r="T17" s="11" t="s">
        <v>107</v>
      </c>
      <c r="U17" s="64">
        <v>1044.0039909300001</v>
      </c>
      <c r="V17" s="32">
        <f>U46-U45</f>
        <v>47.923809523000273</v>
      </c>
      <c r="W17" s="22">
        <v>14</v>
      </c>
      <c r="X17" s="32">
        <f>U53-U51</f>
        <v>122.74285714300004</v>
      </c>
      <c r="Y17" s="22">
        <v>16</v>
      </c>
      <c r="Z17" s="32">
        <f t="shared" si="7"/>
        <v>155.20000000000027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46.324567496409102</v>
      </c>
      <c r="G18" s="13">
        <f t="shared" si="1"/>
        <v>45.10189131577949</v>
      </c>
      <c r="H18" s="37">
        <f t="shared" si="2"/>
        <v>2.7109199746615573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32.380226757999935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114.40761904800002</v>
      </c>
      <c r="T18" s="11" t="s">
        <v>108</v>
      </c>
      <c r="U18" s="64">
        <v>1084.8943310659999</v>
      </c>
      <c r="V18" s="32">
        <f>U49-U48</f>
        <v>32.380226757999935</v>
      </c>
      <c r="W18" s="22">
        <v>15</v>
      </c>
      <c r="X18" s="32">
        <f>U56-U54</f>
        <v>172.3363265310004</v>
      </c>
      <c r="Y18" s="22">
        <v>17</v>
      </c>
      <c r="Z18" s="32">
        <f t="shared" si="7"/>
        <v>114.40761904800002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75.801028479512837</v>
      </c>
      <c r="G19" s="25">
        <f t="shared" si="1"/>
        <v>69.168896647964161</v>
      </c>
      <c r="H19" s="37">
        <f t="shared" si="2"/>
        <v>9.5883152008380037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28.891428572000223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122.74285714300004</v>
      </c>
      <c r="T19" s="11" t="s">
        <v>109</v>
      </c>
      <c r="U19" s="64">
        <v>1239.4347392289999</v>
      </c>
      <c r="V19" s="32">
        <f>U52-U51</f>
        <v>28.891428572000223</v>
      </c>
      <c r="W19" s="22">
        <v>16</v>
      </c>
      <c r="X19" s="32">
        <f>U59-U57</f>
        <v>52.532244898000044</v>
      </c>
      <c r="Y19" s="22">
        <v>18</v>
      </c>
      <c r="Z19" s="32">
        <f t="shared" si="7"/>
        <v>122.74285714300004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69.914390542490082</v>
      </c>
      <c r="G20" s="25">
        <f t="shared" si="1"/>
        <v>68.23866004759347</v>
      </c>
      <c r="H20" s="37">
        <f t="shared" si="2"/>
        <v>2.4556907971637543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48.058775510000032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172.3363265310004</v>
      </c>
      <c r="T20" s="11" t="s">
        <v>110</v>
      </c>
      <c r="U20" s="64">
        <v>1246.238185941</v>
      </c>
      <c r="V20" s="32">
        <f>U55-U54</f>
        <v>48.058775510000032</v>
      </c>
      <c r="W20" s="22">
        <v>17</v>
      </c>
      <c r="X20" s="32">
        <f>U62-U60</f>
        <v>84.519183673000043</v>
      </c>
      <c r="Y20" s="22">
        <v>19</v>
      </c>
      <c r="Z20" s="32">
        <f t="shared" si="7"/>
        <v>172.3363265310004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90.648578061193035</v>
      </c>
      <c r="G21" s="25">
        <f t="shared" si="1"/>
        <v>85.6616732968006</v>
      </c>
      <c r="H21" s="37">
        <f t="shared" si="2"/>
        <v>5.8216289414681466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22.504489795999689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52.532244898000044</v>
      </c>
      <c r="T21" s="11" t="s">
        <v>111</v>
      </c>
      <c r="U21" s="64">
        <v>1297.937414966</v>
      </c>
      <c r="V21" s="32">
        <f>U58-U57</f>
        <v>22.504489795999689</v>
      </c>
      <c r="W21" s="22">
        <v>18</v>
      </c>
      <c r="X21" s="32">
        <f>U65-U63</f>
        <v>212.53732426299985</v>
      </c>
      <c r="Y21" s="22">
        <v>20</v>
      </c>
      <c r="Z21" s="32">
        <f t="shared" si="7"/>
        <v>52.532244898000044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65.024509576124871</v>
      </c>
      <c r="G22" s="13">
        <f t="shared" si="1"/>
        <v>61.287908553886922</v>
      </c>
      <c r="H22" s="37">
        <f t="shared" si="2"/>
        <v>6.0967996957386319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35.371247164999659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84.519183673000043</v>
      </c>
      <c r="T22" s="11" t="s">
        <v>112</v>
      </c>
      <c r="U22" s="64">
        <v>1445.1751473920001</v>
      </c>
      <c r="V22" s="32">
        <f>U61-U60</f>
        <v>35.371247164999659</v>
      </c>
      <c r="W22" s="22">
        <v>19</v>
      </c>
      <c r="X22" s="32">
        <f>U68-U66</f>
        <v>183.43437641700029</v>
      </c>
      <c r="Y22" s="22">
        <v>21</v>
      </c>
      <c r="Z22" s="32">
        <f t="shared" si="7"/>
        <v>84.519183673000043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48.718220339396282</v>
      </c>
      <c r="G23" s="13">
        <f t="shared" si="1"/>
        <v>47.003508840819336</v>
      </c>
      <c r="H23" s="37">
        <f t="shared" si="2"/>
        <v>3.6480499878933217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44.952380951999658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212.53732426299985</v>
      </c>
      <c r="T23" s="11" t="s">
        <v>113</v>
      </c>
      <c r="U23" s="64">
        <v>1452.0830839</v>
      </c>
      <c r="V23" s="32">
        <f>U64-U63</f>
        <v>44.952380951999658</v>
      </c>
      <c r="W23" s="22">
        <v>20</v>
      </c>
      <c r="X23" s="32">
        <f>U71-U69</f>
        <v>86.887619047000044</v>
      </c>
      <c r="Y23" s="22">
        <v>22</v>
      </c>
      <c r="Z23" s="32">
        <f t="shared" si="7"/>
        <v>212.53732426299985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39.505856232631146</v>
      </c>
      <c r="G24" s="13">
        <f t="shared" si="1"/>
        <v>40.559464072790213</v>
      </c>
      <c r="H24" s="37">
        <f t="shared" si="2"/>
        <v>-2.5976867896188307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51.637913832000322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183.43437641700029</v>
      </c>
      <c r="T24" s="11" t="s">
        <v>114</v>
      </c>
      <c r="U24" s="64">
        <v>1501.8666666669999</v>
      </c>
      <c r="V24" s="32">
        <f>U67-U66</f>
        <v>51.637913832000322</v>
      </c>
      <c r="W24" s="22">
        <v>21</v>
      </c>
      <c r="X24" s="32">
        <f>U74-U72</f>
        <v>115.82403628100019</v>
      </c>
      <c r="Y24" s="22">
        <v>23</v>
      </c>
      <c r="Z24" s="32">
        <f t="shared" si="7"/>
        <v>183.43437641700029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90.66611842067914</v>
      </c>
      <c r="G25" s="13">
        <f t="shared" si="1"/>
        <v>88.390038583583049</v>
      </c>
      <c r="H25" s="37">
        <f t="shared" si="2"/>
        <v>2.575041117267749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23.161904762000177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86.887619047000044</v>
      </c>
      <c r="T25" s="11" t="s">
        <v>115</v>
      </c>
      <c r="U25" s="64">
        <v>1611.271111111</v>
      </c>
      <c r="V25" s="32">
        <f>U70-U69</f>
        <v>23.161904762000177</v>
      </c>
      <c r="W25" s="22">
        <v>22</v>
      </c>
      <c r="X25" s="32">
        <f>U77-U75</f>
        <v>176.87183673399977</v>
      </c>
      <c r="Y25" s="22">
        <v>24</v>
      </c>
      <c r="Z25" s="32">
        <f t="shared" si="7"/>
        <v>86.887619047000044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50.081260599190678</v>
      </c>
      <c r="G26" s="13">
        <f t="shared" si="1"/>
        <v>49.471544801793009</v>
      </c>
      <c r="H26" s="37">
        <f t="shared" si="2"/>
        <v>1.2324575669518434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44.926984127000196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115.82403628100019</v>
      </c>
      <c r="T26" s="11" t="s">
        <v>116</v>
      </c>
      <c r="U26" s="64">
        <v>1617.914920635</v>
      </c>
      <c r="V26" s="32">
        <f>U73-U72</f>
        <v>44.926984127000196</v>
      </c>
      <c r="W26" s="22">
        <v>23</v>
      </c>
      <c r="X26" s="2">
        <f>SUM(X2:X25)</f>
        <v>3864.1139228990014</v>
      </c>
      <c r="Z26" s="32">
        <f t="shared" si="7"/>
        <v>115.82403628100019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66.099764179669833</v>
      </c>
      <c r="G27" s="13">
        <f t="shared" si="1"/>
        <v>62.078848745789792</v>
      </c>
      <c r="H27" s="37">
        <f t="shared" si="2"/>
        <v>6.4771101834467268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81.694693876999736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176.87183673399977</v>
      </c>
      <c r="T27" s="11" t="s">
        <v>117</v>
      </c>
      <c r="U27" s="64">
        <v>1657.366349206</v>
      </c>
      <c r="V27" s="32">
        <f>U76-U75</f>
        <v>81.694693876999736</v>
      </c>
      <c r="W27" s="22">
        <v>24</v>
      </c>
      <c r="X27" s="32">
        <f t="shared" ref="X27:X32" si="8">U33-U32</f>
        <v>29.368888888000129</v>
      </c>
      <c r="Y27" s="22" t="s">
        <v>68</v>
      </c>
      <c r="Z27" s="32">
        <f t="shared" si="7"/>
        <v>176.87183673399977</v>
      </c>
      <c r="AA27" s="21">
        <v>24</v>
      </c>
      <c r="AC27" s="65"/>
    </row>
    <row r="28" spans="1:29" x14ac:dyDescent="0.3">
      <c r="T28" s="11" t="s">
        <v>118</v>
      </c>
      <c r="U28" s="64">
        <v>1755.4234920629999</v>
      </c>
      <c r="V28" s="32"/>
      <c r="X28" s="32">
        <f t="shared" si="8"/>
        <v>22.090158730999974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1761.737142857</v>
      </c>
      <c r="V29" s="32"/>
      <c r="X29" s="32">
        <f t="shared" si="8"/>
        <v>47.857777777000138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1800.5130158730001</v>
      </c>
      <c r="V30" s="32"/>
      <c r="X30" s="32">
        <f t="shared" si="8"/>
        <v>31.410793650999949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1949.013333333</v>
      </c>
      <c r="V31" s="32"/>
      <c r="X31" s="32">
        <f t="shared" si="8"/>
        <v>23.131428572000004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1954.976507937</v>
      </c>
      <c r="X32" s="32">
        <f t="shared" si="8"/>
        <v>57.158095237999987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1984.3453968250001</v>
      </c>
      <c r="X33" s="32"/>
      <c r="Z33" s="21"/>
      <c r="AC33" s="65"/>
    </row>
    <row r="34" spans="20:29" x14ac:dyDescent="0.3">
      <c r="T34" s="11" t="s">
        <v>124</v>
      </c>
      <c r="U34" s="64">
        <v>2006.4355555560001</v>
      </c>
      <c r="X34" s="22"/>
      <c r="Z34" s="21"/>
      <c r="AC34" s="65"/>
    </row>
    <row r="35" spans="20:29" x14ac:dyDescent="0.3">
      <c r="T35" s="11" t="s">
        <v>125</v>
      </c>
      <c r="U35" s="64">
        <v>2054.2933333330002</v>
      </c>
      <c r="X35" s="22"/>
      <c r="Z35" s="21"/>
      <c r="AC35" s="65"/>
    </row>
    <row r="36" spans="20:29" x14ac:dyDescent="0.3">
      <c r="T36" s="11" t="s">
        <v>126</v>
      </c>
      <c r="U36" s="64">
        <v>2085.7041269840001</v>
      </c>
      <c r="X36" s="22"/>
      <c r="Z36" s="21"/>
      <c r="AC36" s="65"/>
    </row>
    <row r="37" spans="20:29" x14ac:dyDescent="0.3">
      <c r="T37" s="11" t="s">
        <v>127</v>
      </c>
      <c r="U37" s="64">
        <v>2108.8355555560001</v>
      </c>
      <c r="X37" s="22"/>
      <c r="Z37" s="21"/>
      <c r="AC37" s="65"/>
    </row>
    <row r="38" spans="20:29" x14ac:dyDescent="0.3">
      <c r="T38" s="11" t="s">
        <v>128</v>
      </c>
      <c r="U38" s="64">
        <v>2165.9936507940001</v>
      </c>
      <c r="X38" s="22"/>
      <c r="Z38" s="21"/>
      <c r="AC38" s="65"/>
    </row>
    <row r="39" spans="20:29" x14ac:dyDescent="0.3">
      <c r="T39" s="11" t="s">
        <v>129</v>
      </c>
      <c r="U39" s="64">
        <v>2171.728253968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2207.166984127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2308.3943764169999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2313.8626757369998</v>
      </c>
      <c r="V42" s="32"/>
      <c r="X42" s="22"/>
      <c r="Z42" s="21"/>
      <c r="AC42" s="65"/>
    </row>
    <row r="43" spans="20:29" x14ac:dyDescent="0.3">
      <c r="T43" s="11" t="s">
        <v>133</v>
      </c>
      <c r="U43" s="64">
        <v>2348.3537414970001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2462.4914285710001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2469.4095238099999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2517.3333333330002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2624.6095238100002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2629.9907482990002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2662.3709750570001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2744.3983673470002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2749.9232653059998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2778.8146938780001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2872.6661224489999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2878.7265306119998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2926.7853061219998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3051.0628571430002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3056.2938775510002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3078.7983673469998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3108.8261224490002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3114.9322448980001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3150.3034920629998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3199.4514285710002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3206.1206349210001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3251.0730158729998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3418.657959184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3425.1265306119999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3476.7644444440002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3608.5609070290002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3614.516825397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3637.6787301590002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3701.4044444440001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3706.8190476189998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3751.746031746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3822.6430839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3829.3257142860002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3911.020408163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4006.19755102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Tabelle107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.33203125" style="9" bestFit="1" customWidth="1"/>
    <col min="22" max="22" width="10" style="9" bestFit="1" customWidth="1"/>
    <col min="23" max="23" width="4.109375" style="9" bestFit="1" customWidth="1"/>
    <col min="24" max="24" width="11" style="9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276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276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41.012718770259902</v>
      </c>
      <c r="G2" s="13">
        <f t="shared" ref="G2:G27" si="1">Q2/R2*60</f>
        <v>41.401682023956305</v>
      </c>
      <c r="H2" s="37">
        <f t="shared" ref="H2:H27" si="2">(F2-G2)/G2*100</f>
        <v>-0.93948659735934559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40.962902493999998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395.63609977300001</v>
      </c>
      <c r="T2" s="11" t="s">
        <v>92</v>
      </c>
      <c r="U2" s="64">
        <v>3.143401361</v>
      </c>
      <c r="V2" s="32">
        <f>U3-U2</f>
        <v>40.962902493999998</v>
      </c>
      <c r="W2" s="22">
        <v>1</v>
      </c>
      <c r="X2" s="32">
        <f>U4-U2</f>
        <v>395.63609977300001</v>
      </c>
      <c r="Y2" s="22">
        <v>1</v>
      </c>
      <c r="Z2" s="32">
        <f>X2</f>
        <v>395.63609977300001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63.203564726997698</v>
      </c>
      <c r="G3" s="13">
        <f t="shared" si="1"/>
        <v>57.994581399126616</v>
      </c>
      <c r="H3" s="37">
        <f t="shared" si="2"/>
        <v>8.9818448589569915</v>
      </c>
      <c r="I3" s="13"/>
      <c r="J3" s="11" t="s">
        <v>32</v>
      </c>
      <c r="K3" s="61" t="s">
        <v>76</v>
      </c>
      <c r="L3" s="19">
        <v>44</v>
      </c>
      <c r="M3" s="32">
        <f t="shared" si="3"/>
        <v>41.769795918999989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105.35473922900002</v>
      </c>
      <c r="T3" s="11" t="s">
        <v>93</v>
      </c>
      <c r="U3" s="64">
        <v>44.106303855</v>
      </c>
      <c r="V3" s="32">
        <f>U6-U5</f>
        <v>41.769795918999989</v>
      </c>
      <c r="W3" s="22">
        <v>2</v>
      </c>
      <c r="X3" s="32">
        <f>U7-U5</f>
        <v>105.35473922900002</v>
      </c>
      <c r="Y3" s="22">
        <v>2</v>
      </c>
      <c r="Z3" s="32">
        <f t="shared" ref="Z3:Z11" si="5">X3</f>
        <v>105.35473922900002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37.830730192698816</v>
      </c>
      <c r="G4" s="13">
        <f t="shared" si="1"/>
        <v>37.92273806731211</v>
      </c>
      <c r="H4" s="37">
        <f t="shared" si="2"/>
        <v>-0.2426192814716655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51.545396826000001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173.24698412700002</v>
      </c>
      <c r="T4" s="11" t="s">
        <v>94</v>
      </c>
      <c r="U4" s="64">
        <v>398.77950113399999</v>
      </c>
      <c r="V4" s="32">
        <f>U9-U8</f>
        <v>51.545396826000001</v>
      </c>
      <c r="W4" s="22">
        <v>3</v>
      </c>
      <c r="X4" s="32">
        <f>U10-U8</f>
        <v>173.24698412700002</v>
      </c>
      <c r="Y4" s="22">
        <v>3</v>
      </c>
      <c r="Z4" s="32">
        <f t="shared" si="5"/>
        <v>173.24698412700002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157.83480109180508</v>
      </c>
      <c r="G5" s="13">
        <f t="shared" si="1"/>
        <v>141.74739913002301</v>
      </c>
      <c r="H5" s="41">
        <f t="shared" si="2"/>
        <v>11.349345427513137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33.452698413000007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184.55365079399996</v>
      </c>
      <c r="T5" s="11" t="s">
        <v>95</v>
      </c>
      <c r="U5" s="64">
        <v>406.543673469</v>
      </c>
      <c r="V5" s="32">
        <f>U12-U11</f>
        <v>33.452698413000007</v>
      </c>
      <c r="W5" s="22">
        <v>4</v>
      </c>
      <c r="X5" s="32">
        <f>U13-U11</f>
        <v>184.55365079399996</v>
      </c>
      <c r="Y5" s="22">
        <v>4</v>
      </c>
      <c r="Z5" s="32">
        <f t="shared" si="5"/>
        <v>184.55365079399996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50.842445062217209</v>
      </c>
      <c r="G6" s="13">
        <f t="shared" si="1"/>
        <v>52.13641093718217</v>
      </c>
      <c r="H6" s="37">
        <f t="shared" si="2"/>
        <v>-2.4818852155435622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81.428027211000085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283.10349206400008</v>
      </c>
      <c r="T6" s="11" t="s">
        <v>96</v>
      </c>
      <c r="U6" s="64">
        <v>448.31346938799999</v>
      </c>
      <c r="V6" s="32">
        <f>U15-U14</f>
        <v>81.428027211000085</v>
      </c>
      <c r="W6" s="22">
        <v>5</v>
      </c>
      <c r="X6" s="32">
        <f>U16-U14</f>
        <v>283.10349206400008</v>
      </c>
      <c r="Y6" s="22">
        <v>5</v>
      </c>
      <c r="Z6" s="32">
        <f t="shared" si="5"/>
        <v>283.10349206400008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39.390390629429156</v>
      </c>
      <c r="G7" s="25">
        <f t="shared" si="1"/>
        <v>37.846328712278805</v>
      </c>
      <c r="H7" s="37">
        <f t="shared" si="2"/>
        <v>4.0798195483869968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59.405351472999882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285.36453514699997</v>
      </c>
      <c r="T7" s="11" t="s">
        <v>97</v>
      </c>
      <c r="U7" s="64">
        <v>511.89841269800002</v>
      </c>
      <c r="V7" s="32">
        <f>U18-U17</f>
        <v>59.405351472999882</v>
      </c>
      <c r="W7" s="22">
        <v>6</v>
      </c>
      <c r="X7" s="32">
        <f>U19-U17</f>
        <v>285.36453514699997</v>
      </c>
      <c r="Y7" s="22">
        <v>6</v>
      </c>
      <c r="Z7" s="32">
        <f t="shared" si="5"/>
        <v>285.36453514699997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39.782294923697876</v>
      </c>
      <c r="G8" s="25">
        <f t="shared" si="1"/>
        <v>37.126843031287798</v>
      </c>
      <c r="H8" s="37">
        <f t="shared" si="2"/>
        <v>7.1523772979357716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60.328344671999957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239.18004535199998</v>
      </c>
      <c r="T8" s="11" t="s">
        <v>98</v>
      </c>
      <c r="U8" s="64">
        <v>518.237460317</v>
      </c>
      <c r="V8" s="32">
        <f>U21-U20</f>
        <v>60.328344671999957</v>
      </c>
      <c r="W8" s="22">
        <v>7</v>
      </c>
      <c r="X8" s="32">
        <f>U22-U20</f>
        <v>239.18004535199998</v>
      </c>
      <c r="Y8" s="22">
        <v>7</v>
      </c>
      <c r="Z8" s="32">
        <f t="shared" si="5"/>
        <v>239.18004535199998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123.22058823558864</v>
      </c>
      <c r="G9" s="25">
        <f t="shared" si="1"/>
        <v>99.850148757295798</v>
      </c>
      <c r="H9" s="41">
        <f t="shared" si="2"/>
        <v>23.405512930280157</v>
      </c>
      <c r="I9" s="13"/>
      <c r="J9" s="11" t="s">
        <v>37</v>
      </c>
      <c r="K9" s="11" t="s">
        <v>40</v>
      </c>
      <c r="L9" s="19">
        <v>76</v>
      </c>
      <c r="M9" s="32">
        <f t="shared" si="3"/>
        <v>37.006802720999985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124.38639455800012</v>
      </c>
      <c r="T9" s="11" t="s">
        <v>99</v>
      </c>
      <c r="U9" s="64">
        <v>569.782857143</v>
      </c>
      <c r="V9" s="32">
        <f>U24-U23</f>
        <v>37.006802720999985</v>
      </c>
      <c r="W9" s="22">
        <v>8</v>
      </c>
      <c r="X9" s="32">
        <f>U25-U23</f>
        <v>124.38639455800012</v>
      </c>
      <c r="Y9" s="22">
        <v>8</v>
      </c>
      <c r="Z9" s="32">
        <f t="shared" si="5"/>
        <v>124.38639455800012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44.664993074568038</v>
      </c>
      <c r="G10" s="25">
        <f t="shared" si="1"/>
        <v>45.449727728155558</v>
      </c>
      <c r="H10" s="37">
        <f t="shared" si="2"/>
        <v>-1.7265992401124697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52.390022675999944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170.29804988699993</v>
      </c>
      <c r="T10" s="11" t="s">
        <v>100</v>
      </c>
      <c r="U10" s="64">
        <v>691.48444444400002</v>
      </c>
      <c r="V10" s="32">
        <f>U27-U26</f>
        <v>52.390022675999944</v>
      </c>
      <c r="W10" s="22">
        <v>9</v>
      </c>
      <c r="X10" s="32">
        <f>U28-U26</f>
        <v>170.29804988699993</v>
      </c>
      <c r="Y10" s="22">
        <v>9</v>
      </c>
      <c r="Z10" s="32">
        <f t="shared" si="5"/>
        <v>170.29804988699993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35.826473136684612</v>
      </c>
      <c r="G11" s="25">
        <f t="shared" si="1"/>
        <v>36.195364562828928</v>
      </c>
      <c r="H11" s="37">
        <f t="shared" si="2"/>
        <v>-1.0191675939718299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46.892698413000062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222.12789115700002</v>
      </c>
      <c r="T11" s="11" t="s">
        <v>101</v>
      </c>
      <c r="U11" s="64">
        <v>698.300952381</v>
      </c>
      <c r="V11" s="32">
        <f>U30-U29</f>
        <v>46.892698413000062</v>
      </c>
      <c r="W11" s="22">
        <v>10</v>
      </c>
      <c r="X11" s="32">
        <f>U31-U29</f>
        <v>222.12789115700002</v>
      </c>
      <c r="Y11" s="22">
        <v>10</v>
      </c>
      <c r="Z11" s="32">
        <f t="shared" si="5"/>
        <v>222.12789115700002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49.383571870167266</v>
      </c>
      <c r="G12" s="25">
        <f t="shared" si="1"/>
        <v>48.830144543901945</v>
      </c>
      <c r="H12" s="37">
        <f t="shared" si="2"/>
        <v>1.1333722876198924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34.019410430999869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70.857868480999514</v>
      </c>
      <c r="T12" s="11" t="s">
        <v>102</v>
      </c>
      <c r="U12" s="64">
        <v>731.75365079400001</v>
      </c>
      <c r="V12" s="32">
        <f>U33-U32</f>
        <v>34.019410430999869</v>
      </c>
      <c r="W12" s="22" t="s">
        <v>68</v>
      </c>
      <c r="X12" s="32">
        <f>U38-U32</f>
        <v>261.09678004599982</v>
      </c>
      <c r="Y12" s="22">
        <v>11</v>
      </c>
      <c r="Z12" s="32">
        <f>V12+X30</f>
        <v>70.857868480999514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63.743465776832991</v>
      </c>
      <c r="G13" s="25">
        <f t="shared" si="1"/>
        <v>63.367049030997912</v>
      </c>
      <c r="H13" s="37">
        <f t="shared" si="2"/>
        <v>0.59402599867155581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22.904308390000097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46.080725624000479</v>
      </c>
      <c r="T13" s="11" t="s">
        <v>103</v>
      </c>
      <c r="U13" s="64">
        <v>882.85460317499997</v>
      </c>
      <c r="V13" s="32">
        <f>U34-U33</f>
        <v>22.904308390000097</v>
      </c>
      <c r="W13" s="22" t="s">
        <v>42</v>
      </c>
      <c r="X13" s="32">
        <f>U41-U39</f>
        <v>201.49841269799981</v>
      </c>
      <c r="Y13" s="22">
        <v>12</v>
      </c>
      <c r="Z13" s="32">
        <f>V13+X31</f>
        <v>46.080725624000479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32.134407004424709</v>
      </c>
      <c r="G14" s="25">
        <f t="shared" si="1"/>
        <v>29.134661847915801</v>
      </c>
      <c r="H14" s="41">
        <f t="shared" si="2"/>
        <v>10.296138572562494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63.48335600900009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144.15818594099983</v>
      </c>
      <c r="T14" s="11" t="s">
        <v>104</v>
      </c>
      <c r="U14" s="64">
        <v>889.63047618999997</v>
      </c>
      <c r="V14" s="32">
        <f>U35-U34</f>
        <v>63.48335600900009</v>
      </c>
      <c r="W14" s="22" t="s">
        <v>43</v>
      </c>
      <c r="X14" s="32">
        <f>U44-U42</f>
        <v>160.84172335599987</v>
      </c>
      <c r="Y14" s="22">
        <v>13</v>
      </c>
      <c r="Z14" s="32">
        <f>V14+X32</f>
        <v>144.15818594099983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31.019817766011933</v>
      </c>
      <c r="G15" s="25">
        <f t="shared" si="1"/>
        <v>28.585833123325529</v>
      </c>
      <c r="H15" s="37">
        <f t="shared" si="2"/>
        <v>8.5146535075107401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50.290430838999782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201.49841269799981</v>
      </c>
      <c r="T15" s="11" t="s">
        <v>105</v>
      </c>
      <c r="U15" s="64">
        <v>971.05850340100005</v>
      </c>
      <c r="V15" s="32">
        <f>U40-U39</f>
        <v>50.290430838999782</v>
      </c>
      <c r="W15" s="22">
        <v>12</v>
      </c>
      <c r="X15" s="32">
        <f>U47-U45</f>
        <v>187.57079364999981</v>
      </c>
      <c r="Y15" s="22">
        <v>14</v>
      </c>
      <c r="Z15" s="32">
        <f t="shared" ref="Z15:Z27" si="7">X13</f>
        <v>201.49841269799981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81.70701581013968</v>
      </c>
      <c r="G16" s="25">
        <f t="shared" si="1"/>
        <v>69.63364832401372</v>
      </c>
      <c r="H16" s="41">
        <f t="shared" si="2"/>
        <v>17.338410059957123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33.77922902499995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160.84172335599987</v>
      </c>
      <c r="T16" s="11" t="s">
        <v>106</v>
      </c>
      <c r="U16" s="64">
        <v>1172.733968254</v>
      </c>
      <c r="V16" s="32">
        <f>U43-U42</f>
        <v>33.77922902499995</v>
      </c>
      <c r="W16" s="22">
        <v>13</v>
      </c>
      <c r="X16" s="32">
        <f>U50-U48</f>
        <v>138.83210884299979</v>
      </c>
      <c r="Y16" s="22">
        <v>15</v>
      </c>
      <c r="Z16" s="32">
        <f t="shared" si="7"/>
        <v>160.84172335599987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43.374911459622183</v>
      </c>
      <c r="G17" s="13">
        <f t="shared" si="1"/>
        <v>41.984148207500041</v>
      </c>
      <c r="H17" s="37">
        <f t="shared" si="2"/>
        <v>3.3125913267276812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54.294058955999844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187.57079364999981</v>
      </c>
      <c r="T17" s="11" t="s">
        <v>107</v>
      </c>
      <c r="U17" s="64">
        <v>1180.3225396830001</v>
      </c>
      <c r="V17" s="32">
        <f>U46-U45</f>
        <v>54.294058955999844</v>
      </c>
      <c r="W17" s="22">
        <v>14</v>
      </c>
      <c r="X17" s="32">
        <f>U53-U51</f>
        <v>107.07301587300026</v>
      </c>
      <c r="Y17" s="22">
        <v>16</v>
      </c>
      <c r="Z17" s="32">
        <f t="shared" si="7"/>
        <v>187.57079364999981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41.156078283247147</v>
      </c>
      <c r="G18" s="13">
        <f t="shared" si="1"/>
        <v>37.16719455608974</v>
      </c>
      <c r="H18" s="41">
        <f t="shared" si="2"/>
        <v>10.732270150596666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36.446621314999902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138.83210884299979</v>
      </c>
      <c r="T18" s="11" t="s">
        <v>108</v>
      </c>
      <c r="U18" s="64">
        <v>1239.7278911559999</v>
      </c>
      <c r="V18" s="32">
        <f>U49-U48</f>
        <v>36.446621314999902</v>
      </c>
      <c r="W18" s="22">
        <v>15</v>
      </c>
      <c r="X18" s="32">
        <f>U56-U54</f>
        <v>198.52190476199985</v>
      </c>
      <c r="Y18" s="22">
        <v>17</v>
      </c>
      <c r="Z18" s="32">
        <f t="shared" si="7"/>
        <v>138.83210884299979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99.541350595831176</v>
      </c>
      <c r="G19" s="25">
        <f t="shared" si="1"/>
        <v>79.291574359594094</v>
      </c>
      <c r="H19" s="41">
        <f t="shared" si="2"/>
        <v>25.538370753495965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22.000907029000246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107.07301587300026</v>
      </c>
      <c r="T19" s="11" t="s">
        <v>109</v>
      </c>
      <c r="U19" s="64">
        <v>1465.68707483</v>
      </c>
      <c r="V19" s="32">
        <f>U52-U51</f>
        <v>22.000907029000246</v>
      </c>
      <c r="W19" s="22">
        <v>16</v>
      </c>
      <c r="X19" s="32">
        <f>U59-U57</f>
        <v>45.393560090000392</v>
      </c>
      <c r="Y19" s="22">
        <v>18</v>
      </c>
      <c r="Z19" s="32">
        <f t="shared" si="7"/>
        <v>107.07301587300026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61.477695167250914</v>
      </c>
      <c r="G20" s="25">
        <f t="shared" si="1"/>
        <v>59.237795517318879</v>
      </c>
      <c r="H20" s="37">
        <f t="shared" si="2"/>
        <v>3.7812002124170423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54.653968253999665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198.52190476199985</v>
      </c>
      <c r="T20" s="11" t="s">
        <v>110</v>
      </c>
      <c r="U20" s="64">
        <v>1471.434013605</v>
      </c>
      <c r="V20" s="32">
        <f>U55-U54</f>
        <v>54.653968253999665</v>
      </c>
      <c r="W20" s="22">
        <v>17</v>
      </c>
      <c r="X20" s="32">
        <f>U62-U60</f>
        <v>82.581768708000254</v>
      </c>
      <c r="Y20" s="22">
        <v>19</v>
      </c>
      <c r="Z20" s="32">
        <f t="shared" si="7"/>
        <v>198.52190476199985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108.33815029355524</v>
      </c>
      <c r="G21" s="25">
        <f t="shared" si="1"/>
        <v>99.133004573291686</v>
      </c>
      <c r="H21" s="37">
        <f t="shared" si="2"/>
        <v>9.2856518975554181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18.829931972000395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45.393560090000392</v>
      </c>
      <c r="T21" s="11" t="s">
        <v>111</v>
      </c>
      <c r="U21" s="64">
        <v>1531.762358277</v>
      </c>
      <c r="V21" s="32">
        <f>U58-U57</f>
        <v>18.829931972000395</v>
      </c>
      <c r="W21" s="22">
        <v>18</v>
      </c>
      <c r="X21" s="32">
        <f>U65-U63</f>
        <v>287.39337868400025</v>
      </c>
      <c r="Y21" s="22">
        <v>20</v>
      </c>
      <c r="Z21" s="32">
        <f t="shared" si="7"/>
        <v>45.393560090000392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67.844279617632282</v>
      </c>
      <c r="G22" s="13">
        <f t="shared" si="1"/>
        <v>62.725757525440095</v>
      </c>
      <c r="H22" s="37">
        <f t="shared" si="2"/>
        <v>8.1601598675252891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33.901133787000163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82.581768708000254</v>
      </c>
      <c r="T22" s="11" t="s">
        <v>112</v>
      </c>
      <c r="U22" s="64">
        <v>1710.614058957</v>
      </c>
      <c r="V22" s="32">
        <f>U61-U60</f>
        <v>33.901133787000163</v>
      </c>
      <c r="W22" s="22">
        <v>19</v>
      </c>
      <c r="X22" s="32">
        <f>U68-U66</f>
        <v>276.31746031700004</v>
      </c>
      <c r="Y22" s="22">
        <v>21</v>
      </c>
      <c r="Z22" s="32">
        <f t="shared" si="7"/>
        <v>82.581768708000254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36.233357544247703</v>
      </c>
      <c r="G23" s="13">
        <f t="shared" si="1"/>
        <v>34.760717333659862</v>
      </c>
      <c r="H23" s="37">
        <f t="shared" si="2"/>
        <v>4.2365069640316033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60.441541950000101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287.39337868400025</v>
      </c>
      <c r="T23" s="11" t="s">
        <v>113</v>
      </c>
      <c r="U23" s="64">
        <v>1716.4190476189999</v>
      </c>
      <c r="V23" s="32">
        <f>U64-U63</f>
        <v>60.441541950000101</v>
      </c>
      <c r="W23" s="22">
        <v>20</v>
      </c>
      <c r="X23" s="32">
        <f>U71-U69</f>
        <v>77.334058956999797</v>
      </c>
      <c r="Y23" s="22">
        <v>22</v>
      </c>
      <c r="Z23" s="32">
        <f t="shared" si="7"/>
        <v>287.39337868400025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26.97021297027354</v>
      </c>
      <c r="G24" s="13">
        <f t="shared" si="1"/>
        <v>26.925551470633089</v>
      </c>
      <c r="H24" s="37">
        <f t="shared" si="2"/>
        <v>0.16587032465857676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75.639002267000251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276.31746031700004</v>
      </c>
      <c r="T24" s="11" t="s">
        <v>114</v>
      </c>
      <c r="U24" s="64">
        <v>1753.4258503399999</v>
      </c>
      <c r="V24" s="32">
        <f>U67-U66</f>
        <v>75.639002267000251</v>
      </c>
      <c r="W24" s="22">
        <v>21</v>
      </c>
      <c r="X24" s="32">
        <f>U74-U72</f>
        <v>161.09133786899929</v>
      </c>
      <c r="Y24" s="22">
        <v>23</v>
      </c>
      <c r="Z24" s="32">
        <f t="shared" si="7"/>
        <v>276.31746031700004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103.153068862759</v>
      </c>
      <c r="G25" s="13">
        <f t="shared" si="1"/>
        <v>99.309413000943408</v>
      </c>
      <c r="H25" s="37">
        <f t="shared" si="2"/>
        <v>3.8703842321362605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20.358095237999805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77.334058956999797</v>
      </c>
      <c r="T25" s="11" t="s">
        <v>115</v>
      </c>
      <c r="U25" s="64">
        <v>1840.805442177</v>
      </c>
      <c r="V25" s="32">
        <f>U70-U69</f>
        <v>20.358095237999805</v>
      </c>
      <c r="W25" s="22">
        <v>22</v>
      </c>
      <c r="X25" s="32">
        <f>U77-U75</f>
        <v>231.70467120099966</v>
      </c>
      <c r="Y25" s="22">
        <v>24</v>
      </c>
      <c r="Z25" s="32">
        <f t="shared" si="7"/>
        <v>77.334058956999797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37.58340504675369</v>
      </c>
      <c r="G26" s="13">
        <f t="shared" si="1"/>
        <v>35.569845503795335</v>
      </c>
      <c r="H26" s="37">
        <f t="shared" si="2"/>
        <v>5.6608610873598142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59.866848072999346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161.09133786899929</v>
      </c>
      <c r="T26" s="11" t="s">
        <v>116</v>
      </c>
      <c r="U26" s="64">
        <v>1848.409977324</v>
      </c>
      <c r="V26" s="32">
        <f>U73-U72</f>
        <v>59.866848072999346</v>
      </c>
      <c r="W26" s="22">
        <v>23</v>
      </c>
      <c r="X26" s="2">
        <f>SUM(X2:X25)</f>
        <v>4600.5028571419989</v>
      </c>
      <c r="Z26" s="32">
        <f t="shared" si="7"/>
        <v>161.09133786899929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50.799168578436721</v>
      </c>
      <c r="G27" s="13">
        <f t="shared" si="1"/>
        <v>47.38790954488374</v>
      </c>
      <c r="H27" s="37">
        <f t="shared" si="2"/>
        <v>7.1985851798800837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106.30095238000013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231.70467120099966</v>
      </c>
      <c r="T27" s="11" t="s">
        <v>117</v>
      </c>
      <c r="U27" s="64">
        <v>1900.8</v>
      </c>
      <c r="V27" s="32">
        <f>U76-U75</f>
        <v>106.30095238000013</v>
      </c>
      <c r="W27" s="22">
        <v>24</v>
      </c>
      <c r="X27" s="32">
        <f t="shared" ref="X27:X32" si="8">U33-U32</f>
        <v>34.019410430999869</v>
      </c>
      <c r="Y27" s="22" t="s">
        <v>68</v>
      </c>
      <c r="Z27" s="32">
        <f t="shared" si="7"/>
        <v>231.70467120099966</v>
      </c>
      <c r="AA27" s="21">
        <v>24</v>
      </c>
      <c r="AC27" s="65"/>
    </row>
    <row r="28" spans="1:29" x14ac:dyDescent="0.3">
      <c r="T28" s="11" t="s">
        <v>118</v>
      </c>
      <c r="U28" s="64">
        <v>2018.7080272109999</v>
      </c>
      <c r="V28" s="32"/>
      <c r="X28" s="32">
        <f t="shared" si="8"/>
        <v>22.904308390000097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2024.5246258499999</v>
      </c>
      <c r="V29" s="32"/>
      <c r="X29" s="32">
        <f t="shared" si="8"/>
        <v>63.48335600900009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2071.417324263</v>
      </c>
      <c r="V30" s="32"/>
      <c r="X30" s="32">
        <f t="shared" si="8"/>
        <v>36.838458049999645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2246.6525170069999</v>
      </c>
      <c r="V31" s="32"/>
      <c r="X31" s="32">
        <f t="shared" si="8"/>
        <v>23.176417234000382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2249.6304761900001</v>
      </c>
      <c r="X32" s="32">
        <f t="shared" si="8"/>
        <v>80.674829931999739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2283.649886621</v>
      </c>
      <c r="X33" s="32"/>
      <c r="Z33" s="21"/>
      <c r="AC33" s="65"/>
    </row>
    <row r="34" spans="20:29" x14ac:dyDescent="0.3">
      <c r="T34" s="11" t="s">
        <v>124</v>
      </c>
      <c r="U34" s="64">
        <v>2306.554195011</v>
      </c>
      <c r="X34" s="22"/>
      <c r="Z34" s="21"/>
      <c r="AC34" s="65"/>
    </row>
    <row r="35" spans="20:29" x14ac:dyDescent="0.3">
      <c r="T35" s="11" t="s">
        <v>125</v>
      </c>
      <c r="U35" s="64">
        <v>2370.0375510200001</v>
      </c>
      <c r="X35" s="22"/>
      <c r="Z35" s="21"/>
      <c r="AC35" s="65"/>
    </row>
    <row r="36" spans="20:29" x14ac:dyDescent="0.3">
      <c r="T36" s="11" t="s">
        <v>126</v>
      </c>
      <c r="U36" s="64">
        <v>2406.8760090699998</v>
      </c>
      <c r="X36" s="22"/>
      <c r="Z36" s="21"/>
      <c r="AC36" s="65"/>
    </row>
    <row r="37" spans="20:29" x14ac:dyDescent="0.3">
      <c r="T37" s="11" t="s">
        <v>127</v>
      </c>
      <c r="U37" s="64">
        <v>2430.0524263040002</v>
      </c>
      <c r="X37" s="22"/>
      <c r="Z37" s="21"/>
      <c r="AC37" s="65"/>
    </row>
    <row r="38" spans="20:29" x14ac:dyDescent="0.3">
      <c r="T38" s="11" t="s">
        <v>128</v>
      </c>
      <c r="U38" s="64">
        <v>2510.7272562359999</v>
      </c>
      <c r="X38" s="22"/>
      <c r="Z38" s="21"/>
      <c r="AC38" s="65"/>
    </row>
    <row r="39" spans="20:29" x14ac:dyDescent="0.3">
      <c r="T39" s="11" t="s">
        <v>129</v>
      </c>
      <c r="U39" s="64">
        <v>2517.0140589570001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2567.3044897959999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2718.5124716549999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2724.7600907030001</v>
      </c>
      <c r="V42" s="32"/>
      <c r="X42" s="22"/>
      <c r="Z42" s="21"/>
      <c r="AC42" s="65"/>
    </row>
    <row r="43" spans="20:29" x14ac:dyDescent="0.3">
      <c r="T43" s="11" t="s">
        <v>133</v>
      </c>
      <c r="U43" s="64">
        <v>2758.539319728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2885.6018140589999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2891.6738322000001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2945.967891156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3079.2446258499999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3084.0511564630001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3120.497777778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3222.8832653059999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3228.6476190479998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3250.648526077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3335.7206349210001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3340.7898412700001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3395.4438095239998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3539.311746032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3543.8425396829998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3562.6724716550002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3589.2360997730002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3595.2848979589999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3629.186031746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3677.8666666670001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3683.9154648529998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3744.3570068029999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3971.308843537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3976.9396825399999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4052.5786848070002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4253.257142857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4258.0868934239998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4278.4449886619996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4335.4209523809996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4341.1911111110003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4401.0579591839996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4502.2824489799996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4508.138231293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4614.4391836730001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4739.8429024939996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Tabelle108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8.44140625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277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277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52.296033610792286</v>
      </c>
      <c r="G2" s="13">
        <f t="shared" ref="G2:G27" si="1">Q2/R2*60</f>
        <v>50.561047475309174</v>
      </c>
      <c r="H2" s="41">
        <f t="shared" ref="H2:H27" si="2">(F2-G2)/G2*100</f>
        <v>3.4314679424518837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32.124807256000004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323.96480725599997</v>
      </c>
      <c r="T2" s="11" t="s">
        <v>92</v>
      </c>
      <c r="U2" s="64">
        <v>2.4613151929999999</v>
      </c>
      <c r="V2" s="32">
        <f>U3-U2</f>
        <v>32.124807256000004</v>
      </c>
      <c r="W2" s="22">
        <v>1</v>
      </c>
      <c r="X2" s="32">
        <f>U4-U2</f>
        <v>323.96480725599997</v>
      </c>
      <c r="Y2" s="22">
        <v>1</v>
      </c>
      <c r="Z2" s="32">
        <f>X2</f>
        <v>323.96480725599997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65.910326086475195</v>
      </c>
      <c r="G3" s="13">
        <f t="shared" si="1"/>
        <v>56.469963936227181</v>
      </c>
      <c r="H3" s="41">
        <f t="shared" si="2"/>
        <v>16.717492791228324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40.054421768999987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108.19918367399998</v>
      </c>
      <c r="T3" s="11" t="s">
        <v>93</v>
      </c>
      <c r="U3" s="64">
        <v>34.586122449000001</v>
      </c>
      <c r="V3" s="32">
        <f>U6-U5</f>
        <v>40.054421768999987</v>
      </c>
      <c r="W3" s="22">
        <v>2</v>
      </c>
      <c r="X3" s="32">
        <f>U7-U5</f>
        <v>108.19918367399998</v>
      </c>
      <c r="Y3" s="22">
        <v>2</v>
      </c>
      <c r="Z3" s="32">
        <f t="shared" ref="Z3:Z11" si="5">X3</f>
        <v>108.19918367399998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43.932381068976476</v>
      </c>
      <c r="G4" s="13">
        <f t="shared" si="1"/>
        <v>44.338089466646039</v>
      </c>
      <c r="H4" s="37">
        <f t="shared" si="2"/>
        <v>-0.91503355816619847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44.386394558000006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148.17959183700003</v>
      </c>
      <c r="T4" s="11" t="s">
        <v>94</v>
      </c>
      <c r="U4" s="64">
        <v>326.42612244899999</v>
      </c>
      <c r="V4" s="32">
        <f>U9-U8</f>
        <v>44.386394558000006</v>
      </c>
      <c r="W4" s="22">
        <v>3</v>
      </c>
      <c r="X4" s="32">
        <f>U10-U8</f>
        <v>148.17959183700003</v>
      </c>
      <c r="Y4" s="22">
        <v>3</v>
      </c>
      <c r="Z4" s="32">
        <f t="shared" si="5"/>
        <v>148.17959183700003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171.88311994994041</v>
      </c>
      <c r="G5" s="13">
        <f t="shared" si="1"/>
        <v>152.01830877860877</v>
      </c>
      <c r="H5" s="41">
        <f t="shared" si="2"/>
        <v>13.067380719424836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30.71854875300005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172.084535147</v>
      </c>
      <c r="T5" s="11" t="s">
        <v>95</v>
      </c>
      <c r="U5" s="64">
        <v>332.329795918</v>
      </c>
      <c r="V5" s="32">
        <f>U12-U11</f>
        <v>30.71854875300005</v>
      </c>
      <c r="W5" s="22">
        <v>4</v>
      </c>
      <c r="X5" s="32">
        <f>U13-U11</f>
        <v>172.084535147</v>
      </c>
      <c r="Y5" s="22">
        <v>4</v>
      </c>
      <c r="Z5" s="32">
        <f t="shared" si="5"/>
        <v>172.084535147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58.049340699413875</v>
      </c>
      <c r="G6" s="13">
        <f t="shared" si="1"/>
        <v>55.007531342290044</v>
      </c>
      <c r="H6" s="37">
        <f t="shared" si="2"/>
        <v>5.5298052519315197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71.318639455999914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268.32689342399999</v>
      </c>
      <c r="T6" s="11" t="s">
        <v>96</v>
      </c>
      <c r="U6" s="64">
        <v>372.38421768699999</v>
      </c>
      <c r="V6" s="32">
        <f>U15-U14</f>
        <v>71.318639455999914</v>
      </c>
      <c r="W6" s="22">
        <v>5</v>
      </c>
      <c r="X6" s="32">
        <f>U16-U14</f>
        <v>268.32689342399999</v>
      </c>
      <c r="Y6" s="22">
        <v>5</v>
      </c>
      <c r="Z6" s="32">
        <f t="shared" si="5"/>
        <v>268.32689342399999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46.449637022803081</v>
      </c>
      <c r="G7" s="25">
        <f t="shared" si="1"/>
        <v>46.761601055586453</v>
      </c>
      <c r="H7" s="37">
        <f t="shared" si="2"/>
        <v>-0.66713719321229881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50.37714285800007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230.95873015899997</v>
      </c>
      <c r="T7" s="11" t="s">
        <v>97</v>
      </c>
      <c r="U7" s="64">
        <v>440.52897959199998</v>
      </c>
      <c r="V7" s="32">
        <f>U18-U17</f>
        <v>50.37714285800007</v>
      </c>
      <c r="W7" s="22">
        <v>6</v>
      </c>
      <c r="X7" s="32">
        <f>U19-U17</f>
        <v>230.95873015899997</v>
      </c>
      <c r="Y7" s="22">
        <v>6</v>
      </c>
      <c r="Z7" s="32">
        <f t="shared" si="5"/>
        <v>230.95873015899997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46.8046868364614</v>
      </c>
      <c r="G8" s="25">
        <f t="shared" si="1"/>
        <v>46.164510166251958</v>
      </c>
      <c r="H8" s="37">
        <f t="shared" si="2"/>
        <v>1.3867290433798123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51.27691609999988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192.3555555559999</v>
      </c>
      <c r="T8" s="11" t="s">
        <v>98</v>
      </c>
      <c r="U8" s="64">
        <v>446.994285714</v>
      </c>
      <c r="V8" s="32">
        <f>U21-U20</f>
        <v>51.27691609999988</v>
      </c>
      <c r="W8" s="22">
        <v>7</v>
      </c>
      <c r="X8" s="32">
        <f>U22-U20</f>
        <v>192.3555555559999</v>
      </c>
      <c r="Y8" s="22">
        <v>7</v>
      </c>
      <c r="Z8" s="32">
        <f t="shared" si="5"/>
        <v>192.3555555559999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114.57364764839494</v>
      </c>
      <c r="G9" s="25">
        <f t="shared" si="1"/>
        <v>99.107794260775663</v>
      </c>
      <c r="H9" s="41">
        <f t="shared" si="2"/>
        <v>15.605082832259406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39.799727891999964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125.31809523800007</v>
      </c>
      <c r="T9" s="11" t="s">
        <v>99</v>
      </c>
      <c r="U9" s="64">
        <v>491.38068027200001</v>
      </c>
      <c r="V9" s="32">
        <f>U24-U23</f>
        <v>39.799727891999964</v>
      </c>
      <c r="W9" s="22">
        <v>8</v>
      </c>
      <c r="X9" s="32">
        <f>U25-U23</f>
        <v>125.31809523800007</v>
      </c>
      <c r="Y9" s="22">
        <v>8</v>
      </c>
      <c r="Z9" s="32">
        <f t="shared" si="5"/>
        <v>125.31809523800007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56.505274132307882</v>
      </c>
      <c r="G10" s="25">
        <f t="shared" si="1"/>
        <v>51.931798264853491</v>
      </c>
      <c r="H10" s="37">
        <f t="shared" si="2"/>
        <v>8.8066965140116036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41.412063492000016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149.04163265300008</v>
      </c>
      <c r="T10" s="11" t="s">
        <v>100</v>
      </c>
      <c r="U10" s="64">
        <v>595.17387755100003</v>
      </c>
      <c r="V10" s="32">
        <f>U27-U26</f>
        <v>41.412063492000016</v>
      </c>
      <c r="W10" s="22">
        <v>9</v>
      </c>
      <c r="X10" s="32">
        <f>U28-U26</f>
        <v>149.04163265300008</v>
      </c>
      <c r="Y10" s="22">
        <v>9</v>
      </c>
      <c r="Z10" s="32">
        <f t="shared" si="5"/>
        <v>149.04163265300008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39.617556468051575</v>
      </c>
      <c r="G11" s="25">
        <f t="shared" si="1"/>
        <v>40.574054137227535</v>
      </c>
      <c r="H11" s="37">
        <f t="shared" si="2"/>
        <v>-2.3574121184462884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42.405442177000168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198.15619047600012</v>
      </c>
      <c r="T11" s="11" t="s">
        <v>101</v>
      </c>
      <c r="U11" s="64">
        <v>600.80907029499997</v>
      </c>
      <c r="V11" s="32">
        <f>U30-U29</f>
        <v>42.405442177000168</v>
      </c>
      <c r="W11" s="22">
        <v>10</v>
      </c>
      <c r="X11" s="32">
        <f>U31-U29</f>
        <v>198.15619047600012</v>
      </c>
      <c r="Y11" s="22">
        <v>10</v>
      </c>
      <c r="Z11" s="32">
        <f t="shared" si="5"/>
        <v>198.15619047600012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56.345826234854023</v>
      </c>
      <c r="G12" s="25">
        <f t="shared" si="1"/>
        <v>56.904498417187895</v>
      </c>
      <c r="H12" s="37">
        <f t="shared" si="2"/>
        <v>-0.98177156090198692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29.815873015999841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60.803628117999779</v>
      </c>
      <c r="T12" s="11" t="s">
        <v>102</v>
      </c>
      <c r="U12" s="64">
        <v>631.52761904800002</v>
      </c>
      <c r="V12" s="32">
        <f>U33-U32</f>
        <v>29.815873015999841</v>
      </c>
      <c r="W12" s="22" t="s">
        <v>68</v>
      </c>
      <c r="X12" s="32">
        <f>U38-U32</f>
        <v>242.0839909299998</v>
      </c>
      <c r="Y12" s="22">
        <v>11</v>
      </c>
      <c r="Z12" s="32">
        <f>V12+X30</f>
        <v>60.803628117999779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69.645638534285183</v>
      </c>
      <c r="G13" s="25">
        <f t="shared" si="1"/>
        <v>67.602802955467865</v>
      </c>
      <c r="H13" s="37">
        <f t="shared" si="2"/>
        <v>3.0218208262207695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20.963265306000039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43.19346938800004</v>
      </c>
      <c r="T13" s="11" t="s">
        <v>103</v>
      </c>
      <c r="U13" s="64">
        <v>772.89360544199997</v>
      </c>
      <c r="V13" s="32">
        <f>U34-U33</f>
        <v>20.963265306000039</v>
      </c>
      <c r="W13" s="22" t="s">
        <v>42</v>
      </c>
      <c r="X13" s="32">
        <f>U41-U39</f>
        <v>155.56571428500001</v>
      </c>
      <c r="Y13" s="22">
        <v>12</v>
      </c>
      <c r="Z13" s="32">
        <f>V13+X31</f>
        <v>43.19346938800004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32.493180925143605</v>
      </c>
      <c r="G14" s="25">
        <f t="shared" si="1"/>
        <v>30.415631026644746</v>
      </c>
      <c r="H14" s="37">
        <f t="shared" si="2"/>
        <v>6.8305336051679486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62.782403628000111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138.08689342399998</v>
      </c>
      <c r="T14" s="11" t="s">
        <v>104</v>
      </c>
      <c r="U14" s="64">
        <v>779.18040816300004</v>
      </c>
      <c r="V14" s="32">
        <f>U35-U34</f>
        <v>62.782403628000111</v>
      </c>
      <c r="W14" s="22" t="s">
        <v>43</v>
      </c>
      <c r="X14" s="32">
        <f>U44-U42</f>
        <v>129.74040816399975</v>
      </c>
      <c r="Y14" s="22">
        <v>13</v>
      </c>
      <c r="Z14" s="32">
        <f>V14+X32</f>
        <v>138.08689342399998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38.9364303182847</v>
      </c>
      <c r="G15" s="25">
        <f t="shared" si="1"/>
        <v>37.026153394234065</v>
      </c>
      <c r="H15" s="37">
        <f t="shared" si="2"/>
        <v>5.1592637877098912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40.065306122000038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155.56571428500001</v>
      </c>
      <c r="T15" s="11" t="s">
        <v>105</v>
      </c>
      <c r="U15" s="64">
        <v>850.49904761899995</v>
      </c>
      <c r="V15" s="32">
        <f>U40-U39</f>
        <v>40.065306122000038</v>
      </c>
      <c r="W15" s="22">
        <v>12</v>
      </c>
      <c r="X15" s="32">
        <f>U47-U45</f>
        <v>159.47827664400029</v>
      </c>
      <c r="Y15" s="22">
        <v>14</v>
      </c>
      <c r="Z15" s="32">
        <f t="shared" ref="Z15:Z27" si="7">X13</f>
        <v>155.56571428500001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94.854673998895748</v>
      </c>
      <c r="G16" s="25">
        <f t="shared" si="1"/>
        <v>86.326196737738982</v>
      </c>
      <c r="H16" s="37">
        <f t="shared" si="2"/>
        <v>9.8793617504851756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29.097142856999653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129.74040816399975</v>
      </c>
      <c r="T16" s="11" t="s">
        <v>106</v>
      </c>
      <c r="U16" s="64">
        <v>1047.507301587</v>
      </c>
      <c r="V16" s="32">
        <f>U43-U42</f>
        <v>29.097142856999653</v>
      </c>
      <c r="W16" s="22">
        <v>13</v>
      </c>
      <c r="X16" s="32">
        <f>U50-U48</f>
        <v>125.21723355999984</v>
      </c>
      <c r="Y16" s="22">
        <v>15</v>
      </c>
      <c r="Z16" s="32">
        <f t="shared" si="7"/>
        <v>129.74040816399975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49.114472987499312</v>
      </c>
      <c r="G17" s="13">
        <f t="shared" si="1"/>
        <v>49.379766108077419</v>
      </c>
      <c r="H17" s="37">
        <f t="shared" si="2"/>
        <v>-0.53725066254356213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47.949206349000178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159.47827664400029</v>
      </c>
      <c r="T17" s="11" t="s">
        <v>107</v>
      </c>
      <c r="U17" s="64">
        <v>1056.7314285709999</v>
      </c>
      <c r="V17" s="32">
        <f>U46-U45</f>
        <v>47.949206349000178</v>
      </c>
      <c r="W17" s="22">
        <v>14</v>
      </c>
      <c r="X17" s="32">
        <f>U53-U51</f>
        <v>132.14113378599995</v>
      </c>
      <c r="Y17" s="22">
        <v>16</v>
      </c>
      <c r="Z17" s="32">
        <f t="shared" si="7"/>
        <v>159.47827664400029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43.648384712607374</v>
      </c>
      <c r="G18" s="13">
        <f t="shared" si="1"/>
        <v>41.208385246169037</v>
      </c>
      <c r="H18" s="37">
        <f t="shared" si="2"/>
        <v>5.9211237030093855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34.365532880000046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125.21723355999984</v>
      </c>
      <c r="T18" s="11" t="s">
        <v>108</v>
      </c>
      <c r="U18" s="64">
        <v>1107.108571429</v>
      </c>
      <c r="V18" s="32">
        <f>U49-U48</f>
        <v>34.365532880000046</v>
      </c>
      <c r="W18" s="22">
        <v>15</v>
      </c>
      <c r="X18" s="32">
        <f>U56-U54</f>
        <v>173.27020408199996</v>
      </c>
      <c r="Y18" s="22">
        <v>17</v>
      </c>
      <c r="Z18" s="32">
        <f t="shared" si="7"/>
        <v>125.21723355999984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79.042865937301116</v>
      </c>
      <c r="G19" s="25">
        <f t="shared" si="1"/>
        <v>64.249395754007779</v>
      </c>
      <c r="H19" s="41">
        <f t="shared" si="2"/>
        <v>23.025072858168542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27.706485260000136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132.14113378599995</v>
      </c>
      <c r="T19" s="11" t="s">
        <v>109</v>
      </c>
      <c r="U19" s="64">
        <v>1287.6901587299999</v>
      </c>
      <c r="V19" s="32">
        <f>U52-U51</f>
        <v>27.706485260000136</v>
      </c>
      <c r="W19" s="22">
        <v>16</v>
      </c>
      <c r="X19" s="32">
        <f>U59-U57</f>
        <v>52.889251699999932</v>
      </c>
      <c r="Y19" s="22">
        <v>18</v>
      </c>
      <c r="Z19" s="32">
        <f t="shared" si="7"/>
        <v>132.14113378599995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71.277938550338789</v>
      </c>
      <c r="G20" s="25">
        <f t="shared" si="1"/>
        <v>67.870872908042458</v>
      </c>
      <c r="H20" s="37">
        <f t="shared" si="2"/>
        <v>5.019923122121221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47.13941043099976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173.27020408199996</v>
      </c>
      <c r="T20" s="11" t="s">
        <v>110</v>
      </c>
      <c r="U20" s="64">
        <v>1294.0292063490001</v>
      </c>
      <c r="V20" s="32">
        <f>U55-U54</f>
        <v>47.13941043099976</v>
      </c>
      <c r="W20" s="22">
        <v>17</v>
      </c>
      <c r="X20" s="32">
        <f>U62-U60</f>
        <v>77.096054422000179</v>
      </c>
      <c r="Y20" s="22">
        <v>19</v>
      </c>
      <c r="Z20" s="32">
        <f t="shared" si="7"/>
        <v>173.27020408199996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90.877133438645529</v>
      </c>
      <c r="G21" s="25">
        <f t="shared" si="1"/>
        <v>85.083449951703614</v>
      </c>
      <c r="H21" s="37">
        <f t="shared" si="2"/>
        <v>6.8094129824667613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22.447891155999969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52.889251699999932</v>
      </c>
      <c r="T21" s="11" t="s">
        <v>111</v>
      </c>
      <c r="U21" s="64">
        <v>1345.306122449</v>
      </c>
      <c r="V21" s="32">
        <f>U58-U57</f>
        <v>22.447891155999969</v>
      </c>
      <c r="W21" s="22">
        <v>18</v>
      </c>
      <c r="X21" s="32">
        <f>U65-U63</f>
        <v>233.51727891199971</v>
      </c>
      <c r="Y21" s="22">
        <v>20</v>
      </c>
      <c r="Z21" s="32">
        <f t="shared" si="7"/>
        <v>52.889251699999932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70.929214637428629</v>
      </c>
      <c r="G22" s="13">
        <f t="shared" si="1"/>
        <v>67.188963674408612</v>
      </c>
      <c r="H22" s="37">
        <f t="shared" si="2"/>
        <v>5.5667638827485435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32.426666667000063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77.096054422000179</v>
      </c>
      <c r="T22" s="11" t="s">
        <v>112</v>
      </c>
      <c r="U22" s="64">
        <v>1486.384761905</v>
      </c>
      <c r="V22" s="32">
        <f>U61-U60</f>
        <v>32.426666667000063</v>
      </c>
      <c r="W22" s="22">
        <v>19</v>
      </c>
      <c r="X22" s="32">
        <f>U68-U66</f>
        <v>296.80326530699995</v>
      </c>
      <c r="Y22" s="22">
        <v>21</v>
      </c>
      <c r="Z22" s="32">
        <f t="shared" si="7"/>
        <v>77.096054422000179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43.809059832734228</v>
      </c>
      <c r="G23" s="13">
        <f t="shared" si="1"/>
        <v>42.780560164734972</v>
      </c>
      <c r="H23" s="37">
        <f t="shared" si="2"/>
        <v>2.404128566897711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49.989659863999805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233.51727891199971</v>
      </c>
      <c r="T23" s="11" t="s">
        <v>113</v>
      </c>
      <c r="U23" s="64">
        <v>1490.326349206</v>
      </c>
      <c r="V23" s="32">
        <f>U64-U63</f>
        <v>49.989659863999805</v>
      </c>
      <c r="W23" s="22">
        <v>20</v>
      </c>
      <c r="X23" s="32">
        <f>U71-U69</f>
        <v>78.059682539000278</v>
      </c>
      <c r="Y23" s="22">
        <v>22</v>
      </c>
      <c r="Z23" s="32">
        <f t="shared" si="7"/>
        <v>233.51727891199971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25.21050790911108</v>
      </c>
      <c r="G24" s="13">
        <f t="shared" si="1"/>
        <v>25.067109663717474</v>
      </c>
      <c r="H24" s="37">
        <f t="shared" si="2"/>
        <v>0.57205735849618999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80.918639456000165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296.80326530699995</v>
      </c>
      <c r="T24" s="11" t="s">
        <v>114</v>
      </c>
      <c r="U24" s="64">
        <v>1530.126077098</v>
      </c>
      <c r="V24" s="32">
        <f>U67-U66</f>
        <v>80.918639456000165</v>
      </c>
      <c r="W24" s="22">
        <v>21</v>
      </c>
      <c r="X24" s="32">
        <f>U74-U72</f>
        <v>164.87909297000033</v>
      </c>
      <c r="Y24" s="22">
        <v>23</v>
      </c>
      <c r="Z24" s="32">
        <f t="shared" si="7"/>
        <v>296.80326530699995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99.905499174247879</v>
      </c>
      <c r="G25" s="13">
        <f t="shared" si="1"/>
        <v>98.386257158590269</v>
      </c>
      <c r="H25" s="37">
        <f t="shared" si="2"/>
        <v>1.5441608000279163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21.019863944999997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78.059682539000278</v>
      </c>
      <c r="T25" s="11" t="s">
        <v>115</v>
      </c>
      <c r="U25" s="64">
        <v>1615.6444444440001</v>
      </c>
      <c r="V25" s="32">
        <f>U70-U69</f>
        <v>21.019863944999997</v>
      </c>
      <c r="W25" s="22">
        <v>22</v>
      </c>
      <c r="X25" s="32">
        <f>U77-U75</f>
        <v>202.65505668900005</v>
      </c>
      <c r="Y25" s="22">
        <v>24</v>
      </c>
      <c r="Z25" s="32">
        <f t="shared" si="7"/>
        <v>78.059682539000278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33.866112385369554</v>
      </c>
      <c r="G26" s="13">
        <f t="shared" si="1"/>
        <v>34.752702096939416</v>
      </c>
      <c r="H26" s="37">
        <f t="shared" si="2"/>
        <v>-2.551138927548144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66.438095238000187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164.87909297000033</v>
      </c>
      <c r="T26" s="11" t="s">
        <v>116</v>
      </c>
      <c r="U26" s="64">
        <v>1621.932698413</v>
      </c>
      <c r="V26" s="32">
        <f>U73-U72</f>
        <v>66.438095238000187</v>
      </c>
      <c r="W26" s="22">
        <v>23</v>
      </c>
      <c r="X26" s="2">
        <f>SUM(X2:X25)</f>
        <v>4139.9818594099997</v>
      </c>
      <c r="Z26" s="32">
        <f t="shared" si="7"/>
        <v>164.87909297000033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56.415451209830827</v>
      </c>
      <c r="G27" s="13">
        <f t="shared" si="1"/>
        <v>54.18073538056445</v>
      </c>
      <c r="H27" s="37">
        <f t="shared" si="2"/>
        <v>4.124557951400579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95.718458049999754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202.65505668900005</v>
      </c>
      <c r="T27" s="11" t="s">
        <v>117</v>
      </c>
      <c r="U27" s="64">
        <v>1663.344761905</v>
      </c>
      <c r="V27" s="32">
        <f>U76-U75</f>
        <v>95.718458049999754</v>
      </c>
      <c r="W27" s="22">
        <v>24</v>
      </c>
      <c r="X27" s="32">
        <f t="shared" ref="X27:X32" si="8">U33-U32</f>
        <v>29.815873015999841</v>
      </c>
      <c r="Y27" s="22" t="s">
        <v>68</v>
      </c>
      <c r="Z27" s="32">
        <f t="shared" si="7"/>
        <v>202.65505668900005</v>
      </c>
      <c r="AA27" s="21">
        <v>24</v>
      </c>
      <c r="AC27" s="65"/>
    </row>
    <row r="28" spans="1:29" x14ac:dyDescent="0.3">
      <c r="T28" s="11" t="s">
        <v>118</v>
      </c>
      <c r="U28" s="64">
        <v>1770.9743310660001</v>
      </c>
      <c r="V28" s="32"/>
      <c r="X28" s="32">
        <f t="shared" si="8"/>
        <v>20.963265306000039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1778.6020861679999</v>
      </c>
      <c r="V29" s="32"/>
      <c r="X29" s="32">
        <f t="shared" si="8"/>
        <v>62.782403628000111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1821.0075283450001</v>
      </c>
      <c r="V30" s="32"/>
      <c r="X30" s="32">
        <f t="shared" si="8"/>
        <v>30.987755101999937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1976.758276644</v>
      </c>
      <c r="V31" s="32"/>
      <c r="X31" s="32">
        <f t="shared" si="8"/>
        <v>22.230204082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1983.4049886620001</v>
      </c>
      <c r="X32" s="32">
        <f t="shared" si="8"/>
        <v>75.304489795999871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2013.2208616779999</v>
      </c>
      <c r="X33" s="32"/>
      <c r="Z33" s="21"/>
      <c r="AC33" s="65"/>
    </row>
    <row r="34" spans="20:29" x14ac:dyDescent="0.3">
      <c r="T34" s="11" t="s">
        <v>124</v>
      </c>
      <c r="U34" s="64">
        <v>2034.1841269839999</v>
      </c>
      <c r="X34" s="22"/>
      <c r="Z34" s="21"/>
      <c r="AC34" s="65"/>
    </row>
    <row r="35" spans="20:29" x14ac:dyDescent="0.3">
      <c r="T35" s="11" t="s">
        <v>125</v>
      </c>
      <c r="U35" s="64">
        <v>2096.966530612</v>
      </c>
      <c r="X35" s="22"/>
      <c r="Z35" s="21"/>
      <c r="AC35" s="65"/>
    </row>
    <row r="36" spans="20:29" x14ac:dyDescent="0.3">
      <c r="T36" s="11" t="s">
        <v>126</v>
      </c>
      <c r="U36" s="64">
        <v>2127.954285714</v>
      </c>
      <c r="X36" s="22"/>
      <c r="Z36" s="21"/>
      <c r="AC36" s="65"/>
    </row>
    <row r="37" spans="20:29" x14ac:dyDescent="0.3">
      <c r="T37" s="11" t="s">
        <v>127</v>
      </c>
      <c r="U37" s="64">
        <v>2150.184489796</v>
      </c>
      <c r="X37" s="22"/>
      <c r="Z37" s="21"/>
      <c r="AC37" s="65"/>
    </row>
    <row r="38" spans="20:29" x14ac:dyDescent="0.3">
      <c r="T38" s="11" t="s">
        <v>128</v>
      </c>
      <c r="U38" s="64">
        <v>2225.4889795919999</v>
      </c>
      <c r="X38" s="22"/>
      <c r="Z38" s="21"/>
      <c r="AC38" s="65"/>
    </row>
    <row r="39" spans="20:29" x14ac:dyDescent="0.3">
      <c r="T39" s="11" t="s">
        <v>129</v>
      </c>
      <c r="U39" s="64">
        <v>2233.724081633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2273.789387755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2389.289795918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2396.2742857140001</v>
      </c>
      <c r="V42" s="32"/>
      <c r="X42" s="22"/>
      <c r="Z42" s="21"/>
      <c r="AC42" s="65"/>
    </row>
    <row r="43" spans="20:29" x14ac:dyDescent="0.3">
      <c r="T43" s="11" t="s">
        <v>133</v>
      </c>
      <c r="U43" s="64">
        <v>2425.3714285709998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2526.0146938779999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2533.8260317459999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2581.7752380950001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2693.3043083900002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2701.4603174600002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2735.8258503400002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2826.67755102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2834.280634921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2861.9871201810001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2966.421768707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2972.8478911560001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3019.9873015869998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3146.118095238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3151.8214965990001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3174.269387755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3204.710748299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3210.361904762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3242.7885714290001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3287.4579591840002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3294.0843537410001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3344.0740136049999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3527.6016326529998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3534.724353741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3615.6429931970001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3831.5276190479999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3834.1398639459999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3855.1597278909999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3912.1995464850002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3919.8040816329999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3986.2421768710001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4084.6831746030002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4090.2907936510001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4186.0092517009998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4292.9458503400001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Tabelle96"/>
  <dimension ref="A1:AD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7" style="9" bestFit="1" customWidth="1"/>
    <col min="22" max="22" width="10" style="9" bestFit="1" customWidth="1"/>
    <col min="23" max="23" width="4.109375" style="9" bestFit="1" customWidth="1"/>
    <col min="24" max="24" width="10.6640625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1.5546875" style="9"/>
    <col min="29" max="29" width="5.5546875" style="64" bestFit="1" customWidth="1"/>
    <col min="30" max="30" width="14.6640625" style="64" bestFit="1" customWidth="1"/>
    <col min="31" max="16384" width="11.5546875" style="9"/>
  </cols>
  <sheetData>
    <row r="1" spans="1:30" x14ac:dyDescent="0.3">
      <c r="A1" s="16"/>
      <c r="B1" s="12" t="s">
        <v>244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244</v>
      </c>
      <c r="V1" s="32" t="s">
        <v>168</v>
      </c>
      <c r="X1" s="22" t="s">
        <v>169</v>
      </c>
      <c r="Z1" s="21" t="s">
        <v>170</v>
      </c>
    </row>
    <row r="2" spans="1:30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62.739917434934902</v>
      </c>
      <c r="G2" s="13">
        <f t="shared" ref="G2:G27" si="1">Q2/R2*60</f>
        <v>58.333206145962258</v>
      </c>
      <c r="H2" s="41">
        <f>(F2-G2)/G2*100</f>
        <v>7.5543786808942111</v>
      </c>
      <c r="I2" s="13"/>
      <c r="J2" s="11" t="s">
        <v>37</v>
      </c>
      <c r="K2" s="61" t="s">
        <v>59</v>
      </c>
      <c r="L2" s="19">
        <v>28</v>
      </c>
      <c r="M2" s="32">
        <f t="shared" ref="M2:M27" si="2">V2</f>
        <v>26.777210883999999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3">Z2</f>
        <v>280.80061224500002</v>
      </c>
      <c r="T2" s="11" t="s">
        <v>92</v>
      </c>
      <c r="U2" s="64">
        <f>AD2</f>
        <v>0.903877551</v>
      </c>
      <c r="V2" s="32">
        <f>U3-U2</f>
        <v>26.777210883999999</v>
      </c>
      <c r="W2" s="22">
        <v>1</v>
      </c>
      <c r="X2" s="32">
        <f>U4-U2</f>
        <v>280.80061224500002</v>
      </c>
      <c r="Y2" s="22">
        <v>1</v>
      </c>
      <c r="Z2" s="32">
        <f>X2</f>
        <v>280.80061224500002</v>
      </c>
      <c r="AA2" s="21">
        <v>1</v>
      </c>
      <c r="AB2" s="9">
        <v>0.903877551</v>
      </c>
      <c r="AC2" s="67" t="s">
        <v>92</v>
      </c>
      <c r="AD2" s="64">
        <v>0.903877551</v>
      </c>
    </row>
    <row r="3" spans="1:30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78.995578787325456</v>
      </c>
      <c r="G3" s="13">
        <f t="shared" si="1"/>
        <v>69.47744433424657</v>
      </c>
      <c r="H3" s="41">
        <f t="shared" ref="H3:H27" si="4">(F3-G3)/G3*100</f>
        <v>13.699603582550376</v>
      </c>
      <c r="I3" s="13"/>
      <c r="J3" s="11" t="s">
        <v>32</v>
      </c>
      <c r="K3" s="61" t="s">
        <v>76</v>
      </c>
      <c r="L3" s="19">
        <v>44</v>
      </c>
      <c r="M3" s="32">
        <f t="shared" si="2"/>
        <v>33.419591837000098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3"/>
        <v>87.94226757399997</v>
      </c>
      <c r="T3" s="11" t="s">
        <v>93</v>
      </c>
      <c r="U3" s="64">
        <f>AD3</f>
        <v>27.681088434999999</v>
      </c>
      <c r="V3" s="32">
        <f>U6-U5</f>
        <v>33.419591837000098</v>
      </c>
      <c r="W3" s="22">
        <v>2</v>
      </c>
      <c r="X3" s="32">
        <f>U7-U5</f>
        <v>87.94226757399997</v>
      </c>
      <c r="Y3" s="22">
        <v>2</v>
      </c>
      <c r="Z3" s="32">
        <f t="shared" ref="Z3:Z11" si="5">X3</f>
        <v>87.94226757399997</v>
      </c>
      <c r="AA3" s="21">
        <v>2</v>
      </c>
      <c r="AB3" s="9">
        <v>27.681088434999999</v>
      </c>
      <c r="AC3" s="67" t="s">
        <v>93</v>
      </c>
      <c r="AD3" s="64">
        <v>27.681088434999999</v>
      </c>
    </row>
    <row r="4" spans="1:30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55.308795382290704</v>
      </c>
      <c r="G4" s="13">
        <f t="shared" si="1"/>
        <v>52.993687844132907</v>
      </c>
      <c r="H4" s="37">
        <f t="shared" si="4"/>
        <v>4.3686477245499145</v>
      </c>
      <c r="I4" s="13"/>
      <c r="J4" s="11" t="s">
        <v>39</v>
      </c>
      <c r="K4" s="61" t="s">
        <v>392</v>
      </c>
      <c r="L4" s="19">
        <v>32.5</v>
      </c>
      <c r="M4" s="32">
        <f t="shared" si="2"/>
        <v>35.256598639000003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3"/>
        <v>123.97702947800008</v>
      </c>
      <c r="T4" s="11" t="s">
        <v>94</v>
      </c>
      <c r="U4" s="64">
        <f>AD4</f>
        <v>281.70448979600002</v>
      </c>
      <c r="V4" s="32">
        <f>U9-U8</f>
        <v>35.256598639000003</v>
      </c>
      <c r="W4" s="22">
        <v>3</v>
      </c>
      <c r="X4" s="32">
        <f>U10-U8</f>
        <v>123.97702947800008</v>
      </c>
      <c r="Y4" s="22">
        <v>3</v>
      </c>
      <c r="Z4" s="32">
        <f t="shared" si="5"/>
        <v>123.97702947800008</v>
      </c>
      <c r="AA4" s="21">
        <v>3</v>
      </c>
      <c r="AB4" s="9">
        <v>281.70448979600002</v>
      </c>
      <c r="AC4" s="67" t="s">
        <v>94</v>
      </c>
      <c r="AD4" s="64">
        <v>281.70448979600002</v>
      </c>
    </row>
    <row r="5" spans="1:30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191.06950607533156</v>
      </c>
      <c r="G5" s="13">
        <f t="shared" si="1"/>
        <v>179.29701760596203</v>
      </c>
      <c r="H5" s="37">
        <f t="shared" si="4"/>
        <v>6.5659142726187056</v>
      </c>
      <c r="I5" s="13"/>
      <c r="J5" s="11" t="s">
        <v>37</v>
      </c>
      <c r="K5" s="61" t="s">
        <v>386</v>
      </c>
      <c r="L5" s="19">
        <v>88</v>
      </c>
      <c r="M5" s="32">
        <f t="shared" si="2"/>
        <v>27.633922902999984</v>
      </c>
      <c r="N5" s="11"/>
      <c r="O5" s="11" t="s">
        <v>37</v>
      </c>
      <c r="P5" s="19">
        <v>109</v>
      </c>
      <c r="Q5" s="19">
        <f>P5*4</f>
        <v>436</v>
      </c>
      <c r="R5" s="32">
        <f t="shared" si="3"/>
        <v>145.90315192800017</v>
      </c>
      <c r="T5" s="11" t="s">
        <v>95</v>
      </c>
      <c r="U5" s="64">
        <f>AD39</f>
        <v>1643.568979592</v>
      </c>
      <c r="V5" s="32">
        <f>U12-U11</f>
        <v>27.633922902999984</v>
      </c>
      <c r="W5" s="22">
        <v>4</v>
      </c>
      <c r="X5" s="32">
        <f>U13-U11</f>
        <v>145.90315192800017</v>
      </c>
      <c r="Y5" s="22">
        <v>4</v>
      </c>
      <c r="Z5" s="32">
        <f t="shared" si="5"/>
        <v>145.90315192800017</v>
      </c>
      <c r="AA5" s="21">
        <v>4</v>
      </c>
      <c r="AB5" s="9">
        <v>284.37115646299998</v>
      </c>
      <c r="AC5" s="67" t="s">
        <v>119</v>
      </c>
      <c r="AD5" s="64">
        <v>284.37115646299998</v>
      </c>
    </row>
    <row r="6" spans="1:30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56.248890882688137</v>
      </c>
      <c r="G6" s="13">
        <f t="shared" si="1"/>
        <v>55.03280327609302</v>
      </c>
      <c r="H6" s="37">
        <f t="shared" si="4"/>
        <v>2.2097504292015628</v>
      </c>
      <c r="I6" s="13"/>
      <c r="J6" s="11" t="s">
        <v>37</v>
      </c>
      <c r="K6" s="61" t="s">
        <v>387</v>
      </c>
      <c r="L6" s="19">
        <v>69</v>
      </c>
      <c r="M6" s="32">
        <f t="shared" si="2"/>
        <v>73.601451247000114</v>
      </c>
      <c r="N6" s="54"/>
      <c r="O6" s="11" t="s">
        <v>37</v>
      </c>
      <c r="P6" s="19">
        <v>82</v>
      </c>
      <c r="Q6" s="19">
        <f>P6*3</f>
        <v>246</v>
      </c>
      <c r="R6" s="32">
        <f t="shared" si="3"/>
        <v>268.20367347000001</v>
      </c>
      <c r="T6" s="11" t="s">
        <v>96</v>
      </c>
      <c r="U6" s="64">
        <f>AD40</f>
        <v>1676.9885714290001</v>
      </c>
      <c r="V6" s="32">
        <f>U15-U14</f>
        <v>73.601451247000114</v>
      </c>
      <c r="W6" s="22">
        <v>5</v>
      </c>
      <c r="X6" s="32">
        <f>U16-U14</f>
        <v>268.20367347000001</v>
      </c>
      <c r="Y6" s="22">
        <v>5</v>
      </c>
      <c r="Z6" s="32">
        <f t="shared" si="5"/>
        <v>268.20367347000001</v>
      </c>
      <c r="AA6" s="21">
        <v>5</v>
      </c>
      <c r="AB6" s="9">
        <v>323.75183673499998</v>
      </c>
      <c r="AC6" s="67" t="s">
        <v>120</v>
      </c>
      <c r="AD6" s="64">
        <v>323.75183673499998</v>
      </c>
    </row>
    <row r="7" spans="1:30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40.564061924581324</v>
      </c>
      <c r="G7" s="25">
        <f t="shared" si="1"/>
        <v>39.024476576338337</v>
      </c>
      <c r="H7" s="37">
        <f t="shared" si="4"/>
        <v>3.9451787270773595</v>
      </c>
      <c r="I7" s="13"/>
      <c r="J7" s="11" t="s">
        <v>37</v>
      </c>
      <c r="K7" s="61" t="s">
        <v>388</v>
      </c>
      <c r="L7" s="19">
        <v>39</v>
      </c>
      <c r="M7" s="32">
        <f t="shared" si="2"/>
        <v>57.686530613000286</v>
      </c>
      <c r="N7" s="54"/>
      <c r="O7" s="11" t="s">
        <v>37</v>
      </c>
      <c r="P7" s="19">
        <v>60</v>
      </c>
      <c r="Q7" s="19">
        <f>P7*3</f>
        <v>180</v>
      </c>
      <c r="R7" s="32">
        <f t="shared" si="3"/>
        <v>276.74938775600003</v>
      </c>
      <c r="T7" s="11" t="s">
        <v>97</v>
      </c>
      <c r="U7" s="64">
        <f>AD41</f>
        <v>1731.511247166</v>
      </c>
      <c r="V7" s="32">
        <f>U18-U17</f>
        <v>57.686530613000286</v>
      </c>
      <c r="W7" s="22">
        <v>6</v>
      </c>
      <c r="X7" s="32">
        <f>U19-U17</f>
        <v>276.74938775600003</v>
      </c>
      <c r="Y7" s="22">
        <v>6</v>
      </c>
      <c r="Z7" s="32">
        <f t="shared" si="5"/>
        <v>276.74938775600003</v>
      </c>
      <c r="AA7" s="21">
        <v>6</v>
      </c>
      <c r="AB7" s="9">
        <v>476.96310657599997</v>
      </c>
      <c r="AC7" s="67" t="s">
        <v>121</v>
      </c>
      <c r="AD7" s="64">
        <v>476.96310657599997</v>
      </c>
    </row>
    <row r="8" spans="1:30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45.624465473065648</v>
      </c>
      <c r="G8" s="25">
        <f t="shared" si="1"/>
        <v>46.313931078184638</v>
      </c>
      <c r="H8" s="37">
        <f t="shared" si="4"/>
        <v>-1.4886786525528826</v>
      </c>
      <c r="I8" s="13"/>
      <c r="J8" s="11" t="s">
        <v>37</v>
      </c>
      <c r="K8" s="61" t="s">
        <v>389</v>
      </c>
      <c r="L8" s="19">
        <v>40</v>
      </c>
      <c r="M8" s="32">
        <f t="shared" si="2"/>
        <v>52.603356008999981</v>
      </c>
      <c r="N8" s="54"/>
      <c r="O8" s="11" t="s">
        <v>37</v>
      </c>
      <c r="P8" s="19">
        <v>74</v>
      </c>
      <c r="Q8" s="19">
        <f>P8*2</f>
        <v>148</v>
      </c>
      <c r="R8" s="32">
        <f t="shared" si="3"/>
        <v>191.73496598700012</v>
      </c>
      <c r="T8" s="11" t="s">
        <v>98</v>
      </c>
      <c r="U8" s="64">
        <f t="shared" ref="U8:U28" si="6">AD57</f>
        <v>2749.4907936509999</v>
      </c>
      <c r="V8" s="32">
        <f>U21-U20</f>
        <v>52.603356008999981</v>
      </c>
      <c r="W8" s="22">
        <v>7</v>
      </c>
      <c r="X8" s="32">
        <f>U22-U20</f>
        <v>191.73496598700012</v>
      </c>
      <c r="Y8" s="22">
        <v>7</v>
      </c>
      <c r="Z8" s="32">
        <f t="shared" si="5"/>
        <v>191.73496598700012</v>
      </c>
      <c r="AA8" s="21">
        <v>7</v>
      </c>
      <c r="AB8" s="9">
        <v>480.91210884399999</v>
      </c>
      <c r="AC8" s="67" t="s">
        <v>122</v>
      </c>
      <c r="AD8" s="64">
        <v>480.91210884399999</v>
      </c>
    </row>
    <row r="9" spans="1:30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126.27977775524782</v>
      </c>
      <c r="G9" s="25">
        <f t="shared" si="1"/>
        <v>116.53446341216436</v>
      </c>
      <c r="H9" s="37">
        <f t="shared" si="4"/>
        <v>8.3626028367383451</v>
      </c>
      <c r="I9" s="13"/>
      <c r="J9" s="11" t="s">
        <v>37</v>
      </c>
      <c r="K9" s="11" t="s">
        <v>40</v>
      </c>
      <c r="L9" s="19">
        <v>76</v>
      </c>
      <c r="M9" s="32">
        <f t="shared" si="2"/>
        <v>36.110294783999962</v>
      </c>
      <c r="N9" s="11"/>
      <c r="O9" s="11" t="s">
        <v>37</v>
      </c>
      <c r="P9" s="19">
        <v>69</v>
      </c>
      <c r="Q9" s="19">
        <f>P9*3</f>
        <v>207</v>
      </c>
      <c r="R9" s="32">
        <f t="shared" si="3"/>
        <v>106.57791383199992</v>
      </c>
      <c r="T9" s="11" t="s">
        <v>99</v>
      </c>
      <c r="U9" s="64">
        <f t="shared" si="6"/>
        <v>2784.7473922899999</v>
      </c>
      <c r="V9" s="32">
        <f>U24-U23</f>
        <v>36.110294783999962</v>
      </c>
      <c r="W9" s="22">
        <v>8</v>
      </c>
      <c r="X9" s="32">
        <f>U25-U23</f>
        <v>106.57791383199992</v>
      </c>
      <c r="Y9" s="22">
        <v>8</v>
      </c>
      <c r="Z9" s="32">
        <f t="shared" si="5"/>
        <v>106.57791383199992</v>
      </c>
      <c r="AA9" s="21">
        <v>8</v>
      </c>
      <c r="AB9" s="9">
        <v>510.56326530600001</v>
      </c>
      <c r="AC9" s="67" t="s">
        <v>123</v>
      </c>
      <c r="AD9" s="64">
        <v>510.56326530600001</v>
      </c>
    </row>
    <row r="10" spans="1:30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51.952144862469801</v>
      </c>
      <c r="G10" s="25">
        <f t="shared" si="1"/>
        <v>49.274738853982562</v>
      </c>
      <c r="H10" s="37">
        <f t="shared" si="4"/>
        <v>5.4336280024157677</v>
      </c>
      <c r="I10" s="13"/>
      <c r="J10" s="11" t="s">
        <v>41</v>
      </c>
      <c r="K10" s="61" t="s">
        <v>388</v>
      </c>
      <c r="L10" s="19">
        <v>39</v>
      </c>
      <c r="M10" s="32">
        <f t="shared" si="2"/>
        <v>45.041451246999713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3"/>
        <v>157.07845804999988</v>
      </c>
      <c r="T10" s="11" t="s">
        <v>100</v>
      </c>
      <c r="U10" s="64">
        <f t="shared" si="6"/>
        <v>2873.467823129</v>
      </c>
      <c r="V10" s="32">
        <f>U27-U26</f>
        <v>45.041451246999713</v>
      </c>
      <c r="W10" s="22">
        <v>9</v>
      </c>
      <c r="X10" s="32">
        <f>U28-U26</f>
        <v>157.07845804999988</v>
      </c>
      <c r="Y10" s="22">
        <v>9</v>
      </c>
      <c r="Z10" s="32">
        <f t="shared" si="5"/>
        <v>157.07845804999988</v>
      </c>
      <c r="AA10" s="21">
        <v>9</v>
      </c>
      <c r="AB10" s="9">
        <v>532.06448979599998</v>
      </c>
      <c r="AC10" s="67" t="s">
        <v>124</v>
      </c>
      <c r="AD10" s="64">
        <v>532.06448979599998</v>
      </c>
    </row>
    <row r="11" spans="1:30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42.660512423765674</v>
      </c>
      <c r="G11" s="25">
        <f t="shared" si="1"/>
        <v>41.746293109772601</v>
      </c>
      <c r="H11" s="37">
        <f t="shared" si="4"/>
        <v>2.1899412999116281</v>
      </c>
      <c r="I11" s="13"/>
      <c r="J11" s="11" t="s">
        <v>37</v>
      </c>
      <c r="K11" s="61" t="s">
        <v>59</v>
      </c>
      <c r="L11" s="19">
        <v>28</v>
      </c>
      <c r="M11" s="32">
        <f t="shared" si="2"/>
        <v>39.380680272000006</v>
      </c>
      <c r="N11" s="11"/>
      <c r="O11" s="11" t="s">
        <v>37</v>
      </c>
      <c r="P11" s="19">
        <v>67</v>
      </c>
      <c r="Q11" s="19">
        <f t="shared" ref="Q11:Q16" si="7">P11*2</f>
        <v>134</v>
      </c>
      <c r="R11" s="32">
        <f t="shared" si="3"/>
        <v>192.591950113</v>
      </c>
      <c r="T11" s="11" t="s">
        <v>101</v>
      </c>
      <c r="U11" s="64">
        <f t="shared" si="6"/>
        <v>2876.274648526</v>
      </c>
      <c r="V11" s="32">
        <f>U30-U29</f>
        <v>39.380680272000006</v>
      </c>
      <c r="W11" s="22">
        <v>10</v>
      </c>
      <c r="X11" s="32">
        <f>U31-U29</f>
        <v>192.591950113</v>
      </c>
      <c r="Y11" s="22">
        <v>10</v>
      </c>
      <c r="Z11" s="32">
        <f t="shared" si="5"/>
        <v>192.591950113</v>
      </c>
      <c r="AA11" s="21">
        <v>10</v>
      </c>
      <c r="AB11" s="9">
        <v>587.58117913800004</v>
      </c>
      <c r="AC11" s="67" t="s">
        <v>125</v>
      </c>
      <c r="AD11" s="64">
        <v>587.58117913800004</v>
      </c>
    </row>
    <row r="12" spans="1:30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56.658835622584732</v>
      </c>
      <c r="G12" s="25">
        <f t="shared" si="1"/>
        <v>56.326620365011109</v>
      </c>
      <c r="H12" s="37">
        <f t="shared" si="4"/>
        <v>0.58980151022870098</v>
      </c>
      <c r="I12" s="18"/>
      <c r="J12" s="11" t="s">
        <v>32</v>
      </c>
      <c r="K12" s="39" t="s">
        <v>172</v>
      </c>
      <c r="L12" s="19">
        <v>28</v>
      </c>
      <c r="M12" s="32">
        <f t="shared" si="2"/>
        <v>29.651156462000017</v>
      </c>
      <c r="N12" s="21"/>
      <c r="O12" s="11" t="s">
        <v>32</v>
      </c>
      <c r="P12" s="19">
        <v>28.833333</v>
      </c>
      <c r="Q12" s="19">
        <f t="shared" si="7"/>
        <v>57.666665999999999</v>
      </c>
      <c r="R12" s="32">
        <f t="shared" si="3"/>
        <v>61.427437640999983</v>
      </c>
      <c r="T12" s="11" t="s">
        <v>102</v>
      </c>
      <c r="U12" s="64">
        <f t="shared" si="6"/>
        <v>2903.9085714289999</v>
      </c>
      <c r="V12" s="32">
        <f>U33-U32</f>
        <v>29.651156462000017</v>
      </c>
      <c r="W12" s="22" t="s">
        <v>68</v>
      </c>
      <c r="X12" s="32">
        <f>U38-U32</f>
        <v>224.95564625800006</v>
      </c>
      <c r="Y12" s="22">
        <v>11</v>
      </c>
      <c r="Z12" s="32">
        <f>V12+X30</f>
        <v>61.427437640999983</v>
      </c>
      <c r="AA12" s="21" t="s">
        <v>68</v>
      </c>
      <c r="AB12" s="9">
        <v>619.357460317</v>
      </c>
      <c r="AC12" s="67" t="s">
        <v>126</v>
      </c>
      <c r="AD12" s="64">
        <v>619.357460317</v>
      </c>
    </row>
    <row r="13" spans="1:30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67.903109363796148</v>
      </c>
      <c r="G13" s="25">
        <f t="shared" si="1"/>
        <v>68.331304010253874</v>
      </c>
      <c r="H13" s="37">
        <f t="shared" si="4"/>
        <v>-0.62664492162109275</v>
      </c>
      <c r="I13" s="18"/>
      <c r="J13" s="11" t="s">
        <v>32</v>
      </c>
      <c r="K13" s="39" t="s">
        <v>174</v>
      </c>
      <c r="L13" s="19">
        <v>24.3333333</v>
      </c>
      <c r="M13" s="32">
        <f t="shared" si="2"/>
        <v>21.50122448999997</v>
      </c>
      <c r="N13" s="21"/>
      <c r="O13" s="11" t="s">
        <v>32</v>
      </c>
      <c r="P13" s="19">
        <v>24.33333</v>
      </c>
      <c r="Q13" s="19">
        <f t="shared" si="7"/>
        <v>48.66666</v>
      </c>
      <c r="R13" s="32">
        <f t="shared" si="3"/>
        <v>42.732970522000016</v>
      </c>
      <c r="T13" s="11" t="s">
        <v>103</v>
      </c>
      <c r="U13" s="64">
        <f t="shared" si="6"/>
        <v>3022.1778004540001</v>
      </c>
      <c r="V13" s="32">
        <f>U34-U33</f>
        <v>21.50122448999997</v>
      </c>
      <c r="W13" s="22" t="s">
        <v>42</v>
      </c>
      <c r="X13" s="32">
        <f>U41-U39</f>
        <v>147.53999999999996</v>
      </c>
      <c r="Y13" s="22">
        <v>12</v>
      </c>
      <c r="Z13" s="32">
        <f>V13+X31</f>
        <v>42.732970522000016</v>
      </c>
      <c r="AA13" s="21" t="s">
        <v>42</v>
      </c>
      <c r="AB13" s="9">
        <v>640.58920634900005</v>
      </c>
      <c r="AC13" s="67" t="s">
        <v>127</v>
      </c>
      <c r="AD13" s="64">
        <v>640.58920634900005</v>
      </c>
    </row>
    <row r="14" spans="1:30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36.745706996917015</v>
      </c>
      <c r="G14" s="25">
        <f t="shared" si="1"/>
        <v>34.769582528550401</v>
      </c>
      <c r="H14" s="37">
        <f t="shared" si="4"/>
        <v>5.683486325278583</v>
      </c>
      <c r="I14" s="18"/>
      <c r="J14" s="11" t="s">
        <v>37</v>
      </c>
      <c r="K14" s="39" t="s">
        <v>173</v>
      </c>
      <c r="L14" s="19">
        <v>34</v>
      </c>
      <c r="M14" s="32">
        <f t="shared" si="2"/>
        <v>55.516689342000063</v>
      </c>
      <c r="N14" s="21"/>
      <c r="O14" s="11" t="s">
        <v>37</v>
      </c>
      <c r="P14" s="19">
        <v>35</v>
      </c>
      <c r="Q14" s="19">
        <f t="shared" si="7"/>
        <v>70</v>
      </c>
      <c r="R14" s="32">
        <f t="shared" si="3"/>
        <v>120.79523809500006</v>
      </c>
      <c r="T14" s="11" t="s">
        <v>104</v>
      </c>
      <c r="U14" s="64">
        <f t="shared" si="6"/>
        <v>3029.5909297049998</v>
      </c>
      <c r="V14" s="32">
        <f>U35-U34</f>
        <v>55.516689342000063</v>
      </c>
      <c r="W14" s="22" t="s">
        <v>43</v>
      </c>
      <c r="X14" s="32">
        <f>U44-U42</f>
        <v>121.13229024999998</v>
      </c>
      <c r="Y14" s="22">
        <v>13</v>
      </c>
      <c r="Z14" s="32">
        <f>V14+X32</f>
        <v>120.79523809500006</v>
      </c>
      <c r="AA14" s="21" t="s">
        <v>43</v>
      </c>
      <c r="AB14" s="9">
        <v>705.86775510200005</v>
      </c>
      <c r="AC14" s="67" t="s">
        <v>128</v>
      </c>
      <c r="AD14" s="64">
        <v>705.86775510200005</v>
      </c>
    </row>
    <row r="15" spans="1:30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44.475878190772185</v>
      </c>
      <c r="G15" s="25">
        <f t="shared" si="1"/>
        <v>39.040260268401802</v>
      </c>
      <c r="H15" s="41">
        <f t="shared" si="4"/>
        <v>13.923108824071633</v>
      </c>
      <c r="I15" s="13"/>
      <c r="J15" s="11" t="s">
        <v>37</v>
      </c>
      <c r="K15" s="61" t="s">
        <v>388</v>
      </c>
      <c r="L15" s="19">
        <v>26</v>
      </c>
      <c r="M15" s="32">
        <f t="shared" si="2"/>
        <v>35.075192743999992</v>
      </c>
      <c r="N15" s="58"/>
      <c r="O15" s="11" t="s">
        <v>37</v>
      </c>
      <c r="P15" s="19">
        <v>48</v>
      </c>
      <c r="Q15" s="19">
        <f t="shared" si="7"/>
        <v>96</v>
      </c>
      <c r="R15" s="32">
        <f t="shared" si="3"/>
        <v>147.53999999999996</v>
      </c>
      <c r="T15" s="11" t="s">
        <v>105</v>
      </c>
      <c r="U15" s="64">
        <f t="shared" si="6"/>
        <v>3103.1923809519999</v>
      </c>
      <c r="V15" s="32">
        <f>U40-U39</f>
        <v>35.075192743999992</v>
      </c>
      <c r="W15" s="22">
        <v>12</v>
      </c>
      <c r="X15" s="32">
        <f>U47-U45</f>
        <v>153.95405895600004</v>
      </c>
      <c r="Y15" s="22">
        <v>14</v>
      </c>
      <c r="Z15" s="32">
        <f t="shared" ref="Z15:Z27" si="8">X13</f>
        <v>147.53999999999996</v>
      </c>
      <c r="AA15" s="21">
        <v>12</v>
      </c>
      <c r="AB15" s="9">
        <v>710.49868480700002</v>
      </c>
      <c r="AC15" s="67" t="s">
        <v>129</v>
      </c>
      <c r="AD15" s="64">
        <v>710.49868480700002</v>
      </c>
    </row>
    <row r="16" spans="1:30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102.00479702904006</v>
      </c>
      <c r="G16" s="25">
        <f t="shared" si="1"/>
        <v>92.460862226618389</v>
      </c>
      <c r="H16" s="41">
        <f t="shared" si="4"/>
        <v>10.322134763387583</v>
      </c>
      <c r="I16" s="13"/>
      <c r="J16" s="11" t="s">
        <v>32</v>
      </c>
      <c r="K16" s="61" t="s">
        <v>387</v>
      </c>
      <c r="L16" s="19">
        <v>46</v>
      </c>
      <c r="M16" s="32">
        <f t="shared" si="2"/>
        <v>27.057551020999995</v>
      </c>
      <c r="N16" s="58"/>
      <c r="O16" s="11" t="s">
        <v>32</v>
      </c>
      <c r="P16" s="19">
        <v>93.333299999999994</v>
      </c>
      <c r="Q16" s="19">
        <f t="shared" si="7"/>
        <v>186.66659999999999</v>
      </c>
      <c r="R16" s="32">
        <f t="shared" si="3"/>
        <v>121.13229024999998</v>
      </c>
      <c r="T16" s="11" t="s">
        <v>106</v>
      </c>
      <c r="U16" s="64">
        <f t="shared" si="6"/>
        <v>3297.7946031749998</v>
      </c>
      <c r="V16" s="32">
        <f>U43-U42</f>
        <v>27.057551020999995</v>
      </c>
      <c r="W16" s="22">
        <v>13</v>
      </c>
      <c r="X16" s="32">
        <f>U50-U48</f>
        <v>86.191020407999986</v>
      </c>
      <c r="Y16" s="22">
        <v>15</v>
      </c>
      <c r="Z16" s="32">
        <f t="shared" si="8"/>
        <v>121.13229024999998</v>
      </c>
      <c r="AA16" s="21">
        <v>13</v>
      </c>
      <c r="AB16" s="9">
        <v>745.57387755100001</v>
      </c>
      <c r="AC16" s="67" t="s">
        <v>130</v>
      </c>
      <c r="AD16" s="64">
        <v>745.57387755100001</v>
      </c>
    </row>
    <row r="17" spans="1:30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52.898678800967488</v>
      </c>
      <c r="G17" s="13">
        <f t="shared" si="1"/>
        <v>51.151623110181646</v>
      </c>
      <c r="H17" s="37">
        <f t="shared" si="4"/>
        <v>3.4154452675385265</v>
      </c>
      <c r="I17" s="13"/>
      <c r="J17" s="11" t="s">
        <v>37</v>
      </c>
      <c r="K17" s="61" t="s">
        <v>390</v>
      </c>
      <c r="L17" s="19">
        <v>39.25</v>
      </c>
      <c r="M17" s="32">
        <f t="shared" si="2"/>
        <v>44.519070294000016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3"/>
        <v>153.95405895600004</v>
      </c>
      <c r="T17" s="11" t="s">
        <v>107</v>
      </c>
      <c r="U17" s="64">
        <f t="shared" si="6"/>
        <v>3303.3453061219998</v>
      </c>
      <c r="V17" s="32">
        <f>U46-U45</f>
        <v>44.519070294000016</v>
      </c>
      <c r="W17" s="22">
        <v>14</v>
      </c>
      <c r="X17" s="32">
        <f>U53-U51</f>
        <v>111.02850340100008</v>
      </c>
      <c r="Y17" s="22">
        <v>16</v>
      </c>
      <c r="Z17" s="32">
        <f t="shared" si="8"/>
        <v>153.95405895600004</v>
      </c>
      <c r="AA17" s="21">
        <v>14</v>
      </c>
      <c r="AB17" s="9">
        <v>858.03868480699998</v>
      </c>
      <c r="AC17" s="67" t="s">
        <v>131</v>
      </c>
      <c r="AD17" s="64">
        <v>858.03868480699998</v>
      </c>
    </row>
    <row r="18" spans="1:30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62.851550623785116</v>
      </c>
      <c r="G18" s="13">
        <f t="shared" si="1"/>
        <v>59.867025306978086</v>
      </c>
      <c r="H18" s="37">
        <f t="shared" si="4"/>
        <v>4.9852574125796005</v>
      </c>
      <c r="I18" s="13"/>
      <c r="J18" s="11" t="s">
        <v>37</v>
      </c>
      <c r="K18" s="11" t="s">
        <v>58</v>
      </c>
      <c r="L18" s="19">
        <v>25</v>
      </c>
      <c r="M18" s="32">
        <f t="shared" si="2"/>
        <v>23.86575963700011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3"/>
        <v>86.191020407999986</v>
      </c>
      <c r="T18" s="11" t="s">
        <v>108</v>
      </c>
      <c r="U18" s="64">
        <f t="shared" si="6"/>
        <v>3361.0318367350001</v>
      </c>
      <c r="V18" s="32">
        <f>U49-U48</f>
        <v>23.86575963700011</v>
      </c>
      <c r="W18" s="22">
        <v>15</v>
      </c>
      <c r="X18" s="32">
        <f>U56-U54</f>
        <v>147.1564625850001</v>
      </c>
      <c r="Y18" s="22">
        <v>17</v>
      </c>
      <c r="Z18" s="32">
        <f t="shared" si="8"/>
        <v>86.191020407999986</v>
      </c>
      <c r="AA18" s="21">
        <v>15</v>
      </c>
      <c r="AB18" s="9">
        <v>867.20040816300002</v>
      </c>
      <c r="AC18" s="67" t="s">
        <v>132</v>
      </c>
      <c r="AD18" s="64">
        <v>867.20040816300002</v>
      </c>
    </row>
    <row r="19" spans="1:30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88.209827943873748</v>
      </c>
      <c r="G19" s="25">
        <f t="shared" si="1"/>
        <v>76.46674268261394</v>
      </c>
      <c r="H19" s="41">
        <f t="shared" si="4"/>
        <v>15.357114543248098</v>
      </c>
      <c r="I19" s="13"/>
      <c r="J19" s="11" t="s">
        <v>37</v>
      </c>
      <c r="K19" s="61" t="s">
        <v>391</v>
      </c>
      <c r="L19" s="19">
        <v>36.5</v>
      </c>
      <c r="M19" s="32">
        <f t="shared" si="2"/>
        <v>24.82716553299997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3"/>
        <v>111.02850340100008</v>
      </c>
      <c r="T19" s="11" t="s">
        <v>109</v>
      </c>
      <c r="U19" s="64">
        <f t="shared" si="6"/>
        <v>3580.0946938779998</v>
      </c>
      <c r="V19" s="32">
        <f>U52-U51</f>
        <v>24.82716553299997</v>
      </c>
      <c r="W19" s="22">
        <v>16</v>
      </c>
      <c r="X19" s="32">
        <f>U59-U57</f>
        <v>47.715510203999884</v>
      </c>
      <c r="Y19" s="22">
        <v>18</v>
      </c>
      <c r="Z19" s="32">
        <f t="shared" si="8"/>
        <v>111.02850340100008</v>
      </c>
      <c r="AA19" s="21">
        <v>16</v>
      </c>
      <c r="AB19" s="9">
        <v>894.25795918400001</v>
      </c>
      <c r="AC19" s="67" t="s">
        <v>133</v>
      </c>
      <c r="AD19" s="64">
        <v>894.25795918400001</v>
      </c>
    </row>
    <row r="20" spans="1:30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80.47467108330973</v>
      </c>
      <c r="G20" s="25">
        <f t="shared" si="1"/>
        <v>79.914940828420782</v>
      </c>
      <c r="H20" s="37">
        <f t="shared" si="4"/>
        <v>0.70040751965355397</v>
      </c>
      <c r="I20" s="13"/>
      <c r="J20" s="11" t="s">
        <v>32</v>
      </c>
      <c r="K20" s="11" t="s">
        <v>59</v>
      </c>
      <c r="L20" s="19">
        <v>56</v>
      </c>
      <c r="M20" s="32">
        <f t="shared" si="2"/>
        <v>41.752267574000143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3"/>
        <v>147.1564625850001</v>
      </c>
      <c r="T20" s="11" t="s">
        <v>110</v>
      </c>
      <c r="U20" s="64">
        <f t="shared" si="6"/>
        <v>3582.1632653060001</v>
      </c>
      <c r="V20" s="32">
        <f>U55-U54</f>
        <v>41.752267574000143</v>
      </c>
      <c r="W20" s="22">
        <v>17</v>
      </c>
      <c r="X20" s="32">
        <f>U62-U60</f>
        <v>80.624761905000014</v>
      </c>
      <c r="Y20" s="22">
        <v>19</v>
      </c>
      <c r="Z20" s="32">
        <f t="shared" si="8"/>
        <v>147.1564625850001</v>
      </c>
      <c r="AA20" s="21">
        <v>17</v>
      </c>
      <c r="AB20" s="9">
        <v>988.332698413</v>
      </c>
      <c r="AC20" s="67" t="s">
        <v>134</v>
      </c>
      <c r="AD20" s="64">
        <v>988.332698413</v>
      </c>
    </row>
    <row r="21" spans="1:30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102.19546911025526</v>
      </c>
      <c r="G21" s="25">
        <f t="shared" si="1"/>
        <v>94.308956998698818</v>
      </c>
      <c r="H21" s="37">
        <f t="shared" si="4"/>
        <v>8.3624210918431139</v>
      </c>
      <c r="I21" s="13"/>
      <c r="J21" s="11" t="s">
        <v>37</v>
      </c>
      <c r="K21" s="11" t="s">
        <v>60</v>
      </c>
      <c r="L21" s="19">
        <v>34</v>
      </c>
      <c r="M21" s="32">
        <f t="shared" si="2"/>
        <v>19.961746031999837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3"/>
        <v>47.715510203999884</v>
      </c>
      <c r="T21" s="11" t="s">
        <v>111</v>
      </c>
      <c r="U21" s="64">
        <f t="shared" si="6"/>
        <v>3634.7666213150001</v>
      </c>
      <c r="V21" s="32">
        <f>U58-U57</f>
        <v>19.961746031999837</v>
      </c>
      <c r="W21" s="22">
        <v>18</v>
      </c>
      <c r="X21" s="32">
        <f>U65-U63</f>
        <v>220.02938775500002</v>
      </c>
      <c r="Y21" s="22">
        <v>20</v>
      </c>
      <c r="Z21" s="32">
        <f t="shared" si="8"/>
        <v>47.715510203999884</v>
      </c>
      <c r="AA21" s="21">
        <v>18</v>
      </c>
      <c r="AB21" s="9">
        <v>993.03727891200003</v>
      </c>
      <c r="AC21" s="67" t="s">
        <v>135</v>
      </c>
      <c r="AD21" s="64">
        <v>993.03727891200003</v>
      </c>
    </row>
    <row r="22" spans="1:30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71.368399875972216</v>
      </c>
      <c r="G22" s="13">
        <f t="shared" si="1"/>
        <v>64.248301360611606</v>
      </c>
      <c r="H22" s="41">
        <f t="shared" si="4"/>
        <v>11.082158383296486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2"/>
        <v>32.227120182000135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3"/>
        <v>80.624761905000014</v>
      </c>
      <c r="T22" s="11" t="s">
        <v>112</v>
      </c>
      <c r="U22" s="64">
        <f t="shared" si="6"/>
        <v>3773.8982312930002</v>
      </c>
      <c r="V22" s="32">
        <f>U61-U60</f>
        <v>32.227120182000135</v>
      </c>
      <c r="W22" s="22">
        <v>19</v>
      </c>
      <c r="X22" s="32">
        <f>U68-U66</f>
        <v>255.38848072499991</v>
      </c>
      <c r="Y22" s="22">
        <v>21</v>
      </c>
      <c r="Z22" s="32">
        <f t="shared" si="8"/>
        <v>80.624761905000014</v>
      </c>
      <c r="AA22" s="21">
        <v>19</v>
      </c>
      <c r="AB22" s="9">
        <v>1037.556349206</v>
      </c>
      <c r="AC22" s="67" t="s">
        <v>136</v>
      </c>
      <c r="AD22" s="64">
        <v>1037.556349206</v>
      </c>
    </row>
    <row r="23" spans="1:30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48.31114339286313</v>
      </c>
      <c r="G23" s="13">
        <f t="shared" si="1"/>
        <v>45.403025940897223</v>
      </c>
      <c r="H23" s="37">
        <f t="shared" si="4"/>
        <v>6.4051181428997923</v>
      </c>
      <c r="I23" s="13"/>
      <c r="J23" s="11" t="s">
        <v>37</v>
      </c>
      <c r="K23" s="11" t="s">
        <v>62</v>
      </c>
      <c r="L23" s="19">
        <v>36.5</v>
      </c>
      <c r="M23" s="32">
        <f t="shared" si="2"/>
        <v>45.331156462000081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3"/>
        <v>220.02938775500002</v>
      </c>
      <c r="T23" s="11" t="s">
        <v>113</v>
      </c>
      <c r="U23" s="64">
        <f t="shared" si="6"/>
        <v>3776.395102041</v>
      </c>
      <c r="V23" s="32">
        <f>U64-U63</f>
        <v>45.331156462000081</v>
      </c>
      <c r="W23" s="22">
        <v>20</v>
      </c>
      <c r="X23" s="32">
        <f>U71-U69</f>
        <v>83.925668935000431</v>
      </c>
      <c r="Y23" s="22">
        <v>22</v>
      </c>
      <c r="Z23" s="32">
        <f t="shared" si="8"/>
        <v>220.02938775500002</v>
      </c>
      <c r="AA23" s="21">
        <v>20</v>
      </c>
      <c r="AB23" s="9">
        <v>1146.9913378680001</v>
      </c>
      <c r="AC23" s="67" t="s">
        <v>137</v>
      </c>
      <c r="AD23" s="64">
        <v>1146.9913378680001</v>
      </c>
    </row>
    <row r="24" spans="1:30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28.653218470834826</v>
      </c>
      <c r="G24" s="13">
        <f t="shared" si="1"/>
        <v>29.132089195562926</v>
      </c>
      <c r="H24" s="37">
        <f t="shared" si="4"/>
        <v>-1.6437912211288868</v>
      </c>
      <c r="I24" s="13"/>
      <c r="J24" s="11" t="s">
        <v>37</v>
      </c>
      <c r="K24" s="11" t="s">
        <v>60</v>
      </c>
      <c r="L24" s="19">
        <v>34</v>
      </c>
      <c r="M24" s="32">
        <f t="shared" si="2"/>
        <v>71.196190476000083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3"/>
        <v>255.38848072499991</v>
      </c>
      <c r="T24" s="11" t="s">
        <v>114</v>
      </c>
      <c r="U24" s="64">
        <f t="shared" si="6"/>
        <v>3812.5053968249999</v>
      </c>
      <c r="V24" s="32">
        <f>U67-U66</f>
        <v>71.196190476000083</v>
      </c>
      <c r="W24" s="22">
        <v>21</v>
      </c>
      <c r="X24" s="32">
        <f>U74-U72</f>
        <v>155.63102040800004</v>
      </c>
      <c r="Y24" s="22">
        <v>23</v>
      </c>
      <c r="Z24" s="32">
        <f t="shared" si="8"/>
        <v>255.38848072499991</v>
      </c>
      <c r="AA24" s="21">
        <v>21</v>
      </c>
      <c r="AB24" s="9">
        <v>1151.020408163</v>
      </c>
      <c r="AC24" s="67" t="s">
        <v>138</v>
      </c>
      <c r="AD24" s="64">
        <v>1151.020408163</v>
      </c>
    </row>
    <row r="25" spans="1:30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94.413678920172899</v>
      </c>
      <c r="G25" s="13">
        <f t="shared" si="1"/>
        <v>91.509547644452866</v>
      </c>
      <c r="H25" s="37">
        <f t="shared" si="4"/>
        <v>3.1735828123679686</v>
      </c>
      <c r="I25" s="13"/>
      <c r="J25" s="11" t="s">
        <v>37</v>
      </c>
      <c r="K25" s="11" t="s">
        <v>63</v>
      </c>
      <c r="L25" s="19">
        <v>35</v>
      </c>
      <c r="M25" s="32">
        <f t="shared" si="2"/>
        <v>22.242539683000359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3"/>
        <v>83.925668935000431</v>
      </c>
      <c r="T25" s="11" t="s">
        <v>115</v>
      </c>
      <c r="U25" s="64">
        <f t="shared" si="6"/>
        <v>3882.9730158729999</v>
      </c>
      <c r="V25" s="32">
        <f>U70-U69</f>
        <v>22.242539683000359</v>
      </c>
      <c r="W25" s="22">
        <v>22</v>
      </c>
      <c r="X25" s="32">
        <f>U77-U75</f>
        <v>276.52866213200014</v>
      </c>
      <c r="Y25" s="22">
        <v>24</v>
      </c>
      <c r="Z25" s="32">
        <f t="shared" si="8"/>
        <v>83.925668935000431</v>
      </c>
      <c r="AA25" s="21">
        <v>22</v>
      </c>
      <c r="AB25" s="9">
        <v>1174.8861678000001</v>
      </c>
      <c r="AC25" s="67" t="s">
        <v>139</v>
      </c>
      <c r="AD25" s="64">
        <v>1174.8861678000001</v>
      </c>
    </row>
    <row r="26" spans="1:30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38.210960701862668</v>
      </c>
      <c r="G26" s="13">
        <f t="shared" si="1"/>
        <v>36.817814244090478</v>
      </c>
      <c r="H26" s="37">
        <f t="shared" si="4"/>
        <v>3.783892353131201</v>
      </c>
      <c r="I26" s="13"/>
      <c r="J26" s="11" t="s">
        <v>37</v>
      </c>
      <c r="K26" s="11" t="s">
        <v>64</v>
      </c>
      <c r="L26" s="19">
        <v>37.5</v>
      </c>
      <c r="M26" s="32">
        <f t="shared" si="2"/>
        <v>58.883628118000161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3"/>
        <v>155.63102040800004</v>
      </c>
      <c r="T26" s="11" t="s">
        <v>116</v>
      </c>
      <c r="U26" s="64">
        <f t="shared" si="6"/>
        <v>3888.1460317460001</v>
      </c>
      <c r="V26" s="32">
        <f>U73-U72</f>
        <v>58.883628118000161</v>
      </c>
      <c r="W26" s="22">
        <v>23</v>
      </c>
      <c r="X26" s="2">
        <f>SUM(X2:X25)</f>
        <v>3943.360884355001</v>
      </c>
      <c r="Z26" s="32">
        <f t="shared" si="8"/>
        <v>155.63102040800004</v>
      </c>
      <c r="AA26" s="21">
        <v>23</v>
      </c>
      <c r="AB26" s="9">
        <v>1237.2114285709999</v>
      </c>
      <c r="AC26" s="67" t="s">
        <v>140</v>
      </c>
      <c r="AD26" s="64">
        <v>1237.2114285709999</v>
      </c>
    </row>
    <row r="27" spans="1:30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42.665919436865401</v>
      </c>
      <c r="G27" s="13">
        <f t="shared" si="1"/>
        <v>39.706553076074009</v>
      </c>
      <c r="H27" s="37">
        <f t="shared" si="4"/>
        <v>7.4530930829516366</v>
      </c>
      <c r="I27" s="13"/>
      <c r="J27" s="11" t="s">
        <v>37</v>
      </c>
      <c r="K27" s="11" t="s">
        <v>65</v>
      </c>
      <c r="L27" s="19">
        <v>90</v>
      </c>
      <c r="M27" s="32">
        <f t="shared" si="2"/>
        <v>126.56471655299993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3"/>
        <v>276.52866213200014</v>
      </c>
      <c r="T27" s="11" t="s">
        <v>117</v>
      </c>
      <c r="U27" s="64">
        <f t="shared" si="6"/>
        <v>3933.1874829929998</v>
      </c>
      <c r="V27" s="32">
        <f>U76-U75</f>
        <v>126.56471655299993</v>
      </c>
      <c r="W27" s="22">
        <v>24</v>
      </c>
      <c r="X27" s="32">
        <f t="shared" ref="X27:X32" si="9">U33-U32</f>
        <v>29.651156462000017</v>
      </c>
      <c r="Y27" s="22" t="s">
        <v>68</v>
      </c>
      <c r="Z27" s="32">
        <f t="shared" si="8"/>
        <v>276.52866213200014</v>
      </c>
      <c r="AA27" s="21">
        <v>24</v>
      </c>
      <c r="AB27" s="9">
        <v>1240.101632653</v>
      </c>
      <c r="AC27" s="67" t="s">
        <v>141</v>
      </c>
      <c r="AD27" s="64">
        <v>1240.101632653</v>
      </c>
    </row>
    <row r="28" spans="1:30" x14ac:dyDescent="0.3">
      <c r="T28" s="11" t="s">
        <v>118</v>
      </c>
      <c r="U28" s="64">
        <f t="shared" si="6"/>
        <v>4045.2244897959999</v>
      </c>
      <c r="V28" s="32"/>
      <c r="X28" s="32">
        <f t="shared" si="9"/>
        <v>21.50122448999997</v>
      </c>
      <c r="Y28" s="22" t="s">
        <v>42</v>
      </c>
      <c r="Z28" s="21"/>
      <c r="AB28" s="9">
        <v>1264.928798186</v>
      </c>
      <c r="AC28" s="67" t="s">
        <v>142</v>
      </c>
      <c r="AD28" s="64">
        <v>1264.928798186</v>
      </c>
    </row>
    <row r="29" spans="1:30" x14ac:dyDescent="0.3">
      <c r="T29" s="11" t="s">
        <v>119</v>
      </c>
      <c r="U29" s="64">
        <f t="shared" ref="U29:U62" si="10">AD5</f>
        <v>284.37115646299998</v>
      </c>
      <c r="V29" s="32"/>
      <c r="X29" s="32">
        <f t="shared" si="9"/>
        <v>55.516689342000063</v>
      </c>
      <c r="Y29" s="22" t="s">
        <v>43</v>
      </c>
      <c r="Z29" s="21"/>
      <c r="AB29" s="9">
        <v>1351.1301360540001</v>
      </c>
      <c r="AC29" s="67" t="s">
        <v>143</v>
      </c>
      <c r="AD29" s="64">
        <v>1351.1301360540001</v>
      </c>
    </row>
    <row r="30" spans="1:30" x14ac:dyDescent="0.3">
      <c r="T30" s="11" t="s">
        <v>120</v>
      </c>
      <c r="U30" s="64">
        <f t="shared" si="10"/>
        <v>323.75183673499998</v>
      </c>
      <c r="V30" s="32"/>
      <c r="X30" s="32">
        <f t="shared" si="9"/>
        <v>31.776281178999966</v>
      </c>
      <c r="Y30" s="22" t="s">
        <v>69</v>
      </c>
      <c r="Z30" s="21"/>
      <c r="AB30" s="9">
        <v>1355.1455782309999</v>
      </c>
      <c r="AC30" s="67" t="s">
        <v>144</v>
      </c>
      <c r="AD30" s="64">
        <v>1355.1455782309999</v>
      </c>
    </row>
    <row r="31" spans="1:30" x14ac:dyDescent="0.3">
      <c r="T31" s="11" t="s">
        <v>121</v>
      </c>
      <c r="U31" s="64">
        <f t="shared" si="10"/>
        <v>476.96310657599997</v>
      </c>
      <c r="V31" s="32"/>
      <c r="X31" s="32">
        <f t="shared" si="9"/>
        <v>21.231746032000046</v>
      </c>
      <c r="Y31" s="22" t="s">
        <v>70</v>
      </c>
      <c r="Z31" s="21"/>
      <c r="AB31" s="9">
        <v>1396.8978458050001</v>
      </c>
      <c r="AC31" s="67" t="s">
        <v>145</v>
      </c>
      <c r="AD31" s="64">
        <v>1396.8978458050001</v>
      </c>
    </row>
    <row r="32" spans="1:30" x14ac:dyDescent="0.3">
      <c r="T32" s="11" t="s">
        <v>122</v>
      </c>
      <c r="U32" s="64">
        <f t="shared" si="10"/>
        <v>480.91210884399999</v>
      </c>
      <c r="X32" s="32">
        <f t="shared" si="9"/>
        <v>65.278548752999995</v>
      </c>
      <c r="Y32" s="22" t="s">
        <v>71</v>
      </c>
      <c r="Z32" s="21"/>
      <c r="AB32" s="9">
        <v>1502.302040816</v>
      </c>
      <c r="AC32" s="67" t="s">
        <v>146</v>
      </c>
      <c r="AD32" s="64">
        <v>1502.302040816</v>
      </c>
    </row>
    <row r="33" spans="20:30" x14ac:dyDescent="0.3">
      <c r="T33" s="11" t="s">
        <v>123</v>
      </c>
      <c r="U33" s="64">
        <f t="shared" si="10"/>
        <v>510.56326530600001</v>
      </c>
      <c r="X33" s="32"/>
      <c r="Z33" s="21"/>
      <c r="AB33" s="9">
        <v>1507.7228571430001</v>
      </c>
      <c r="AC33" s="67" t="s">
        <v>147</v>
      </c>
      <c r="AD33" s="64">
        <v>1507.7228571430001</v>
      </c>
    </row>
    <row r="34" spans="20:30" x14ac:dyDescent="0.3">
      <c r="T34" s="11" t="s">
        <v>124</v>
      </c>
      <c r="U34" s="64">
        <f t="shared" si="10"/>
        <v>532.06448979599998</v>
      </c>
      <c r="X34" s="22"/>
      <c r="Z34" s="21"/>
      <c r="AB34" s="9">
        <v>1527.6846031749999</v>
      </c>
      <c r="AC34" s="67" t="s">
        <v>148</v>
      </c>
      <c r="AD34" s="64">
        <v>1527.6846031749999</v>
      </c>
    </row>
    <row r="35" spans="20:30" x14ac:dyDescent="0.3">
      <c r="T35" s="11" t="s">
        <v>125</v>
      </c>
      <c r="U35" s="64">
        <f t="shared" si="10"/>
        <v>587.58117913800004</v>
      </c>
      <c r="X35" s="22"/>
      <c r="Z35" s="21"/>
      <c r="AB35" s="9">
        <v>1555.4383673469999</v>
      </c>
      <c r="AC35" s="67" t="s">
        <v>149</v>
      </c>
      <c r="AD35" s="64">
        <v>1555.4383673469999</v>
      </c>
    </row>
    <row r="36" spans="20:30" x14ac:dyDescent="0.3">
      <c r="T36" s="11" t="s">
        <v>126</v>
      </c>
      <c r="U36" s="64">
        <f t="shared" si="10"/>
        <v>619.357460317</v>
      </c>
      <c r="X36" s="22"/>
      <c r="Z36" s="21"/>
      <c r="AB36" s="9">
        <v>1557.688163265</v>
      </c>
      <c r="AC36" s="67" t="s">
        <v>150</v>
      </c>
      <c r="AD36" s="64">
        <v>1557.688163265</v>
      </c>
    </row>
    <row r="37" spans="20:30" x14ac:dyDescent="0.3">
      <c r="T37" s="11" t="s">
        <v>127</v>
      </c>
      <c r="U37" s="64">
        <f t="shared" si="10"/>
        <v>640.58920634900005</v>
      </c>
      <c r="X37" s="22"/>
      <c r="Z37" s="21"/>
      <c r="AB37" s="9">
        <v>1589.9152834470001</v>
      </c>
      <c r="AC37" s="67" t="s">
        <v>151</v>
      </c>
      <c r="AD37" s="64">
        <v>1589.9152834470001</v>
      </c>
    </row>
    <row r="38" spans="20:30" x14ac:dyDescent="0.3">
      <c r="T38" s="11" t="s">
        <v>128</v>
      </c>
      <c r="U38" s="64">
        <f t="shared" si="10"/>
        <v>705.86775510200005</v>
      </c>
      <c r="X38" s="22"/>
      <c r="Z38" s="21"/>
      <c r="AB38" s="9">
        <v>1638.31292517</v>
      </c>
      <c r="AC38" s="67" t="s">
        <v>152</v>
      </c>
      <c r="AD38" s="64">
        <v>1638.31292517</v>
      </c>
    </row>
    <row r="39" spans="20:30" x14ac:dyDescent="0.3">
      <c r="T39" s="11" t="s">
        <v>129</v>
      </c>
      <c r="U39" s="64">
        <f t="shared" si="10"/>
        <v>710.49868480700002</v>
      </c>
      <c r="V39" s="32"/>
      <c r="X39" s="22"/>
      <c r="Z39" s="21"/>
      <c r="AB39" s="9">
        <v>1643.568979592</v>
      </c>
      <c r="AC39" s="67" t="s">
        <v>95</v>
      </c>
      <c r="AD39" s="64">
        <v>1643.568979592</v>
      </c>
    </row>
    <row r="40" spans="20:30" x14ac:dyDescent="0.3">
      <c r="T40" s="11" t="s">
        <v>130</v>
      </c>
      <c r="U40" s="64">
        <f t="shared" si="10"/>
        <v>745.57387755100001</v>
      </c>
      <c r="V40" s="32"/>
      <c r="X40" s="22"/>
      <c r="Z40" s="21"/>
      <c r="AB40" s="9">
        <v>1676.9885714290001</v>
      </c>
      <c r="AC40" s="67" t="s">
        <v>96</v>
      </c>
      <c r="AD40" s="64">
        <v>1676.9885714290001</v>
      </c>
    </row>
    <row r="41" spans="20:30" x14ac:dyDescent="0.3">
      <c r="T41" s="11" t="s">
        <v>131</v>
      </c>
      <c r="U41" s="64">
        <f t="shared" si="10"/>
        <v>858.03868480699998</v>
      </c>
      <c r="V41" s="32"/>
      <c r="X41" s="22"/>
      <c r="Z41" s="21"/>
      <c r="AB41" s="9">
        <v>1731.511247166</v>
      </c>
      <c r="AC41" s="67" t="s">
        <v>97</v>
      </c>
      <c r="AD41" s="64">
        <v>1731.511247166</v>
      </c>
    </row>
    <row r="42" spans="20:30" x14ac:dyDescent="0.3">
      <c r="T42" s="11" t="s">
        <v>132</v>
      </c>
      <c r="U42" s="64">
        <f t="shared" si="10"/>
        <v>867.20040816300002</v>
      </c>
      <c r="V42" s="32"/>
      <c r="X42" s="22"/>
      <c r="Z42" s="21"/>
      <c r="AB42" s="9">
        <v>1733.651156463</v>
      </c>
      <c r="AC42" s="67" t="s">
        <v>153</v>
      </c>
      <c r="AD42" s="64">
        <v>1733.651156463</v>
      </c>
    </row>
    <row r="43" spans="20:30" x14ac:dyDescent="0.3">
      <c r="T43" s="11" t="s">
        <v>133</v>
      </c>
      <c r="U43" s="64">
        <f t="shared" si="10"/>
        <v>894.25795918400001</v>
      </c>
      <c r="V43" s="32"/>
      <c r="X43" s="22"/>
      <c r="Z43" s="21"/>
      <c r="AB43" s="9">
        <v>1778.9823129250001</v>
      </c>
      <c r="AC43" s="67" t="s">
        <v>154</v>
      </c>
      <c r="AD43" s="64">
        <v>1778.9823129250001</v>
      </c>
    </row>
    <row r="44" spans="20:30" x14ac:dyDescent="0.3">
      <c r="T44" s="11" t="s">
        <v>134</v>
      </c>
      <c r="U44" s="64">
        <f t="shared" si="10"/>
        <v>988.332698413</v>
      </c>
      <c r="V44" s="32"/>
      <c r="X44" s="22"/>
      <c r="Z44" s="21"/>
      <c r="AB44" s="9">
        <v>1953.680544218</v>
      </c>
      <c r="AC44" s="67" t="s">
        <v>155</v>
      </c>
      <c r="AD44" s="64">
        <v>1953.680544218</v>
      </c>
    </row>
    <row r="45" spans="20:30" x14ac:dyDescent="0.3">
      <c r="T45" s="11" t="s">
        <v>135</v>
      </c>
      <c r="U45" s="64">
        <f t="shared" si="10"/>
        <v>993.03727891200003</v>
      </c>
      <c r="V45" s="32"/>
      <c r="X45" s="22"/>
      <c r="Z45" s="21"/>
      <c r="AB45" s="9">
        <v>1958.61968254</v>
      </c>
      <c r="AC45" s="67" t="s">
        <v>157</v>
      </c>
      <c r="AD45" s="64">
        <v>1958.61968254</v>
      </c>
    </row>
    <row r="46" spans="20:30" x14ac:dyDescent="0.3">
      <c r="T46" s="11" t="s">
        <v>136</v>
      </c>
      <c r="U46" s="64">
        <f t="shared" si="10"/>
        <v>1037.556349206</v>
      </c>
      <c r="V46" s="32"/>
      <c r="X46" s="22"/>
      <c r="Z46" s="21"/>
      <c r="AB46" s="9">
        <v>2029.8158730160001</v>
      </c>
      <c r="AC46" s="67" t="s">
        <v>157</v>
      </c>
      <c r="AD46" s="64">
        <v>2029.8158730160001</v>
      </c>
    </row>
    <row r="47" spans="20:30" x14ac:dyDescent="0.3">
      <c r="T47" s="11" t="s">
        <v>137</v>
      </c>
      <c r="U47" s="64">
        <f t="shared" si="10"/>
        <v>1146.9913378680001</v>
      </c>
      <c r="V47" s="32"/>
      <c r="X47" s="22"/>
      <c r="Z47" s="21"/>
      <c r="AB47" s="9">
        <v>2214.0081632649999</v>
      </c>
      <c r="AC47" s="67" t="s">
        <v>158</v>
      </c>
      <c r="AD47" s="64">
        <v>2214.0081632649999</v>
      </c>
    </row>
    <row r="48" spans="20:30" x14ac:dyDescent="0.3">
      <c r="T48" s="11" t="s">
        <v>138</v>
      </c>
      <c r="U48" s="64">
        <f t="shared" si="10"/>
        <v>1151.020408163</v>
      </c>
      <c r="V48" s="32"/>
      <c r="X48" s="22"/>
      <c r="Z48" s="21"/>
      <c r="AB48" s="9">
        <v>2216.2619501129998</v>
      </c>
      <c r="AC48" s="67" t="s">
        <v>159</v>
      </c>
      <c r="AD48" s="64">
        <v>2216.2619501129998</v>
      </c>
    </row>
    <row r="49" spans="20:30" x14ac:dyDescent="0.3">
      <c r="T49" s="11" t="s">
        <v>139</v>
      </c>
      <c r="U49" s="64">
        <f t="shared" si="10"/>
        <v>1174.8861678000001</v>
      </c>
      <c r="V49" s="32"/>
      <c r="X49" s="22"/>
      <c r="Z49" s="21"/>
      <c r="AB49" s="9">
        <v>2238.5044897960001</v>
      </c>
      <c r="AC49" s="67" t="s">
        <v>160</v>
      </c>
      <c r="AD49" s="64">
        <v>2238.5044897960001</v>
      </c>
    </row>
    <row r="50" spans="20:30" x14ac:dyDescent="0.3">
      <c r="T50" s="11" t="s">
        <v>140</v>
      </c>
      <c r="U50" s="64">
        <f t="shared" si="10"/>
        <v>1237.2114285709999</v>
      </c>
      <c r="V50" s="32"/>
      <c r="X50" s="22"/>
      <c r="Z50" s="21"/>
      <c r="AB50" s="9">
        <v>2300.1876190480002</v>
      </c>
      <c r="AC50" s="67" t="s">
        <v>161</v>
      </c>
      <c r="AD50" s="64">
        <v>2300.1876190480002</v>
      </c>
    </row>
    <row r="51" spans="20:30" x14ac:dyDescent="0.3">
      <c r="T51" s="11" t="s">
        <v>141</v>
      </c>
      <c r="U51" s="64">
        <f t="shared" si="10"/>
        <v>1240.101632653</v>
      </c>
      <c r="V51" s="32"/>
      <c r="X51" s="22"/>
      <c r="Z51" s="21"/>
      <c r="AB51" s="9">
        <v>2305.539047619</v>
      </c>
      <c r="AC51" s="67" t="s">
        <v>162</v>
      </c>
      <c r="AD51" s="64">
        <v>2305.539047619</v>
      </c>
    </row>
    <row r="52" spans="20:30" x14ac:dyDescent="0.3">
      <c r="T52" s="11" t="s">
        <v>142</v>
      </c>
      <c r="U52" s="64">
        <f t="shared" si="10"/>
        <v>1264.928798186</v>
      </c>
      <c r="V52" s="32"/>
      <c r="X52" s="22"/>
      <c r="Z52" s="21"/>
      <c r="AB52" s="9">
        <v>2364.4226757370002</v>
      </c>
      <c r="AC52" s="67" t="s">
        <v>163</v>
      </c>
      <c r="AD52" s="64">
        <v>2364.4226757370002</v>
      </c>
    </row>
    <row r="53" spans="20:30" x14ac:dyDescent="0.3">
      <c r="T53" s="11" t="s">
        <v>143</v>
      </c>
      <c r="U53" s="64">
        <f t="shared" si="10"/>
        <v>1351.1301360540001</v>
      </c>
      <c r="V53" s="32"/>
      <c r="X53" s="22"/>
      <c r="Z53" s="21"/>
      <c r="AB53" s="9">
        <v>2461.1700680270001</v>
      </c>
      <c r="AC53" s="67" t="s">
        <v>164</v>
      </c>
      <c r="AD53" s="64">
        <v>2461.1700680270001</v>
      </c>
    </row>
    <row r="54" spans="20:30" x14ac:dyDescent="0.3">
      <c r="T54" s="11" t="s">
        <v>144</v>
      </c>
      <c r="U54" s="64">
        <f t="shared" si="10"/>
        <v>1355.1455782309999</v>
      </c>
      <c r="V54" s="32"/>
      <c r="X54" s="22"/>
      <c r="Z54" s="21"/>
      <c r="AB54" s="9">
        <v>2465.258956916</v>
      </c>
      <c r="AC54" s="67" t="s">
        <v>165</v>
      </c>
      <c r="AD54" s="64">
        <v>2465.258956916</v>
      </c>
    </row>
    <row r="55" spans="20:30" x14ac:dyDescent="0.3">
      <c r="T55" s="11" t="s">
        <v>145</v>
      </c>
      <c r="U55" s="64">
        <f t="shared" si="10"/>
        <v>1396.8978458050001</v>
      </c>
      <c r="V55" s="32"/>
      <c r="X55" s="22"/>
      <c r="Z55" s="21"/>
      <c r="AB55" s="9">
        <v>2591.8236734689999</v>
      </c>
      <c r="AC55" s="67" t="s">
        <v>166</v>
      </c>
      <c r="AD55" s="64">
        <v>2591.8236734689999</v>
      </c>
    </row>
    <row r="56" spans="20:30" x14ac:dyDescent="0.3">
      <c r="T56" s="11" t="s">
        <v>146</v>
      </c>
      <c r="U56" s="64">
        <f t="shared" si="10"/>
        <v>1502.302040816</v>
      </c>
      <c r="V56" s="32"/>
      <c r="X56" s="22"/>
      <c r="Z56" s="21"/>
      <c r="AB56" s="9">
        <v>2741.7876190480001</v>
      </c>
      <c r="AC56" s="67" t="s">
        <v>167</v>
      </c>
      <c r="AD56" s="64">
        <v>2741.7876190480001</v>
      </c>
    </row>
    <row r="57" spans="20:30" x14ac:dyDescent="0.3">
      <c r="T57" s="11" t="s">
        <v>147</v>
      </c>
      <c r="U57" s="64">
        <f t="shared" si="10"/>
        <v>1507.7228571430001</v>
      </c>
      <c r="V57" s="32"/>
      <c r="X57" s="22"/>
      <c r="Z57" s="21"/>
      <c r="AB57" s="9">
        <v>2749.4907936509999</v>
      </c>
      <c r="AC57" s="67" t="s">
        <v>98</v>
      </c>
      <c r="AD57" s="64">
        <v>2749.4907936509999</v>
      </c>
    </row>
    <row r="58" spans="20:30" x14ac:dyDescent="0.3">
      <c r="T58" s="11" t="s">
        <v>148</v>
      </c>
      <c r="U58" s="64">
        <f t="shared" si="10"/>
        <v>1527.6846031749999</v>
      </c>
      <c r="V58" s="32"/>
      <c r="X58" s="22"/>
      <c r="Z58" s="21"/>
      <c r="AB58" s="9">
        <v>2784.7473922899999</v>
      </c>
      <c r="AC58" s="67" t="s">
        <v>99</v>
      </c>
      <c r="AD58" s="64">
        <v>2784.7473922899999</v>
      </c>
    </row>
    <row r="59" spans="20:30" x14ac:dyDescent="0.3">
      <c r="T59" s="11" t="s">
        <v>149</v>
      </c>
      <c r="U59" s="64">
        <f t="shared" si="10"/>
        <v>1555.4383673469999</v>
      </c>
      <c r="V59" s="32"/>
      <c r="X59" s="22"/>
      <c r="Z59" s="21"/>
      <c r="AB59" s="9">
        <v>2873.467823129</v>
      </c>
      <c r="AC59" s="67" t="s">
        <v>100</v>
      </c>
      <c r="AD59" s="64">
        <v>2873.467823129</v>
      </c>
    </row>
    <row r="60" spans="20:30" x14ac:dyDescent="0.3">
      <c r="T60" s="11" t="s">
        <v>150</v>
      </c>
      <c r="U60" s="64">
        <f t="shared" si="10"/>
        <v>1557.688163265</v>
      </c>
      <c r="V60" s="32"/>
      <c r="X60" s="22"/>
      <c r="Z60" s="21"/>
      <c r="AB60" s="9">
        <v>2876.274648526</v>
      </c>
      <c r="AC60" s="67" t="s">
        <v>101</v>
      </c>
      <c r="AD60" s="64">
        <v>2876.274648526</v>
      </c>
    </row>
    <row r="61" spans="20:30" x14ac:dyDescent="0.3">
      <c r="T61" s="11" t="s">
        <v>151</v>
      </c>
      <c r="U61" s="64">
        <f t="shared" si="10"/>
        <v>1589.9152834470001</v>
      </c>
      <c r="V61" s="32"/>
      <c r="X61" s="22"/>
      <c r="Z61" s="21"/>
      <c r="AB61" s="9">
        <v>2903.9085714289999</v>
      </c>
      <c r="AC61" s="67" t="s">
        <v>102</v>
      </c>
      <c r="AD61" s="64">
        <v>2903.9085714289999</v>
      </c>
    </row>
    <row r="62" spans="20:30" x14ac:dyDescent="0.3">
      <c r="T62" s="11" t="s">
        <v>152</v>
      </c>
      <c r="U62" s="64">
        <f t="shared" si="10"/>
        <v>1638.31292517</v>
      </c>
      <c r="V62" s="32"/>
      <c r="X62" s="22"/>
      <c r="Z62" s="21"/>
      <c r="AB62" s="9">
        <v>3022.1778004540001</v>
      </c>
      <c r="AC62" s="67" t="s">
        <v>103</v>
      </c>
      <c r="AD62" s="64">
        <v>3022.1778004540001</v>
      </c>
    </row>
    <row r="63" spans="20:30" x14ac:dyDescent="0.3">
      <c r="T63" s="11" t="s">
        <v>153</v>
      </c>
      <c r="U63" s="64">
        <f t="shared" ref="U63:U77" si="11">AD42</f>
        <v>1733.651156463</v>
      </c>
      <c r="V63" s="32"/>
      <c r="X63" s="22"/>
      <c r="Z63" s="21"/>
      <c r="AB63" s="9">
        <v>3029.5909297049998</v>
      </c>
      <c r="AC63" s="67" t="s">
        <v>104</v>
      </c>
      <c r="AD63" s="64">
        <v>3029.5909297049998</v>
      </c>
    </row>
    <row r="64" spans="20:30" x14ac:dyDescent="0.3">
      <c r="T64" s="11" t="s">
        <v>154</v>
      </c>
      <c r="U64" s="64">
        <f t="shared" si="11"/>
        <v>1778.9823129250001</v>
      </c>
      <c r="V64" s="32"/>
      <c r="X64" s="22"/>
      <c r="Z64" s="21"/>
      <c r="AB64" s="9">
        <v>3103.1923809519999</v>
      </c>
      <c r="AC64" s="67" t="s">
        <v>105</v>
      </c>
      <c r="AD64" s="64">
        <v>3103.1923809519999</v>
      </c>
    </row>
    <row r="65" spans="20:30" x14ac:dyDescent="0.3">
      <c r="T65" s="11" t="s">
        <v>155</v>
      </c>
      <c r="U65" s="64">
        <f t="shared" si="11"/>
        <v>1953.680544218</v>
      </c>
      <c r="V65" s="32"/>
      <c r="X65" s="22"/>
      <c r="Z65" s="21"/>
      <c r="AB65" s="9">
        <v>3297.7946031749998</v>
      </c>
      <c r="AC65" s="67" t="s">
        <v>106</v>
      </c>
      <c r="AD65" s="64">
        <v>3297.7946031749998</v>
      </c>
    </row>
    <row r="66" spans="20:30" x14ac:dyDescent="0.3">
      <c r="T66" s="11" t="s">
        <v>156</v>
      </c>
      <c r="U66" s="64">
        <f t="shared" si="11"/>
        <v>1958.61968254</v>
      </c>
      <c r="V66" s="32"/>
      <c r="X66" s="22"/>
      <c r="Z66" s="21"/>
      <c r="AB66" s="9">
        <v>3303.3453061219998</v>
      </c>
      <c r="AC66" s="67" t="s">
        <v>107</v>
      </c>
      <c r="AD66" s="64">
        <v>3303.3453061219998</v>
      </c>
    </row>
    <row r="67" spans="20:30" x14ac:dyDescent="0.3">
      <c r="T67" s="11" t="s">
        <v>157</v>
      </c>
      <c r="U67" s="64">
        <f t="shared" si="11"/>
        <v>2029.8158730160001</v>
      </c>
      <c r="V67" s="32"/>
      <c r="X67" s="22"/>
      <c r="Z67" s="21"/>
      <c r="AB67" s="9">
        <v>3361.0318367350001</v>
      </c>
      <c r="AC67" s="67" t="s">
        <v>108</v>
      </c>
      <c r="AD67" s="64">
        <v>3361.0318367350001</v>
      </c>
    </row>
    <row r="68" spans="20:30" x14ac:dyDescent="0.3">
      <c r="T68" s="11" t="s">
        <v>158</v>
      </c>
      <c r="U68" s="64">
        <f t="shared" si="11"/>
        <v>2214.0081632649999</v>
      </c>
      <c r="V68" s="32"/>
      <c r="X68" s="22"/>
      <c r="Z68" s="21"/>
      <c r="AB68" s="9">
        <v>3580.0946938779998</v>
      </c>
      <c r="AC68" s="67" t="s">
        <v>109</v>
      </c>
      <c r="AD68" s="64">
        <v>3580.0946938779998</v>
      </c>
    </row>
    <row r="69" spans="20:30" x14ac:dyDescent="0.3">
      <c r="T69" s="11" t="s">
        <v>159</v>
      </c>
      <c r="U69" s="64">
        <f t="shared" si="11"/>
        <v>2216.2619501129998</v>
      </c>
      <c r="V69" s="32"/>
      <c r="X69" s="22"/>
      <c r="Z69" s="21"/>
      <c r="AB69" s="9">
        <v>3582.1632653060001</v>
      </c>
      <c r="AC69" s="67" t="s">
        <v>110</v>
      </c>
      <c r="AD69" s="64">
        <v>3582.1632653060001</v>
      </c>
    </row>
    <row r="70" spans="20:30" x14ac:dyDescent="0.3">
      <c r="T70" s="11" t="s">
        <v>160</v>
      </c>
      <c r="U70" s="64">
        <f t="shared" si="11"/>
        <v>2238.5044897960001</v>
      </c>
      <c r="V70" s="32"/>
      <c r="X70" s="22"/>
      <c r="Z70" s="21"/>
      <c r="AB70" s="9">
        <v>3634.7666213150001</v>
      </c>
      <c r="AC70" s="67" t="s">
        <v>111</v>
      </c>
      <c r="AD70" s="64">
        <v>3634.7666213150001</v>
      </c>
    </row>
    <row r="71" spans="20:30" x14ac:dyDescent="0.3">
      <c r="T71" s="11" t="s">
        <v>161</v>
      </c>
      <c r="U71" s="64">
        <f t="shared" si="11"/>
        <v>2300.1876190480002</v>
      </c>
      <c r="V71" s="32"/>
      <c r="X71" s="22"/>
      <c r="Z71" s="21"/>
      <c r="AB71" s="9">
        <v>3773.8982312930002</v>
      </c>
      <c r="AC71" s="67" t="s">
        <v>112</v>
      </c>
      <c r="AD71" s="64">
        <v>3773.8982312930002</v>
      </c>
    </row>
    <row r="72" spans="20:30" x14ac:dyDescent="0.3">
      <c r="T72" s="11" t="s">
        <v>162</v>
      </c>
      <c r="U72" s="64">
        <f t="shared" si="11"/>
        <v>2305.539047619</v>
      </c>
      <c r="V72" s="32"/>
      <c r="X72" s="22"/>
      <c r="Z72" s="21"/>
      <c r="AB72" s="9">
        <v>3776.395102041</v>
      </c>
      <c r="AC72" s="67" t="s">
        <v>113</v>
      </c>
      <c r="AD72" s="64">
        <v>3776.395102041</v>
      </c>
    </row>
    <row r="73" spans="20:30" x14ac:dyDescent="0.3">
      <c r="T73" s="11" t="s">
        <v>163</v>
      </c>
      <c r="U73" s="64">
        <f t="shared" si="11"/>
        <v>2364.4226757370002</v>
      </c>
      <c r="V73" s="32"/>
      <c r="X73" s="22"/>
      <c r="Z73" s="21"/>
      <c r="AB73" s="9">
        <v>3812.5053968249999</v>
      </c>
      <c r="AC73" s="67" t="s">
        <v>114</v>
      </c>
      <c r="AD73" s="64">
        <v>3812.5053968249999</v>
      </c>
    </row>
    <row r="74" spans="20:30" x14ac:dyDescent="0.3">
      <c r="T74" s="11" t="s">
        <v>164</v>
      </c>
      <c r="U74" s="64">
        <f t="shared" si="11"/>
        <v>2461.1700680270001</v>
      </c>
      <c r="V74" s="32"/>
      <c r="X74" s="22"/>
      <c r="Z74" s="21"/>
      <c r="AB74" s="9">
        <v>3882.9730158729999</v>
      </c>
      <c r="AC74" s="67" t="s">
        <v>115</v>
      </c>
      <c r="AD74" s="64">
        <v>3882.9730158729999</v>
      </c>
    </row>
    <row r="75" spans="20:30" x14ac:dyDescent="0.3">
      <c r="T75" s="11" t="s">
        <v>165</v>
      </c>
      <c r="U75" s="64">
        <f t="shared" si="11"/>
        <v>2465.258956916</v>
      </c>
      <c r="V75" s="32"/>
      <c r="X75" s="22"/>
      <c r="Z75" s="21"/>
      <c r="AB75" s="9">
        <v>3888.1460317460001</v>
      </c>
      <c r="AC75" s="67" t="s">
        <v>116</v>
      </c>
      <c r="AD75" s="64">
        <v>3888.1460317460001</v>
      </c>
    </row>
    <row r="76" spans="20:30" x14ac:dyDescent="0.3">
      <c r="T76" s="11" t="s">
        <v>166</v>
      </c>
      <c r="U76" s="64">
        <f t="shared" si="11"/>
        <v>2591.8236734689999</v>
      </c>
      <c r="V76" s="32"/>
      <c r="X76" s="22"/>
      <c r="Z76" s="21"/>
      <c r="AB76" s="9">
        <v>3933.1874829929998</v>
      </c>
      <c r="AC76" s="67" t="s">
        <v>117</v>
      </c>
      <c r="AD76" s="64">
        <v>3933.1874829929998</v>
      </c>
    </row>
    <row r="77" spans="20:30" x14ac:dyDescent="0.3">
      <c r="T77" s="11" t="s">
        <v>167</v>
      </c>
      <c r="U77" s="64">
        <f t="shared" si="11"/>
        <v>2741.7876190480001</v>
      </c>
      <c r="V77" s="32"/>
      <c r="Z77" s="21"/>
      <c r="AB77" s="9">
        <v>4045.2244897959999</v>
      </c>
      <c r="AC77" s="67" t="s">
        <v>118</v>
      </c>
      <c r="AD77" s="64">
        <v>4045.2244897959999</v>
      </c>
    </row>
    <row r="78" spans="20:30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Tabelle109"/>
  <dimension ref="A1:AB79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5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9.77734375" style="66" bestFit="1" customWidth="1"/>
    <col min="22" max="22" width="10" style="21" bestFit="1" customWidth="1"/>
    <col min="23" max="23" width="4.109375" style="21" bestFit="1" customWidth="1"/>
    <col min="24" max="24" width="11" style="21" bestFit="1" customWidth="1"/>
    <col min="25" max="25" width="5.33203125" style="21" bestFit="1" customWidth="1"/>
    <col min="26" max="26" width="8.77734375" style="21" bestFit="1" customWidth="1"/>
    <col min="27" max="27" width="4.109375" style="21" bestFit="1" customWidth="1"/>
    <col min="28" max="28" width="14.6640625" style="21" bestFit="1" customWidth="1"/>
    <col min="29" max="16384" width="11.5546875" style="9"/>
  </cols>
  <sheetData>
    <row r="1" spans="1:28" x14ac:dyDescent="0.3">
      <c r="A1" s="16"/>
      <c r="B1" s="12" t="s">
        <v>278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51" t="s">
        <v>278</v>
      </c>
      <c r="V1" s="32" t="s">
        <v>168</v>
      </c>
      <c r="X1" s="22" t="s">
        <v>169</v>
      </c>
      <c r="Z1" s="21" t="s">
        <v>170</v>
      </c>
    </row>
    <row r="2" spans="1:28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58.3730428848271</v>
      </c>
      <c r="G2" s="13">
        <f t="shared" ref="G2:G27" si="1">Q2/R2*60</f>
        <v>54.755417644935271</v>
      </c>
      <c r="H2" s="53">
        <f>(F2-G2)/G2*100</f>
        <v>6.6068809178856656</v>
      </c>
      <c r="I2" s="13"/>
      <c r="J2" s="11" t="s">
        <v>37</v>
      </c>
      <c r="K2" s="61" t="s">
        <v>59</v>
      </c>
      <c r="L2" s="19">
        <v>28</v>
      </c>
      <c r="M2" s="32">
        <f t="shared" ref="M2:M27" si="2">V2</f>
        <v>28.780408164000001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3">Z2</f>
        <v>299.148480726</v>
      </c>
      <c r="T2" s="11" t="s">
        <v>92</v>
      </c>
      <c r="U2" s="66">
        <f t="shared" ref="U2:U33" si="4">AB2</f>
        <v>2.1159183669999999</v>
      </c>
      <c r="V2" s="32">
        <f>U3-U2</f>
        <v>28.780408164000001</v>
      </c>
      <c r="W2" s="22">
        <v>1</v>
      </c>
      <c r="X2" s="32">
        <f>U4-U2</f>
        <v>299.148480726</v>
      </c>
      <c r="Y2" s="22">
        <v>1</v>
      </c>
      <c r="Z2" s="32">
        <f>X2</f>
        <v>299.148480726</v>
      </c>
      <c r="AA2" s="21">
        <v>1</v>
      </c>
      <c r="AB2" s="64">
        <v>2.1159183669999999</v>
      </c>
    </row>
    <row r="3" spans="1:28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54.558337270365556</v>
      </c>
      <c r="G3" s="13">
        <f t="shared" si="1"/>
        <v>50.262489815065585</v>
      </c>
      <c r="H3" s="53">
        <f t="shared" ref="H3:H27" si="5">(F3-G3)/G3*100</f>
        <v>8.5468258160429222</v>
      </c>
      <c r="I3" s="13"/>
      <c r="J3" s="11" t="s">
        <v>32</v>
      </c>
      <c r="K3" s="61" t="s">
        <v>76</v>
      </c>
      <c r="L3" s="19">
        <v>44</v>
      </c>
      <c r="M3" s="32">
        <f t="shared" si="2"/>
        <v>48.388571428000034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3"/>
        <v>121.56190476200004</v>
      </c>
      <c r="T3" s="11" t="s">
        <v>93</v>
      </c>
      <c r="U3" s="66">
        <f t="shared" si="4"/>
        <v>30.896326531</v>
      </c>
      <c r="V3" s="32">
        <f>U6-U5</f>
        <v>48.388571428000034</v>
      </c>
      <c r="W3" s="22">
        <v>2</v>
      </c>
      <c r="X3" s="32">
        <f>U7-U5</f>
        <v>121.56190476200004</v>
      </c>
      <c r="Y3" s="22">
        <v>2</v>
      </c>
      <c r="Z3" s="32">
        <f t="shared" ref="Z3:Z11" si="6">X3</f>
        <v>121.56190476200004</v>
      </c>
      <c r="AA3" s="21">
        <v>2</v>
      </c>
      <c r="AB3" s="64">
        <v>30.896326531</v>
      </c>
    </row>
    <row r="4" spans="1:28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50.062290424613899</v>
      </c>
      <c r="G4" s="13">
        <f t="shared" si="1"/>
        <v>48.825407674409753</v>
      </c>
      <c r="H4" s="53">
        <f t="shared" si="5"/>
        <v>2.5332768513726456</v>
      </c>
      <c r="I4" s="13"/>
      <c r="J4" s="11" t="s">
        <v>39</v>
      </c>
      <c r="K4" s="61" t="s">
        <v>392</v>
      </c>
      <c r="L4" s="19">
        <v>32.5</v>
      </c>
      <c r="M4" s="32">
        <f t="shared" si="2"/>
        <v>38.95147392299998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3"/>
        <v>134.56108843599992</v>
      </c>
      <c r="T4" s="11" t="s">
        <v>94</v>
      </c>
      <c r="U4" s="66">
        <f t="shared" si="4"/>
        <v>301.26439909300001</v>
      </c>
      <c r="V4" s="32">
        <f>U9-U8</f>
        <v>38.95147392299998</v>
      </c>
      <c r="W4" s="22">
        <v>3</v>
      </c>
      <c r="X4" s="32">
        <f>U10-U8</f>
        <v>134.56108843599992</v>
      </c>
      <c r="Y4" s="22">
        <v>3</v>
      </c>
      <c r="Z4" s="32">
        <f t="shared" si="6"/>
        <v>134.56108843599992</v>
      </c>
      <c r="AA4" s="21">
        <v>3</v>
      </c>
      <c r="AB4" s="64">
        <v>301.26439909300001</v>
      </c>
    </row>
    <row r="5" spans="1:28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160.15186530204684</v>
      </c>
      <c r="G5" s="13">
        <f t="shared" si="1"/>
        <v>147.57223729875764</v>
      </c>
      <c r="H5" s="53">
        <f t="shared" si="5"/>
        <v>8.5243865875814748</v>
      </c>
      <c r="I5" s="13"/>
      <c r="J5" s="11" t="s">
        <v>37</v>
      </c>
      <c r="K5" s="61" t="s">
        <v>386</v>
      </c>
      <c r="L5" s="19">
        <v>88</v>
      </c>
      <c r="M5" s="32">
        <f t="shared" si="2"/>
        <v>32.968707483000003</v>
      </c>
      <c r="N5" s="11"/>
      <c r="O5" s="11" t="s">
        <v>37</v>
      </c>
      <c r="P5" s="19">
        <v>109</v>
      </c>
      <c r="Q5" s="19">
        <f>P5*4</f>
        <v>436</v>
      </c>
      <c r="R5" s="32">
        <f t="shared" si="3"/>
        <v>177.26911564700004</v>
      </c>
      <c r="T5" s="11" t="s">
        <v>95</v>
      </c>
      <c r="U5" s="66">
        <f t="shared" si="4"/>
        <v>306.82666666699998</v>
      </c>
      <c r="V5" s="32">
        <f>U12-U11</f>
        <v>32.968707483000003</v>
      </c>
      <c r="W5" s="22">
        <v>4</v>
      </c>
      <c r="X5" s="32">
        <f>U13-U11</f>
        <v>177.26911564700004</v>
      </c>
      <c r="Y5" s="22">
        <v>4</v>
      </c>
      <c r="Z5" s="32">
        <f t="shared" si="6"/>
        <v>177.26911564700004</v>
      </c>
      <c r="AA5" s="21">
        <v>4</v>
      </c>
      <c r="AB5" s="64">
        <v>306.82666666699998</v>
      </c>
    </row>
    <row r="6" spans="1:28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51.005162703538858</v>
      </c>
      <c r="G6" s="13">
        <f t="shared" si="1"/>
        <v>50.202687694410329</v>
      </c>
      <c r="H6" s="53">
        <f t="shared" si="5"/>
        <v>1.5984702134142466</v>
      </c>
      <c r="I6" s="13"/>
      <c r="J6" s="11" t="s">
        <v>37</v>
      </c>
      <c r="K6" s="61" t="s">
        <v>387</v>
      </c>
      <c r="L6" s="19">
        <v>69</v>
      </c>
      <c r="M6" s="32">
        <f t="shared" si="2"/>
        <v>81.168253967999931</v>
      </c>
      <c r="N6" s="54"/>
      <c r="O6" s="11" t="s">
        <v>37</v>
      </c>
      <c r="P6" s="19">
        <v>82</v>
      </c>
      <c r="Q6" s="19">
        <f>P6*3</f>
        <v>246</v>
      </c>
      <c r="R6" s="32">
        <f t="shared" si="3"/>
        <v>294.00816326500001</v>
      </c>
      <c r="T6" s="11" t="s">
        <v>96</v>
      </c>
      <c r="U6" s="66">
        <f t="shared" si="4"/>
        <v>355.21523809500002</v>
      </c>
      <c r="V6" s="32">
        <f>U15-U14</f>
        <v>81.168253967999931</v>
      </c>
      <c r="W6" s="22">
        <v>5</v>
      </c>
      <c r="X6" s="32">
        <f>U16-U14</f>
        <v>294.00816326500001</v>
      </c>
      <c r="Y6" s="22">
        <v>5</v>
      </c>
      <c r="Z6" s="32">
        <f t="shared" si="6"/>
        <v>294.00816326500001</v>
      </c>
      <c r="AA6" s="21">
        <v>5</v>
      </c>
      <c r="AB6" s="64">
        <v>355.21523809500002</v>
      </c>
    </row>
    <row r="7" spans="1:28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53.571428571428491</v>
      </c>
      <c r="G7" s="25">
        <f t="shared" si="1"/>
        <v>52.99942847679111</v>
      </c>
      <c r="H7" s="53">
        <f t="shared" si="5"/>
        <v>1.0792570997022453</v>
      </c>
      <c r="I7" s="13"/>
      <c r="J7" s="11" t="s">
        <v>37</v>
      </c>
      <c r="K7" s="61" t="s">
        <v>388</v>
      </c>
      <c r="L7" s="19">
        <v>39</v>
      </c>
      <c r="M7" s="32">
        <f t="shared" si="2"/>
        <v>43.680000000000064</v>
      </c>
      <c r="N7" s="54"/>
      <c r="O7" s="11" t="s">
        <v>37</v>
      </c>
      <c r="P7" s="19">
        <v>60</v>
      </c>
      <c r="Q7" s="19">
        <f>P7*3</f>
        <v>180</v>
      </c>
      <c r="R7" s="32">
        <f t="shared" si="3"/>
        <v>203.77578231300004</v>
      </c>
      <c r="T7" s="11" t="s">
        <v>97</v>
      </c>
      <c r="U7" s="66">
        <f t="shared" si="4"/>
        <v>428.38857142900002</v>
      </c>
      <c r="V7" s="32">
        <f>U18-U17</f>
        <v>43.680000000000064</v>
      </c>
      <c r="W7" s="22">
        <v>6</v>
      </c>
      <c r="X7" s="32">
        <f>U19-U17</f>
        <v>203.77578231300004</v>
      </c>
      <c r="Y7" s="22">
        <v>6</v>
      </c>
      <c r="Z7" s="32">
        <f t="shared" si="6"/>
        <v>203.77578231300004</v>
      </c>
      <c r="AA7" s="21">
        <v>6</v>
      </c>
      <c r="AB7" s="64">
        <v>428.38857142900002</v>
      </c>
    </row>
    <row r="8" spans="1:28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42.086845872182465</v>
      </c>
      <c r="G8" s="25">
        <f t="shared" si="1"/>
        <v>42.005694465669364</v>
      </c>
      <c r="H8" s="53">
        <f t="shared" si="5"/>
        <v>0.19319144117334988</v>
      </c>
      <c r="I8" s="13"/>
      <c r="J8" s="11" t="s">
        <v>37</v>
      </c>
      <c r="K8" s="61" t="s">
        <v>389</v>
      </c>
      <c r="L8" s="19">
        <v>40</v>
      </c>
      <c r="M8" s="32">
        <f t="shared" si="2"/>
        <v>57.024943311000015</v>
      </c>
      <c r="N8" s="54"/>
      <c r="O8" s="11" t="s">
        <v>37</v>
      </c>
      <c r="P8" s="19">
        <v>74</v>
      </c>
      <c r="Q8" s="19">
        <f>P8*2</f>
        <v>148</v>
      </c>
      <c r="R8" s="32">
        <f t="shared" si="3"/>
        <v>211.39990929700002</v>
      </c>
      <c r="T8" s="11" t="s">
        <v>98</v>
      </c>
      <c r="U8" s="66">
        <f t="shared" si="4"/>
        <v>436.94730158700003</v>
      </c>
      <c r="V8" s="32">
        <f>U21-U20</f>
        <v>57.024943311000015</v>
      </c>
      <c r="W8" s="22">
        <v>7</v>
      </c>
      <c r="X8" s="32">
        <f>U22-U20</f>
        <v>211.39990929700002</v>
      </c>
      <c r="Y8" s="22">
        <v>7</v>
      </c>
      <c r="Z8" s="32">
        <f t="shared" si="6"/>
        <v>211.39990929700002</v>
      </c>
      <c r="AA8" s="21">
        <v>7</v>
      </c>
      <c r="AB8" s="64">
        <v>436.94730158700003</v>
      </c>
    </row>
    <row r="9" spans="1:28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110.67230220426903</v>
      </c>
      <c r="G9" s="25">
        <f t="shared" si="1"/>
        <v>99.685866542384545</v>
      </c>
      <c r="H9" s="53">
        <f t="shared" si="5"/>
        <v>11.021056487695034</v>
      </c>
      <c r="I9" s="13"/>
      <c r="J9" s="11" t="s">
        <v>37</v>
      </c>
      <c r="K9" s="11" t="s">
        <v>40</v>
      </c>
      <c r="L9" s="19">
        <v>76</v>
      </c>
      <c r="M9" s="32">
        <f t="shared" si="2"/>
        <v>41.202721088999851</v>
      </c>
      <c r="N9" s="11"/>
      <c r="O9" s="11" t="s">
        <v>37</v>
      </c>
      <c r="P9" s="19">
        <v>69</v>
      </c>
      <c r="Q9" s="19">
        <f>P9*3</f>
        <v>207</v>
      </c>
      <c r="R9" s="32">
        <f t="shared" si="3"/>
        <v>124.5913832199999</v>
      </c>
      <c r="T9" s="11" t="s">
        <v>99</v>
      </c>
      <c r="U9" s="66">
        <f t="shared" si="4"/>
        <v>475.89877551000001</v>
      </c>
      <c r="V9" s="32">
        <f>U24-U23</f>
        <v>41.202721088999851</v>
      </c>
      <c r="W9" s="22">
        <v>8</v>
      </c>
      <c r="X9" s="32">
        <f>U25-U23</f>
        <v>124.5913832199999</v>
      </c>
      <c r="Y9" s="22">
        <v>8</v>
      </c>
      <c r="Z9" s="32">
        <f t="shared" si="6"/>
        <v>124.5913832199999</v>
      </c>
      <c r="AA9" s="21">
        <v>8</v>
      </c>
      <c r="AB9" s="64">
        <v>475.89877551000001</v>
      </c>
    </row>
    <row r="10" spans="1:28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60.915485475094457</v>
      </c>
      <c r="G10" s="25">
        <f t="shared" si="1"/>
        <v>56.457700804352044</v>
      </c>
      <c r="H10" s="53">
        <f t="shared" si="5"/>
        <v>7.8957956261633395</v>
      </c>
      <c r="I10" s="13"/>
      <c r="J10" s="11" t="s">
        <v>41</v>
      </c>
      <c r="K10" s="61" t="s">
        <v>388</v>
      </c>
      <c r="L10" s="19">
        <v>39</v>
      </c>
      <c r="M10" s="32">
        <f t="shared" si="2"/>
        <v>38.413877551000041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3"/>
        <v>137.09378684800004</v>
      </c>
      <c r="T10" s="11" t="s">
        <v>100</v>
      </c>
      <c r="U10" s="66">
        <f t="shared" si="4"/>
        <v>571.50839002299995</v>
      </c>
      <c r="V10" s="32">
        <f>U27-U26</f>
        <v>38.413877551000041</v>
      </c>
      <c r="W10" s="22">
        <v>9</v>
      </c>
      <c r="X10" s="32">
        <f>U28-U26</f>
        <v>137.09378684800004</v>
      </c>
      <c r="Y10" s="22">
        <v>9</v>
      </c>
      <c r="Z10" s="32">
        <f t="shared" si="6"/>
        <v>137.09378684800004</v>
      </c>
      <c r="AA10" s="21">
        <v>9</v>
      </c>
      <c r="AB10" s="64">
        <v>571.50839002299995</v>
      </c>
    </row>
    <row r="11" spans="1:28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47.364060390046092</v>
      </c>
      <c r="G11" s="25">
        <f t="shared" si="1"/>
        <v>45.875875689393894</v>
      </c>
      <c r="H11" s="53">
        <f t="shared" si="5"/>
        <v>3.2439374252560667</v>
      </c>
      <c r="I11" s="13"/>
      <c r="J11" s="11" t="s">
        <v>37</v>
      </c>
      <c r="K11" s="61" t="s">
        <v>59</v>
      </c>
      <c r="L11" s="19">
        <v>28</v>
      </c>
      <c r="M11" s="32">
        <f t="shared" si="2"/>
        <v>35.46993197300003</v>
      </c>
      <c r="N11" s="11"/>
      <c r="O11" s="11" t="s">
        <v>37</v>
      </c>
      <c r="P11" s="19">
        <v>67</v>
      </c>
      <c r="Q11" s="19">
        <f t="shared" ref="Q11:Q16" si="7">P11*2</f>
        <v>134</v>
      </c>
      <c r="R11" s="32">
        <f t="shared" si="3"/>
        <v>175.25551020399985</v>
      </c>
      <c r="T11" s="11" t="s">
        <v>101</v>
      </c>
      <c r="U11" s="66">
        <f t="shared" si="4"/>
        <v>578.40979591799999</v>
      </c>
      <c r="V11" s="32">
        <f>U30-U29</f>
        <v>35.46993197300003</v>
      </c>
      <c r="W11" s="22">
        <v>10</v>
      </c>
      <c r="X11" s="32">
        <f>U31-U29</f>
        <v>175.25551020399985</v>
      </c>
      <c r="Y11" s="22">
        <v>10</v>
      </c>
      <c r="Z11" s="32">
        <f t="shared" si="6"/>
        <v>175.25551020399985</v>
      </c>
      <c r="AA11" s="21">
        <v>10</v>
      </c>
      <c r="AB11" s="64">
        <v>578.40979591799999</v>
      </c>
    </row>
    <row r="12" spans="1:28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50.27468948229847</v>
      </c>
      <c r="G12" s="25">
        <f t="shared" si="1"/>
        <v>49.43587333790844</v>
      </c>
      <c r="H12" s="53">
        <f t="shared" si="5"/>
        <v>1.6967762229190937</v>
      </c>
      <c r="I12" s="18"/>
      <c r="J12" s="11" t="s">
        <v>32</v>
      </c>
      <c r="K12" s="39" t="s">
        <v>172</v>
      </c>
      <c r="L12" s="19">
        <v>28</v>
      </c>
      <c r="M12" s="32">
        <f t="shared" si="2"/>
        <v>33.416417232999947</v>
      </c>
      <c r="N12" s="21"/>
      <c r="O12" s="11" t="s">
        <v>32</v>
      </c>
      <c r="P12" s="19">
        <v>28.833333</v>
      </c>
      <c r="Q12" s="19">
        <f t="shared" si="7"/>
        <v>57.666665999999999</v>
      </c>
      <c r="R12" s="32">
        <f t="shared" si="3"/>
        <v>69.989659864000032</v>
      </c>
      <c r="T12" s="11" t="s">
        <v>102</v>
      </c>
      <c r="U12" s="66">
        <f t="shared" si="4"/>
        <v>611.37850340099999</v>
      </c>
      <c r="V12" s="32">
        <f>U33-U32</f>
        <v>33.416417232999947</v>
      </c>
      <c r="W12" s="22" t="s">
        <v>68</v>
      </c>
      <c r="X12" s="32">
        <f>U38-U32</f>
        <v>245.80353741499994</v>
      </c>
      <c r="Y12" s="22">
        <v>11</v>
      </c>
      <c r="Z12" s="32">
        <f>V12+X30</f>
        <v>69.989659864000032</v>
      </c>
      <c r="AA12" s="21" t="s">
        <v>68</v>
      </c>
      <c r="AB12" s="64">
        <v>611.37850340099999</v>
      </c>
    </row>
    <row r="13" spans="1:28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56.290915879517577</v>
      </c>
      <c r="G13" s="25">
        <f t="shared" si="1"/>
        <v>54.520044015029157</v>
      </c>
      <c r="H13" s="53">
        <f t="shared" si="5"/>
        <v>3.248111582595671</v>
      </c>
      <c r="I13" s="18"/>
      <c r="J13" s="11" t="s">
        <v>32</v>
      </c>
      <c r="K13" s="39" t="s">
        <v>174</v>
      </c>
      <c r="L13" s="19">
        <v>24.3333333</v>
      </c>
      <c r="M13" s="32">
        <f t="shared" si="2"/>
        <v>25.936689343000126</v>
      </c>
      <c r="N13" s="21"/>
      <c r="O13" s="11" t="s">
        <v>32</v>
      </c>
      <c r="P13" s="19">
        <v>24.33333</v>
      </c>
      <c r="Q13" s="19">
        <f t="shared" si="7"/>
        <v>48.66666</v>
      </c>
      <c r="R13" s="32">
        <f t="shared" si="3"/>
        <v>53.558276644000216</v>
      </c>
      <c r="T13" s="11" t="s">
        <v>103</v>
      </c>
      <c r="U13" s="66">
        <f t="shared" si="4"/>
        <v>755.67891156500002</v>
      </c>
      <c r="V13" s="32">
        <f>U34-U33</f>
        <v>25.936689343000126</v>
      </c>
      <c r="W13" s="22" t="s">
        <v>42</v>
      </c>
      <c r="X13" s="32">
        <f>U41-U39</f>
        <v>157.30358276600009</v>
      </c>
      <c r="Y13" s="22">
        <v>12</v>
      </c>
      <c r="Z13" s="32">
        <f>V13+X31</f>
        <v>53.558276644000216</v>
      </c>
      <c r="AA13" s="21" t="s">
        <v>42</v>
      </c>
      <c r="AB13" s="64">
        <v>755.67891156500002</v>
      </c>
    </row>
    <row r="14" spans="1:28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35.718142548937912</v>
      </c>
      <c r="G14" s="25">
        <f t="shared" si="1"/>
        <v>34.354254274165783</v>
      </c>
      <c r="H14" s="53">
        <f t="shared" si="5"/>
        <v>3.9700709667209004</v>
      </c>
      <c r="I14" s="18"/>
      <c r="J14" s="11" t="s">
        <v>37</v>
      </c>
      <c r="K14" s="39" t="s">
        <v>173</v>
      </c>
      <c r="L14" s="19">
        <v>34</v>
      </c>
      <c r="M14" s="32">
        <f t="shared" si="2"/>
        <v>57.113832198999944</v>
      </c>
      <c r="N14" s="21"/>
      <c r="O14" s="11" t="s">
        <v>37</v>
      </c>
      <c r="P14" s="19">
        <v>35</v>
      </c>
      <c r="Q14" s="19">
        <f t="shared" si="7"/>
        <v>70</v>
      </c>
      <c r="R14" s="32">
        <f t="shared" si="3"/>
        <v>122.25560090699969</v>
      </c>
      <c r="T14" s="11" t="s">
        <v>104</v>
      </c>
      <c r="U14" s="66">
        <f t="shared" si="4"/>
        <v>761.22267573700003</v>
      </c>
      <c r="V14" s="32">
        <f>U35-U34</f>
        <v>57.113832198999944</v>
      </c>
      <c r="W14" s="22" t="s">
        <v>43</v>
      </c>
      <c r="X14" s="32">
        <f>U44-U42</f>
        <v>131.79283446699992</v>
      </c>
      <c r="Y14" s="22">
        <v>13</v>
      </c>
      <c r="Z14" s="32">
        <f>V14+X32</f>
        <v>122.25560090699969</v>
      </c>
      <c r="AA14" s="21" t="s">
        <v>43</v>
      </c>
      <c r="AB14" s="64">
        <v>761.22267573700003</v>
      </c>
    </row>
    <row r="15" spans="1:28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41.1916577261334</v>
      </c>
      <c r="G15" s="25">
        <f t="shared" si="1"/>
        <v>36.617093512538723</v>
      </c>
      <c r="H15" s="53">
        <f t="shared" si="5"/>
        <v>12.492974659575909</v>
      </c>
      <c r="I15" s="13"/>
      <c r="J15" s="11" t="s">
        <v>37</v>
      </c>
      <c r="K15" s="61" t="s">
        <v>388</v>
      </c>
      <c r="L15" s="19">
        <v>26</v>
      </c>
      <c r="M15" s="32">
        <f t="shared" si="2"/>
        <v>37.87174603099993</v>
      </c>
      <c r="N15" s="58"/>
      <c r="O15" s="11" t="s">
        <v>37</v>
      </c>
      <c r="P15" s="19">
        <v>48</v>
      </c>
      <c r="Q15" s="19">
        <f t="shared" si="7"/>
        <v>96</v>
      </c>
      <c r="R15" s="32">
        <f t="shared" si="3"/>
        <v>157.30358276600009</v>
      </c>
      <c r="T15" s="11" t="s">
        <v>105</v>
      </c>
      <c r="U15" s="66">
        <f t="shared" si="4"/>
        <v>842.39092970499996</v>
      </c>
      <c r="V15" s="32">
        <f>U40-U39</f>
        <v>37.87174603099993</v>
      </c>
      <c r="W15" s="22">
        <v>12</v>
      </c>
      <c r="X15" s="32">
        <f>U47-U45</f>
        <v>149.69251700699988</v>
      </c>
      <c r="Y15" s="22">
        <v>14</v>
      </c>
      <c r="Z15" s="32">
        <f t="shared" ref="Z15:Z27" si="8">X13</f>
        <v>157.30358276600009</v>
      </c>
      <c r="AA15" s="21">
        <v>12</v>
      </c>
      <c r="AB15" s="64">
        <v>842.39092970499996</v>
      </c>
    </row>
    <row r="16" spans="1:28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94.129329225985359</v>
      </c>
      <c r="G16" s="25">
        <f t="shared" si="1"/>
        <v>84.981828073546794</v>
      </c>
      <c r="H16" s="53">
        <f t="shared" si="5"/>
        <v>10.764067283327842</v>
      </c>
      <c r="I16" s="13"/>
      <c r="J16" s="11" t="s">
        <v>32</v>
      </c>
      <c r="K16" s="61" t="s">
        <v>387</v>
      </c>
      <c r="L16" s="19">
        <v>46</v>
      </c>
      <c r="M16" s="32">
        <f t="shared" si="2"/>
        <v>29.321360544000072</v>
      </c>
      <c r="N16" s="58"/>
      <c r="O16" s="11" t="s">
        <v>32</v>
      </c>
      <c r="P16" s="19">
        <v>93.333299999999994</v>
      </c>
      <c r="Q16" s="19">
        <f t="shared" si="7"/>
        <v>186.66659999999999</v>
      </c>
      <c r="R16" s="32">
        <f t="shared" si="3"/>
        <v>131.79283446699992</v>
      </c>
      <c r="T16" s="11" t="s">
        <v>106</v>
      </c>
      <c r="U16" s="66">
        <f t="shared" si="4"/>
        <v>1055.230839002</v>
      </c>
      <c r="V16" s="32">
        <f>U43-U42</f>
        <v>29.321360544000072</v>
      </c>
      <c r="W16" s="22">
        <v>13</v>
      </c>
      <c r="X16" s="32">
        <f>U50-U48</f>
        <v>99.834557823000068</v>
      </c>
      <c r="Y16" s="22">
        <v>15</v>
      </c>
      <c r="Z16" s="32">
        <f t="shared" si="8"/>
        <v>131.79283446699992</v>
      </c>
      <c r="AA16" s="21">
        <v>13</v>
      </c>
      <c r="AB16" s="64">
        <v>1055.230839002</v>
      </c>
    </row>
    <row r="17" spans="1:28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52.601895897952161</v>
      </c>
      <c r="G17" s="13">
        <f t="shared" si="1"/>
        <v>52.607840107543595</v>
      </c>
      <c r="H17" s="53">
        <f t="shared" si="5"/>
        <v>-1.1299094544239108E-2</v>
      </c>
      <c r="I17" s="13"/>
      <c r="J17" s="11" t="s">
        <v>37</v>
      </c>
      <c r="K17" s="61" t="s">
        <v>390</v>
      </c>
      <c r="L17" s="19">
        <v>39.25</v>
      </c>
      <c r="M17" s="32">
        <f t="shared" si="2"/>
        <v>44.770249432999663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3"/>
        <v>149.69251700699988</v>
      </c>
      <c r="T17" s="11" t="s">
        <v>107</v>
      </c>
      <c r="U17" s="66">
        <f t="shared" si="4"/>
        <v>1064.9850340139999</v>
      </c>
      <c r="V17" s="32">
        <f>U46-U45</f>
        <v>44.770249432999663</v>
      </c>
      <c r="W17" s="22">
        <v>14</v>
      </c>
      <c r="X17" s="32">
        <f>U53-U51</f>
        <v>131.79863945499983</v>
      </c>
      <c r="Y17" s="22">
        <v>16</v>
      </c>
      <c r="Z17" s="32">
        <f t="shared" si="8"/>
        <v>149.69251700699988</v>
      </c>
      <c r="AA17" s="21">
        <v>14</v>
      </c>
      <c r="AB17" s="64">
        <v>1064.9850340139999</v>
      </c>
    </row>
    <row r="18" spans="1:28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54.615979074858117</v>
      </c>
      <c r="G18" s="13">
        <f t="shared" si="1"/>
        <v>51.685509632329236</v>
      </c>
      <c r="H18" s="53">
        <f t="shared" si="5"/>
        <v>5.6698085466799304</v>
      </c>
      <c r="I18" s="13"/>
      <c r="J18" s="11" t="s">
        <v>37</v>
      </c>
      <c r="K18" s="11" t="s">
        <v>58</v>
      </c>
      <c r="L18" s="19">
        <v>25</v>
      </c>
      <c r="M18" s="32">
        <f t="shared" si="2"/>
        <v>27.46448979600018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3"/>
        <v>99.834557823000068</v>
      </c>
      <c r="T18" s="11" t="s">
        <v>108</v>
      </c>
      <c r="U18" s="66">
        <f t="shared" si="4"/>
        <v>1108.665034014</v>
      </c>
      <c r="V18" s="32">
        <f>U49-U48</f>
        <v>27.46448979600018</v>
      </c>
      <c r="W18" s="22">
        <v>15</v>
      </c>
      <c r="X18" s="32">
        <f>U56-U54</f>
        <v>183.72498866199976</v>
      </c>
      <c r="Y18" s="22">
        <v>17</v>
      </c>
      <c r="Z18" s="32">
        <f t="shared" si="8"/>
        <v>99.834557823000068</v>
      </c>
      <c r="AA18" s="21">
        <v>15</v>
      </c>
      <c r="AB18" s="64">
        <v>1108.665034014</v>
      </c>
    </row>
    <row r="19" spans="1:28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71.888472715815666</v>
      </c>
      <c r="G19" s="25">
        <f t="shared" si="1"/>
        <v>64.416355397194721</v>
      </c>
      <c r="H19" s="53">
        <f t="shared" si="5"/>
        <v>11.599720711529653</v>
      </c>
      <c r="I19" s="13"/>
      <c r="J19" s="11" t="s">
        <v>37</v>
      </c>
      <c r="K19" s="61" t="s">
        <v>391</v>
      </c>
      <c r="L19" s="19">
        <v>36.5</v>
      </c>
      <c r="M19" s="32">
        <f t="shared" si="2"/>
        <v>30.463854874999925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3"/>
        <v>131.79863945499983</v>
      </c>
      <c r="T19" s="11" t="s">
        <v>109</v>
      </c>
      <c r="U19" s="66">
        <f t="shared" si="4"/>
        <v>1268.7608163269999</v>
      </c>
      <c r="V19" s="32">
        <f>U52-U51</f>
        <v>30.463854874999925</v>
      </c>
      <c r="W19" s="22">
        <v>16</v>
      </c>
      <c r="X19" s="32">
        <f>U59-U57+(AB61-AB60)</f>
        <v>53.424761904999741</v>
      </c>
      <c r="Y19" s="22">
        <v>18</v>
      </c>
      <c r="Z19" s="32">
        <f t="shared" si="8"/>
        <v>131.79863945499983</v>
      </c>
      <c r="AA19" s="21">
        <v>16</v>
      </c>
      <c r="AB19" s="64">
        <v>1268.7608163269999</v>
      </c>
    </row>
    <row r="20" spans="1:28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69.206970765452709</v>
      </c>
      <c r="G20" s="25">
        <f t="shared" si="1"/>
        <v>64.00871261793877</v>
      </c>
      <c r="H20" s="53">
        <f t="shared" si="5"/>
        <v>8.1211727824332165</v>
      </c>
      <c r="I20" s="13"/>
      <c r="J20" s="11" t="s">
        <v>32</v>
      </c>
      <c r="K20" s="11" t="s">
        <v>59</v>
      </c>
      <c r="L20" s="19">
        <v>56</v>
      </c>
      <c r="M20" s="32">
        <f t="shared" si="2"/>
        <v>48.550022676000026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3"/>
        <v>183.72498866199976</v>
      </c>
      <c r="T20" s="11" t="s">
        <v>110</v>
      </c>
      <c r="U20" s="66">
        <f t="shared" si="4"/>
        <v>1277.353287982</v>
      </c>
      <c r="V20" s="32">
        <f>U55-U54</f>
        <v>48.550022676000026</v>
      </c>
      <c r="W20" s="22">
        <v>17</v>
      </c>
      <c r="X20" s="32">
        <f>U62-U60</f>
        <v>94.622312924999733</v>
      </c>
      <c r="Y20" s="22">
        <v>19</v>
      </c>
      <c r="Z20" s="32">
        <f t="shared" si="8"/>
        <v>183.72498866199976</v>
      </c>
      <c r="AA20" s="21">
        <v>17</v>
      </c>
      <c r="AB20" s="64">
        <v>1277.353287982</v>
      </c>
    </row>
    <row r="21" spans="1:28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89.544216713338855</v>
      </c>
      <c r="G21" s="25">
        <f t="shared" si="1"/>
        <v>84.2306046773204</v>
      </c>
      <c r="H21" s="53">
        <f t="shared" si="5"/>
        <v>6.3084101751072641</v>
      </c>
      <c r="I21" s="13"/>
      <c r="J21" s="11" t="s">
        <v>37</v>
      </c>
      <c r="K21" s="11" t="s">
        <v>60</v>
      </c>
      <c r="L21" s="19">
        <v>34</v>
      </c>
      <c r="M21" s="32">
        <f t="shared" si="2"/>
        <v>22.782040815999608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3"/>
        <v>53.424761904999741</v>
      </c>
      <c r="T21" s="11" t="s">
        <v>111</v>
      </c>
      <c r="U21" s="66">
        <f t="shared" si="4"/>
        <v>1334.378231293</v>
      </c>
      <c r="V21" s="32">
        <f>U58-U57</f>
        <v>22.782040815999608</v>
      </c>
      <c r="W21" s="22">
        <v>18</v>
      </c>
      <c r="X21" s="32">
        <f>U65-U63</f>
        <v>222.69605442199963</v>
      </c>
      <c r="Y21" s="22">
        <v>20</v>
      </c>
      <c r="Z21" s="32">
        <f>X19</f>
        <v>53.424761904999741</v>
      </c>
      <c r="AA21" s="21">
        <v>18</v>
      </c>
      <c r="AB21" s="64">
        <v>1334.378231293</v>
      </c>
    </row>
    <row r="22" spans="1:28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57.741521672628281</v>
      </c>
      <c r="G22" s="13">
        <f t="shared" si="1"/>
        <v>54.744001069872546</v>
      </c>
      <c r="H22" s="53">
        <f t="shared" si="5"/>
        <v>5.4755234257171796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2"/>
        <v>39.832653060999746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3"/>
        <v>94.622312924999733</v>
      </c>
      <c r="T22" s="11" t="s">
        <v>112</v>
      </c>
      <c r="U22" s="66">
        <f t="shared" si="4"/>
        <v>1488.753197279</v>
      </c>
      <c r="V22" s="32">
        <f>U61-U60</f>
        <v>39.832653060999746</v>
      </c>
      <c r="W22" s="22">
        <v>19</v>
      </c>
      <c r="X22" s="32">
        <f>U68-U66</f>
        <v>190.17868480800007</v>
      </c>
      <c r="Y22" s="22">
        <v>21</v>
      </c>
      <c r="Z22" s="32">
        <f t="shared" si="8"/>
        <v>94.622312924999733</v>
      </c>
      <c r="AA22" s="21">
        <v>19</v>
      </c>
      <c r="AB22" s="64">
        <v>1488.753197279</v>
      </c>
    </row>
    <row r="23" spans="1:28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46.965450032413841</v>
      </c>
      <c r="G23" s="13">
        <f t="shared" si="1"/>
        <v>44.859348882173599</v>
      </c>
      <c r="H23" s="53">
        <f t="shared" si="5"/>
        <v>4.6948990627841543</v>
      </c>
      <c r="I23" s="13"/>
      <c r="J23" s="11" t="s">
        <v>37</v>
      </c>
      <c r="K23" s="11" t="s">
        <v>62</v>
      </c>
      <c r="L23" s="19">
        <v>36.5</v>
      </c>
      <c r="M23" s="32">
        <f t="shared" si="2"/>
        <v>46.630022675999953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3"/>
        <v>222.69605442199963</v>
      </c>
      <c r="T23" s="11" t="s">
        <v>113</v>
      </c>
      <c r="U23" s="66">
        <f t="shared" si="4"/>
        <v>1496.6984126980001</v>
      </c>
      <c r="V23" s="32">
        <f>U64-U63</f>
        <v>46.630022675999953</v>
      </c>
      <c r="W23" s="22">
        <v>20</v>
      </c>
      <c r="X23" s="32">
        <f>U71-U69</f>
        <v>88.097142857000108</v>
      </c>
      <c r="Y23" s="22">
        <v>22</v>
      </c>
      <c r="Z23" s="32">
        <f t="shared" si="8"/>
        <v>222.69605442199963</v>
      </c>
      <c r="AA23" s="21">
        <v>20</v>
      </c>
      <c r="AB23" s="64">
        <v>1496.6984126980001</v>
      </c>
    </row>
    <row r="24" spans="1:28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39.960414475328498</v>
      </c>
      <c r="G24" s="13">
        <f t="shared" si="1"/>
        <v>39.121103437597384</v>
      </c>
      <c r="H24" s="53">
        <f t="shared" si="5"/>
        <v>2.1454175981255519</v>
      </c>
      <c r="I24" s="13"/>
      <c r="J24" s="11" t="s">
        <v>37</v>
      </c>
      <c r="K24" s="11" t="s">
        <v>60</v>
      </c>
      <c r="L24" s="19">
        <v>34</v>
      </c>
      <c r="M24" s="32">
        <f t="shared" si="2"/>
        <v>51.050521541999842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3"/>
        <v>190.17868480800007</v>
      </c>
      <c r="T24" s="11" t="s">
        <v>114</v>
      </c>
      <c r="U24" s="66">
        <f t="shared" si="4"/>
        <v>1537.9011337869999</v>
      </c>
      <c r="V24" s="32">
        <f>U67-U66</f>
        <v>51.050521541999842</v>
      </c>
      <c r="W24" s="22">
        <v>21</v>
      </c>
      <c r="X24" s="32">
        <f>U74-U72</f>
        <v>143.68072562299994</v>
      </c>
      <c r="Y24" s="22">
        <v>23</v>
      </c>
      <c r="Z24" s="32">
        <f t="shared" si="8"/>
        <v>190.17868480800007</v>
      </c>
      <c r="AA24" s="21">
        <v>21</v>
      </c>
      <c r="AB24" s="64">
        <v>1537.9011337869999</v>
      </c>
    </row>
    <row r="25" spans="1:28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90.711943296984074</v>
      </c>
      <c r="G25" s="13">
        <f t="shared" si="1"/>
        <v>87.176493481363281</v>
      </c>
      <c r="H25" s="53">
        <f t="shared" si="5"/>
        <v>4.0555081701887996</v>
      </c>
      <c r="I25" s="13"/>
      <c r="J25" s="11" t="s">
        <v>37</v>
      </c>
      <c r="K25" s="11" t="s">
        <v>63</v>
      </c>
      <c r="L25" s="19">
        <v>35</v>
      </c>
      <c r="M25" s="32">
        <f t="shared" si="2"/>
        <v>23.150204082000073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3"/>
        <v>88.097142857000108</v>
      </c>
      <c r="T25" s="11" t="s">
        <v>115</v>
      </c>
      <c r="U25" s="66">
        <f t="shared" si="4"/>
        <v>1621.289795918</v>
      </c>
      <c r="V25" s="32">
        <f>U70-U69</f>
        <v>23.150204082000073</v>
      </c>
      <c r="W25" s="22">
        <v>22</v>
      </c>
      <c r="X25" s="32">
        <f>U77-U75</f>
        <v>211.18040816299981</v>
      </c>
      <c r="Y25" s="22">
        <v>24</v>
      </c>
      <c r="Z25" s="32">
        <f t="shared" si="8"/>
        <v>88.097142857000108</v>
      </c>
      <c r="AA25" s="21">
        <v>22</v>
      </c>
      <c r="AB25" s="64">
        <v>1621.289795918</v>
      </c>
    </row>
    <row r="26" spans="1:28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40.714039522421459</v>
      </c>
      <c r="G26" s="13">
        <f t="shared" si="1"/>
        <v>39.880046367769459</v>
      </c>
      <c r="H26" s="53">
        <f t="shared" si="5"/>
        <v>2.0912542251355597</v>
      </c>
      <c r="I26" s="13"/>
      <c r="J26" s="11" t="s">
        <v>37</v>
      </c>
      <c r="K26" s="11" t="s">
        <v>64</v>
      </c>
      <c r="L26" s="19">
        <v>37.5</v>
      </c>
      <c r="M26" s="32">
        <f t="shared" si="2"/>
        <v>55.263492062999831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3"/>
        <v>143.68072562299994</v>
      </c>
      <c r="T26" s="11" t="s">
        <v>116</v>
      </c>
      <c r="U26" s="66">
        <f t="shared" si="4"/>
        <v>1628.4122448979999</v>
      </c>
      <c r="V26" s="32">
        <f>U73-U72</f>
        <v>55.263492062999831</v>
      </c>
      <c r="W26" s="22">
        <v>23</v>
      </c>
      <c r="X26" s="2">
        <f>SUM(X2:X25)</f>
        <v>3982.4958730159983</v>
      </c>
      <c r="Z26" s="32">
        <f t="shared" si="8"/>
        <v>143.68072562299994</v>
      </c>
      <c r="AA26" s="21">
        <v>23</v>
      </c>
      <c r="AB26" s="64">
        <v>1628.4122448979999</v>
      </c>
    </row>
    <row r="27" spans="1:28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55.009276781244886</v>
      </c>
      <c r="G27" s="13">
        <f t="shared" si="1"/>
        <v>51.993459504657629</v>
      </c>
      <c r="H27" s="53">
        <f t="shared" si="5"/>
        <v>5.8003781731759867</v>
      </c>
      <c r="I27" s="13"/>
      <c r="J27" s="11" t="s">
        <v>37</v>
      </c>
      <c r="K27" s="11" t="s">
        <v>65</v>
      </c>
      <c r="L27" s="19">
        <v>90</v>
      </c>
      <c r="M27" s="32">
        <f t="shared" si="2"/>
        <v>98.165260769999804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3"/>
        <v>211.18040816299981</v>
      </c>
      <c r="T27" s="11" t="s">
        <v>117</v>
      </c>
      <c r="U27" s="66">
        <f t="shared" si="4"/>
        <v>1666.826122449</v>
      </c>
      <c r="V27" s="32">
        <f>U76-U75</f>
        <v>98.165260769999804</v>
      </c>
      <c r="W27" s="22">
        <v>24</v>
      </c>
      <c r="X27" s="32">
        <f t="shared" ref="X27:X32" si="9">U33-U32</f>
        <v>33.416417232999947</v>
      </c>
      <c r="Y27" s="22" t="s">
        <v>68</v>
      </c>
      <c r="Z27" s="32">
        <f t="shared" si="8"/>
        <v>211.18040816299981</v>
      </c>
      <c r="AA27" s="21">
        <v>24</v>
      </c>
      <c r="AB27" s="64">
        <v>1666.826122449</v>
      </c>
    </row>
    <row r="28" spans="1:28" x14ac:dyDescent="0.3">
      <c r="T28" s="11" t="s">
        <v>118</v>
      </c>
      <c r="U28" s="66">
        <f t="shared" si="4"/>
        <v>1765.506031746</v>
      </c>
      <c r="V28" s="32"/>
      <c r="X28" s="32">
        <f t="shared" si="9"/>
        <v>25.936689343000126</v>
      </c>
      <c r="Y28" s="22" t="s">
        <v>42</v>
      </c>
      <c r="AB28" s="64">
        <v>1765.506031746</v>
      </c>
    </row>
    <row r="29" spans="1:28" x14ac:dyDescent="0.3">
      <c r="T29" s="11" t="s">
        <v>119</v>
      </c>
      <c r="U29" s="66">
        <f t="shared" si="4"/>
        <v>1771.2587755100001</v>
      </c>
      <c r="V29" s="32"/>
      <c r="X29" s="32">
        <f t="shared" si="9"/>
        <v>57.113832198999944</v>
      </c>
      <c r="Y29" s="22" t="s">
        <v>43</v>
      </c>
      <c r="AB29" s="64">
        <v>1771.2587755100001</v>
      </c>
    </row>
    <row r="30" spans="1:28" x14ac:dyDescent="0.3">
      <c r="T30" s="11" t="s">
        <v>120</v>
      </c>
      <c r="U30" s="66">
        <f t="shared" si="4"/>
        <v>1806.7287074830001</v>
      </c>
      <c r="V30" s="32"/>
      <c r="X30" s="32">
        <f t="shared" si="9"/>
        <v>36.573242631000085</v>
      </c>
      <c r="Y30" s="22" t="s">
        <v>69</v>
      </c>
      <c r="AB30" s="64">
        <v>1806.7287074830001</v>
      </c>
    </row>
    <row r="31" spans="1:28" x14ac:dyDescent="0.3">
      <c r="T31" s="11" t="s">
        <v>121</v>
      </c>
      <c r="U31" s="66">
        <f t="shared" si="4"/>
        <v>1946.5142857139999</v>
      </c>
      <c r="V31" s="32"/>
      <c r="X31" s="32">
        <f t="shared" si="9"/>
        <v>27.621587301000091</v>
      </c>
      <c r="Y31" s="22" t="s">
        <v>70</v>
      </c>
      <c r="AB31" s="64">
        <v>1946.5142857139999</v>
      </c>
    </row>
    <row r="32" spans="1:28" x14ac:dyDescent="0.3">
      <c r="T32" s="11" t="s">
        <v>122</v>
      </c>
      <c r="U32" s="66">
        <f t="shared" si="4"/>
        <v>1953.776326531</v>
      </c>
      <c r="X32" s="32">
        <f t="shared" si="9"/>
        <v>65.141768707999745</v>
      </c>
      <c r="Y32" s="22" t="s">
        <v>71</v>
      </c>
      <c r="AB32" s="64">
        <v>1953.776326531</v>
      </c>
    </row>
    <row r="33" spans="20:28" x14ac:dyDescent="0.3">
      <c r="T33" s="11" t="s">
        <v>123</v>
      </c>
      <c r="U33" s="66">
        <f t="shared" si="4"/>
        <v>1987.1927437639999</v>
      </c>
      <c r="X33" s="32"/>
      <c r="AB33" s="64">
        <v>1987.1927437639999</v>
      </c>
    </row>
    <row r="34" spans="20:28" x14ac:dyDescent="0.3">
      <c r="T34" s="11" t="s">
        <v>124</v>
      </c>
      <c r="U34" s="66">
        <f t="shared" ref="U34:U59" si="10">AB34</f>
        <v>2013.1294331070001</v>
      </c>
      <c r="X34" s="22"/>
      <c r="AB34" s="64">
        <v>2013.1294331070001</v>
      </c>
    </row>
    <row r="35" spans="20:28" x14ac:dyDescent="0.3">
      <c r="T35" s="11" t="s">
        <v>125</v>
      </c>
      <c r="U35" s="66">
        <f t="shared" si="10"/>
        <v>2070.243265306</v>
      </c>
      <c r="X35" s="22"/>
      <c r="AB35" s="64">
        <v>2070.243265306</v>
      </c>
    </row>
    <row r="36" spans="20:28" x14ac:dyDescent="0.3">
      <c r="T36" s="11" t="s">
        <v>126</v>
      </c>
      <c r="U36" s="66">
        <f t="shared" si="10"/>
        <v>2106.8165079370001</v>
      </c>
      <c r="X36" s="22"/>
      <c r="AB36" s="64">
        <v>2106.8165079370001</v>
      </c>
    </row>
    <row r="37" spans="20:28" x14ac:dyDescent="0.3">
      <c r="T37" s="11" t="s">
        <v>127</v>
      </c>
      <c r="U37" s="66">
        <f t="shared" si="10"/>
        <v>2134.4380952380002</v>
      </c>
      <c r="X37" s="22"/>
      <c r="AB37" s="64">
        <v>2134.4380952380002</v>
      </c>
    </row>
    <row r="38" spans="20:28" x14ac:dyDescent="0.3">
      <c r="T38" s="11" t="s">
        <v>128</v>
      </c>
      <c r="U38" s="66">
        <f t="shared" si="10"/>
        <v>2199.5798639459999</v>
      </c>
      <c r="X38" s="22"/>
      <c r="AB38" s="64">
        <v>2199.5798639459999</v>
      </c>
    </row>
    <row r="39" spans="20:28" x14ac:dyDescent="0.3">
      <c r="T39" s="11" t="s">
        <v>129</v>
      </c>
      <c r="U39" s="66">
        <f t="shared" si="10"/>
        <v>2206.4181405899999</v>
      </c>
      <c r="V39" s="32"/>
      <c r="X39" s="22"/>
      <c r="AB39" s="64">
        <v>2206.4181405899999</v>
      </c>
    </row>
    <row r="40" spans="20:28" x14ac:dyDescent="0.3">
      <c r="T40" s="11" t="s">
        <v>130</v>
      </c>
      <c r="U40" s="66">
        <f t="shared" si="10"/>
        <v>2244.2898866209998</v>
      </c>
      <c r="V40" s="32"/>
      <c r="X40" s="22"/>
      <c r="AB40" s="64">
        <v>2244.2898866209998</v>
      </c>
    </row>
    <row r="41" spans="20:28" x14ac:dyDescent="0.3">
      <c r="T41" s="11" t="s">
        <v>131</v>
      </c>
      <c r="U41" s="66">
        <f t="shared" si="10"/>
        <v>2363.721723356</v>
      </c>
      <c r="V41" s="32"/>
      <c r="X41" s="22"/>
      <c r="AB41" s="64">
        <v>2363.721723356</v>
      </c>
    </row>
    <row r="42" spans="20:28" x14ac:dyDescent="0.3">
      <c r="T42" s="11" t="s">
        <v>132</v>
      </c>
      <c r="U42" s="66">
        <f t="shared" si="10"/>
        <v>2373.7512925169999</v>
      </c>
      <c r="V42" s="32"/>
      <c r="X42" s="22"/>
      <c r="AB42" s="64">
        <v>2373.7512925169999</v>
      </c>
    </row>
    <row r="43" spans="20:28" x14ac:dyDescent="0.3">
      <c r="T43" s="11" t="s">
        <v>133</v>
      </c>
      <c r="U43" s="66">
        <f t="shared" si="10"/>
        <v>2403.072653061</v>
      </c>
      <c r="V43" s="32"/>
      <c r="X43" s="22"/>
      <c r="AB43" s="64">
        <v>2403.072653061</v>
      </c>
    </row>
    <row r="44" spans="20:28" x14ac:dyDescent="0.3">
      <c r="T44" s="11" t="s">
        <v>134</v>
      </c>
      <c r="U44" s="66">
        <f t="shared" si="10"/>
        <v>2505.5441269839998</v>
      </c>
      <c r="V44" s="32"/>
      <c r="X44" s="22"/>
      <c r="AB44" s="64">
        <v>2505.5441269839998</v>
      </c>
    </row>
    <row r="45" spans="20:28" x14ac:dyDescent="0.3">
      <c r="T45" s="11" t="s">
        <v>135</v>
      </c>
      <c r="U45" s="66">
        <f t="shared" si="10"/>
        <v>2511.4158730160002</v>
      </c>
      <c r="V45" s="32"/>
      <c r="X45" s="22"/>
      <c r="AB45" s="64">
        <v>2511.4158730160002</v>
      </c>
    </row>
    <row r="46" spans="20:28" x14ac:dyDescent="0.3">
      <c r="T46" s="11" t="s">
        <v>136</v>
      </c>
      <c r="U46" s="66">
        <f t="shared" si="10"/>
        <v>2556.1861224489999</v>
      </c>
      <c r="V46" s="32"/>
      <c r="X46" s="22"/>
      <c r="AB46" s="64">
        <v>2556.1861224489999</v>
      </c>
    </row>
    <row r="47" spans="20:28" x14ac:dyDescent="0.3">
      <c r="T47" s="11" t="s">
        <v>137</v>
      </c>
      <c r="U47" s="66">
        <f t="shared" si="10"/>
        <v>2661.1083900230001</v>
      </c>
      <c r="V47" s="32"/>
      <c r="X47" s="22"/>
      <c r="AB47" s="64">
        <v>2661.1083900230001</v>
      </c>
    </row>
    <row r="48" spans="20:28" x14ac:dyDescent="0.3">
      <c r="T48" s="11" t="s">
        <v>138</v>
      </c>
      <c r="U48" s="66">
        <f t="shared" si="10"/>
        <v>2667.664761905</v>
      </c>
      <c r="V48" s="32"/>
      <c r="X48" s="22"/>
      <c r="AB48" s="64">
        <v>2667.664761905</v>
      </c>
    </row>
    <row r="49" spans="20:28" x14ac:dyDescent="0.3">
      <c r="T49" s="11" t="s">
        <v>139</v>
      </c>
      <c r="U49" s="66">
        <f t="shared" si="10"/>
        <v>2695.1292517010002</v>
      </c>
      <c r="V49" s="32"/>
      <c r="X49" s="22"/>
      <c r="AB49" s="64">
        <v>2695.1292517010002</v>
      </c>
    </row>
    <row r="50" spans="20:28" x14ac:dyDescent="0.3">
      <c r="T50" s="11" t="s">
        <v>140</v>
      </c>
      <c r="U50" s="66">
        <f t="shared" si="10"/>
        <v>2767.499319728</v>
      </c>
      <c r="V50" s="32"/>
      <c r="X50" s="22"/>
      <c r="AB50" s="64">
        <v>2767.499319728</v>
      </c>
    </row>
    <row r="51" spans="20:28" x14ac:dyDescent="0.3">
      <c r="T51" s="11" t="s">
        <v>141</v>
      </c>
      <c r="U51" s="66">
        <f t="shared" si="10"/>
        <v>2777.0231292520002</v>
      </c>
      <c r="V51" s="32"/>
      <c r="X51" s="22"/>
      <c r="AB51" s="64">
        <v>2777.0231292520002</v>
      </c>
    </row>
    <row r="52" spans="20:28" x14ac:dyDescent="0.3">
      <c r="T52" s="11" t="s">
        <v>142</v>
      </c>
      <c r="U52" s="66">
        <f t="shared" si="10"/>
        <v>2807.4869841270001</v>
      </c>
      <c r="V52" s="32"/>
      <c r="X52" s="22"/>
      <c r="AB52" s="64">
        <v>2807.4869841270001</v>
      </c>
    </row>
    <row r="53" spans="20:28" x14ac:dyDescent="0.3">
      <c r="T53" s="11" t="s">
        <v>143</v>
      </c>
      <c r="U53" s="66">
        <f t="shared" si="10"/>
        <v>2908.821768707</v>
      </c>
      <c r="V53" s="32"/>
      <c r="X53" s="22"/>
      <c r="AB53" s="64">
        <v>2908.821768707</v>
      </c>
    </row>
    <row r="54" spans="20:28" x14ac:dyDescent="0.3">
      <c r="T54" s="11" t="s">
        <v>144</v>
      </c>
      <c r="U54" s="66">
        <f t="shared" si="10"/>
        <v>2916.1389569160001</v>
      </c>
      <c r="V54" s="32"/>
      <c r="X54" s="22"/>
      <c r="AB54" s="64">
        <v>2916.1389569160001</v>
      </c>
    </row>
    <row r="55" spans="20:28" x14ac:dyDescent="0.3">
      <c r="T55" s="11" t="s">
        <v>145</v>
      </c>
      <c r="U55" s="66">
        <f t="shared" si="10"/>
        <v>2964.6889795920001</v>
      </c>
      <c r="V55" s="32"/>
      <c r="X55" s="22"/>
      <c r="AB55" s="64">
        <v>2964.6889795920001</v>
      </c>
    </row>
    <row r="56" spans="20:28" x14ac:dyDescent="0.3">
      <c r="T56" s="11" t="s">
        <v>146</v>
      </c>
      <c r="U56" s="66">
        <f t="shared" si="10"/>
        <v>3099.8639455779999</v>
      </c>
      <c r="V56" s="32"/>
      <c r="X56" s="22"/>
      <c r="AB56" s="64">
        <v>3099.8639455779999</v>
      </c>
    </row>
    <row r="57" spans="20:28" x14ac:dyDescent="0.3">
      <c r="T57" s="11" t="s">
        <v>147</v>
      </c>
      <c r="U57" s="66">
        <f t="shared" si="10"/>
        <v>3106.6351020410002</v>
      </c>
      <c r="V57" s="32"/>
      <c r="X57" s="22"/>
      <c r="AB57" s="64">
        <v>3106.6351020410002</v>
      </c>
    </row>
    <row r="58" spans="20:28" x14ac:dyDescent="0.3">
      <c r="T58" s="11" t="s">
        <v>148</v>
      </c>
      <c r="U58" s="66">
        <f t="shared" si="10"/>
        <v>3129.4171428569998</v>
      </c>
      <c r="V58" s="32"/>
      <c r="X58" s="22"/>
      <c r="AB58" s="64">
        <v>3129.4171428569998</v>
      </c>
    </row>
    <row r="59" spans="20:28" x14ac:dyDescent="0.3">
      <c r="T59" s="11" t="s">
        <v>149</v>
      </c>
      <c r="U59" s="66">
        <f t="shared" si="10"/>
        <v>3159.717006803</v>
      </c>
      <c r="V59" s="32"/>
      <c r="X59" s="22"/>
      <c r="AB59" s="64">
        <v>3159.717006803</v>
      </c>
    </row>
    <row r="60" spans="20:28" x14ac:dyDescent="0.3">
      <c r="T60" s="11" t="s">
        <v>150</v>
      </c>
      <c r="U60" s="66">
        <f t="shared" ref="U60:U77" si="11">AB62</f>
        <v>3162.3790476190002</v>
      </c>
      <c r="V60" s="32"/>
      <c r="X60" s="22"/>
      <c r="AB60" s="64">
        <v>3161.7070294780001</v>
      </c>
    </row>
    <row r="61" spans="20:28" x14ac:dyDescent="0.3">
      <c r="T61" s="11" t="s">
        <v>151</v>
      </c>
      <c r="U61" s="66">
        <f t="shared" si="11"/>
        <v>3202.2117006799999</v>
      </c>
      <c r="V61" s="32"/>
      <c r="X61" s="22"/>
      <c r="AB61" s="64">
        <v>3162.049886621</v>
      </c>
    </row>
    <row r="62" spans="20:28" x14ac:dyDescent="0.3">
      <c r="T62" s="11" t="s">
        <v>152</v>
      </c>
      <c r="U62" s="66">
        <f t="shared" si="11"/>
        <v>3257.0013605439999</v>
      </c>
      <c r="V62" s="32"/>
      <c r="X62" s="22"/>
      <c r="AB62" s="64">
        <v>3162.3790476190002</v>
      </c>
    </row>
    <row r="63" spans="20:28" x14ac:dyDescent="0.3">
      <c r="T63" s="11" t="s">
        <v>153</v>
      </c>
      <c r="U63" s="66">
        <f t="shared" si="11"/>
        <v>3264.0696598640002</v>
      </c>
      <c r="V63" s="32"/>
      <c r="X63" s="22"/>
      <c r="AB63" s="64">
        <v>3202.2117006799999</v>
      </c>
    </row>
    <row r="64" spans="20:28" x14ac:dyDescent="0.3">
      <c r="T64" s="11" t="s">
        <v>154</v>
      </c>
      <c r="U64" s="66">
        <f t="shared" si="11"/>
        <v>3310.6996825400001</v>
      </c>
      <c r="V64" s="32"/>
      <c r="X64" s="22"/>
      <c r="AB64" s="64">
        <v>3257.0013605439999</v>
      </c>
    </row>
    <row r="65" spans="20:28" x14ac:dyDescent="0.3">
      <c r="T65" s="11" t="s">
        <v>155</v>
      </c>
      <c r="U65" s="66">
        <f t="shared" si="11"/>
        <v>3486.7657142859998</v>
      </c>
      <c r="V65" s="32"/>
      <c r="X65" s="22"/>
      <c r="AB65" s="64">
        <v>3264.0696598640002</v>
      </c>
    </row>
    <row r="66" spans="20:28" x14ac:dyDescent="0.3">
      <c r="T66" s="11" t="s">
        <v>156</v>
      </c>
      <c r="U66" s="66">
        <f t="shared" si="11"/>
        <v>3493.3333333330002</v>
      </c>
      <c r="V66" s="32"/>
      <c r="X66" s="22"/>
      <c r="AB66" s="64">
        <v>3310.6996825400001</v>
      </c>
    </row>
    <row r="67" spans="20:28" x14ac:dyDescent="0.3">
      <c r="T67" s="11" t="s">
        <v>157</v>
      </c>
      <c r="U67" s="66">
        <f t="shared" si="11"/>
        <v>3544.383854875</v>
      </c>
      <c r="V67" s="32"/>
      <c r="X67" s="22"/>
      <c r="AB67" s="64">
        <v>3486.7657142859998</v>
      </c>
    </row>
    <row r="68" spans="20:28" x14ac:dyDescent="0.3">
      <c r="T68" s="11" t="s">
        <v>158</v>
      </c>
      <c r="U68" s="66">
        <f t="shared" si="11"/>
        <v>3683.5120181410002</v>
      </c>
      <c r="V68" s="32"/>
      <c r="X68" s="22"/>
      <c r="AB68" s="64">
        <v>3493.3333333330002</v>
      </c>
    </row>
    <row r="69" spans="20:28" x14ac:dyDescent="0.3">
      <c r="T69" s="11" t="s">
        <v>159</v>
      </c>
      <c r="U69" s="66">
        <f t="shared" si="11"/>
        <v>3690.9250793649999</v>
      </c>
      <c r="V69" s="32"/>
      <c r="X69" s="22"/>
      <c r="AB69" s="64">
        <v>3544.383854875</v>
      </c>
    </row>
    <row r="70" spans="20:28" x14ac:dyDescent="0.3">
      <c r="T70" s="11" t="s">
        <v>160</v>
      </c>
      <c r="U70" s="66">
        <f t="shared" si="11"/>
        <v>3714.0752834469999</v>
      </c>
      <c r="V70" s="32"/>
      <c r="X70" s="22"/>
      <c r="AB70" s="64">
        <v>3683.5120181410002</v>
      </c>
    </row>
    <row r="71" spans="20:28" x14ac:dyDescent="0.3">
      <c r="T71" s="11" t="s">
        <v>161</v>
      </c>
      <c r="U71" s="66">
        <f t="shared" si="11"/>
        <v>3779.022222222</v>
      </c>
      <c r="V71" s="32"/>
      <c r="X71" s="22"/>
      <c r="AB71" s="64">
        <v>3690.9250793649999</v>
      </c>
    </row>
    <row r="72" spans="20:28" x14ac:dyDescent="0.3">
      <c r="T72" s="11" t="s">
        <v>162</v>
      </c>
      <c r="U72" s="66">
        <f t="shared" si="11"/>
        <v>3787.9568253970001</v>
      </c>
      <c r="V72" s="32"/>
      <c r="X72" s="22"/>
      <c r="AB72" s="64">
        <v>3714.0752834469999</v>
      </c>
    </row>
    <row r="73" spans="20:28" x14ac:dyDescent="0.3">
      <c r="T73" s="11" t="s">
        <v>163</v>
      </c>
      <c r="U73" s="66">
        <f t="shared" si="11"/>
        <v>3843.2203174599999</v>
      </c>
      <c r="V73" s="32"/>
      <c r="X73" s="22"/>
      <c r="AB73" s="64">
        <v>3779.022222222</v>
      </c>
    </row>
    <row r="74" spans="20:28" x14ac:dyDescent="0.3">
      <c r="T74" s="11" t="s">
        <v>164</v>
      </c>
      <c r="U74" s="66">
        <f t="shared" si="11"/>
        <v>3931.63755102</v>
      </c>
      <c r="V74" s="32"/>
      <c r="X74" s="22"/>
      <c r="AB74" s="64">
        <v>3787.9568253970001</v>
      </c>
    </row>
    <row r="75" spans="20:28" x14ac:dyDescent="0.3">
      <c r="T75" s="11" t="s">
        <v>165</v>
      </c>
      <c r="U75" s="66">
        <f t="shared" si="11"/>
        <v>3940.1295238100001</v>
      </c>
      <c r="V75" s="32"/>
      <c r="X75" s="22"/>
      <c r="AB75" s="64">
        <v>3843.2203174599999</v>
      </c>
    </row>
    <row r="76" spans="20:28" x14ac:dyDescent="0.3">
      <c r="T76" s="11" t="s">
        <v>166</v>
      </c>
      <c r="U76" s="66">
        <f t="shared" si="11"/>
        <v>4038.2947845799999</v>
      </c>
      <c r="V76" s="32"/>
      <c r="X76" s="22"/>
      <c r="AB76" s="64">
        <v>3931.63755102</v>
      </c>
    </row>
    <row r="77" spans="20:28" x14ac:dyDescent="0.3">
      <c r="T77" s="11" t="s">
        <v>167</v>
      </c>
      <c r="U77" s="66">
        <f t="shared" si="11"/>
        <v>4151.3099319729999</v>
      </c>
      <c r="V77" s="32"/>
      <c r="AB77" s="64">
        <v>3940.1295238100001</v>
      </c>
    </row>
    <row r="78" spans="20:28" x14ac:dyDescent="0.3">
      <c r="AB78" s="66">
        <v>4038.2947845799999</v>
      </c>
    </row>
    <row r="79" spans="20:28" x14ac:dyDescent="0.3">
      <c r="AB79" s="66">
        <v>4151.3099319729999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Tabelle97"/>
  <dimension ref="A1:AC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5.886718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5.109375" style="9" bestFit="1" customWidth="1"/>
    <col min="9" max="9" width="11.5546875" style="9"/>
    <col min="10" max="10" width="5.33203125" style="9" bestFit="1" customWidth="1"/>
    <col min="11" max="11" width="19.88671875" style="9" bestFit="1" customWidth="1"/>
    <col min="12" max="12" width="11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10.44140625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5.8867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12.44140625" style="59" bestFit="1" customWidth="1"/>
    <col min="29" max="29" width="4.5546875" style="59" bestFit="1" customWidth="1"/>
    <col min="30" max="16384" width="11.5546875" style="9"/>
  </cols>
  <sheetData>
    <row r="1" spans="1:29" x14ac:dyDescent="0.3">
      <c r="A1" s="16"/>
      <c r="B1" s="12" t="s">
        <v>246</v>
      </c>
      <c r="C1" s="16"/>
      <c r="D1" s="16"/>
      <c r="E1" s="16"/>
      <c r="F1" s="15" t="s">
        <v>77</v>
      </c>
      <c r="G1" s="15" t="s">
        <v>73</v>
      </c>
      <c r="H1" s="16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55" t="s">
        <v>38</v>
      </c>
      <c r="R1" s="16" t="s">
        <v>74</v>
      </c>
      <c r="T1" s="22"/>
      <c r="U1" s="31" t="s">
        <v>246</v>
      </c>
      <c r="V1" s="32" t="s">
        <v>168</v>
      </c>
      <c r="X1" s="22" t="s">
        <v>169</v>
      </c>
      <c r="Z1" s="21" t="s">
        <v>170</v>
      </c>
    </row>
    <row r="2" spans="1:29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49.535719634450501</v>
      </c>
      <c r="G2" s="13">
        <f t="shared" ref="G2:G27" si="1">Q2/R2*60</f>
        <v>48.195480063384778</v>
      </c>
      <c r="H2" s="41">
        <f t="shared" ref="H2:H27" si="2">(F2-G2)/G2*100</f>
        <v>2.7808407952428182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33.914920635000001</v>
      </c>
      <c r="N2" s="54"/>
      <c r="O2" s="11" t="s">
        <v>37</v>
      </c>
      <c r="P2" s="19">
        <v>136.5</v>
      </c>
      <c r="Q2" s="19">
        <f>P2*2</f>
        <v>273</v>
      </c>
      <c r="R2" s="32">
        <f t="shared" ref="R2:R27" si="4">Z2</f>
        <v>339.86589569099999</v>
      </c>
      <c r="T2" s="11" t="s">
        <v>92</v>
      </c>
      <c r="U2" s="64">
        <v>3.838548753</v>
      </c>
      <c r="V2" s="32">
        <f>U3-U2</f>
        <v>33.914920635000001</v>
      </c>
      <c r="W2" s="22">
        <v>1</v>
      </c>
      <c r="X2" s="32">
        <f>U4-U2</f>
        <v>339.86589569099999</v>
      </c>
      <c r="Y2" s="22">
        <v>1</v>
      </c>
      <c r="Z2" s="32">
        <f>X2</f>
        <v>339.86589569099999</v>
      </c>
      <c r="AA2" s="21">
        <v>1</v>
      </c>
      <c r="AC2" s="65"/>
    </row>
    <row r="3" spans="1:29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72.424604360050964</v>
      </c>
      <c r="G3" s="13">
        <f t="shared" si="1"/>
        <v>63.220863427773509</v>
      </c>
      <c r="H3" s="41">
        <f t="shared" si="2"/>
        <v>14.558075346111401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36.451700679999988</v>
      </c>
      <c r="N3" s="54"/>
      <c r="O3" s="11" t="s">
        <v>32</v>
      </c>
      <c r="P3" s="23">
        <v>50.916699999999999</v>
      </c>
      <c r="Q3" s="19">
        <f>P3*2</f>
        <v>101.8334</v>
      </c>
      <c r="R3" s="32">
        <f t="shared" si="4"/>
        <v>96.645374148999963</v>
      </c>
      <c r="T3" s="11" t="s">
        <v>93</v>
      </c>
      <c r="U3" s="64">
        <v>37.753469387999999</v>
      </c>
      <c r="V3" s="32">
        <f>U6-U5</f>
        <v>36.451700679999988</v>
      </c>
      <c r="W3" s="22">
        <v>2</v>
      </c>
      <c r="X3" s="32">
        <f>U7-U5</f>
        <v>96.645374148999963</v>
      </c>
      <c r="Y3" s="22">
        <v>2</v>
      </c>
      <c r="Z3" s="32">
        <f t="shared" ref="Z3:Z11" si="5">X3</f>
        <v>96.645374148999963</v>
      </c>
      <c r="AA3" s="21">
        <v>2</v>
      </c>
      <c r="AC3" s="65"/>
    </row>
    <row r="4" spans="1:29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49.041944135903698</v>
      </c>
      <c r="G4" s="13">
        <f t="shared" si="1"/>
        <v>50.36425550553016</v>
      </c>
      <c r="H4" s="37">
        <f t="shared" si="2"/>
        <v>-2.625495713882374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39.761882085999957</v>
      </c>
      <c r="N4" s="11"/>
      <c r="O4" s="11" t="s">
        <v>39</v>
      </c>
      <c r="P4" s="19">
        <v>54.75</v>
      </c>
      <c r="Q4" s="19">
        <f>P4*2</f>
        <v>109.5</v>
      </c>
      <c r="R4" s="32">
        <f t="shared" si="4"/>
        <v>130.44965986400001</v>
      </c>
      <c r="T4" s="11" t="s">
        <v>94</v>
      </c>
      <c r="U4" s="64">
        <v>343.70444444399999</v>
      </c>
      <c r="V4" s="32">
        <f>U9-U8</f>
        <v>39.761882085999957</v>
      </c>
      <c r="W4" s="22">
        <v>3</v>
      </c>
      <c r="X4" s="32">
        <f>U10-U8</f>
        <v>130.44965986400001</v>
      </c>
      <c r="Y4" s="22">
        <v>3</v>
      </c>
      <c r="Z4" s="32">
        <f t="shared" si="5"/>
        <v>130.44965986400001</v>
      </c>
      <c r="AA4" s="21">
        <v>3</v>
      </c>
      <c r="AC4" s="65"/>
    </row>
    <row r="5" spans="1:29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171.7923216961168</v>
      </c>
      <c r="G5" s="13">
        <f t="shared" si="1"/>
        <v>157.84133447144194</v>
      </c>
      <c r="H5" s="37">
        <f t="shared" si="2"/>
        <v>8.8386145944546595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30.734784580999985</v>
      </c>
      <c r="N5" s="11"/>
      <c r="O5" s="11" t="s">
        <v>37</v>
      </c>
      <c r="P5" s="19">
        <v>109</v>
      </c>
      <c r="Q5" s="19">
        <f>P5*4</f>
        <v>436</v>
      </c>
      <c r="R5" s="32">
        <f t="shared" si="4"/>
        <v>165.73605442199994</v>
      </c>
      <c r="T5" s="11" t="s">
        <v>95</v>
      </c>
      <c r="U5" s="64">
        <v>350.04081632700002</v>
      </c>
      <c r="V5" s="32">
        <f>U12-U11</f>
        <v>30.734784580999985</v>
      </c>
      <c r="W5" s="22">
        <v>4</v>
      </c>
      <c r="X5" s="32">
        <f>U13-U11</f>
        <v>165.73605442199994</v>
      </c>
      <c r="Y5" s="22">
        <v>4</v>
      </c>
      <c r="Z5" s="32">
        <f t="shared" si="5"/>
        <v>165.73605442199994</v>
      </c>
      <c r="AA5" s="21">
        <v>4</v>
      </c>
      <c r="AC5" s="65"/>
    </row>
    <row r="6" spans="1:29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51.878460951514242</v>
      </c>
      <c r="G6" s="13">
        <f t="shared" si="1"/>
        <v>52.639380745163102</v>
      </c>
      <c r="H6" s="37">
        <f t="shared" si="2"/>
        <v>-1.4455333305165807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79.80190476100006</v>
      </c>
      <c r="N6" s="54"/>
      <c r="O6" s="11" t="s">
        <v>37</v>
      </c>
      <c r="P6" s="19">
        <v>82</v>
      </c>
      <c r="Q6" s="19">
        <f>P6*3</f>
        <v>246</v>
      </c>
      <c r="R6" s="32">
        <f t="shared" si="4"/>
        <v>280.39843537400009</v>
      </c>
      <c r="T6" s="11" t="s">
        <v>96</v>
      </c>
      <c r="U6" s="64">
        <v>386.492517007</v>
      </c>
      <c r="V6" s="32">
        <f>U15-U14</f>
        <v>79.80190476100006</v>
      </c>
      <c r="W6" s="22">
        <v>5</v>
      </c>
      <c r="X6" s="32">
        <f>U16-U14</f>
        <v>280.39843537400009</v>
      </c>
      <c r="Y6" s="22">
        <v>5</v>
      </c>
      <c r="Z6" s="32">
        <f t="shared" si="5"/>
        <v>280.39843537400009</v>
      </c>
      <c r="AA6" s="21">
        <v>5</v>
      </c>
      <c r="AC6" s="65"/>
    </row>
    <row r="7" spans="1:29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46.467038904890607</v>
      </c>
      <c r="G7" s="25">
        <f t="shared" si="1"/>
        <v>44.656787441715203</v>
      </c>
      <c r="H7" s="37">
        <f t="shared" si="2"/>
        <v>4.0536983667669659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50.358276644000171</v>
      </c>
      <c r="N7" s="54"/>
      <c r="O7" s="11" t="s">
        <v>37</v>
      </c>
      <c r="P7" s="19">
        <v>60</v>
      </c>
      <c r="Q7" s="19">
        <f>P7*3</f>
        <v>180</v>
      </c>
      <c r="R7" s="32">
        <f t="shared" si="4"/>
        <v>241.84453514699999</v>
      </c>
      <c r="T7" s="11" t="s">
        <v>97</v>
      </c>
      <c r="U7" s="64">
        <v>446.68619047599998</v>
      </c>
      <c r="V7" s="32">
        <f>U18-U17</f>
        <v>50.358276644000171</v>
      </c>
      <c r="W7" s="22">
        <v>6</v>
      </c>
      <c r="X7" s="32">
        <f>U19-U17</f>
        <v>241.84453514699999</v>
      </c>
      <c r="Y7" s="22">
        <v>6</v>
      </c>
      <c r="Z7" s="32">
        <f t="shared" si="5"/>
        <v>241.84453514699999</v>
      </c>
      <c r="AA7" s="21">
        <v>6</v>
      </c>
      <c r="AC7" s="65"/>
    </row>
    <row r="8" spans="1:29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47.630362465868991</v>
      </c>
      <c r="G8" s="25">
        <f t="shared" si="1"/>
        <v>47.185870939791108</v>
      </c>
      <c r="H8" s="37">
        <f t="shared" si="2"/>
        <v>0.94200131782043672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50.388027211000008</v>
      </c>
      <c r="N8" s="54"/>
      <c r="O8" s="11" t="s">
        <v>37</v>
      </c>
      <c r="P8" s="19">
        <v>74</v>
      </c>
      <c r="Q8" s="19">
        <f>P8*2</f>
        <v>148</v>
      </c>
      <c r="R8" s="32">
        <f t="shared" si="4"/>
        <v>188.19192743799999</v>
      </c>
      <c r="T8" s="11" t="s">
        <v>98</v>
      </c>
      <c r="U8" s="64">
        <v>453.65079365100001</v>
      </c>
      <c r="V8" s="32">
        <f>U21-U20</f>
        <v>50.388027211000008</v>
      </c>
      <c r="W8" s="22">
        <v>7</v>
      </c>
      <c r="X8" s="32">
        <f>U22-U20</f>
        <v>188.19192743799999</v>
      </c>
      <c r="Y8" s="22">
        <v>7</v>
      </c>
      <c r="Z8" s="32">
        <f t="shared" si="5"/>
        <v>188.19192743799999</v>
      </c>
      <c r="AA8" s="21">
        <v>7</v>
      </c>
      <c r="AC8" s="65"/>
    </row>
    <row r="9" spans="1:29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131.0925684479966</v>
      </c>
      <c r="G9" s="25">
        <f t="shared" si="1"/>
        <v>111.69319842810773</v>
      </c>
      <c r="H9" s="41">
        <f t="shared" si="2"/>
        <v>17.368443462003132</v>
      </c>
      <c r="I9" s="13"/>
      <c r="J9" s="11" t="s">
        <v>37</v>
      </c>
      <c r="K9" s="11" t="s">
        <v>40</v>
      </c>
      <c r="L9" s="19">
        <v>76</v>
      </c>
      <c r="M9" s="32">
        <f t="shared" si="3"/>
        <v>34.784580498999958</v>
      </c>
      <c r="N9" s="11"/>
      <c r="O9" s="11" t="s">
        <v>37</v>
      </c>
      <c r="P9" s="19">
        <v>69</v>
      </c>
      <c r="Q9" s="19">
        <f>P9*3</f>
        <v>207</v>
      </c>
      <c r="R9" s="32">
        <f t="shared" si="4"/>
        <v>111.19746031799991</v>
      </c>
      <c r="T9" s="11" t="s">
        <v>99</v>
      </c>
      <c r="U9" s="64">
        <v>493.41267573699997</v>
      </c>
      <c r="V9" s="32">
        <f>U24-U23</f>
        <v>34.784580498999958</v>
      </c>
      <c r="W9" s="22">
        <v>8</v>
      </c>
      <c r="X9" s="32">
        <f>U25-U23</f>
        <v>111.19746031799991</v>
      </c>
      <c r="Y9" s="22">
        <v>8</v>
      </c>
      <c r="Z9" s="32">
        <f t="shared" si="5"/>
        <v>111.19746031799991</v>
      </c>
      <c r="AA9" s="21">
        <v>8</v>
      </c>
      <c r="AC9" s="65"/>
    </row>
    <row r="10" spans="1:29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53.211791635453487</v>
      </c>
      <c r="G10" s="25">
        <f t="shared" si="1"/>
        <v>49.770985866178329</v>
      </c>
      <c r="H10" s="37">
        <f t="shared" si="2"/>
        <v>6.9132762982164353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43.975215418999824</v>
      </c>
      <c r="N10" s="54"/>
      <c r="O10" s="11" t="s">
        <v>41</v>
      </c>
      <c r="P10" s="19">
        <v>43</v>
      </c>
      <c r="Q10" s="19">
        <f>P10*3</f>
        <v>129</v>
      </c>
      <c r="R10" s="32">
        <f t="shared" si="4"/>
        <v>155.51229024899999</v>
      </c>
      <c r="T10" s="11" t="s">
        <v>100</v>
      </c>
      <c r="U10" s="64">
        <v>584.10045351500003</v>
      </c>
      <c r="V10" s="32">
        <f>U27-U26</f>
        <v>43.975215418999824</v>
      </c>
      <c r="W10" s="22">
        <v>9</v>
      </c>
      <c r="X10" s="32">
        <f>U28-U26</f>
        <v>155.51229024899999</v>
      </c>
      <c r="Y10" s="22">
        <v>9</v>
      </c>
      <c r="Z10" s="32">
        <f t="shared" si="5"/>
        <v>155.51229024899999</v>
      </c>
      <c r="AA10" s="21">
        <v>9</v>
      </c>
      <c r="AC10" s="65"/>
    </row>
    <row r="11" spans="1:29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44.051333764647467</v>
      </c>
      <c r="G11" s="25">
        <f t="shared" si="1"/>
        <v>44.080635223435543</v>
      </c>
      <c r="H11" s="37">
        <f t="shared" si="2"/>
        <v>-6.6472405943229354E-2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38.137324262999982</v>
      </c>
      <c r="N11" s="11"/>
      <c r="O11" s="11" t="s">
        <v>37</v>
      </c>
      <c r="P11" s="19">
        <v>67</v>
      </c>
      <c r="Q11" s="19">
        <f t="shared" ref="Q11:Q16" si="6">P11*2</f>
        <v>134</v>
      </c>
      <c r="R11" s="32">
        <f t="shared" si="4"/>
        <v>182.39301587299997</v>
      </c>
      <c r="T11" s="11" t="s">
        <v>101</v>
      </c>
      <c r="U11" s="64">
        <v>590.15619047600001</v>
      </c>
      <c r="V11" s="32">
        <f>U30-U29</f>
        <v>38.137324262999982</v>
      </c>
      <c r="W11" s="22">
        <v>10</v>
      </c>
      <c r="X11" s="32">
        <f>U31-U29</f>
        <v>182.39301587299997</v>
      </c>
      <c r="Y11" s="22">
        <v>10</v>
      </c>
      <c r="Z11" s="32">
        <f t="shared" si="5"/>
        <v>182.39301587299997</v>
      </c>
      <c r="AA11" s="21">
        <v>10</v>
      </c>
      <c r="AC11" s="65"/>
    </row>
    <row r="12" spans="1:29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56.896233949211982</v>
      </c>
      <c r="G12" s="25">
        <f t="shared" si="1"/>
        <v>53.964299034948155</v>
      </c>
      <c r="H12" s="37">
        <f t="shared" si="2"/>
        <v>5.4331010810778038</v>
      </c>
      <c r="I12" s="18"/>
      <c r="J12" s="11" t="s">
        <v>32</v>
      </c>
      <c r="K12" s="39" t="s">
        <v>172</v>
      </c>
      <c r="L12" s="19">
        <v>28</v>
      </c>
      <c r="M12" s="32">
        <f t="shared" si="3"/>
        <v>29.527437641999995</v>
      </c>
      <c r="N12" s="21"/>
      <c r="O12" s="11" t="s">
        <v>32</v>
      </c>
      <c r="P12" s="19">
        <v>28.833333</v>
      </c>
      <c r="Q12" s="19">
        <f t="shared" si="6"/>
        <v>57.666665999999999</v>
      </c>
      <c r="R12" s="32">
        <f t="shared" si="4"/>
        <v>64.116462584999908</v>
      </c>
      <c r="T12" s="11" t="s">
        <v>102</v>
      </c>
      <c r="U12" s="64">
        <v>620.89097505699999</v>
      </c>
      <c r="V12" s="32">
        <f>U33-U32</f>
        <v>29.527437641999995</v>
      </c>
      <c r="W12" s="22" t="s">
        <v>68</v>
      </c>
      <c r="X12" s="32">
        <f>U38-U32</f>
        <v>230.10539682599983</v>
      </c>
      <c r="Y12" s="22">
        <v>11</v>
      </c>
      <c r="Z12" s="32">
        <f>V12+X30</f>
        <v>64.116462584999908</v>
      </c>
      <c r="AA12" s="21" t="s">
        <v>68</v>
      </c>
      <c r="AC12" s="65"/>
    </row>
    <row r="13" spans="1:29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71.003528794315685</v>
      </c>
      <c r="G13" s="25">
        <f t="shared" si="1"/>
        <v>71.244878081737568</v>
      </c>
      <c r="H13" s="37">
        <f t="shared" si="2"/>
        <v>-0.33876019430475957</v>
      </c>
      <c r="I13" s="18"/>
      <c r="J13" s="11" t="s">
        <v>32</v>
      </c>
      <c r="K13" s="39" t="s">
        <v>174</v>
      </c>
      <c r="L13" s="19">
        <v>24.3333333</v>
      </c>
      <c r="M13" s="32">
        <f t="shared" si="3"/>
        <v>20.56235827699993</v>
      </c>
      <c r="N13" s="21"/>
      <c r="O13" s="11" t="s">
        <v>32</v>
      </c>
      <c r="P13" s="19">
        <v>24.33333</v>
      </c>
      <c r="Q13" s="19">
        <f t="shared" si="6"/>
        <v>48.66666</v>
      </c>
      <c r="R13" s="32">
        <f t="shared" si="4"/>
        <v>40.985396825999942</v>
      </c>
      <c r="T13" s="11" t="s">
        <v>103</v>
      </c>
      <c r="U13" s="64">
        <v>755.89224489799994</v>
      </c>
      <c r="V13" s="32">
        <f>U34-U33</f>
        <v>20.56235827699993</v>
      </c>
      <c r="W13" s="22" t="s">
        <v>42</v>
      </c>
      <c r="X13" s="32">
        <f>U41-U39</f>
        <v>156.00229025000044</v>
      </c>
      <c r="Y13" s="22">
        <v>12</v>
      </c>
      <c r="Z13" s="32">
        <f>V13+X31</f>
        <v>40.985396825999942</v>
      </c>
      <c r="AA13" s="21" t="s">
        <v>42</v>
      </c>
      <c r="AC13" s="65"/>
    </row>
    <row r="14" spans="1:29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36.093244492274025</v>
      </c>
      <c r="G14" s="25">
        <f t="shared" si="1"/>
        <v>33.599049169755858</v>
      </c>
      <c r="H14" s="37">
        <f t="shared" si="2"/>
        <v>7.4234104361599416</v>
      </c>
      <c r="I14" s="18"/>
      <c r="J14" s="11" t="s">
        <v>37</v>
      </c>
      <c r="K14" s="39" t="s">
        <v>173</v>
      </c>
      <c r="L14" s="19">
        <v>34</v>
      </c>
      <c r="M14" s="32">
        <f t="shared" si="3"/>
        <v>56.520272109000189</v>
      </c>
      <c r="N14" s="21"/>
      <c r="O14" s="11" t="s">
        <v>37</v>
      </c>
      <c r="P14" s="19">
        <v>35</v>
      </c>
      <c r="Q14" s="19">
        <f t="shared" si="6"/>
        <v>70</v>
      </c>
      <c r="R14" s="32">
        <f t="shared" si="4"/>
        <v>125.00353741499998</v>
      </c>
      <c r="T14" s="11" t="s">
        <v>104</v>
      </c>
      <c r="U14" s="64">
        <v>762.91555555599996</v>
      </c>
      <c r="V14" s="32">
        <f>U35-U34</f>
        <v>56.520272109000189</v>
      </c>
      <c r="W14" s="22" t="s">
        <v>43</v>
      </c>
      <c r="X14" s="32">
        <f>U44-U42</f>
        <v>124.05938775499999</v>
      </c>
      <c r="Y14" s="22">
        <v>13</v>
      </c>
      <c r="Z14" s="32">
        <f>V14+X32</f>
        <v>125.00353741499998</v>
      </c>
      <c r="AA14" s="21" t="s">
        <v>43</v>
      </c>
      <c r="AC14" s="65"/>
    </row>
    <row r="15" spans="1:29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40.894694793294128</v>
      </c>
      <c r="G15" s="25">
        <f t="shared" si="1"/>
        <v>36.922534860028975</v>
      </c>
      <c r="H15" s="41">
        <f t="shared" si="2"/>
        <v>10.758091090775226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38.146757370000159</v>
      </c>
      <c r="N15" s="58"/>
      <c r="O15" s="11" t="s">
        <v>37</v>
      </c>
      <c r="P15" s="19">
        <v>48</v>
      </c>
      <c r="Q15" s="19">
        <f t="shared" si="6"/>
        <v>96</v>
      </c>
      <c r="R15" s="32">
        <f t="shared" si="4"/>
        <v>156.00229025000044</v>
      </c>
      <c r="T15" s="11" t="s">
        <v>105</v>
      </c>
      <c r="U15" s="64">
        <v>842.71746031700002</v>
      </c>
      <c r="V15" s="32">
        <f>U40-U39</f>
        <v>38.146757370000159</v>
      </c>
      <c r="W15" s="22">
        <v>12</v>
      </c>
      <c r="X15" s="32">
        <f>U47-U45</f>
        <v>183.75718820800012</v>
      </c>
      <c r="Y15" s="22">
        <v>14</v>
      </c>
      <c r="Z15" s="32">
        <f t="shared" ref="Z15:Z27" si="7">X13</f>
        <v>156.00229025000044</v>
      </c>
      <c r="AA15" s="21">
        <v>12</v>
      </c>
      <c r="AC15" s="65"/>
    </row>
    <row r="16" spans="1:29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97.206072144575671</v>
      </c>
      <c r="G16" s="25">
        <f t="shared" si="1"/>
        <v>90.279310600165388</v>
      </c>
      <c r="H16" s="37">
        <f t="shared" si="2"/>
        <v>7.6725902073930916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28.393287981999947</v>
      </c>
      <c r="N16" s="58"/>
      <c r="O16" s="11" t="s">
        <v>32</v>
      </c>
      <c r="P16" s="19">
        <v>93.333299999999994</v>
      </c>
      <c r="Q16" s="19">
        <f t="shared" si="6"/>
        <v>186.66659999999999</v>
      </c>
      <c r="R16" s="32">
        <f t="shared" si="4"/>
        <v>124.05938775499999</v>
      </c>
      <c r="T16" s="11" t="s">
        <v>106</v>
      </c>
      <c r="U16" s="64">
        <v>1043.31399093</v>
      </c>
      <c r="V16" s="32">
        <f>U43-U42</f>
        <v>28.393287981999947</v>
      </c>
      <c r="W16" s="22">
        <v>13</v>
      </c>
      <c r="X16" s="32">
        <f>U50-U48</f>
        <v>109.83260771000005</v>
      </c>
      <c r="Y16" s="22">
        <v>15</v>
      </c>
      <c r="Z16" s="32">
        <f t="shared" si="7"/>
        <v>124.05938775499999</v>
      </c>
      <c r="AA16" s="21">
        <v>13</v>
      </c>
      <c r="AC16" s="65"/>
    </row>
    <row r="17" spans="1:29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44.207976339841451</v>
      </c>
      <c r="G17" s="13">
        <f t="shared" si="1"/>
        <v>42.855466372755217</v>
      </c>
      <c r="H17" s="37">
        <f t="shared" si="2"/>
        <v>3.155980045397603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53.270929705000071</v>
      </c>
      <c r="N17" s="58"/>
      <c r="O17" s="11" t="s">
        <v>37</v>
      </c>
      <c r="P17" s="19">
        <v>43.75</v>
      </c>
      <c r="Q17" s="19">
        <f>P17*3</f>
        <v>131.25</v>
      </c>
      <c r="R17" s="32">
        <f t="shared" si="4"/>
        <v>183.75718820800012</v>
      </c>
      <c r="T17" s="11" t="s">
        <v>107</v>
      </c>
      <c r="U17" s="64">
        <v>1051.3763265309999</v>
      </c>
      <c r="V17" s="32">
        <f>U46-U45</f>
        <v>53.270929705000071</v>
      </c>
      <c r="W17" s="22">
        <v>14</v>
      </c>
      <c r="X17" s="32">
        <f>U53-U51</f>
        <v>113.39623582800004</v>
      </c>
      <c r="Y17" s="22">
        <v>16</v>
      </c>
      <c r="Z17" s="32">
        <f t="shared" si="7"/>
        <v>183.75718820800012</v>
      </c>
      <c r="AA17" s="21">
        <v>14</v>
      </c>
      <c r="AC17" s="65"/>
    </row>
    <row r="18" spans="1:29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50.326073394267894</v>
      </c>
      <c r="G18" s="13">
        <f t="shared" si="1"/>
        <v>46.980583522375859</v>
      </c>
      <c r="H18" s="37">
        <f t="shared" si="2"/>
        <v>7.1210053623507008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29.805623583000397</v>
      </c>
      <c r="N18" s="58"/>
      <c r="O18" s="11" t="s">
        <v>37</v>
      </c>
      <c r="P18" s="19">
        <v>43</v>
      </c>
      <c r="Q18" s="19">
        <f>P18*2</f>
        <v>86</v>
      </c>
      <c r="R18" s="32">
        <f t="shared" si="4"/>
        <v>109.83260771000005</v>
      </c>
      <c r="T18" s="11" t="s">
        <v>108</v>
      </c>
      <c r="U18" s="64">
        <v>1101.7346031750001</v>
      </c>
      <c r="V18" s="32">
        <f>U49-U48</f>
        <v>29.805623583000397</v>
      </c>
      <c r="W18" s="22">
        <v>15</v>
      </c>
      <c r="X18" s="32">
        <f>U56-U54</f>
        <v>168.38344671200002</v>
      </c>
      <c r="Y18" s="22">
        <v>17</v>
      </c>
      <c r="Z18" s="32">
        <f t="shared" si="7"/>
        <v>109.83260771000005</v>
      </c>
      <c r="AA18" s="21">
        <v>15</v>
      </c>
      <c r="AC18" s="65"/>
    </row>
    <row r="19" spans="1:29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89.51916089581907</v>
      </c>
      <c r="G19" s="25">
        <f t="shared" si="1"/>
        <v>74.870104267637728</v>
      </c>
      <c r="H19" s="41">
        <f t="shared" si="2"/>
        <v>19.565962638191934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24.464036281000062</v>
      </c>
      <c r="N19" s="58"/>
      <c r="O19" s="11" t="s">
        <v>37</v>
      </c>
      <c r="P19" s="19">
        <v>47.166600000000003</v>
      </c>
      <c r="Q19" s="19">
        <f>P19*3</f>
        <v>141.49979999999999</v>
      </c>
      <c r="R19" s="32">
        <f t="shared" si="4"/>
        <v>113.39623582800004</v>
      </c>
      <c r="T19" s="11" t="s">
        <v>109</v>
      </c>
      <c r="U19" s="64">
        <v>1293.2208616779999</v>
      </c>
      <c r="V19" s="32">
        <f>U52-U51</f>
        <v>24.464036281000062</v>
      </c>
      <c r="W19" s="22">
        <v>16</v>
      </c>
      <c r="X19" s="32">
        <f>U59-U57</f>
        <v>43.703514738999729</v>
      </c>
      <c r="Y19" s="22">
        <v>18</v>
      </c>
      <c r="Z19" s="32">
        <f t="shared" si="7"/>
        <v>113.39623582800004</v>
      </c>
      <c r="AA19" s="21">
        <v>16</v>
      </c>
      <c r="AC19" s="65"/>
    </row>
    <row r="20" spans="1:29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74.662302429443656</v>
      </c>
      <c r="G20" s="25">
        <f t="shared" si="1"/>
        <v>69.840594367414795</v>
      </c>
      <c r="H20" s="37">
        <f t="shared" si="2"/>
        <v>6.9038760418661376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45.002630385999964</v>
      </c>
      <c r="N20" s="58"/>
      <c r="O20" s="11" t="s">
        <v>32</v>
      </c>
      <c r="P20" s="19">
        <v>49</v>
      </c>
      <c r="Q20" s="19">
        <f>P20*4</f>
        <v>196</v>
      </c>
      <c r="R20" s="32">
        <f t="shared" si="4"/>
        <v>168.38344671200002</v>
      </c>
      <c r="T20" s="11" t="s">
        <v>110</v>
      </c>
      <c r="U20" s="64">
        <v>1300.102675737</v>
      </c>
      <c r="V20" s="32">
        <f>U55-U54</f>
        <v>45.002630385999964</v>
      </c>
      <c r="W20" s="22">
        <v>17</v>
      </c>
      <c r="X20" s="32">
        <f>U62-U60</f>
        <v>74.573061224999947</v>
      </c>
      <c r="Y20" s="22">
        <v>19</v>
      </c>
      <c r="Z20" s="32">
        <f t="shared" si="7"/>
        <v>168.38344671200002</v>
      </c>
      <c r="AA20" s="21">
        <v>17</v>
      </c>
      <c r="AC20" s="65"/>
    </row>
    <row r="21" spans="1:29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107.03870759774551</v>
      </c>
      <c r="G21" s="25">
        <f t="shared" si="1"/>
        <v>102.96654689844276</v>
      </c>
      <c r="H21" s="37">
        <f t="shared" si="2"/>
        <v>3.9548385587011881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19.058526076999897</v>
      </c>
      <c r="N21" s="58"/>
      <c r="O21" s="11" t="s">
        <v>37</v>
      </c>
      <c r="P21" s="19">
        <v>18.75</v>
      </c>
      <c r="Q21" s="19">
        <f>P21*4</f>
        <v>75</v>
      </c>
      <c r="R21" s="32">
        <f t="shared" si="4"/>
        <v>43.703514738999729</v>
      </c>
      <c r="T21" s="11" t="s">
        <v>111</v>
      </c>
      <c r="U21" s="64">
        <v>1350.490702948</v>
      </c>
      <c r="V21" s="32">
        <f>U58-U57</f>
        <v>19.058526076999897</v>
      </c>
      <c r="W21" s="22">
        <v>18</v>
      </c>
      <c r="X21" s="32">
        <f>U65-U63</f>
        <v>233.63918367299993</v>
      </c>
      <c r="Y21" s="22">
        <v>20</v>
      </c>
      <c r="Z21" s="32">
        <f t="shared" si="7"/>
        <v>43.703514738999729</v>
      </c>
      <c r="AA21" s="21">
        <v>18</v>
      </c>
      <c r="AC21" s="65"/>
    </row>
    <row r="22" spans="1:29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76.267679107943792</v>
      </c>
      <c r="G22" s="13">
        <f t="shared" si="1"/>
        <v>69.462134380819151</v>
      </c>
      <c r="H22" s="37">
        <f t="shared" si="2"/>
        <v>9.7974886429690287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30.156916100000217</v>
      </c>
      <c r="N22" s="58"/>
      <c r="O22" s="11" t="s">
        <v>32</v>
      </c>
      <c r="P22" s="19">
        <v>43.166699999999999</v>
      </c>
      <c r="Q22" s="19">
        <f>P22*2</f>
        <v>86.333399999999997</v>
      </c>
      <c r="R22" s="32">
        <f t="shared" si="4"/>
        <v>74.573061224999947</v>
      </c>
      <c r="T22" s="11" t="s">
        <v>112</v>
      </c>
      <c r="U22" s="64">
        <v>1488.294603175</v>
      </c>
      <c r="V22" s="32">
        <f>U61-U60</f>
        <v>30.156916100000217</v>
      </c>
      <c r="W22" s="22">
        <v>19</v>
      </c>
      <c r="X22" s="32">
        <f>U68-U66</f>
        <v>231.52907029500011</v>
      </c>
      <c r="Y22" s="22">
        <v>21</v>
      </c>
      <c r="Z22" s="32">
        <f t="shared" si="7"/>
        <v>74.573061224999947</v>
      </c>
      <c r="AA22" s="21">
        <v>19</v>
      </c>
      <c r="AC22" s="65"/>
    </row>
    <row r="23" spans="1:29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45.161438147828719</v>
      </c>
      <c r="G23" s="13">
        <f t="shared" si="1"/>
        <v>42.758238763502732</v>
      </c>
      <c r="H23" s="37">
        <f t="shared" si="2"/>
        <v>5.6204358594332291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48.492698412999744</v>
      </c>
      <c r="N23" s="58"/>
      <c r="O23" s="11" t="s">
        <v>37</v>
      </c>
      <c r="P23" s="19">
        <v>83.25</v>
      </c>
      <c r="Q23" s="19">
        <f>P23*2</f>
        <v>166.5</v>
      </c>
      <c r="R23" s="32">
        <f t="shared" si="4"/>
        <v>233.63918367299993</v>
      </c>
      <c r="T23" s="11" t="s">
        <v>113</v>
      </c>
      <c r="U23" s="64">
        <v>1493.7803174600001</v>
      </c>
      <c r="V23" s="32">
        <f>U64-U63</f>
        <v>48.492698412999744</v>
      </c>
      <c r="W23" s="22">
        <v>20</v>
      </c>
      <c r="X23" s="32">
        <f>U71-U69</f>
        <v>74.856190475999938</v>
      </c>
      <c r="Y23" s="22">
        <v>22</v>
      </c>
      <c r="Z23" s="32">
        <f t="shared" si="7"/>
        <v>233.63918367299993</v>
      </c>
      <c r="AA23" s="21">
        <v>20</v>
      </c>
      <c r="AC23" s="65"/>
    </row>
    <row r="24" spans="1:29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32.636613488693754</v>
      </c>
      <c r="G24" s="13">
        <f t="shared" si="1"/>
        <v>32.134193734378194</v>
      </c>
      <c r="H24" s="37">
        <f t="shared" si="2"/>
        <v>1.5635050889048947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62.506485261000307</v>
      </c>
      <c r="N24" s="58"/>
      <c r="O24" s="11" t="s">
        <v>37</v>
      </c>
      <c r="P24" s="19">
        <v>31</v>
      </c>
      <c r="Q24" s="19">
        <f>P24*4</f>
        <v>124</v>
      </c>
      <c r="R24" s="32">
        <f t="shared" si="4"/>
        <v>231.52907029500011</v>
      </c>
      <c r="T24" s="11" t="s">
        <v>114</v>
      </c>
      <c r="U24" s="64">
        <v>1528.5648979590001</v>
      </c>
      <c r="V24" s="32">
        <f>U67-U66</f>
        <v>62.506485261000307</v>
      </c>
      <c r="W24" s="22">
        <v>21</v>
      </c>
      <c r="X24" s="32">
        <f>U74-U72</f>
        <v>163.02730158700024</v>
      </c>
      <c r="Y24" s="22">
        <v>23</v>
      </c>
      <c r="Z24" s="32">
        <f t="shared" si="7"/>
        <v>231.52907029500011</v>
      </c>
      <c r="AA24" s="21">
        <v>21</v>
      </c>
      <c r="AC24" s="65"/>
    </row>
    <row r="25" spans="1:29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108.13430090783054</v>
      </c>
      <c r="G25" s="13">
        <f t="shared" si="1"/>
        <v>102.59672514943607</v>
      </c>
      <c r="H25" s="37">
        <f t="shared" si="2"/>
        <v>5.3974196060632309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19.420294785000351</v>
      </c>
      <c r="N25" s="58"/>
      <c r="O25" s="11" t="s">
        <v>37</v>
      </c>
      <c r="P25" s="19">
        <v>64</v>
      </c>
      <c r="Q25" s="19">
        <f>P25*2</f>
        <v>128</v>
      </c>
      <c r="R25" s="32">
        <f t="shared" si="4"/>
        <v>74.856190475999938</v>
      </c>
      <c r="T25" s="11" t="s">
        <v>115</v>
      </c>
      <c r="U25" s="64">
        <v>1604.977777778</v>
      </c>
      <c r="V25" s="32">
        <f>U70-U69</f>
        <v>19.420294785000351</v>
      </c>
      <c r="W25" s="22">
        <v>22</v>
      </c>
      <c r="X25" s="32">
        <f>U77-U75</f>
        <v>208.52090703000022</v>
      </c>
      <c r="Y25" s="22">
        <v>24</v>
      </c>
      <c r="Z25" s="32">
        <f t="shared" si="7"/>
        <v>74.856190475999938</v>
      </c>
      <c r="AA25" s="21">
        <v>22</v>
      </c>
      <c r="AC25" s="65"/>
    </row>
    <row r="26" spans="1:29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37.543360737020741</v>
      </c>
      <c r="G26" s="13">
        <f t="shared" si="1"/>
        <v>35.147450422235956</v>
      </c>
      <c r="H26" s="37">
        <f t="shared" si="2"/>
        <v>6.8167400081714558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59.930702948000089</v>
      </c>
      <c r="N26" s="58"/>
      <c r="O26" s="11" t="s">
        <v>37</v>
      </c>
      <c r="P26" s="19">
        <v>31.833300000000001</v>
      </c>
      <c r="Q26" s="19">
        <f>P26*3</f>
        <v>95.499899999999997</v>
      </c>
      <c r="R26" s="32">
        <f t="shared" si="4"/>
        <v>163.02730158700024</v>
      </c>
      <c r="T26" s="11" t="s">
        <v>116</v>
      </c>
      <c r="U26" s="64">
        <v>1613.6126984130001</v>
      </c>
      <c r="V26" s="32">
        <f>U73-U72</f>
        <v>59.930702948000089</v>
      </c>
      <c r="W26" s="22">
        <v>23</v>
      </c>
      <c r="X26" s="2">
        <f>SUM(X2:X25)</f>
        <v>4007.6204308390002</v>
      </c>
      <c r="Z26" s="32">
        <f t="shared" si="7"/>
        <v>163.02730158700024</v>
      </c>
      <c r="AA26" s="21">
        <v>23</v>
      </c>
      <c r="AC26" s="65"/>
    </row>
    <row r="27" spans="1:29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54.779281865551958</v>
      </c>
      <c r="G27" s="13">
        <f t="shared" si="1"/>
        <v>52.656590441649527</v>
      </c>
      <c r="H27" s="37">
        <f t="shared" si="2"/>
        <v>4.0311980059830388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98.577414966000106</v>
      </c>
      <c r="N27" s="58"/>
      <c r="O27" s="11" t="s">
        <v>37</v>
      </c>
      <c r="P27" s="19">
        <v>61</v>
      </c>
      <c r="Q27" s="19">
        <f>P27*3</f>
        <v>183</v>
      </c>
      <c r="R27" s="32">
        <f t="shared" si="4"/>
        <v>208.52090703000022</v>
      </c>
      <c r="T27" s="11" t="s">
        <v>117</v>
      </c>
      <c r="U27" s="64">
        <v>1657.5879138319999</v>
      </c>
      <c r="V27" s="32">
        <f>U76-U75</f>
        <v>98.577414966000106</v>
      </c>
      <c r="W27" s="22">
        <v>24</v>
      </c>
      <c r="X27" s="32">
        <f t="shared" ref="X27:X32" si="8">U33-U32</f>
        <v>29.527437641999995</v>
      </c>
      <c r="Y27" s="22" t="s">
        <v>68</v>
      </c>
      <c r="Z27" s="32">
        <f t="shared" si="7"/>
        <v>208.52090703000022</v>
      </c>
      <c r="AA27" s="21">
        <v>24</v>
      </c>
      <c r="AC27" s="65"/>
    </row>
    <row r="28" spans="1:29" x14ac:dyDescent="0.3">
      <c r="T28" s="11" t="s">
        <v>118</v>
      </c>
      <c r="U28" s="64">
        <v>1769.1249886620001</v>
      </c>
      <c r="V28" s="32"/>
      <c r="X28" s="32">
        <f t="shared" si="8"/>
        <v>20.56235827699993</v>
      </c>
      <c r="Y28" s="22" t="s">
        <v>42</v>
      </c>
      <c r="Z28" s="21"/>
      <c r="AC28" s="65"/>
    </row>
    <row r="29" spans="1:29" x14ac:dyDescent="0.3">
      <c r="T29" s="11" t="s">
        <v>119</v>
      </c>
      <c r="U29" s="64">
        <v>1777.0448979590001</v>
      </c>
      <c r="V29" s="32"/>
      <c r="X29" s="32">
        <f t="shared" si="8"/>
        <v>56.520272109000189</v>
      </c>
      <c r="Y29" s="22" t="s">
        <v>43</v>
      </c>
      <c r="Z29" s="21"/>
      <c r="AC29" s="65"/>
    </row>
    <row r="30" spans="1:29" x14ac:dyDescent="0.3">
      <c r="T30" s="11" t="s">
        <v>120</v>
      </c>
      <c r="U30" s="64">
        <v>1815.1822222220001</v>
      </c>
      <c r="V30" s="32"/>
      <c r="X30" s="32">
        <f t="shared" si="8"/>
        <v>34.589024942999913</v>
      </c>
      <c r="Y30" s="22" t="s">
        <v>69</v>
      </c>
      <c r="Z30" s="21"/>
      <c r="AC30" s="65"/>
    </row>
    <row r="31" spans="1:29" x14ac:dyDescent="0.3">
      <c r="T31" s="11" t="s">
        <v>121</v>
      </c>
      <c r="U31" s="64">
        <v>1959.437913832</v>
      </c>
      <c r="V31" s="32"/>
      <c r="X31" s="32">
        <f t="shared" si="8"/>
        <v>20.423038549000012</v>
      </c>
      <c r="Y31" s="22" t="s">
        <v>70</v>
      </c>
      <c r="Z31" s="21"/>
      <c r="AC31" s="65"/>
    </row>
    <row r="32" spans="1:29" x14ac:dyDescent="0.3">
      <c r="T32" s="11" t="s">
        <v>122</v>
      </c>
      <c r="U32" s="64">
        <v>1967.9419501130001</v>
      </c>
      <c r="X32" s="32">
        <f t="shared" si="8"/>
        <v>68.483265305999794</v>
      </c>
      <c r="Y32" s="22" t="s">
        <v>71</v>
      </c>
      <c r="Z32" s="21"/>
      <c r="AC32" s="65"/>
    </row>
    <row r="33" spans="20:29" x14ac:dyDescent="0.3">
      <c r="T33" s="11" t="s">
        <v>123</v>
      </c>
      <c r="U33" s="64">
        <v>1997.4693877550001</v>
      </c>
      <c r="X33" s="32"/>
      <c r="Z33" s="21"/>
      <c r="AC33" s="65"/>
    </row>
    <row r="34" spans="20:29" x14ac:dyDescent="0.3">
      <c r="T34" s="11" t="s">
        <v>124</v>
      </c>
      <c r="U34" s="64">
        <v>2018.031746032</v>
      </c>
      <c r="X34" s="22"/>
      <c r="Z34" s="21"/>
      <c r="AC34" s="65"/>
    </row>
    <row r="35" spans="20:29" x14ac:dyDescent="0.3">
      <c r="T35" s="11" t="s">
        <v>125</v>
      </c>
      <c r="U35" s="64">
        <v>2074.5520181410002</v>
      </c>
      <c r="X35" s="22"/>
      <c r="Z35" s="21"/>
      <c r="AC35" s="65"/>
    </row>
    <row r="36" spans="20:29" x14ac:dyDescent="0.3">
      <c r="T36" s="11" t="s">
        <v>126</v>
      </c>
      <c r="U36" s="64">
        <v>2109.1410430840001</v>
      </c>
      <c r="X36" s="22"/>
      <c r="Z36" s="21"/>
      <c r="AC36" s="65"/>
    </row>
    <row r="37" spans="20:29" x14ac:dyDescent="0.3">
      <c r="T37" s="11" t="s">
        <v>127</v>
      </c>
      <c r="U37" s="64">
        <v>2129.5640816330001</v>
      </c>
      <c r="X37" s="22"/>
      <c r="Z37" s="21"/>
      <c r="AC37" s="65"/>
    </row>
    <row r="38" spans="20:29" x14ac:dyDescent="0.3">
      <c r="T38" s="11" t="s">
        <v>128</v>
      </c>
      <c r="U38" s="64">
        <v>2198.0473469389999</v>
      </c>
      <c r="X38" s="22"/>
      <c r="Z38" s="21"/>
      <c r="AC38" s="65"/>
    </row>
    <row r="39" spans="20:29" x14ac:dyDescent="0.3">
      <c r="T39" s="11" t="s">
        <v>129</v>
      </c>
      <c r="U39" s="64">
        <v>2207.3541950109998</v>
      </c>
      <c r="V39" s="32"/>
      <c r="X39" s="22"/>
      <c r="Z39" s="21"/>
      <c r="AC39" s="65"/>
    </row>
    <row r="40" spans="20:29" x14ac:dyDescent="0.3">
      <c r="T40" s="11" t="s">
        <v>130</v>
      </c>
      <c r="U40" s="64">
        <v>2245.5009523809999</v>
      </c>
      <c r="V40" s="32"/>
      <c r="X40" s="22"/>
      <c r="Z40" s="21"/>
      <c r="AC40" s="65"/>
    </row>
    <row r="41" spans="20:29" x14ac:dyDescent="0.3">
      <c r="T41" s="11" t="s">
        <v>131</v>
      </c>
      <c r="U41" s="64">
        <v>2363.3564852610002</v>
      </c>
      <c r="V41" s="32"/>
      <c r="X41" s="22"/>
      <c r="Z41" s="21"/>
      <c r="AC41" s="65"/>
    </row>
    <row r="42" spans="20:29" x14ac:dyDescent="0.3">
      <c r="T42" s="11" t="s">
        <v>132</v>
      </c>
      <c r="U42" s="64">
        <v>2378.3822222220001</v>
      </c>
      <c r="V42" s="32"/>
      <c r="X42" s="22"/>
      <c r="Z42" s="21"/>
      <c r="AC42" s="65"/>
    </row>
    <row r="43" spans="20:29" x14ac:dyDescent="0.3">
      <c r="T43" s="11" t="s">
        <v>133</v>
      </c>
      <c r="U43" s="64">
        <v>2406.7755102040001</v>
      </c>
      <c r="V43" s="32"/>
      <c r="X43" s="22"/>
      <c r="Z43" s="21"/>
      <c r="AC43" s="65"/>
    </row>
    <row r="44" spans="20:29" x14ac:dyDescent="0.3">
      <c r="T44" s="11" t="s">
        <v>134</v>
      </c>
      <c r="U44" s="64">
        <v>2502.4416099770001</v>
      </c>
      <c r="V44" s="32"/>
      <c r="X44" s="22"/>
      <c r="Z44" s="21"/>
      <c r="AC44" s="65"/>
    </row>
    <row r="45" spans="20:29" x14ac:dyDescent="0.3">
      <c r="T45" s="11" t="s">
        <v>135</v>
      </c>
      <c r="U45" s="64">
        <v>2511.743129252</v>
      </c>
      <c r="V45" s="32"/>
      <c r="X45" s="22"/>
      <c r="Z45" s="21"/>
      <c r="AC45" s="65"/>
    </row>
    <row r="46" spans="20:29" x14ac:dyDescent="0.3">
      <c r="T46" s="11" t="s">
        <v>136</v>
      </c>
      <c r="U46" s="64">
        <v>2565.0140589570001</v>
      </c>
      <c r="V46" s="32"/>
      <c r="X46" s="22"/>
      <c r="Z46" s="21"/>
      <c r="AC46" s="65"/>
    </row>
    <row r="47" spans="20:29" x14ac:dyDescent="0.3">
      <c r="T47" s="11" t="s">
        <v>137</v>
      </c>
      <c r="U47" s="64">
        <v>2695.5003174600001</v>
      </c>
      <c r="V47" s="32"/>
      <c r="X47" s="22"/>
      <c r="Z47" s="21"/>
      <c r="AC47" s="65"/>
    </row>
    <row r="48" spans="20:29" x14ac:dyDescent="0.3">
      <c r="T48" s="11" t="s">
        <v>138</v>
      </c>
      <c r="U48" s="64">
        <v>2700.9044897959998</v>
      </c>
      <c r="V48" s="32"/>
      <c r="X48" s="22"/>
      <c r="Z48" s="21"/>
      <c r="AC48" s="65"/>
    </row>
    <row r="49" spans="20:29" x14ac:dyDescent="0.3">
      <c r="T49" s="11" t="s">
        <v>139</v>
      </c>
      <c r="U49" s="64">
        <v>2730.7101133790002</v>
      </c>
      <c r="V49" s="32"/>
      <c r="X49" s="22"/>
      <c r="Z49" s="21"/>
      <c r="AC49" s="65"/>
    </row>
    <row r="50" spans="20:29" x14ac:dyDescent="0.3">
      <c r="T50" s="11" t="s">
        <v>140</v>
      </c>
      <c r="U50" s="64">
        <v>2810.7370975059998</v>
      </c>
      <c r="V50" s="32"/>
      <c r="X50" s="22"/>
      <c r="Z50" s="21"/>
      <c r="AC50" s="65"/>
    </row>
    <row r="51" spans="20:29" x14ac:dyDescent="0.3">
      <c r="T51" s="11" t="s">
        <v>141</v>
      </c>
      <c r="U51" s="64">
        <v>2816.8794557820002</v>
      </c>
      <c r="V51" s="32"/>
      <c r="X51" s="22"/>
      <c r="Z51" s="21"/>
      <c r="AC51" s="65"/>
    </row>
    <row r="52" spans="20:29" x14ac:dyDescent="0.3">
      <c r="T52" s="11" t="s">
        <v>142</v>
      </c>
      <c r="U52" s="64">
        <v>2841.3434920630002</v>
      </c>
      <c r="V52" s="32"/>
      <c r="X52" s="22"/>
      <c r="Z52" s="21"/>
      <c r="AC52" s="65"/>
    </row>
    <row r="53" spans="20:29" x14ac:dyDescent="0.3">
      <c r="T53" s="11" t="s">
        <v>143</v>
      </c>
      <c r="U53" s="64">
        <v>2930.2756916100002</v>
      </c>
      <c r="V53" s="32"/>
      <c r="X53" s="22"/>
      <c r="Z53" s="21"/>
      <c r="AC53" s="65"/>
    </row>
    <row r="54" spans="20:29" x14ac:dyDescent="0.3">
      <c r="T54" s="11" t="s">
        <v>144</v>
      </c>
      <c r="U54" s="64">
        <v>2939.1891156460001</v>
      </c>
      <c r="V54" s="32"/>
      <c r="X54" s="22"/>
      <c r="Z54" s="21"/>
      <c r="AC54" s="65"/>
    </row>
    <row r="55" spans="20:29" x14ac:dyDescent="0.3">
      <c r="T55" s="11" t="s">
        <v>145</v>
      </c>
      <c r="U55" s="64">
        <v>2984.1917460320001</v>
      </c>
      <c r="V55" s="32"/>
      <c r="X55" s="22"/>
      <c r="Z55" s="21"/>
      <c r="AC55" s="65"/>
    </row>
    <row r="56" spans="20:29" x14ac:dyDescent="0.3">
      <c r="T56" s="11" t="s">
        <v>146</v>
      </c>
      <c r="U56" s="64">
        <v>3107.5725623580001</v>
      </c>
      <c r="V56" s="32"/>
      <c r="X56" s="22"/>
      <c r="Z56" s="21"/>
      <c r="AC56" s="65"/>
    </row>
    <row r="57" spans="20:29" x14ac:dyDescent="0.3">
      <c r="T57" s="11" t="s">
        <v>147</v>
      </c>
      <c r="U57" s="64">
        <v>3113.0877097510001</v>
      </c>
      <c r="V57" s="32"/>
      <c r="X57" s="22"/>
      <c r="Z57" s="21"/>
      <c r="AC57" s="65"/>
    </row>
    <row r="58" spans="20:29" x14ac:dyDescent="0.3">
      <c r="T58" s="11" t="s">
        <v>148</v>
      </c>
      <c r="U58" s="64">
        <v>3132.146235828</v>
      </c>
      <c r="V58" s="32"/>
      <c r="X58" s="22"/>
      <c r="Z58" s="21"/>
      <c r="AC58" s="65"/>
    </row>
    <row r="59" spans="20:29" x14ac:dyDescent="0.3">
      <c r="T59" s="11" t="s">
        <v>149</v>
      </c>
      <c r="U59" s="64">
        <v>3156.7912244899999</v>
      </c>
      <c r="V59" s="32"/>
      <c r="X59" s="22"/>
      <c r="Z59" s="21"/>
      <c r="AC59" s="65"/>
    </row>
    <row r="60" spans="20:29" x14ac:dyDescent="0.3">
      <c r="T60" s="11" t="s">
        <v>150</v>
      </c>
      <c r="U60" s="64">
        <v>3163.2653061219999</v>
      </c>
      <c r="V60" s="32"/>
      <c r="X60" s="22"/>
      <c r="Z60" s="21"/>
      <c r="AC60" s="65"/>
    </row>
    <row r="61" spans="20:29" x14ac:dyDescent="0.3">
      <c r="T61" s="11" t="s">
        <v>151</v>
      </c>
      <c r="U61" s="64">
        <v>3193.4222222220001</v>
      </c>
      <c r="V61" s="32"/>
      <c r="X61" s="22"/>
      <c r="Z61" s="21"/>
      <c r="AC61" s="65"/>
    </row>
    <row r="62" spans="20:29" x14ac:dyDescent="0.3">
      <c r="T62" s="11" t="s">
        <v>152</v>
      </c>
      <c r="U62" s="64">
        <v>3237.8383673469998</v>
      </c>
      <c r="V62" s="32"/>
      <c r="X62" s="22"/>
      <c r="Z62" s="21"/>
      <c r="AC62" s="65"/>
    </row>
    <row r="63" spans="20:29" x14ac:dyDescent="0.3">
      <c r="T63" s="11" t="s">
        <v>153</v>
      </c>
      <c r="U63" s="64">
        <v>3247.1481179140001</v>
      </c>
      <c r="V63" s="32"/>
      <c r="X63" s="22"/>
      <c r="Z63" s="21"/>
      <c r="AC63" s="65"/>
    </row>
    <row r="64" spans="20:29" x14ac:dyDescent="0.3">
      <c r="T64" s="11" t="s">
        <v>154</v>
      </c>
      <c r="U64" s="64">
        <v>3295.6408163269998</v>
      </c>
      <c r="V64" s="32"/>
      <c r="X64" s="22"/>
      <c r="Z64" s="21"/>
      <c r="AC64" s="65"/>
    </row>
    <row r="65" spans="20:29" x14ac:dyDescent="0.3">
      <c r="T65" s="11" t="s">
        <v>155</v>
      </c>
      <c r="U65" s="64">
        <v>3480.787301587</v>
      </c>
      <c r="V65" s="32"/>
      <c r="X65" s="22"/>
      <c r="Z65" s="21"/>
      <c r="AC65" s="65"/>
    </row>
    <row r="66" spans="20:29" x14ac:dyDescent="0.3">
      <c r="T66" s="11" t="s">
        <v>156</v>
      </c>
      <c r="U66" s="64">
        <v>3491.2391836729998</v>
      </c>
      <c r="V66" s="32"/>
      <c r="X66" s="22"/>
      <c r="Z66" s="21"/>
      <c r="AC66" s="65"/>
    </row>
    <row r="67" spans="20:29" x14ac:dyDescent="0.3">
      <c r="T67" s="11" t="s">
        <v>157</v>
      </c>
      <c r="U67" s="64">
        <v>3553.7456689340002</v>
      </c>
      <c r="V67" s="32"/>
      <c r="X67" s="22"/>
      <c r="Z67" s="21"/>
      <c r="AC67" s="65"/>
    </row>
    <row r="68" spans="20:29" x14ac:dyDescent="0.3">
      <c r="T68" s="11" t="s">
        <v>158</v>
      </c>
      <c r="U68" s="64">
        <v>3722.768253968</v>
      </c>
      <c r="V68" s="32"/>
      <c r="X68" s="22"/>
      <c r="Z68" s="21"/>
      <c r="AC68" s="65"/>
    </row>
    <row r="69" spans="20:29" x14ac:dyDescent="0.3">
      <c r="T69" s="11" t="s">
        <v>159</v>
      </c>
      <c r="U69" s="64">
        <v>3728.5130158729999</v>
      </c>
      <c r="V69" s="32"/>
      <c r="X69" s="22"/>
      <c r="Z69" s="21"/>
      <c r="AC69" s="65"/>
    </row>
    <row r="70" spans="20:29" x14ac:dyDescent="0.3">
      <c r="T70" s="11" t="s">
        <v>160</v>
      </c>
      <c r="U70" s="64">
        <v>3747.9333106580002</v>
      </c>
      <c r="V70" s="32"/>
      <c r="X70" s="22"/>
      <c r="Z70" s="21"/>
      <c r="AC70" s="65"/>
    </row>
    <row r="71" spans="20:29" x14ac:dyDescent="0.3">
      <c r="T71" s="11" t="s">
        <v>161</v>
      </c>
      <c r="U71" s="64">
        <v>3803.3692063489998</v>
      </c>
      <c r="V71" s="32"/>
      <c r="X71" s="22"/>
      <c r="Z71" s="21"/>
      <c r="AC71" s="65"/>
    </row>
    <row r="72" spans="20:29" x14ac:dyDescent="0.3">
      <c r="T72" s="11" t="s">
        <v>162</v>
      </c>
      <c r="U72" s="64">
        <v>3812.3392290249999</v>
      </c>
      <c r="V72" s="32"/>
      <c r="X72" s="22"/>
      <c r="Z72" s="21"/>
      <c r="AC72" s="65"/>
    </row>
    <row r="73" spans="20:29" x14ac:dyDescent="0.3">
      <c r="T73" s="11" t="s">
        <v>163</v>
      </c>
      <c r="U73" s="64">
        <v>3872.269931973</v>
      </c>
      <c r="V73" s="32"/>
      <c r="X73" s="22"/>
      <c r="Z73" s="21"/>
      <c r="AC73" s="65"/>
    </row>
    <row r="74" spans="20:29" x14ac:dyDescent="0.3">
      <c r="T74" s="11" t="s">
        <v>164</v>
      </c>
      <c r="U74" s="64">
        <v>3975.3665306120001</v>
      </c>
      <c r="V74" s="32"/>
      <c r="X74" s="22"/>
      <c r="Z74" s="21"/>
      <c r="AC74" s="65"/>
    </row>
    <row r="75" spans="20:29" x14ac:dyDescent="0.3">
      <c r="T75" s="11" t="s">
        <v>165</v>
      </c>
      <c r="U75" s="64">
        <v>3987.1564625850001</v>
      </c>
      <c r="V75" s="32"/>
      <c r="X75" s="22"/>
      <c r="Z75" s="21"/>
      <c r="AC75" s="65"/>
    </row>
    <row r="76" spans="20:29" x14ac:dyDescent="0.3">
      <c r="T76" s="11" t="s">
        <v>166</v>
      </c>
      <c r="U76" s="64">
        <v>4085.7338775510002</v>
      </c>
      <c r="V76" s="32"/>
      <c r="X76" s="22"/>
      <c r="Z76" s="21"/>
      <c r="AC76" s="65"/>
    </row>
    <row r="77" spans="20:29" x14ac:dyDescent="0.3">
      <c r="T77" s="11" t="s">
        <v>167</v>
      </c>
      <c r="U77" s="64">
        <v>4195.6773696150003</v>
      </c>
      <c r="V77" s="32"/>
      <c r="Z77" s="21"/>
      <c r="AC77" s="65"/>
    </row>
    <row r="78" spans="20:29" x14ac:dyDescent="0.3">
      <c r="U78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Tabelle110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280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280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50.328239462650572</v>
      </c>
      <c r="G2" s="13">
        <f t="shared" ref="G2:G27" si="1">Q2/R2*60</f>
        <v>49.108356846502488</v>
      </c>
      <c r="H2" s="37">
        <f t="shared" ref="H2:H27" si="2">(F2-G2)/G2*100</f>
        <v>2.4840631910390707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33.380861678000002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333.54811791399999</v>
      </c>
      <c r="T2" s="11" t="s">
        <v>92</v>
      </c>
      <c r="U2" s="22">
        <v>2.7493877549999999</v>
      </c>
      <c r="V2" s="32">
        <f>U3-U2</f>
        <v>33.380861678000002</v>
      </c>
      <c r="W2" s="22">
        <v>1</v>
      </c>
      <c r="X2" s="32">
        <f>U4-U2</f>
        <v>333.54811791399999</v>
      </c>
      <c r="Y2" s="22">
        <v>1</v>
      </c>
      <c r="Z2" s="32">
        <f>X2</f>
        <v>333.54811791399999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70.810626704022312</v>
      </c>
      <c r="G3" s="13">
        <f t="shared" si="1"/>
        <v>64.248048699318858</v>
      </c>
      <c r="H3" s="41">
        <f t="shared" si="2"/>
        <v>10.214439407204951</v>
      </c>
      <c r="I3" s="13"/>
      <c r="J3" s="11" t="s">
        <v>32</v>
      </c>
      <c r="K3" s="61" t="s">
        <v>76</v>
      </c>
      <c r="L3" s="19">
        <v>44</v>
      </c>
      <c r="M3" s="32">
        <f t="shared" si="3"/>
        <v>37.282539681999992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95.100226756999973</v>
      </c>
      <c r="T3" s="11" t="s">
        <v>93</v>
      </c>
      <c r="U3" s="22">
        <v>36.130249433000003</v>
      </c>
      <c r="V3" s="32">
        <f>U6-U5</f>
        <v>37.282539681999992</v>
      </c>
      <c r="W3" s="22">
        <v>2</v>
      </c>
      <c r="X3" s="32">
        <f>U7-U5</f>
        <v>95.100226756999973</v>
      </c>
      <c r="Y3" s="22">
        <v>2</v>
      </c>
      <c r="Z3" s="32">
        <f t="shared" ref="Z3:Z11" si="5">X3</f>
        <v>95.100226756999973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47.508949880880898</v>
      </c>
      <c r="G4" s="13">
        <f t="shared" si="1"/>
        <v>47.439386199240836</v>
      </c>
      <c r="H4" s="37">
        <f t="shared" si="2"/>
        <v>0.14663697659978456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41.044897958999968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138.49251700699995</v>
      </c>
      <c r="T4" s="11" t="s">
        <v>94</v>
      </c>
      <c r="U4" s="22">
        <v>336.29750566899997</v>
      </c>
      <c r="V4" s="32">
        <f>U9-U8</f>
        <v>41.044897958999968</v>
      </c>
      <c r="W4" s="22">
        <v>3</v>
      </c>
      <c r="X4" s="32">
        <f>U10-U8</f>
        <v>138.49251700699995</v>
      </c>
      <c r="Y4" s="22">
        <v>3</v>
      </c>
      <c r="Z4" s="32">
        <f t="shared" si="5"/>
        <v>138.49251700699995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170.18664047020613</v>
      </c>
      <c r="G5" s="13">
        <f t="shared" si="1"/>
        <v>159.02845169745979</v>
      </c>
      <c r="H5" s="37">
        <f t="shared" si="2"/>
        <v>7.0164732496886764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31.024761905000105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164.49886621400003</v>
      </c>
      <c r="T5" s="11" t="s">
        <v>95</v>
      </c>
      <c r="U5" s="22">
        <v>341.02857142900001</v>
      </c>
      <c r="V5" s="32">
        <f>U12-U11</f>
        <v>31.024761905000105</v>
      </c>
      <c r="W5" s="22">
        <v>4</v>
      </c>
      <c r="X5" s="32">
        <f>U13-U11</f>
        <v>164.49886621400003</v>
      </c>
      <c r="Y5" s="22">
        <v>4</v>
      </c>
      <c r="Z5" s="32">
        <f t="shared" si="5"/>
        <v>164.49886621400003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50.755604483447179</v>
      </c>
      <c r="G6" s="13">
        <f t="shared" si="1"/>
        <v>52.052891923347254</v>
      </c>
      <c r="H6" s="37">
        <f t="shared" si="2"/>
        <v>-2.49224854175336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81.567346939000004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283.55773242600003</v>
      </c>
      <c r="T6" s="11" t="s">
        <v>96</v>
      </c>
      <c r="U6" s="22">
        <v>378.311111111</v>
      </c>
      <c r="V6" s="32">
        <f>U15-U14</f>
        <v>81.567346939000004</v>
      </c>
      <c r="W6" s="22">
        <v>5</v>
      </c>
      <c r="X6" s="32">
        <f>U16-U14</f>
        <v>283.55773242600003</v>
      </c>
      <c r="Y6" s="22">
        <v>5</v>
      </c>
      <c r="Z6" s="32">
        <f t="shared" si="5"/>
        <v>283.55773242600003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43.377486784716744</v>
      </c>
      <c r="G7" s="25">
        <f t="shared" si="1"/>
        <v>44.288043753283539</v>
      </c>
      <c r="H7" s="37">
        <f t="shared" si="2"/>
        <v>-2.0559882338431019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53.94503401299994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243.85814058899996</v>
      </c>
      <c r="T7" s="11" t="s">
        <v>97</v>
      </c>
      <c r="U7" s="22">
        <v>436.12879818599998</v>
      </c>
      <c r="V7" s="32">
        <f>U18-U17</f>
        <v>53.94503401299994</v>
      </c>
      <c r="W7" s="22">
        <v>6</v>
      </c>
      <c r="X7" s="32">
        <f>U19-U17</f>
        <v>243.85814058899996</v>
      </c>
      <c r="Y7" s="22">
        <v>6</v>
      </c>
      <c r="Z7" s="32">
        <f t="shared" si="5"/>
        <v>243.85814058899996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46.554345071506425</v>
      </c>
      <c r="G8" s="25">
        <f t="shared" si="1"/>
        <v>47.298028499791258</v>
      </c>
      <c r="H8" s="37">
        <f t="shared" si="2"/>
        <v>-1.5723349405316427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51.55265306199999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187.74566893499991</v>
      </c>
      <c r="T8" s="11" t="s">
        <v>98</v>
      </c>
      <c r="U8" s="22">
        <v>441.33877551</v>
      </c>
      <c r="V8" s="32">
        <f>U21-U20</f>
        <v>51.55265306199999</v>
      </c>
      <c r="W8" s="22">
        <v>7</v>
      </c>
      <c r="X8" s="32">
        <f>U22-U20</f>
        <v>187.74566893499991</v>
      </c>
      <c r="Y8" s="22">
        <v>7</v>
      </c>
      <c r="Z8" s="32">
        <f t="shared" si="5"/>
        <v>187.74566893499991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114.58827176273994</v>
      </c>
      <c r="G9" s="25">
        <f t="shared" si="1"/>
        <v>101.0497535199998</v>
      </c>
      <c r="H9" s="41">
        <f t="shared" si="2"/>
        <v>13.397873593091536</v>
      </c>
      <c r="I9" s="13"/>
      <c r="J9" s="11" t="s">
        <v>37</v>
      </c>
      <c r="K9" s="11" t="s">
        <v>40</v>
      </c>
      <c r="L9" s="19">
        <v>76</v>
      </c>
      <c r="M9" s="32">
        <f t="shared" si="3"/>
        <v>39.794648525999946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122.90975056699995</v>
      </c>
      <c r="T9" s="11" t="s">
        <v>99</v>
      </c>
      <c r="U9" s="22">
        <v>482.38367346899997</v>
      </c>
      <c r="V9" s="32">
        <f>U24-U23</f>
        <v>39.794648525999946</v>
      </c>
      <c r="W9" s="22">
        <v>8</v>
      </c>
      <c r="X9" s="32">
        <f>U25-U23</f>
        <v>122.90975056699995</v>
      </c>
      <c r="Y9" s="22">
        <v>8</v>
      </c>
      <c r="Z9" s="32">
        <f t="shared" si="5"/>
        <v>122.90975056699995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54.267846325111208</v>
      </c>
      <c r="G10" s="25">
        <f t="shared" si="1"/>
        <v>49.352652545816348</v>
      </c>
      <c r="H10" s="41">
        <f t="shared" si="2"/>
        <v>9.9593305035263473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43.119455781999932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156.83047619000013</v>
      </c>
      <c r="T10" s="11" t="s">
        <v>100</v>
      </c>
      <c r="U10" s="22">
        <v>579.83129251699995</v>
      </c>
      <c r="V10" s="32">
        <f>U27-U26</f>
        <v>43.119455781999932</v>
      </c>
      <c r="W10" s="22">
        <v>9</v>
      </c>
      <c r="X10" s="32">
        <f>U28-U26</f>
        <v>156.83047619000013</v>
      </c>
      <c r="Y10" s="22">
        <v>9</v>
      </c>
      <c r="Z10" s="32">
        <f t="shared" si="5"/>
        <v>156.83047619000013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46.070959526045314</v>
      </c>
      <c r="G11" s="25">
        <f t="shared" si="1"/>
        <v>45.057643040160691</v>
      </c>
      <c r="H11" s="37">
        <f t="shared" si="2"/>
        <v>2.2489336270462164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36.46548752800004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178.43809523799996</v>
      </c>
      <c r="T11" s="11" t="s">
        <v>101</v>
      </c>
      <c r="U11" s="22">
        <v>584.79746031699995</v>
      </c>
      <c r="V11" s="32">
        <f>U30-U29</f>
        <v>36.46548752800004</v>
      </c>
      <c r="W11" s="22">
        <v>10</v>
      </c>
      <c r="X11" s="32">
        <f>U31-U29</f>
        <v>178.43809523799996</v>
      </c>
      <c r="Y11" s="22">
        <v>10</v>
      </c>
      <c r="Z11" s="32">
        <f t="shared" si="5"/>
        <v>178.43809523799996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53.371369293602022</v>
      </c>
      <c r="G12" s="25">
        <f t="shared" si="1"/>
        <v>54.713854788373908</v>
      </c>
      <c r="H12" s="37">
        <f t="shared" si="2"/>
        <v>-2.4536481663820715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31.477551021000181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63.238095238999904</v>
      </c>
      <c r="T12" s="11" t="s">
        <v>102</v>
      </c>
      <c r="U12" s="22">
        <v>615.82222222200005</v>
      </c>
      <c r="V12" s="32">
        <f>U33-U32</f>
        <v>31.477551021000181</v>
      </c>
      <c r="W12" s="22" t="s">
        <v>68</v>
      </c>
      <c r="X12" s="32">
        <f>U38-U32</f>
        <v>223.55736961499997</v>
      </c>
      <c r="Y12" s="22">
        <v>11</v>
      </c>
      <c r="Z12" s="32">
        <f>V12+X30</f>
        <v>63.238095238999904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77.640844965685758</v>
      </c>
      <c r="G13" s="25">
        <f t="shared" si="1"/>
        <v>76.17840887490614</v>
      </c>
      <c r="H13" s="37">
        <f t="shared" si="2"/>
        <v>1.9197514261306114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18.804535146999797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38.331065758999785</v>
      </c>
      <c r="T13" s="11" t="s">
        <v>103</v>
      </c>
      <c r="U13" s="22">
        <v>749.29632653099998</v>
      </c>
      <c r="V13" s="32">
        <f>U34-U33</f>
        <v>18.804535146999797</v>
      </c>
      <c r="W13" s="22" t="s">
        <v>42</v>
      </c>
      <c r="X13" s="32">
        <f>U41-U39</f>
        <v>150.26358276700012</v>
      </c>
      <c r="Y13" s="22">
        <v>12</v>
      </c>
      <c r="Z13" s="32">
        <f>V13+X31</f>
        <v>38.331065758999785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36.656561705635781</v>
      </c>
      <c r="G14" s="25">
        <f t="shared" si="1"/>
        <v>34.429557148318409</v>
      </c>
      <c r="H14" s="37">
        <f t="shared" si="2"/>
        <v>6.4682927745009984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55.651700680000204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121.98820861700028</v>
      </c>
      <c r="T14" s="11" t="s">
        <v>104</v>
      </c>
      <c r="U14" s="22">
        <v>757.10258503399996</v>
      </c>
      <c r="V14" s="32">
        <f>U35-U34</f>
        <v>55.651700680000204</v>
      </c>
      <c r="W14" s="22" t="s">
        <v>43</v>
      </c>
      <c r="X14" s="32">
        <f>U44-U42</f>
        <v>116.3515646259998</v>
      </c>
      <c r="Y14" s="22">
        <v>13</v>
      </c>
      <c r="Z14" s="32">
        <f>V14+X32</f>
        <v>121.98820861700028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38.956891240092759</v>
      </c>
      <c r="G15" s="25">
        <f t="shared" si="1"/>
        <v>38.33264117581637</v>
      </c>
      <c r="H15" s="37">
        <f t="shared" si="2"/>
        <v>1.6285078333454908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40.044263039000271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150.26358276700012</v>
      </c>
      <c r="T15" s="11" t="s">
        <v>105</v>
      </c>
      <c r="U15" s="22">
        <v>838.66993197299996</v>
      </c>
      <c r="V15" s="32">
        <f>U40-U39</f>
        <v>40.044263039000271</v>
      </c>
      <c r="W15" s="22">
        <v>12</v>
      </c>
      <c r="X15" s="32">
        <f>U47-U45</f>
        <v>174.55673469400017</v>
      </c>
      <c r="Y15" s="22">
        <v>14</v>
      </c>
      <c r="Z15" s="32">
        <f t="shared" ref="Z15:Z27" si="7">X13</f>
        <v>150.26358276700012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100.17975663890077</v>
      </c>
      <c r="G16" s="25">
        <f t="shared" si="1"/>
        <v>96.259951776336138</v>
      </c>
      <c r="H16" s="37">
        <f t="shared" si="2"/>
        <v>4.0721034970726517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27.550476189999699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116.3515646259998</v>
      </c>
      <c r="T16" s="11" t="s">
        <v>106</v>
      </c>
      <c r="U16" s="22">
        <v>1040.66031746</v>
      </c>
      <c r="V16" s="32">
        <f>U43-U42</f>
        <v>27.550476189999699</v>
      </c>
      <c r="W16" s="22">
        <v>13</v>
      </c>
      <c r="X16" s="32">
        <f>U50-U48</f>
        <v>132.65052154199975</v>
      </c>
      <c r="Y16" s="22">
        <v>15</v>
      </c>
      <c r="Z16" s="32">
        <f t="shared" si="7"/>
        <v>116.3515646259998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46.374662423137636</v>
      </c>
      <c r="G17" s="13">
        <f t="shared" si="1"/>
        <v>45.11427195178095</v>
      </c>
      <c r="H17" s="37">
        <f t="shared" si="2"/>
        <v>2.7937732713581571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50.782040816000062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174.55673469400017</v>
      </c>
      <c r="T17" s="11" t="s">
        <v>107</v>
      </c>
      <c r="U17" s="22">
        <v>1046.3412244900001</v>
      </c>
      <c r="V17" s="32">
        <f>U46-U45</f>
        <v>50.782040816000062</v>
      </c>
      <c r="W17" s="22">
        <v>14</v>
      </c>
      <c r="X17" s="32">
        <f>U53-U51</f>
        <v>106.44172335599978</v>
      </c>
      <c r="Y17" s="22">
        <v>16</v>
      </c>
      <c r="Z17" s="32">
        <f t="shared" si="7"/>
        <v>174.55673469400017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40.881785819769057</v>
      </c>
      <c r="G18" s="13">
        <f t="shared" si="1"/>
        <v>38.899206275387634</v>
      </c>
      <c r="H18" s="37">
        <f t="shared" si="2"/>
        <v>5.0967095069902335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36.69115646299997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132.65052154199975</v>
      </c>
      <c r="T18" s="11" t="s">
        <v>108</v>
      </c>
      <c r="U18" s="22">
        <v>1100.286258503</v>
      </c>
      <c r="V18" s="32">
        <f>U49-U48</f>
        <v>36.69115646299997</v>
      </c>
      <c r="W18" s="22">
        <v>15</v>
      </c>
      <c r="X18" s="32">
        <f>U56-U54</f>
        <v>181.08662131499977</v>
      </c>
      <c r="Y18" s="22">
        <v>17</v>
      </c>
      <c r="Z18" s="32">
        <f t="shared" si="7"/>
        <v>132.65052154199975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89.770783761903843</v>
      </c>
      <c r="G19" s="25">
        <f t="shared" si="1"/>
        <v>79.761842746615457</v>
      </c>
      <c r="H19" s="41">
        <f t="shared" si="2"/>
        <v>12.548532820492159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24.395464851999805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106.44172335599978</v>
      </c>
      <c r="T19" s="11" t="s">
        <v>109</v>
      </c>
      <c r="U19" s="22">
        <v>1290.199365079</v>
      </c>
      <c r="V19" s="32">
        <f>U52-U51</f>
        <v>24.395464851999805</v>
      </c>
      <c r="W19" s="22">
        <v>16</v>
      </c>
      <c r="X19" s="32">
        <f>U59-U57</f>
        <v>50.613696144999722</v>
      </c>
      <c r="Y19" s="22">
        <v>18</v>
      </c>
      <c r="Z19" s="32">
        <f t="shared" si="7"/>
        <v>106.44172335599978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65.858341630322798</v>
      </c>
      <c r="G20" s="25">
        <f t="shared" si="1"/>
        <v>64.941296682229805</v>
      </c>
      <c r="H20" s="37">
        <f t="shared" si="2"/>
        <v>1.412113701055693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51.018594103999931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181.08662131499977</v>
      </c>
      <c r="T20" s="11" t="s">
        <v>110</v>
      </c>
      <c r="U20" s="22">
        <v>1296.515918367</v>
      </c>
      <c r="V20" s="32">
        <f>U55-U54</f>
        <v>51.018594103999931</v>
      </c>
      <c r="W20" s="22">
        <v>17</v>
      </c>
      <c r="X20" s="32">
        <f>U62-U60</f>
        <v>74.742857143000037</v>
      </c>
      <c r="Y20" s="22">
        <v>19</v>
      </c>
      <c r="Z20" s="32">
        <f t="shared" si="7"/>
        <v>181.08662131499977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94.39212328817635</v>
      </c>
      <c r="G21" s="25">
        <f t="shared" si="1"/>
        <v>88.908740968220485</v>
      </c>
      <c r="H21" s="37">
        <f t="shared" si="2"/>
        <v>6.1674277019802179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21.611972788999992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50.613696144999722</v>
      </c>
      <c r="T21" s="11" t="s">
        <v>111</v>
      </c>
      <c r="U21" s="22">
        <v>1348.068571429</v>
      </c>
      <c r="V21" s="32">
        <f>U58-U57</f>
        <v>21.611972788999992</v>
      </c>
      <c r="W21" s="22">
        <v>18</v>
      </c>
      <c r="X21" s="32">
        <f>U65-U63</f>
        <v>238.75047618999997</v>
      </c>
      <c r="Y21" s="22">
        <v>20</v>
      </c>
      <c r="Z21" s="32">
        <f t="shared" si="7"/>
        <v>50.613696144999722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73.698173493234265</v>
      </c>
      <c r="G22" s="13">
        <f t="shared" si="1"/>
        <v>69.304334862252816</v>
      </c>
      <c r="H22" s="37">
        <f t="shared" si="2"/>
        <v>6.3399189094224901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31.20834467099985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74.742857143000037</v>
      </c>
      <c r="T22" s="11" t="s">
        <v>112</v>
      </c>
      <c r="U22" s="22">
        <v>1484.261587302</v>
      </c>
      <c r="V22" s="32">
        <f>U61-U60</f>
        <v>31.20834467099985</v>
      </c>
      <c r="W22" s="22">
        <v>19</v>
      </c>
      <c r="X22" s="32">
        <f>U68-U66</f>
        <v>243.84000000000015</v>
      </c>
      <c r="Y22" s="22">
        <v>21</v>
      </c>
      <c r="Z22" s="32">
        <f t="shared" si="7"/>
        <v>74.742857143000037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44.283442644477176</v>
      </c>
      <c r="G23" s="13">
        <f t="shared" si="1"/>
        <v>41.842848481063804</v>
      </c>
      <c r="H23" s="37">
        <f t="shared" si="2"/>
        <v>5.8327629499647378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49.454149659999985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238.75047618999997</v>
      </c>
      <c r="T23" s="11" t="s">
        <v>113</v>
      </c>
      <c r="U23" s="22">
        <v>1490.314739229</v>
      </c>
      <c r="V23" s="32">
        <f>U64-U63</f>
        <v>49.454149659999985</v>
      </c>
      <c r="W23" s="22">
        <v>20</v>
      </c>
      <c r="X23" s="32">
        <f>U71-U69</f>
        <v>74.215328797999973</v>
      </c>
      <c r="Y23" s="22">
        <v>22</v>
      </c>
      <c r="Z23" s="32">
        <f t="shared" si="7"/>
        <v>238.75047618999997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29.784038901379962</v>
      </c>
      <c r="G24" s="13">
        <f t="shared" si="1"/>
        <v>30.51181102362203</v>
      </c>
      <c r="H24" s="37">
        <f t="shared" si="2"/>
        <v>-2.3852144393482009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68.493061225000019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243.84000000000015</v>
      </c>
      <c r="T24" s="11" t="s">
        <v>114</v>
      </c>
      <c r="U24" s="22">
        <v>1530.1093877549999</v>
      </c>
      <c r="V24" s="32">
        <f>U67-U66</f>
        <v>68.493061225000019</v>
      </c>
      <c r="W24" s="22">
        <v>21</v>
      </c>
      <c r="X24" s="32">
        <f>U74-U72</f>
        <v>156.56489795900006</v>
      </c>
      <c r="Y24" s="22">
        <v>23</v>
      </c>
      <c r="Z24" s="32">
        <f t="shared" si="7"/>
        <v>243.84000000000015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106.17101088184405</v>
      </c>
      <c r="G25" s="13">
        <f t="shared" si="1"/>
        <v>103.48266489398033</v>
      </c>
      <c r="H25" s="37">
        <f t="shared" si="2"/>
        <v>2.5978708517199292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19.779410430000098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74.215328797999973</v>
      </c>
      <c r="T25" s="11" t="s">
        <v>115</v>
      </c>
      <c r="U25" s="22">
        <v>1613.2244897959999</v>
      </c>
      <c r="V25" s="32">
        <f>U70-U69</f>
        <v>19.779410430000098</v>
      </c>
      <c r="W25" s="22">
        <v>22</v>
      </c>
      <c r="X25" s="32">
        <f>U77-U75</f>
        <v>204.19337868499997</v>
      </c>
      <c r="Y25" s="22">
        <v>24</v>
      </c>
      <c r="Z25" s="32">
        <f t="shared" si="7"/>
        <v>74.215328797999973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36.934288420196786</v>
      </c>
      <c r="G26" s="13">
        <f t="shared" si="1"/>
        <v>36.598203522609033</v>
      </c>
      <c r="H26" s="37">
        <f t="shared" si="2"/>
        <v>0.91830982190186494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60.919002266999996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156.56489795900006</v>
      </c>
      <c r="T26" s="11" t="s">
        <v>116</v>
      </c>
      <c r="U26" s="22">
        <v>1619.365442177</v>
      </c>
      <c r="V26" s="32">
        <f>U73-U72</f>
        <v>60.919002266999996</v>
      </c>
      <c r="W26" s="22">
        <v>23</v>
      </c>
      <c r="X26" s="2">
        <f>SUM(X2:X25)</f>
        <v>4032.8083446719993</v>
      </c>
      <c r="Z26" s="32">
        <f t="shared" si="7"/>
        <v>156.56489795900006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57.584497887698966</v>
      </c>
      <c r="G27" s="13">
        <f t="shared" si="1"/>
        <v>53.772556537880483</v>
      </c>
      <c r="H27" s="37">
        <f t="shared" si="2"/>
        <v>7.0890089578187192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93.775238095000077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204.19337868499997</v>
      </c>
      <c r="T27" s="11" t="s">
        <v>117</v>
      </c>
      <c r="U27" s="22">
        <v>1662.4848979589999</v>
      </c>
      <c r="V27" s="32">
        <f>U76-U75</f>
        <v>93.775238095000077</v>
      </c>
      <c r="W27" s="22">
        <v>24</v>
      </c>
      <c r="X27" s="32">
        <f t="shared" ref="X27:X32" si="8">U33-U32</f>
        <v>31.477551021000181</v>
      </c>
      <c r="Y27" s="22" t="s">
        <v>68</v>
      </c>
      <c r="Z27" s="32">
        <f t="shared" si="7"/>
        <v>204.19337868499997</v>
      </c>
      <c r="AA27" s="21">
        <v>24</v>
      </c>
    </row>
    <row r="28" spans="1:27" x14ac:dyDescent="0.3">
      <c r="T28" s="11" t="s">
        <v>118</v>
      </c>
      <c r="U28" s="22">
        <v>1776.1959183670001</v>
      </c>
      <c r="V28" s="32"/>
      <c r="X28" s="32">
        <f t="shared" si="8"/>
        <v>18.804535146999797</v>
      </c>
      <c r="Y28" s="22" t="s">
        <v>42</v>
      </c>
      <c r="Z28" s="21"/>
    </row>
    <row r="29" spans="1:27" x14ac:dyDescent="0.3">
      <c r="T29" s="11" t="s">
        <v>119</v>
      </c>
      <c r="U29" s="22">
        <v>1782.5567346939999</v>
      </c>
      <c r="V29" s="32"/>
      <c r="X29" s="32">
        <f t="shared" si="8"/>
        <v>55.651700680000204</v>
      </c>
      <c r="Y29" s="22" t="s">
        <v>43</v>
      </c>
      <c r="Z29" s="21"/>
    </row>
    <row r="30" spans="1:27" x14ac:dyDescent="0.3">
      <c r="T30" s="11" t="s">
        <v>120</v>
      </c>
      <c r="U30" s="22">
        <v>1819.022222222</v>
      </c>
      <c r="V30" s="32"/>
      <c r="X30" s="32">
        <f t="shared" si="8"/>
        <v>31.760544217999723</v>
      </c>
      <c r="Y30" s="22" t="s">
        <v>69</v>
      </c>
      <c r="Z30" s="21"/>
    </row>
    <row r="31" spans="1:27" x14ac:dyDescent="0.3">
      <c r="T31" s="11" t="s">
        <v>121</v>
      </c>
      <c r="U31" s="22">
        <v>1960.9948299319999</v>
      </c>
      <c r="V31" s="32"/>
      <c r="X31" s="32">
        <f t="shared" si="8"/>
        <v>19.526530611999988</v>
      </c>
      <c r="Y31" s="22" t="s">
        <v>70</v>
      </c>
      <c r="Z31" s="21"/>
    </row>
    <row r="32" spans="1:27" x14ac:dyDescent="0.3">
      <c r="T32" s="11" t="s">
        <v>122</v>
      </c>
      <c r="U32" s="22">
        <v>1963.9945578229999</v>
      </c>
      <c r="X32" s="32">
        <f t="shared" si="8"/>
        <v>66.336507937000079</v>
      </c>
      <c r="Y32" s="22" t="s">
        <v>71</v>
      </c>
      <c r="Z32" s="21"/>
    </row>
    <row r="33" spans="20:26" x14ac:dyDescent="0.3">
      <c r="T33" s="11" t="s">
        <v>123</v>
      </c>
      <c r="U33" s="22">
        <v>1995.4721088440001</v>
      </c>
      <c r="X33" s="32"/>
      <c r="Z33" s="21"/>
    </row>
    <row r="34" spans="20:26" x14ac:dyDescent="0.3">
      <c r="T34" s="11" t="s">
        <v>124</v>
      </c>
      <c r="U34" s="22">
        <v>2014.2766439909999</v>
      </c>
      <c r="X34" s="22"/>
      <c r="Z34" s="21"/>
    </row>
    <row r="35" spans="20:26" x14ac:dyDescent="0.3">
      <c r="T35" s="11" t="s">
        <v>125</v>
      </c>
      <c r="U35" s="22">
        <v>2069.9283446710001</v>
      </c>
      <c r="X35" s="22"/>
      <c r="Z35" s="21"/>
    </row>
    <row r="36" spans="20:26" x14ac:dyDescent="0.3">
      <c r="T36" s="11" t="s">
        <v>126</v>
      </c>
      <c r="U36" s="22">
        <v>2101.6888888889998</v>
      </c>
      <c r="X36" s="22"/>
      <c r="Z36" s="21"/>
    </row>
    <row r="37" spans="20:26" x14ac:dyDescent="0.3">
      <c r="T37" s="11" t="s">
        <v>127</v>
      </c>
      <c r="U37" s="22">
        <v>2121.2154195009998</v>
      </c>
      <c r="X37" s="22"/>
      <c r="Z37" s="21"/>
    </row>
    <row r="38" spans="20:26" x14ac:dyDescent="0.3">
      <c r="T38" s="11" t="s">
        <v>128</v>
      </c>
      <c r="U38" s="22">
        <v>2187.5519274379999</v>
      </c>
      <c r="X38" s="22"/>
      <c r="Z38" s="21"/>
    </row>
    <row r="39" spans="20:26" x14ac:dyDescent="0.3">
      <c r="T39" s="11" t="s">
        <v>129</v>
      </c>
      <c r="U39" s="22">
        <v>2195.0185941039999</v>
      </c>
      <c r="V39" s="32"/>
      <c r="X39" s="22"/>
      <c r="Z39" s="21"/>
    </row>
    <row r="40" spans="20:26" x14ac:dyDescent="0.3">
      <c r="T40" s="11" t="s">
        <v>130</v>
      </c>
      <c r="U40" s="22">
        <v>2235.0628571430002</v>
      </c>
      <c r="V40" s="32"/>
      <c r="X40" s="22"/>
      <c r="Z40" s="21"/>
    </row>
    <row r="41" spans="20:26" x14ac:dyDescent="0.3">
      <c r="T41" s="11" t="s">
        <v>131</v>
      </c>
      <c r="U41" s="22">
        <v>2345.282176871</v>
      </c>
      <c r="V41" s="32"/>
      <c r="X41" s="22"/>
      <c r="Z41" s="21"/>
    </row>
    <row r="42" spans="20:26" x14ac:dyDescent="0.3">
      <c r="T42" s="11" t="s">
        <v>132</v>
      </c>
      <c r="U42" s="22">
        <v>2352.9186394560002</v>
      </c>
      <c r="V42" s="32"/>
      <c r="X42" s="22"/>
      <c r="Z42" s="21"/>
    </row>
    <row r="43" spans="20:26" x14ac:dyDescent="0.3">
      <c r="T43" s="11" t="s">
        <v>133</v>
      </c>
      <c r="U43" s="22">
        <v>2380.4691156459999</v>
      </c>
      <c r="V43" s="32"/>
      <c r="X43" s="22"/>
      <c r="Z43" s="21"/>
    </row>
    <row r="44" spans="20:26" x14ac:dyDescent="0.3">
      <c r="T44" s="11" t="s">
        <v>134</v>
      </c>
      <c r="U44" s="22">
        <v>2469.270204082</v>
      </c>
      <c r="V44" s="32"/>
      <c r="X44" s="22"/>
      <c r="Z44" s="21"/>
    </row>
    <row r="45" spans="20:26" x14ac:dyDescent="0.3">
      <c r="T45" s="11" t="s">
        <v>135</v>
      </c>
      <c r="U45" s="22">
        <v>2474.742857143</v>
      </c>
      <c r="V45" s="32"/>
      <c r="X45" s="22"/>
      <c r="Z45" s="21"/>
    </row>
    <row r="46" spans="20:26" x14ac:dyDescent="0.3">
      <c r="T46" s="11" t="s">
        <v>136</v>
      </c>
      <c r="U46" s="22">
        <v>2525.5248979590001</v>
      </c>
      <c r="V46" s="32"/>
      <c r="X46" s="22"/>
      <c r="Z46" s="21"/>
    </row>
    <row r="47" spans="20:26" x14ac:dyDescent="0.3">
      <c r="T47" s="11" t="s">
        <v>137</v>
      </c>
      <c r="U47" s="22">
        <v>2649.2995918370002</v>
      </c>
      <c r="V47" s="32"/>
      <c r="X47" s="22"/>
      <c r="Z47" s="21"/>
    </row>
    <row r="48" spans="20:26" x14ac:dyDescent="0.3">
      <c r="T48" s="11" t="s">
        <v>138</v>
      </c>
      <c r="U48" s="22">
        <v>2654.4261224490001</v>
      </c>
      <c r="V48" s="32"/>
      <c r="X48" s="22"/>
      <c r="Z48" s="21"/>
    </row>
    <row r="49" spans="20:26" x14ac:dyDescent="0.3">
      <c r="T49" s="11" t="s">
        <v>139</v>
      </c>
      <c r="U49" s="22">
        <v>2691.1172789120001</v>
      </c>
      <c r="V49" s="32"/>
      <c r="X49" s="22"/>
      <c r="Z49" s="21"/>
    </row>
    <row r="50" spans="20:26" x14ac:dyDescent="0.3">
      <c r="T50" s="11" t="s">
        <v>140</v>
      </c>
      <c r="U50" s="22">
        <v>2787.0766439909999</v>
      </c>
      <c r="V50" s="32"/>
      <c r="X50" s="22"/>
      <c r="Z50" s="21"/>
    </row>
    <row r="51" spans="20:26" x14ac:dyDescent="0.3">
      <c r="T51" s="11" t="s">
        <v>141</v>
      </c>
      <c r="U51" s="22">
        <v>2792.8598639460001</v>
      </c>
      <c r="V51" s="32"/>
      <c r="X51" s="22"/>
      <c r="Z51" s="21"/>
    </row>
    <row r="52" spans="20:26" x14ac:dyDescent="0.3">
      <c r="T52" s="11" t="s">
        <v>142</v>
      </c>
      <c r="U52" s="22">
        <v>2817.2553287979999</v>
      </c>
      <c r="V52" s="32"/>
      <c r="X52" s="22"/>
      <c r="Z52" s="21"/>
    </row>
    <row r="53" spans="20:26" x14ac:dyDescent="0.3">
      <c r="T53" s="11" t="s">
        <v>143</v>
      </c>
      <c r="U53" s="22">
        <v>2899.3015873019999</v>
      </c>
      <c r="V53" s="32"/>
      <c r="X53" s="22"/>
      <c r="Z53" s="21"/>
    </row>
    <row r="54" spans="20:26" x14ac:dyDescent="0.3">
      <c r="T54" s="11" t="s">
        <v>144</v>
      </c>
      <c r="U54" s="22">
        <v>2905.2662131520001</v>
      </c>
      <c r="V54" s="32"/>
      <c r="X54" s="22"/>
      <c r="Z54" s="21"/>
    </row>
    <row r="55" spans="20:26" x14ac:dyDescent="0.3">
      <c r="T55" s="11" t="s">
        <v>145</v>
      </c>
      <c r="U55" s="22">
        <v>2956.284807256</v>
      </c>
      <c r="V55" s="32"/>
      <c r="X55" s="22"/>
      <c r="Z55" s="21"/>
    </row>
    <row r="56" spans="20:26" x14ac:dyDescent="0.3">
      <c r="T56" s="11" t="s">
        <v>146</v>
      </c>
      <c r="U56" s="22">
        <v>3086.3528344669999</v>
      </c>
      <c r="V56" s="32"/>
      <c r="X56" s="22"/>
      <c r="Z56" s="21"/>
    </row>
    <row r="57" spans="20:26" x14ac:dyDescent="0.3">
      <c r="T57" s="11" t="s">
        <v>147</v>
      </c>
      <c r="U57" s="22">
        <v>3091.1854875280001</v>
      </c>
      <c r="V57" s="32"/>
      <c r="X57" s="22"/>
      <c r="Z57" s="21"/>
    </row>
    <row r="58" spans="20:26" x14ac:dyDescent="0.3">
      <c r="T58" s="11" t="s">
        <v>148</v>
      </c>
      <c r="U58" s="22">
        <v>3112.7974603170001</v>
      </c>
      <c r="V58" s="32"/>
      <c r="X58" s="22"/>
      <c r="Z58" s="21"/>
    </row>
    <row r="59" spans="20:26" x14ac:dyDescent="0.3">
      <c r="T59" s="11" t="s">
        <v>149</v>
      </c>
      <c r="U59" s="22">
        <v>3141.7991836729998</v>
      </c>
      <c r="V59" s="32"/>
      <c r="X59" s="22"/>
      <c r="Z59" s="21"/>
    </row>
    <row r="60" spans="20:26" x14ac:dyDescent="0.3">
      <c r="T60" s="11" t="s">
        <v>150</v>
      </c>
      <c r="U60" s="22">
        <v>3144.6022675740001</v>
      </c>
      <c r="V60" s="32"/>
      <c r="X60" s="22"/>
      <c r="Z60" s="21"/>
    </row>
    <row r="61" spans="20:26" x14ac:dyDescent="0.3">
      <c r="T61" s="11" t="s">
        <v>151</v>
      </c>
      <c r="U61" s="22">
        <v>3175.8106122449999</v>
      </c>
      <c r="V61" s="32"/>
      <c r="X61" s="22"/>
      <c r="Z61" s="21"/>
    </row>
    <row r="62" spans="20:26" x14ac:dyDescent="0.3">
      <c r="T62" s="11" t="s">
        <v>152</v>
      </c>
      <c r="U62" s="22">
        <v>3219.3451247170001</v>
      </c>
      <c r="V62" s="32"/>
      <c r="X62" s="22"/>
      <c r="Z62" s="21"/>
    </row>
    <row r="63" spans="20:26" x14ac:dyDescent="0.3">
      <c r="T63" s="11" t="s">
        <v>153</v>
      </c>
      <c r="U63" s="22">
        <v>3224.0544217689999</v>
      </c>
      <c r="V63" s="32"/>
      <c r="X63" s="22"/>
      <c r="Z63" s="21"/>
    </row>
    <row r="64" spans="20:26" x14ac:dyDescent="0.3">
      <c r="T64" s="11" t="s">
        <v>154</v>
      </c>
      <c r="U64" s="22">
        <v>3273.5085714289999</v>
      </c>
      <c r="V64" s="32"/>
      <c r="X64" s="22"/>
      <c r="Z64" s="21"/>
    </row>
    <row r="65" spans="20:26" x14ac:dyDescent="0.3">
      <c r="T65" s="11" t="s">
        <v>155</v>
      </c>
      <c r="U65" s="22">
        <v>3462.8048979589998</v>
      </c>
      <c r="V65" s="32"/>
      <c r="X65" s="22"/>
      <c r="Z65" s="21"/>
    </row>
    <row r="66" spans="20:26" x14ac:dyDescent="0.3">
      <c r="T66" s="11" t="s">
        <v>156</v>
      </c>
      <c r="U66" s="22">
        <v>3469.413877551</v>
      </c>
      <c r="V66" s="32"/>
      <c r="X66" s="22"/>
      <c r="Z66" s="21"/>
    </row>
    <row r="67" spans="20:26" x14ac:dyDescent="0.3">
      <c r="T67" s="11" t="s">
        <v>157</v>
      </c>
      <c r="U67" s="22">
        <v>3537.9069387760001</v>
      </c>
      <c r="V67" s="32"/>
      <c r="X67" s="22"/>
      <c r="Z67" s="21"/>
    </row>
    <row r="68" spans="20:26" x14ac:dyDescent="0.3">
      <c r="T68" s="11" t="s">
        <v>158</v>
      </c>
      <c r="U68" s="22">
        <v>3713.2538775510002</v>
      </c>
      <c r="V68" s="32"/>
      <c r="X68" s="22"/>
      <c r="Z68" s="21"/>
    </row>
    <row r="69" spans="20:26" x14ac:dyDescent="0.3">
      <c r="T69" s="11" t="s">
        <v>159</v>
      </c>
      <c r="U69" s="22">
        <v>3717.5365079369999</v>
      </c>
      <c r="V69" s="32"/>
      <c r="X69" s="22"/>
      <c r="Z69" s="21"/>
    </row>
    <row r="70" spans="20:26" x14ac:dyDescent="0.3">
      <c r="T70" s="11" t="s">
        <v>160</v>
      </c>
      <c r="U70" s="22">
        <v>3737.315918367</v>
      </c>
      <c r="V70" s="32"/>
      <c r="X70" s="22"/>
      <c r="Z70" s="21"/>
    </row>
    <row r="71" spans="20:26" x14ac:dyDescent="0.3">
      <c r="T71" s="11" t="s">
        <v>161</v>
      </c>
      <c r="U71" s="22">
        <v>3791.7518367349999</v>
      </c>
      <c r="V71" s="32"/>
      <c r="X71" s="22"/>
      <c r="Z71" s="21"/>
    </row>
    <row r="72" spans="20:26" x14ac:dyDescent="0.3">
      <c r="T72" s="11" t="s">
        <v>162</v>
      </c>
      <c r="U72" s="22">
        <v>3796.466938776</v>
      </c>
      <c r="V72" s="32"/>
      <c r="X72" s="22"/>
      <c r="Z72" s="21"/>
    </row>
    <row r="73" spans="20:26" x14ac:dyDescent="0.3">
      <c r="T73" s="11" t="s">
        <v>163</v>
      </c>
      <c r="U73" s="22">
        <v>3857.385941043</v>
      </c>
      <c r="V73" s="32"/>
      <c r="X73" s="22"/>
      <c r="Z73" s="21"/>
    </row>
    <row r="74" spans="20:26" x14ac:dyDescent="0.3">
      <c r="T74" s="11" t="s">
        <v>164</v>
      </c>
      <c r="U74" s="22">
        <v>3953.0318367350001</v>
      </c>
      <c r="V74" s="32"/>
      <c r="X74" s="22"/>
      <c r="Z74" s="21"/>
    </row>
    <row r="75" spans="20:26" x14ac:dyDescent="0.3">
      <c r="T75" s="11" t="s">
        <v>165</v>
      </c>
      <c r="U75" s="22">
        <v>3960.3374149659999</v>
      </c>
      <c r="V75" s="32"/>
      <c r="X75" s="22"/>
      <c r="Z75" s="21"/>
    </row>
    <row r="76" spans="20:26" x14ac:dyDescent="0.3">
      <c r="T76" s="11" t="s">
        <v>166</v>
      </c>
      <c r="U76" s="22">
        <v>4054.1126530609999</v>
      </c>
      <c r="V76" s="32"/>
      <c r="X76" s="22"/>
      <c r="Z76" s="21"/>
    </row>
    <row r="77" spans="20:26" x14ac:dyDescent="0.3">
      <c r="T77" s="11" t="s">
        <v>167</v>
      </c>
      <c r="U77" s="22">
        <v>4164.5307936509998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Tabelle98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5546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279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279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51.333074662833091</v>
      </c>
      <c r="G2" s="13">
        <f t="shared" ref="G2:G27" si="1">Q2/R2*60</f>
        <v>49.814793909366806</v>
      </c>
      <c r="H2" s="41">
        <f t="shared" ref="H2:H27" si="2">(F2-G2)/G2*100</f>
        <v>3.0478511187432602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32.727437641999998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328.81798185900004</v>
      </c>
      <c r="T2" s="11" t="s">
        <v>92</v>
      </c>
      <c r="U2" s="22">
        <v>2.1043083899999999</v>
      </c>
      <c r="V2" s="32">
        <f>U3-U2</f>
        <v>32.727437641999998</v>
      </c>
      <c r="W2" s="22">
        <v>1</v>
      </c>
      <c r="X2" s="32">
        <f>U4-U2</f>
        <v>328.81798185900004</v>
      </c>
      <c r="Y2" s="22">
        <v>1</v>
      </c>
      <c r="Z2" s="32">
        <f>X2</f>
        <v>328.81798185900004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72.53650999273853</v>
      </c>
      <c r="G3" s="13">
        <f t="shared" si="1"/>
        <v>65.682696408390797</v>
      </c>
      <c r="H3" s="41">
        <f t="shared" si="2"/>
        <v>10.43473237111529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36.395464853000021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93.023038548999978</v>
      </c>
      <c r="T3" s="11" t="s">
        <v>93</v>
      </c>
      <c r="U3" s="22">
        <v>34.831746031999998</v>
      </c>
      <c r="V3" s="32">
        <f>U6-U5</f>
        <v>36.395464853000021</v>
      </c>
      <c r="W3" s="22">
        <v>2</v>
      </c>
      <c r="X3" s="32">
        <f>U7-U5</f>
        <v>93.023038548999978</v>
      </c>
      <c r="Y3" s="22">
        <v>2</v>
      </c>
      <c r="Z3" s="32">
        <f t="shared" ref="Z3:Z11" si="5">X3</f>
        <v>93.023038548999978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48.689055875895015</v>
      </c>
      <c r="G4" s="13">
        <f t="shared" si="1"/>
        <v>48.786906909599296</v>
      </c>
      <c r="H4" s="37">
        <f t="shared" si="2"/>
        <v>-0.20056822599062427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40.050068027000009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134.66727891099998</v>
      </c>
      <c r="T4" s="11" t="s">
        <v>94</v>
      </c>
      <c r="U4" s="22">
        <v>330.92229024900001</v>
      </c>
      <c r="V4" s="32">
        <f>U9-U8</f>
        <v>40.050068027000009</v>
      </c>
      <c r="W4" s="22">
        <v>3</v>
      </c>
      <c r="X4" s="32">
        <f>U10-U8</f>
        <v>134.66727891099998</v>
      </c>
      <c r="Y4" s="22">
        <v>3</v>
      </c>
      <c r="Z4" s="32">
        <f t="shared" si="5"/>
        <v>134.66727891099998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164.43324595283653</v>
      </c>
      <c r="G5" s="13">
        <f t="shared" si="1"/>
        <v>151.57116062407064</v>
      </c>
      <c r="H5" s="37">
        <f t="shared" si="2"/>
        <v>8.4858394405692046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32.110294785000065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172.59219954700006</v>
      </c>
      <c r="T5" s="11" t="s">
        <v>95</v>
      </c>
      <c r="U5" s="22">
        <v>339.350929705</v>
      </c>
      <c r="V5" s="32">
        <f>U12-U11</f>
        <v>32.110294785000065</v>
      </c>
      <c r="W5" s="22">
        <v>4</v>
      </c>
      <c r="X5" s="32">
        <f>U13-U11</f>
        <v>172.59219954700006</v>
      </c>
      <c r="Y5" s="22">
        <v>4</v>
      </c>
      <c r="Z5" s="32">
        <f t="shared" si="5"/>
        <v>172.59219954700006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54.64559708030729</v>
      </c>
      <c r="G6" s="13">
        <f t="shared" si="1"/>
        <v>52.737840070229232</v>
      </c>
      <c r="H6" s="37">
        <f t="shared" si="2"/>
        <v>3.6174348580403768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75.760907029999998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279.87494331100015</v>
      </c>
      <c r="T6" s="11" t="s">
        <v>96</v>
      </c>
      <c r="U6" s="22">
        <v>375.74639455800002</v>
      </c>
      <c r="V6" s="32">
        <f>U15-U14</f>
        <v>75.760907029999998</v>
      </c>
      <c r="W6" s="22">
        <v>5</v>
      </c>
      <c r="X6" s="32">
        <f>U16-U14</f>
        <v>279.87494331100015</v>
      </c>
      <c r="Y6" s="22">
        <v>5</v>
      </c>
      <c r="Z6" s="32">
        <f t="shared" si="5"/>
        <v>279.87494331100015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50.140128427532211</v>
      </c>
      <c r="G7" s="25">
        <f t="shared" si="1"/>
        <v>49.646264631277965</v>
      </c>
      <c r="H7" s="37">
        <f t="shared" si="2"/>
        <v>0.99476526566936019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46.669206349999968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217.53902494399995</v>
      </c>
      <c r="T7" s="11" t="s">
        <v>97</v>
      </c>
      <c r="U7" s="22">
        <v>432.37396825399998</v>
      </c>
      <c r="V7" s="32">
        <f>U18-U17</f>
        <v>46.669206349999968</v>
      </c>
      <c r="W7" s="22">
        <v>6</v>
      </c>
      <c r="X7" s="32">
        <f>U19-U17</f>
        <v>217.53902494399995</v>
      </c>
      <c r="Y7" s="22">
        <v>6</v>
      </c>
      <c r="Z7" s="32">
        <f t="shared" si="5"/>
        <v>217.53902494399995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44.434144768498001</v>
      </c>
      <c r="G8" s="25">
        <f t="shared" si="1"/>
        <v>44.235176322710657</v>
      </c>
      <c r="H8" s="37">
        <f t="shared" si="2"/>
        <v>0.4497968863869814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54.012517007000042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200.74521541900003</v>
      </c>
      <c r="T8" s="11" t="s">
        <v>98</v>
      </c>
      <c r="U8" s="22">
        <v>438.791836735</v>
      </c>
      <c r="V8" s="32">
        <f>U21-U20</f>
        <v>54.012517007000042</v>
      </c>
      <c r="W8" s="22">
        <v>7</v>
      </c>
      <c r="X8" s="32">
        <f>U22-U20</f>
        <v>200.74521541900003</v>
      </c>
      <c r="Y8" s="22">
        <v>7</v>
      </c>
      <c r="Z8" s="32">
        <f t="shared" si="5"/>
        <v>200.74521541900003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130.11677743911247</v>
      </c>
      <c r="G9" s="25">
        <f t="shared" si="1"/>
        <v>115.83468683326531</v>
      </c>
      <c r="H9" s="41">
        <f t="shared" si="2"/>
        <v>12.329718322116308</v>
      </c>
      <c r="I9" s="13"/>
      <c r="J9" s="11" t="s">
        <v>37</v>
      </c>
      <c r="K9" s="11" t="s">
        <v>40</v>
      </c>
      <c r="L9" s="19">
        <v>76</v>
      </c>
      <c r="M9" s="32">
        <f t="shared" si="3"/>
        <v>35.045442177000041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107.22176870800013</v>
      </c>
      <c r="T9" s="11" t="s">
        <v>99</v>
      </c>
      <c r="U9" s="22">
        <v>478.84190476200001</v>
      </c>
      <c r="V9" s="32">
        <f>U24-U23</f>
        <v>35.045442177000041</v>
      </c>
      <c r="W9" s="22">
        <v>8</v>
      </c>
      <c r="X9" s="32">
        <f>U25-U23</f>
        <v>107.22176870800013</v>
      </c>
      <c r="Y9" s="22">
        <v>8</v>
      </c>
      <c r="Z9" s="32">
        <f t="shared" si="5"/>
        <v>107.22176870800013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56.56790461823708</v>
      </c>
      <c r="G10" s="25">
        <f t="shared" si="1"/>
        <v>51.110727781518499</v>
      </c>
      <c r="H10" s="41">
        <f t="shared" si="2"/>
        <v>10.677165193276473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41.366213152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151.43591836700011</v>
      </c>
      <c r="T10" s="11" t="s">
        <v>100</v>
      </c>
      <c r="U10" s="22">
        <v>573.45911564599999</v>
      </c>
      <c r="V10" s="32">
        <f>U27-U26</f>
        <v>41.366213152</v>
      </c>
      <c r="W10" s="22">
        <v>9</v>
      </c>
      <c r="X10" s="32">
        <f>U28-U26</f>
        <v>151.43591836700011</v>
      </c>
      <c r="Y10" s="22">
        <v>9</v>
      </c>
      <c r="Z10" s="32">
        <f t="shared" si="5"/>
        <v>151.43591836700011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44.702849861742948</v>
      </c>
      <c r="G11" s="25">
        <f t="shared" si="1"/>
        <v>45.305625521512525</v>
      </c>
      <c r="H11" s="37">
        <f t="shared" si="2"/>
        <v>-1.3304653734079013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37.581496598000058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177.46140589499987</v>
      </c>
      <c r="T11" s="11" t="s">
        <v>101</v>
      </c>
      <c r="U11" s="22">
        <v>578.45841269799996</v>
      </c>
      <c r="V11" s="32">
        <f>U30-U29</f>
        <v>37.581496598000058</v>
      </c>
      <c r="W11" s="22">
        <v>10</v>
      </c>
      <c r="X11" s="32">
        <f>U31-U29</f>
        <v>177.46140589499987</v>
      </c>
      <c r="Y11" s="22">
        <v>10</v>
      </c>
      <c r="Z11" s="32">
        <f t="shared" si="5"/>
        <v>177.46140589499987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49.992442563600633</v>
      </c>
      <c r="G12" s="25">
        <f t="shared" si="1"/>
        <v>49.951156719670593</v>
      </c>
      <c r="H12" s="37">
        <f t="shared" si="2"/>
        <v>8.265242817446615E-2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33.605079364999938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69.267664399000068</v>
      </c>
      <c r="T12" s="11" t="s">
        <v>102</v>
      </c>
      <c r="U12" s="22">
        <v>610.56870748300003</v>
      </c>
      <c r="V12" s="32">
        <f>U33-U32</f>
        <v>33.605079364999938</v>
      </c>
      <c r="W12" s="22" t="s">
        <v>68</v>
      </c>
      <c r="X12" s="32">
        <f>U38-U32</f>
        <v>263.32607709700005</v>
      </c>
      <c r="Y12" s="22">
        <v>11</v>
      </c>
      <c r="Z12" s="32">
        <f>V12+X30</f>
        <v>69.267664399000068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69.732532656043389</v>
      </c>
      <c r="G13" s="25">
        <f t="shared" si="1"/>
        <v>68.374116656214397</v>
      </c>
      <c r="H13" s="37">
        <f t="shared" si="2"/>
        <v>1.9867401090665908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20.937142857000026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42.706213151999918</v>
      </c>
      <c r="T13" s="11" t="s">
        <v>103</v>
      </c>
      <c r="U13" s="22">
        <v>751.05061224500002</v>
      </c>
      <c r="V13" s="32">
        <f>U34-U33</f>
        <v>20.937142857000026</v>
      </c>
      <c r="W13" s="22" t="s">
        <v>42</v>
      </c>
      <c r="X13" s="32">
        <f>U41-U39</f>
        <v>148.26929705199973</v>
      </c>
      <c r="Y13" s="22">
        <v>12</v>
      </c>
      <c r="Z13" s="32">
        <f>V13+X31</f>
        <v>42.706213151999918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28.995204207934844</v>
      </c>
      <c r="G14" s="25">
        <f t="shared" si="1"/>
        <v>27.749844485897317</v>
      </c>
      <c r="H14" s="37">
        <f t="shared" si="2"/>
        <v>4.4878079322946425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70.356462584999917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151.35219954600007</v>
      </c>
      <c r="T14" s="11" t="s">
        <v>104</v>
      </c>
      <c r="U14" s="22">
        <v>758.08507936499996</v>
      </c>
      <c r="V14" s="32">
        <f>U35-U34</f>
        <v>70.356462584999917</v>
      </c>
      <c r="W14" s="22" t="s">
        <v>43</v>
      </c>
      <c r="X14" s="32">
        <f>U44-U42</f>
        <v>111.11160997699972</v>
      </c>
      <c r="Y14" s="22">
        <v>13</v>
      </c>
      <c r="Z14" s="32">
        <f>V14+X32</f>
        <v>151.35219954600007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39.594728990019036</v>
      </c>
      <c r="G15" s="25">
        <f t="shared" si="1"/>
        <v>38.848231660394951</v>
      </c>
      <c r="H15" s="37">
        <f t="shared" si="2"/>
        <v>1.9215735124055191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39.399183673999687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148.26929705199973</v>
      </c>
      <c r="T15" s="11" t="s">
        <v>105</v>
      </c>
      <c r="U15" s="22">
        <v>833.84598639499995</v>
      </c>
      <c r="V15" s="32">
        <f>U40-U39</f>
        <v>39.399183673999687</v>
      </c>
      <c r="W15" s="22">
        <v>12</v>
      </c>
      <c r="X15" s="32">
        <f>U47-U45</f>
        <v>166.26648526100007</v>
      </c>
      <c r="Y15" s="22">
        <v>14</v>
      </c>
      <c r="Z15" s="32">
        <f t="shared" ref="Z15:Z27" si="7">X13</f>
        <v>148.26929705199973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106.17014298495299</v>
      </c>
      <c r="G16" s="25">
        <f t="shared" si="1"/>
        <v>100.79951143105943</v>
      </c>
      <c r="H16" s="37">
        <f t="shared" si="2"/>
        <v>5.3280333184618032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25.996009069999673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111.11160997699972</v>
      </c>
      <c r="T16" s="11" t="s">
        <v>106</v>
      </c>
      <c r="U16" s="22">
        <v>1037.9600226760001</v>
      </c>
      <c r="V16" s="32">
        <f>U43-U42</f>
        <v>25.996009069999673</v>
      </c>
      <c r="W16" s="22">
        <v>13</v>
      </c>
      <c r="X16" s="32">
        <f>U50-U48</f>
        <v>212.17814059000011</v>
      </c>
      <c r="Y16" s="22">
        <v>15</v>
      </c>
      <c r="Z16" s="32">
        <f t="shared" si="7"/>
        <v>111.11160997699972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47.908071194428189</v>
      </c>
      <c r="G17" s="13">
        <f t="shared" si="1"/>
        <v>47.363724491066648</v>
      </c>
      <c r="H17" s="37">
        <f t="shared" si="2"/>
        <v>1.1492903254772768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49.156643991000237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166.26648526100007</v>
      </c>
      <c r="T17" s="11" t="s">
        <v>107</v>
      </c>
      <c r="U17" s="22">
        <v>1042.6949659859999</v>
      </c>
      <c r="V17" s="32">
        <f>U46-U45</f>
        <v>49.156643991000237</v>
      </c>
      <c r="W17" s="22">
        <v>14</v>
      </c>
      <c r="X17" s="32">
        <f>U53-U51</f>
        <v>115.30934240400029</v>
      </c>
      <c r="Y17" s="22">
        <v>16</v>
      </c>
      <c r="Z17" s="32">
        <f t="shared" si="7"/>
        <v>166.26648526100007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24.873526671296844</v>
      </c>
      <c r="G18" s="13">
        <f t="shared" si="1"/>
        <v>24.319187573478008</v>
      </c>
      <c r="H18" s="37">
        <f t="shared" si="2"/>
        <v>2.2794309889833113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60.305079364999983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212.17814059000011</v>
      </c>
      <c r="T18" s="11" t="s">
        <v>108</v>
      </c>
      <c r="U18" s="22">
        <v>1089.3641723359999</v>
      </c>
      <c r="V18" s="32">
        <f>U49-U48</f>
        <v>60.305079364999983</v>
      </c>
      <c r="W18" s="22">
        <v>15</v>
      </c>
      <c r="X18" s="32">
        <f>U56-U54</f>
        <v>220.86664399100027</v>
      </c>
      <c r="Y18" s="22">
        <v>17</v>
      </c>
      <c r="Z18" s="32">
        <f t="shared" si="7"/>
        <v>212.17814059000011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79.578488372093076</v>
      </c>
      <c r="G19" s="25">
        <f t="shared" si="1"/>
        <v>73.627928344732851</v>
      </c>
      <c r="H19" s="37">
        <f t="shared" si="2"/>
        <v>8.0819332570368498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27.519999999999982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115.30934240400029</v>
      </c>
      <c r="T19" s="11" t="s">
        <v>109</v>
      </c>
      <c r="U19" s="22">
        <v>1260.2339909299999</v>
      </c>
      <c r="V19" s="32">
        <f>U52-U51</f>
        <v>27.519999999999982</v>
      </c>
      <c r="W19" s="22">
        <v>16</v>
      </c>
      <c r="X19" s="32">
        <f>U59-U57</f>
        <v>47.533582767000098</v>
      </c>
      <c r="Y19" s="22">
        <v>18</v>
      </c>
      <c r="Z19" s="32">
        <f t="shared" si="7"/>
        <v>115.30934240400029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53.581482538619184</v>
      </c>
      <c r="G20" s="25">
        <f t="shared" si="1"/>
        <v>53.244798705227709</v>
      </c>
      <c r="H20" s="37">
        <f t="shared" si="2"/>
        <v>0.63233187387075085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62.708231292000164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220.86664399100027</v>
      </c>
      <c r="T20" s="11" t="s">
        <v>110</v>
      </c>
      <c r="U20" s="22">
        <v>1266.155102041</v>
      </c>
      <c r="V20" s="32">
        <f>U55-U54</f>
        <v>62.708231292000164</v>
      </c>
      <c r="W20" s="22">
        <v>17</v>
      </c>
      <c r="X20" s="32">
        <f>U62-U60</f>
        <v>72.150929705000181</v>
      </c>
      <c r="Y20" s="22">
        <v>19</v>
      </c>
      <c r="Z20" s="32">
        <f t="shared" si="7"/>
        <v>220.86664399100027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98.454736472976919</v>
      </c>
      <c r="G21" s="25">
        <f t="shared" si="1"/>
        <v>94.669909946786035</v>
      </c>
      <c r="H21" s="37">
        <f t="shared" si="2"/>
        <v>3.9979192209207071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20.720181405999938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47.533582767000098</v>
      </c>
      <c r="T21" s="11" t="s">
        <v>111</v>
      </c>
      <c r="U21" s="22">
        <v>1320.167619048</v>
      </c>
      <c r="V21" s="32">
        <f>U58-U57</f>
        <v>20.720181405999938</v>
      </c>
      <c r="W21" s="22">
        <v>18</v>
      </c>
      <c r="X21" s="32">
        <f>U65-U63</f>
        <v>273.94530612200015</v>
      </c>
      <c r="Y21" s="22">
        <v>20</v>
      </c>
      <c r="Z21" s="32">
        <f t="shared" si="7"/>
        <v>47.533582767000098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83.414402752693277</v>
      </c>
      <c r="G22" s="13">
        <f t="shared" si="1"/>
        <v>71.794002117217588</v>
      </c>
      <c r="H22" s="41">
        <f t="shared" si="2"/>
        <v>16.185754091968768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27.573151927000254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72.150929705000181</v>
      </c>
      <c r="T22" s="11" t="s">
        <v>112</v>
      </c>
      <c r="U22" s="22">
        <v>1466.90031746</v>
      </c>
      <c r="V22" s="32">
        <f>U61-U60</f>
        <v>27.573151927000254</v>
      </c>
      <c r="W22" s="22">
        <v>19</v>
      </c>
      <c r="X22" s="32">
        <f>U68-U66</f>
        <v>281.03546485200013</v>
      </c>
      <c r="Y22" s="22">
        <v>21</v>
      </c>
      <c r="Z22" s="32">
        <f t="shared" si="7"/>
        <v>72.150929705000181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36.868067601837858</v>
      </c>
      <c r="G23" s="13">
        <f t="shared" si="1"/>
        <v>36.467133317301681</v>
      </c>
      <c r="H23" s="37">
        <f t="shared" si="2"/>
        <v>1.0994400932138957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59.400997732000178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273.94530612200015</v>
      </c>
      <c r="T23" s="11" t="s">
        <v>113</v>
      </c>
      <c r="U23" s="22">
        <v>1474.9975510199999</v>
      </c>
      <c r="V23" s="32">
        <f>U64-U63</f>
        <v>59.400997732000178</v>
      </c>
      <c r="W23" s="22">
        <v>20</v>
      </c>
      <c r="X23" s="32">
        <f>U71-U69</f>
        <v>74.712539681999715</v>
      </c>
      <c r="Y23" s="22">
        <v>22</v>
      </c>
      <c r="Z23" s="32">
        <f t="shared" si="7"/>
        <v>273.94530612200015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25.660106554959565</v>
      </c>
      <c r="G24" s="13">
        <f t="shared" si="1"/>
        <v>26.473527118429978</v>
      </c>
      <c r="H24" s="37">
        <f t="shared" si="2"/>
        <v>-3.0725809969769249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79.500839001999793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281.03546485200013</v>
      </c>
      <c r="T24" s="11" t="s">
        <v>114</v>
      </c>
      <c r="U24" s="22">
        <v>1510.042993197</v>
      </c>
      <c r="V24" s="32">
        <f>U67-U66</f>
        <v>79.500839001999793</v>
      </c>
      <c r="W24" s="22">
        <v>21</v>
      </c>
      <c r="X24" s="32">
        <f>U74-U72</f>
        <v>151.89242630400031</v>
      </c>
      <c r="Y24" s="22">
        <v>23</v>
      </c>
      <c r="Z24" s="32">
        <f t="shared" si="7"/>
        <v>281.03546485200013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104.72832380488725</v>
      </c>
      <c r="G25" s="13">
        <f t="shared" si="1"/>
        <v>102.79398923779755</v>
      </c>
      <c r="H25" s="37">
        <f t="shared" si="2"/>
        <v>1.8817584388275184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20.05188208599975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74.712539681999715</v>
      </c>
      <c r="T25" s="11" t="s">
        <v>115</v>
      </c>
      <c r="U25" s="22">
        <v>1582.2193197280001</v>
      </c>
      <c r="V25" s="32">
        <f>U70-U69</f>
        <v>20.05188208599975</v>
      </c>
      <c r="W25" s="22">
        <v>22</v>
      </c>
      <c r="X25" s="32">
        <f>U77-U75</f>
        <v>222.56639455799996</v>
      </c>
      <c r="Y25" s="22">
        <v>24</v>
      </c>
      <c r="Z25" s="32">
        <f t="shared" si="7"/>
        <v>74.712539681999715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41.929646932945559</v>
      </c>
      <c r="G26" s="13">
        <f t="shared" si="1"/>
        <v>37.724027059333977</v>
      </c>
      <c r="H26" s="41">
        <f t="shared" si="2"/>
        <v>11.148385263844714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53.661315193000064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151.89242630400031</v>
      </c>
      <c r="T26" s="11" t="s">
        <v>116</v>
      </c>
      <c r="U26" s="22">
        <v>1589.102585034</v>
      </c>
      <c r="V26" s="32">
        <f>U73-U72</f>
        <v>53.661315193000064</v>
      </c>
      <c r="W26" s="22">
        <v>23</v>
      </c>
      <c r="X26" s="2">
        <f>SUM(X2:X25)</f>
        <v>4224.543015872001</v>
      </c>
      <c r="Z26" s="32">
        <f t="shared" si="7"/>
        <v>151.89242630400031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52.469670309855054</v>
      </c>
      <c r="G27" s="13">
        <f t="shared" si="1"/>
        <v>49.333593338767294</v>
      </c>
      <c r="H27" s="37">
        <f t="shared" si="2"/>
        <v>6.3568792760598907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102.91659863899986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222.56639455799996</v>
      </c>
      <c r="T27" s="11" t="s">
        <v>117</v>
      </c>
      <c r="U27" s="22">
        <v>1630.468798186</v>
      </c>
      <c r="V27" s="32">
        <f>U76-U75</f>
        <v>102.91659863899986</v>
      </c>
      <c r="W27" s="22">
        <v>24</v>
      </c>
      <c r="X27" s="32">
        <f t="shared" ref="X27:X32" si="8">U33-U32</f>
        <v>33.605079364999938</v>
      </c>
      <c r="Y27" s="22" t="s">
        <v>68</v>
      </c>
      <c r="Z27" s="32">
        <f t="shared" si="7"/>
        <v>222.56639455799996</v>
      </c>
      <c r="AA27" s="21">
        <v>24</v>
      </c>
    </row>
    <row r="28" spans="1:27" x14ac:dyDescent="0.3">
      <c r="T28" s="11" t="s">
        <v>118</v>
      </c>
      <c r="U28" s="22">
        <v>1740.5385034010001</v>
      </c>
      <c r="V28" s="32"/>
      <c r="X28" s="32">
        <f t="shared" si="8"/>
        <v>20.937142857000026</v>
      </c>
      <c r="Y28" s="22" t="s">
        <v>42</v>
      </c>
      <c r="Z28" s="21"/>
    </row>
    <row r="29" spans="1:27" x14ac:dyDescent="0.3">
      <c r="T29" s="11" t="s">
        <v>119</v>
      </c>
      <c r="U29" s="22">
        <v>1747.214512472</v>
      </c>
      <c r="V29" s="32"/>
      <c r="X29" s="32">
        <f t="shared" si="8"/>
        <v>70.356462584999917</v>
      </c>
      <c r="Y29" s="22" t="s">
        <v>43</v>
      </c>
      <c r="Z29" s="21"/>
    </row>
    <row r="30" spans="1:27" x14ac:dyDescent="0.3">
      <c r="T30" s="11" t="s">
        <v>120</v>
      </c>
      <c r="U30" s="22">
        <v>1784.7960090700001</v>
      </c>
      <c r="V30" s="32"/>
      <c r="X30" s="32">
        <f t="shared" si="8"/>
        <v>35.662585034000131</v>
      </c>
      <c r="Y30" s="22" t="s">
        <v>69</v>
      </c>
      <c r="Z30" s="21"/>
    </row>
    <row r="31" spans="1:27" x14ac:dyDescent="0.3">
      <c r="T31" s="11" t="s">
        <v>121</v>
      </c>
      <c r="U31" s="22">
        <v>1924.6759183669999</v>
      </c>
      <c r="V31" s="32"/>
      <c r="X31" s="32">
        <f t="shared" si="8"/>
        <v>21.769070294999892</v>
      </c>
      <c r="Y31" s="22" t="s">
        <v>70</v>
      </c>
      <c r="Z31" s="21"/>
    </row>
    <row r="32" spans="1:27" x14ac:dyDescent="0.3">
      <c r="T32" s="11" t="s">
        <v>122</v>
      </c>
      <c r="U32" s="22">
        <v>1931.9568253970001</v>
      </c>
      <c r="X32" s="32">
        <f t="shared" si="8"/>
        <v>80.995736961000148</v>
      </c>
      <c r="Y32" s="22" t="s">
        <v>71</v>
      </c>
      <c r="Z32" s="21"/>
    </row>
    <row r="33" spans="20:26" x14ac:dyDescent="0.3">
      <c r="T33" s="11" t="s">
        <v>123</v>
      </c>
      <c r="U33" s="22">
        <v>1965.561904762</v>
      </c>
      <c r="X33" s="32"/>
      <c r="Z33" s="21"/>
    </row>
    <row r="34" spans="20:26" x14ac:dyDescent="0.3">
      <c r="T34" s="11" t="s">
        <v>124</v>
      </c>
      <c r="U34" s="22">
        <v>1986.4990476190001</v>
      </c>
      <c r="X34" s="22"/>
      <c r="Z34" s="21"/>
    </row>
    <row r="35" spans="20:26" x14ac:dyDescent="0.3">
      <c r="T35" s="11" t="s">
        <v>125</v>
      </c>
      <c r="U35" s="22">
        <v>2056.855510204</v>
      </c>
      <c r="X35" s="22"/>
      <c r="Z35" s="21"/>
    </row>
    <row r="36" spans="20:26" x14ac:dyDescent="0.3">
      <c r="T36" s="11" t="s">
        <v>126</v>
      </c>
      <c r="U36" s="22">
        <v>2092.5180952380001</v>
      </c>
      <c r="X36" s="22"/>
      <c r="Z36" s="21"/>
    </row>
    <row r="37" spans="20:26" x14ac:dyDescent="0.3">
      <c r="T37" s="11" t="s">
        <v>127</v>
      </c>
      <c r="U37" s="22">
        <v>2114.287165533</v>
      </c>
      <c r="X37" s="22"/>
      <c r="Z37" s="21"/>
    </row>
    <row r="38" spans="20:26" x14ac:dyDescent="0.3">
      <c r="T38" s="11" t="s">
        <v>128</v>
      </c>
      <c r="U38" s="22">
        <v>2195.2829024940002</v>
      </c>
      <c r="X38" s="22"/>
      <c r="Z38" s="21"/>
    </row>
    <row r="39" spans="20:26" x14ac:dyDescent="0.3">
      <c r="T39" s="11" t="s">
        <v>129</v>
      </c>
      <c r="U39" s="22">
        <v>2201.3126530610002</v>
      </c>
      <c r="V39" s="32"/>
      <c r="X39" s="22"/>
      <c r="Z39" s="21"/>
    </row>
    <row r="40" spans="20:26" x14ac:dyDescent="0.3">
      <c r="T40" s="11" t="s">
        <v>130</v>
      </c>
      <c r="U40" s="22">
        <v>2240.7118367349999</v>
      </c>
      <c r="V40" s="32"/>
      <c r="X40" s="22"/>
      <c r="Z40" s="21"/>
    </row>
    <row r="41" spans="20:26" x14ac:dyDescent="0.3">
      <c r="T41" s="11" t="s">
        <v>131</v>
      </c>
      <c r="U41" s="22">
        <v>2349.5819501129999</v>
      </c>
      <c r="V41" s="32"/>
      <c r="X41" s="22"/>
      <c r="Z41" s="21"/>
    </row>
    <row r="42" spans="20:26" x14ac:dyDescent="0.3">
      <c r="T42" s="11" t="s">
        <v>132</v>
      </c>
      <c r="U42" s="22">
        <v>2362.8522448980002</v>
      </c>
      <c r="V42" s="32"/>
      <c r="X42" s="22"/>
      <c r="Z42" s="21"/>
    </row>
    <row r="43" spans="20:26" x14ac:dyDescent="0.3">
      <c r="T43" s="11" t="s">
        <v>133</v>
      </c>
      <c r="U43" s="22">
        <v>2388.8482539679999</v>
      </c>
      <c r="V43" s="32"/>
      <c r="X43" s="22"/>
      <c r="Z43" s="21"/>
    </row>
    <row r="44" spans="20:26" x14ac:dyDescent="0.3">
      <c r="T44" s="11" t="s">
        <v>134</v>
      </c>
      <c r="U44" s="22">
        <v>2473.9638548749999</v>
      </c>
      <c r="V44" s="32"/>
      <c r="X44" s="22"/>
      <c r="Z44" s="21"/>
    </row>
    <row r="45" spans="20:26" x14ac:dyDescent="0.3">
      <c r="T45" s="11" t="s">
        <v>135</v>
      </c>
      <c r="U45" s="22">
        <v>2480.4484353739999</v>
      </c>
      <c r="V45" s="32"/>
      <c r="X45" s="22"/>
      <c r="Z45" s="21"/>
    </row>
    <row r="46" spans="20:26" x14ac:dyDescent="0.3">
      <c r="T46" s="11" t="s">
        <v>136</v>
      </c>
      <c r="U46" s="22">
        <v>2529.6050793650002</v>
      </c>
      <c r="V46" s="32"/>
      <c r="X46" s="22"/>
      <c r="Z46" s="21"/>
    </row>
    <row r="47" spans="20:26" x14ac:dyDescent="0.3">
      <c r="T47" s="11" t="s">
        <v>137</v>
      </c>
      <c r="U47" s="22">
        <v>2646.714920635</v>
      </c>
      <c r="V47" s="32"/>
      <c r="X47" s="22"/>
      <c r="Z47" s="21"/>
    </row>
    <row r="48" spans="20:26" x14ac:dyDescent="0.3">
      <c r="T48" s="11" t="s">
        <v>138</v>
      </c>
      <c r="U48" s="22">
        <v>2655.7126530609999</v>
      </c>
      <c r="V48" s="32"/>
      <c r="X48" s="22"/>
      <c r="Z48" s="21"/>
    </row>
    <row r="49" spans="20:26" x14ac:dyDescent="0.3">
      <c r="T49" s="11" t="s">
        <v>139</v>
      </c>
      <c r="U49" s="22">
        <v>2716.0177324259998</v>
      </c>
      <c r="V49" s="32"/>
      <c r="X49" s="22"/>
      <c r="Z49" s="21"/>
    </row>
    <row r="50" spans="20:26" x14ac:dyDescent="0.3">
      <c r="T50" s="11" t="s">
        <v>140</v>
      </c>
      <c r="U50" s="22">
        <v>2867.890793651</v>
      </c>
      <c r="V50" s="32"/>
      <c r="X50" s="22"/>
      <c r="Z50" s="21"/>
    </row>
    <row r="51" spans="20:26" x14ac:dyDescent="0.3">
      <c r="T51" s="11" t="s">
        <v>141</v>
      </c>
      <c r="U51" s="22">
        <v>2874.2661224489998</v>
      </c>
      <c r="V51" s="32"/>
      <c r="X51" s="22"/>
      <c r="Z51" s="21"/>
    </row>
    <row r="52" spans="20:26" x14ac:dyDescent="0.3">
      <c r="T52" s="11" t="s">
        <v>142</v>
      </c>
      <c r="U52" s="22">
        <v>2901.7861224489998</v>
      </c>
      <c r="V52" s="32"/>
      <c r="X52" s="22"/>
      <c r="Z52" s="21"/>
    </row>
    <row r="53" spans="20:26" x14ac:dyDescent="0.3">
      <c r="T53" s="11" t="s">
        <v>143</v>
      </c>
      <c r="U53" s="22">
        <v>2989.5754648530001</v>
      </c>
      <c r="V53" s="32"/>
      <c r="X53" s="22"/>
      <c r="Z53" s="21"/>
    </row>
    <row r="54" spans="20:26" x14ac:dyDescent="0.3">
      <c r="T54" s="11" t="s">
        <v>144</v>
      </c>
      <c r="U54" s="22">
        <v>2996.0228571429998</v>
      </c>
      <c r="V54" s="32"/>
      <c r="X54" s="22"/>
      <c r="Z54" s="21"/>
    </row>
    <row r="55" spans="20:26" x14ac:dyDescent="0.3">
      <c r="T55" s="11" t="s">
        <v>145</v>
      </c>
      <c r="U55" s="22">
        <v>3058.7310884349999</v>
      </c>
      <c r="V55" s="32"/>
      <c r="X55" s="22"/>
      <c r="Z55" s="21"/>
    </row>
    <row r="56" spans="20:26" x14ac:dyDescent="0.3">
      <c r="T56" s="11" t="s">
        <v>146</v>
      </c>
      <c r="U56" s="22">
        <v>3216.8895011340001</v>
      </c>
      <c r="V56" s="32"/>
      <c r="X56" s="22"/>
      <c r="Z56" s="21"/>
    </row>
    <row r="57" spans="20:26" x14ac:dyDescent="0.3">
      <c r="T57" s="11" t="s">
        <v>147</v>
      </c>
      <c r="U57" s="22">
        <v>3221.5002267569998</v>
      </c>
      <c r="V57" s="32"/>
      <c r="X57" s="22"/>
      <c r="Z57" s="21"/>
    </row>
    <row r="58" spans="20:26" x14ac:dyDescent="0.3">
      <c r="T58" s="11" t="s">
        <v>148</v>
      </c>
      <c r="U58" s="22">
        <v>3242.2204081629998</v>
      </c>
      <c r="V58" s="32"/>
      <c r="X58" s="22"/>
      <c r="Z58" s="21"/>
    </row>
    <row r="59" spans="20:26" x14ac:dyDescent="0.3">
      <c r="T59" s="11" t="s">
        <v>149</v>
      </c>
      <c r="U59" s="22">
        <v>3269.0338095239999</v>
      </c>
      <c r="V59" s="32"/>
      <c r="X59" s="22"/>
      <c r="Z59" s="21"/>
    </row>
    <row r="60" spans="20:26" x14ac:dyDescent="0.3">
      <c r="T60" s="11" t="s">
        <v>150</v>
      </c>
      <c r="U60" s="22">
        <v>3273.8213151929999</v>
      </c>
      <c r="V60" s="32"/>
      <c r="X60" s="22"/>
      <c r="Z60" s="21"/>
    </row>
    <row r="61" spans="20:26" x14ac:dyDescent="0.3">
      <c r="T61" s="11" t="s">
        <v>151</v>
      </c>
      <c r="U61" s="22">
        <v>3301.3944671200002</v>
      </c>
      <c r="V61" s="32"/>
      <c r="X61" s="22"/>
      <c r="Z61" s="21"/>
    </row>
    <row r="62" spans="20:26" x14ac:dyDescent="0.3">
      <c r="T62" s="11" t="s">
        <v>152</v>
      </c>
      <c r="U62" s="22">
        <v>3345.9722448980001</v>
      </c>
      <c r="V62" s="32"/>
      <c r="X62" s="22"/>
      <c r="Z62" s="21"/>
    </row>
    <row r="63" spans="20:26" x14ac:dyDescent="0.3">
      <c r="T63" s="11" t="s">
        <v>153</v>
      </c>
      <c r="U63" s="22">
        <v>3352.1777777779998</v>
      </c>
      <c r="V63" s="32"/>
      <c r="X63" s="22"/>
      <c r="Z63" s="21"/>
    </row>
    <row r="64" spans="20:26" x14ac:dyDescent="0.3">
      <c r="T64" s="11" t="s">
        <v>154</v>
      </c>
      <c r="U64" s="22">
        <v>3411.57877551</v>
      </c>
      <c r="V64" s="32"/>
      <c r="X64" s="22"/>
      <c r="Z64" s="21"/>
    </row>
    <row r="65" spans="20:26" x14ac:dyDescent="0.3">
      <c r="T65" s="11" t="s">
        <v>155</v>
      </c>
      <c r="U65" s="22">
        <v>3626.1230839</v>
      </c>
      <c r="V65" s="32"/>
      <c r="X65" s="22"/>
      <c r="Z65" s="21"/>
    </row>
    <row r="66" spans="20:26" x14ac:dyDescent="0.3">
      <c r="T66" s="11" t="s">
        <v>156</v>
      </c>
      <c r="U66" s="22">
        <v>3631.2946938780001</v>
      </c>
      <c r="V66" s="32"/>
      <c r="X66" s="22"/>
      <c r="Z66" s="21"/>
    </row>
    <row r="67" spans="20:26" x14ac:dyDescent="0.3">
      <c r="T67" s="11" t="s">
        <v>157</v>
      </c>
      <c r="U67" s="22">
        <v>3710.7955328799999</v>
      </c>
      <c r="V67" s="32"/>
      <c r="X67" s="22"/>
      <c r="Z67" s="21"/>
    </row>
    <row r="68" spans="20:26" x14ac:dyDescent="0.3">
      <c r="T68" s="11" t="s">
        <v>158</v>
      </c>
      <c r="U68" s="22">
        <v>3912.3301587300002</v>
      </c>
      <c r="V68" s="32"/>
      <c r="X68" s="22"/>
      <c r="Z68" s="21"/>
    </row>
    <row r="69" spans="20:26" x14ac:dyDescent="0.3">
      <c r="T69" s="11" t="s">
        <v>159</v>
      </c>
      <c r="U69" s="22">
        <v>3919.0770068030001</v>
      </c>
      <c r="V69" s="32"/>
      <c r="X69" s="22"/>
      <c r="Z69" s="21"/>
    </row>
    <row r="70" spans="20:26" x14ac:dyDescent="0.3">
      <c r="T70" s="11" t="s">
        <v>160</v>
      </c>
      <c r="U70" s="22">
        <v>3939.1288888889999</v>
      </c>
      <c r="V70" s="32"/>
      <c r="X70" s="22"/>
      <c r="Z70" s="21"/>
    </row>
    <row r="71" spans="20:26" x14ac:dyDescent="0.3">
      <c r="T71" s="11" t="s">
        <v>161</v>
      </c>
      <c r="U71" s="22">
        <v>3993.7895464849998</v>
      </c>
      <c r="V71" s="32"/>
      <c r="X71" s="22"/>
      <c r="Z71" s="21"/>
    </row>
    <row r="72" spans="20:26" x14ac:dyDescent="0.3">
      <c r="T72" s="11" t="s">
        <v>162</v>
      </c>
      <c r="U72" s="22">
        <v>3999.7881179139999</v>
      </c>
      <c r="V72" s="32"/>
      <c r="X72" s="22"/>
      <c r="Z72" s="21"/>
    </row>
    <row r="73" spans="20:26" x14ac:dyDescent="0.3">
      <c r="T73" s="11" t="s">
        <v>163</v>
      </c>
      <c r="U73" s="22">
        <v>4053.449433107</v>
      </c>
      <c r="V73" s="32"/>
      <c r="X73" s="22"/>
      <c r="Z73" s="21"/>
    </row>
    <row r="74" spans="20:26" x14ac:dyDescent="0.3">
      <c r="T74" s="11" t="s">
        <v>164</v>
      </c>
      <c r="U74" s="22">
        <v>4151.6805442180003</v>
      </c>
      <c r="V74" s="32"/>
      <c r="X74" s="22"/>
      <c r="Z74" s="21"/>
    </row>
    <row r="75" spans="20:26" x14ac:dyDescent="0.3">
      <c r="T75" s="11" t="s">
        <v>165</v>
      </c>
      <c r="U75" s="22">
        <v>4156.929160998</v>
      </c>
      <c r="V75" s="32"/>
      <c r="X75" s="22"/>
      <c r="Z75" s="21"/>
    </row>
    <row r="76" spans="20:26" x14ac:dyDescent="0.3">
      <c r="T76" s="11" t="s">
        <v>166</v>
      </c>
      <c r="U76" s="22">
        <v>4259.8457596369999</v>
      </c>
      <c r="V76" s="32"/>
      <c r="X76" s="22"/>
      <c r="Z76" s="21"/>
    </row>
    <row r="77" spans="20:26" x14ac:dyDescent="0.3">
      <c r="T77" s="11" t="s">
        <v>167</v>
      </c>
      <c r="U77" s="22">
        <v>4379.495555556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Tabelle111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3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33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293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293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45.98129170696064</v>
      </c>
      <c r="G2" s="13">
        <f t="shared" ref="G2:G27" si="1">Q2/R2*60</f>
        <v>44.538796879521726</v>
      </c>
      <c r="H2" s="41">
        <f t="shared" ref="H2:H27" si="2">(F2-G2)/G2*100</f>
        <v>3.2387377488909035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36.536598638999997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367.76925169999998</v>
      </c>
      <c r="T2" s="11" t="s">
        <v>92</v>
      </c>
      <c r="U2" s="22">
        <v>4.4495238099999996</v>
      </c>
      <c r="V2" s="32">
        <f>U3-U2</f>
        <v>36.536598638999997</v>
      </c>
      <c r="W2" s="22">
        <v>1</v>
      </c>
      <c r="X2" s="32">
        <f>U4-U2</f>
        <v>367.76925169999998</v>
      </c>
      <c r="Y2" s="22">
        <v>1</v>
      </c>
      <c r="Z2" s="32">
        <f>X2</f>
        <v>367.76925169999998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61.721745325870863</v>
      </c>
      <c r="G3" s="13">
        <f t="shared" si="1"/>
        <v>54.67404235107724</v>
      </c>
      <c r="H3" s="41">
        <f t="shared" si="2"/>
        <v>12.890400401598917</v>
      </c>
      <c r="I3" s="13"/>
      <c r="J3" s="11" t="s">
        <v>32</v>
      </c>
      <c r="K3" s="61" t="s">
        <v>76</v>
      </c>
      <c r="L3" s="19">
        <v>44</v>
      </c>
      <c r="M3" s="32">
        <f t="shared" si="3"/>
        <v>42.772607709999988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111.75328798200002</v>
      </c>
      <c r="T3" s="11" t="s">
        <v>93</v>
      </c>
      <c r="U3" s="22">
        <v>40.986122449</v>
      </c>
      <c r="V3" s="32">
        <f>U6-U5</f>
        <v>42.772607709999988</v>
      </c>
      <c r="W3" s="22">
        <v>2</v>
      </c>
      <c r="X3" s="32">
        <f>U7-U5</f>
        <v>111.75328798200002</v>
      </c>
      <c r="Y3" s="22">
        <v>2</v>
      </c>
      <c r="Z3" s="32">
        <f t="shared" ref="Z3:Z11" si="5">X3</f>
        <v>111.75328798200002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41.137115106072756</v>
      </c>
      <c r="G4" s="13">
        <f t="shared" si="1"/>
        <v>41.378799165567621</v>
      </c>
      <c r="H4" s="37">
        <f t="shared" si="2"/>
        <v>-0.58407702584075194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47.402448979999974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158.77696145099998</v>
      </c>
      <c r="T4" s="11" t="s">
        <v>94</v>
      </c>
      <c r="U4" s="22">
        <v>372.21877551</v>
      </c>
      <c r="V4" s="32">
        <f>U9-U8</f>
        <v>47.402448979999974</v>
      </c>
      <c r="W4" s="22">
        <v>3</v>
      </c>
      <c r="X4" s="32">
        <f>U10-U8</f>
        <v>158.77696145099998</v>
      </c>
      <c r="Y4" s="22">
        <v>3</v>
      </c>
      <c r="Z4" s="32">
        <f t="shared" si="5"/>
        <v>158.77696145099998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148.8615208329862</v>
      </c>
      <c r="G5" s="13">
        <f t="shared" si="1"/>
        <v>137.00648706546875</v>
      </c>
      <c r="H5" s="37">
        <f t="shared" si="2"/>
        <v>8.6528995972668881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35.469206349999922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190.93986394599995</v>
      </c>
      <c r="T5" s="11" t="s">
        <v>95</v>
      </c>
      <c r="U5" s="22">
        <v>380.91609977299998</v>
      </c>
      <c r="V5" s="32">
        <f>U12-U11</f>
        <v>35.469206349999922</v>
      </c>
      <c r="W5" s="22">
        <v>4</v>
      </c>
      <c r="X5" s="32">
        <f>U13-U11</f>
        <v>190.93986394599995</v>
      </c>
      <c r="Y5" s="22">
        <v>4</v>
      </c>
      <c r="Z5" s="32">
        <f t="shared" si="5"/>
        <v>190.93986394599995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54.458865471700413</v>
      </c>
      <c r="G6" s="13">
        <f t="shared" si="1"/>
        <v>55.519504446186453</v>
      </c>
      <c r="H6" s="37">
        <f t="shared" si="2"/>
        <v>-1.9103898441926619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76.02068027200005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265.85251700700007</v>
      </c>
      <c r="T6" s="11" t="s">
        <v>96</v>
      </c>
      <c r="U6" s="22">
        <v>423.68870748299997</v>
      </c>
      <c r="V6" s="32">
        <f>U15-U14</f>
        <v>76.02068027200005</v>
      </c>
      <c r="W6" s="22">
        <v>5</v>
      </c>
      <c r="X6" s="32">
        <f>U16-U14</f>
        <v>265.85251700700007</v>
      </c>
      <c r="Y6" s="22">
        <v>5</v>
      </c>
      <c r="Z6" s="32">
        <f t="shared" si="5"/>
        <v>265.85251700700007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42.0160060979306</v>
      </c>
      <c r="G7" s="25">
        <f t="shared" si="1"/>
        <v>40.75640492025326</v>
      </c>
      <c r="H7" s="37">
        <f t="shared" si="2"/>
        <v>3.0905600730534508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55.693061223999848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264.989024943</v>
      </c>
      <c r="T7" s="11" t="s">
        <v>97</v>
      </c>
      <c r="U7" s="22">
        <v>492.669387755</v>
      </c>
      <c r="V7" s="32">
        <f>U18-U17</f>
        <v>55.693061223999848</v>
      </c>
      <c r="W7" s="22">
        <v>6</v>
      </c>
      <c r="X7" s="32">
        <f>U19-U17</f>
        <v>264.989024943</v>
      </c>
      <c r="Y7" s="22">
        <v>6</v>
      </c>
      <c r="Z7" s="32">
        <f t="shared" si="5"/>
        <v>264.989024943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48.982583969865146</v>
      </c>
      <c r="G8" s="25">
        <f t="shared" si="1"/>
        <v>46.975763112552976</v>
      </c>
      <c r="H8" s="37">
        <f t="shared" si="2"/>
        <v>4.2720346075142386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48.997006802999977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189.03365079399987</v>
      </c>
      <c r="T8" s="11" t="s">
        <v>98</v>
      </c>
      <c r="U8" s="22">
        <v>502.109387755</v>
      </c>
      <c r="V8" s="32">
        <f>U21-U20</f>
        <v>48.997006802999977</v>
      </c>
      <c r="W8" s="22">
        <v>7</v>
      </c>
      <c r="X8" s="32">
        <f>U22-U20</f>
        <v>189.03365079399987</v>
      </c>
      <c r="Y8" s="22">
        <v>7</v>
      </c>
      <c r="Z8" s="32">
        <f t="shared" si="5"/>
        <v>189.03365079399987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108.11798912853163</v>
      </c>
      <c r="G9" s="25">
        <f t="shared" si="1"/>
        <v>93.057828436872839</v>
      </c>
      <c r="H9" s="41">
        <f t="shared" si="2"/>
        <v>16.183657994851103</v>
      </c>
      <c r="I9" s="13"/>
      <c r="J9" s="11" t="s">
        <v>37</v>
      </c>
      <c r="K9" s="11" t="s">
        <v>40</v>
      </c>
      <c r="L9" s="19">
        <v>76</v>
      </c>
      <c r="M9" s="32">
        <f t="shared" si="3"/>
        <v>42.176145123999959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133.46539682499997</v>
      </c>
      <c r="T9" s="11" t="s">
        <v>99</v>
      </c>
      <c r="U9" s="22">
        <v>549.51183673499997</v>
      </c>
      <c r="V9" s="32">
        <f>U24-U23</f>
        <v>42.176145123999959</v>
      </c>
      <c r="W9" s="22">
        <v>8</v>
      </c>
      <c r="X9" s="32">
        <f>U25-U23</f>
        <v>133.46539682499997</v>
      </c>
      <c r="Y9" s="22">
        <v>8</v>
      </c>
      <c r="Z9" s="32">
        <f t="shared" si="5"/>
        <v>133.46539682499997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49.468660356768275</v>
      </c>
      <c r="G10" s="25">
        <f t="shared" si="1"/>
        <v>45.826978432914828</v>
      </c>
      <c r="H10" s="37">
        <f t="shared" si="2"/>
        <v>7.9465896473720834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47.302675737000072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168.89614512399999</v>
      </c>
      <c r="T10" s="11" t="s">
        <v>100</v>
      </c>
      <c r="U10" s="22">
        <v>660.88634920599998</v>
      </c>
      <c r="V10" s="32">
        <f>U27-U26</f>
        <v>47.302675737000072</v>
      </c>
      <c r="W10" s="22">
        <v>9</v>
      </c>
      <c r="X10" s="32">
        <f>U28-U26</f>
        <v>168.89614512399999</v>
      </c>
      <c r="Y10" s="22">
        <v>9</v>
      </c>
      <c r="Z10" s="32">
        <f t="shared" si="5"/>
        <v>168.89614512399999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38.418458781218696</v>
      </c>
      <c r="G11" s="25">
        <f t="shared" si="1"/>
        <v>39.12556410092656</v>
      </c>
      <c r="H11" s="37">
        <f t="shared" si="2"/>
        <v>-1.8072718846528237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43.72897959199986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205.49224489800008</v>
      </c>
      <c r="T11" s="11" t="s">
        <v>101</v>
      </c>
      <c r="U11" s="22">
        <v>671.24462585000003</v>
      </c>
      <c r="V11" s="32">
        <f>U30-U29</f>
        <v>43.72897959199986</v>
      </c>
      <c r="W11" s="22">
        <v>10</v>
      </c>
      <c r="X11" s="32">
        <f>U31-U29</f>
        <v>205.49224489800008</v>
      </c>
      <c r="Y11" s="22">
        <v>10</v>
      </c>
      <c r="Z11" s="32">
        <f t="shared" si="5"/>
        <v>205.49224489800008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49.156050955844442</v>
      </c>
      <c r="G12" s="25">
        <f t="shared" si="1"/>
        <v>47.996058752264894</v>
      </c>
      <c r="H12" s="37">
        <f t="shared" si="2"/>
        <v>2.416848869960202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34.176870748000056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72.08925169999975</v>
      </c>
      <c r="T12" s="11" t="s">
        <v>102</v>
      </c>
      <c r="U12" s="22">
        <v>706.71383219999996</v>
      </c>
      <c r="V12" s="32">
        <f>U33-U32</f>
        <v>34.176870748000056</v>
      </c>
      <c r="W12" s="22" t="s">
        <v>68</v>
      </c>
      <c r="X12" s="32">
        <f>U38-U32</f>
        <v>249.78866213099991</v>
      </c>
      <c r="Y12" s="22">
        <v>11</v>
      </c>
      <c r="Z12" s="32">
        <f>V12+X30</f>
        <v>72.08925169999975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60.487689311438508</v>
      </c>
      <c r="G13" s="25">
        <f t="shared" si="1"/>
        <v>57.660473544805626</v>
      </c>
      <c r="H13" s="37">
        <f t="shared" si="2"/>
        <v>4.9032128819336993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24.137142856999617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50.641269841999929</v>
      </c>
      <c r="T13" s="11" t="s">
        <v>103</v>
      </c>
      <c r="U13" s="22">
        <v>862.18448979599998</v>
      </c>
      <c r="V13" s="32">
        <f>U34-U33</f>
        <v>24.137142856999617</v>
      </c>
      <c r="W13" s="22" t="s">
        <v>42</v>
      </c>
      <c r="X13" s="32">
        <f>U41-U39</f>
        <v>164.14766439899995</v>
      </c>
      <c r="Y13" s="22">
        <v>12</v>
      </c>
      <c r="Z13" s="32">
        <f>V13+X31</f>
        <v>50.641269841999929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35.579819277029465</v>
      </c>
      <c r="G14" s="25">
        <f t="shared" si="1"/>
        <v>33.055733229922659</v>
      </c>
      <c r="H14" s="37">
        <f t="shared" si="2"/>
        <v>7.6358495198102494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57.335873016000278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127.05814058900023</v>
      </c>
      <c r="T14" s="11" t="s">
        <v>104</v>
      </c>
      <c r="U14" s="22">
        <v>875.66367346899995</v>
      </c>
      <c r="V14" s="32">
        <f>U35-U34</f>
        <v>57.335873016000278</v>
      </c>
      <c r="W14" s="22" t="s">
        <v>43</v>
      </c>
      <c r="X14" s="32">
        <f>U44-U42</f>
        <v>149.05469387699986</v>
      </c>
      <c r="Y14" s="22">
        <v>13</v>
      </c>
      <c r="Z14" s="32">
        <f>V14+X32</f>
        <v>127.05814058900023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37.365086813373736</v>
      </c>
      <c r="G15" s="25">
        <f t="shared" si="1"/>
        <v>35.090356119834574</v>
      </c>
      <c r="H15" s="37">
        <f t="shared" si="2"/>
        <v>6.4824953208536593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41.750204081999982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164.14766439899995</v>
      </c>
      <c r="T15" s="11" t="s">
        <v>105</v>
      </c>
      <c r="U15" s="22">
        <v>951.684353741</v>
      </c>
      <c r="V15" s="32">
        <f>U40-U39</f>
        <v>41.750204081999982</v>
      </c>
      <c r="W15" s="22">
        <v>12</v>
      </c>
      <c r="X15" s="32">
        <f>U47-U45</f>
        <v>177.02748299299992</v>
      </c>
      <c r="Y15" s="22">
        <v>14</v>
      </c>
      <c r="Z15" s="32">
        <f t="shared" ref="Z15:Z27" si="7">X13</f>
        <v>164.14766439899995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82.343804122288418</v>
      </c>
      <c r="G16" s="25">
        <f t="shared" si="1"/>
        <v>75.140176459268389</v>
      </c>
      <c r="H16" s="37">
        <f t="shared" si="2"/>
        <v>9.5869187463579291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33.518004534999818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149.05469387699986</v>
      </c>
      <c r="T16" s="11" t="s">
        <v>106</v>
      </c>
      <c r="U16" s="22">
        <v>1141.516190476</v>
      </c>
      <c r="V16" s="32">
        <f>U43-U42</f>
        <v>33.518004534999818</v>
      </c>
      <c r="W16" s="22">
        <v>13</v>
      </c>
      <c r="X16" s="32">
        <f>U50-U48</f>
        <v>114.6848072570001</v>
      </c>
      <c r="Y16" s="22">
        <v>15</v>
      </c>
      <c r="Z16" s="32">
        <f t="shared" si="7"/>
        <v>149.05469387699986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43.622101814373558</v>
      </c>
      <c r="G17" s="13">
        <f t="shared" si="1"/>
        <v>44.484618246034692</v>
      </c>
      <c r="H17" s="37">
        <f t="shared" si="2"/>
        <v>-1.9389093706295175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53.986394557999574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177.02748299299992</v>
      </c>
      <c r="T17" s="11" t="s">
        <v>107</v>
      </c>
      <c r="U17" s="22">
        <v>1147.9568253970001</v>
      </c>
      <c r="V17" s="32">
        <f>U46-U45</f>
        <v>53.986394557999574</v>
      </c>
      <c r="W17" s="22">
        <v>14</v>
      </c>
      <c r="X17" s="32">
        <f>U53-U51</f>
        <v>126.10249433100034</v>
      </c>
      <c r="Y17" s="22">
        <v>16</v>
      </c>
      <c r="Z17" s="32">
        <f t="shared" si="7"/>
        <v>177.02748299299992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47.293239532871688</v>
      </c>
      <c r="G18" s="13">
        <f t="shared" si="1"/>
        <v>44.99288199906745</v>
      </c>
      <c r="H18" s="37">
        <f t="shared" si="2"/>
        <v>5.112714348576108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31.717006803000004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114.6848072570001</v>
      </c>
      <c r="T18" s="11" t="s">
        <v>108</v>
      </c>
      <c r="U18" s="22">
        <v>1203.649886621</v>
      </c>
      <c r="V18" s="32">
        <f>U49-U48</f>
        <v>31.717006803000004</v>
      </c>
      <c r="W18" s="22">
        <v>15</v>
      </c>
      <c r="X18" s="32">
        <f>U56-U54</f>
        <v>184.36353741499988</v>
      </c>
      <c r="Y18" s="22">
        <v>17</v>
      </c>
      <c r="Z18" s="32">
        <f t="shared" si="7"/>
        <v>114.6848072570001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73.513427108680887</v>
      </c>
      <c r="G19" s="25">
        <f t="shared" si="1"/>
        <v>67.32609093135811</v>
      </c>
      <c r="H19" s="37">
        <f t="shared" si="2"/>
        <v>9.1901016258779027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29.79047619100038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126.10249433100034</v>
      </c>
      <c r="T19" s="11" t="s">
        <v>109</v>
      </c>
      <c r="U19" s="22">
        <v>1412.9458503400001</v>
      </c>
      <c r="V19" s="32">
        <f>U52-U51</f>
        <v>29.79047619100038</v>
      </c>
      <c r="W19" s="22">
        <v>16</v>
      </c>
      <c r="X19" s="32">
        <f>U59-U57</f>
        <v>50.594829932000266</v>
      </c>
      <c r="Y19" s="22">
        <v>18</v>
      </c>
      <c r="Z19" s="32">
        <f t="shared" si="7"/>
        <v>126.10249433100034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66.350948587286666</v>
      </c>
      <c r="G20" s="25">
        <f t="shared" si="1"/>
        <v>63.787016483245253</v>
      </c>
      <c r="H20" s="37">
        <f t="shared" si="2"/>
        <v>4.0195203434775371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50.639818593999735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184.36353741499988</v>
      </c>
      <c r="T20" s="11" t="s">
        <v>110</v>
      </c>
      <c r="U20" s="22">
        <v>1419.5809523810001</v>
      </c>
      <c r="V20" s="32">
        <f>U55-U54</f>
        <v>50.639818593999735</v>
      </c>
      <c r="W20" s="22">
        <v>17</v>
      </c>
      <c r="X20" s="32">
        <f>U62-U60</f>
        <v>82.267573695999999</v>
      </c>
      <c r="Y20" s="22">
        <v>19</v>
      </c>
      <c r="Z20" s="32">
        <f t="shared" si="7"/>
        <v>184.36353741499988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97.225584452785299</v>
      </c>
      <c r="G21" s="25">
        <f t="shared" si="1"/>
        <v>88.941893984978805</v>
      </c>
      <c r="H21" s="37">
        <f t="shared" si="2"/>
        <v>9.3135980095111393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20.982131519000177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50.594829932000266</v>
      </c>
      <c r="T21" s="11" t="s">
        <v>111</v>
      </c>
      <c r="U21" s="22">
        <v>1468.5779591840001</v>
      </c>
      <c r="V21" s="32">
        <f>U58-U57</f>
        <v>20.982131519000177</v>
      </c>
      <c r="W21" s="22">
        <v>18</v>
      </c>
      <c r="X21" s="32">
        <f>U65-U63</f>
        <v>275.8370975050002</v>
      </c>
      <c r="Y21" s="22">
        <v>20</v>
      </c>
      <c r="Z21" s="32">
        <f t="shared" si="7"/>
        <v>50.594829932000266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70.003417561295024</v>
      </c>
      <c r="G22" s="13">
        <f t="shared" si="1"/>
        <v>62.965318743220216</v>
      </c>
      <c r="H22" s="41">
        <f t="shared" si="2"/>
        <v>11.177738727531867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32.855510203999984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82.267573695999999</v>
      </c>
      <c r="T22" s="11" t="s">
        <v>112</v>
      </c>
      <c r="U22" s="22">
        <v>1608.614603175</v>
      </c>
      <c r="V22" s="32">
        <f>U61-U60</f>
        <v>32.855510203999984</v>
      </c>
      <c r="W22" s="22">
        <v>19</v>
      </c>
      <c r="X22" s="32">
        <f>U68-U66</f>
        <v>285.68380952300004</v>
      </c>
      <c r="Y22" s="22">
        <v>21</v>
      </c>
      <c r="Z22" s="32">
        <f t="shared" si="7"/>
        <v>82.267573695999999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37.439757728357421</v>
      </c>
      <c r="G23" s="13">
        <f t="shared" si="1"/>
        <v>36.217028421345347</v>
      </c>
      <c r="H23" s="37">
        <f t="shared" si="2"/>
        <v>3.3761171479530603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58.493968254000265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275.8370975050002</v>
      </c>
      <c r="T23" s="11" t="s">
        <v>113</v>
      </c>
      <c r="U23" s="22">
        <v>1617.89968254</v>
      </c>
      <c r="V23" s="32">
        <f>U64-U63</f>
        <v>58.493968254000265</v>
      </c>
      <c r="W23" s="22">
        <v>20</v>
      </c>
      <c r="X23" s="32">
        <f>U71-U69</f>
        <v>89.172244897999917</v>
      </c>
      <c r="Y23" s="22">
        <v>22</v>
      </c>
      <c r="Z23" s="32">
        <f t="shared" si="7"/>
        <v>275.8370975050002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24.452692829799737</v>
      </c>
      <c r="G24" s="13">
        <f t="shared" si="1"/>
        <v>26.042777896382731</v>
      </c>
      <c r="H24" s="37">
        <f t="shared" si="2"/>
        <v>-6.1056661194497686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83.426394557000094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285.68380952300004</v>
      </c>
      <c r="T24" s="11" t="s">
        <v>114</v>
      </c>
      <c r="U24" s="22">
        <v>1660.0758276639999</v>
      </c>
      <c r="V24" s="32">
        <f>U67-U66</f>
        <v>83.426394557000094</v>
      </c>
      <c r="W24" s="22">
        <v>21</v>
      </c>
      <c r="X24" s="32">
        <f>U74-U72</f>
        <v>167.96299319799982</v>
      </c>
      <c r="Y24" s="22">
        <v>23</v>
      </c>
      <c r="Z24" s="32">
        <f t="shared" si="7"/>
        <v>285.68380952300004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90.568229828780304</v>
      </c>
      <c r="G25" s="13">
        <f t="shared" si="1"/>
        <v>86.125453147274726</v>
      </c>
      <c r="H25" s="37">
        <f t="shared" si="2"/>
        <v>5.1584944045617025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23.186938774999362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89.172244897999917</v>
      </c>
      <c r="T25" s="11" t="s">
        <v>115</v>
      </c>
      <c r="U25" s="22">
        <v>1751.3650793649999</v>
      </c>
      <c r="V25" s="32">
        <f>U70-U69</f>
        <v>23.186938774999362</v>
      </c>
      <c r="W25" s="22">
        <v>22</v>
      </c>
      <c r="X25" s="32">
        <f>U77-U75</f>
        <v>243.73405895700034</v>
      </c>
      <c r="Y25" s="22">
        <v>24</v>
      </c>
      <c r="Z25" s="32">
        <f t="shared" si="7"/>
        <v>89.172244897999917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34.836324570295346</v>
      </c>
      <c r="G26" s="13">
        <f t="shared" si="1"/>
        <v>34.114621863432205</v>
      </c>
      <c r="H26" s="37">
        <f t="shared" si="2"/>
        <v>2.1155231025343451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64.587755101999392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167.96299319799982</v>
      </c>
      <c r="T26" s="11" t="s">
        <v>116</v>
      </c>
      <c r="U26" s="22">
        <v>1760.769160998</v>
      </c>
      <c r="V26" s="32">
        <f>U73-U72</f>
        <v>64.587755101999392</v>
      </c>
      <c r="W26" s="22">
        <v>23</v>
      </c>
      <c r="X26" s="2">
        <f>SUM(X2:X25)</f>
        <v>4417.3902947820006</v>
      </c>
      <c r="Z26" s="32">
        <f t="shared" si="7"/>
        <v>167.96299319799982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47.90577685663942</v>
      </c>
      <c r="G27" s="13">
        <f t="shared" si="1"/>
        <v>45.049100019037944</v>
      </c>
      <c r="H27" s="37">
        <f t="shared" si="2"/>
        <v>6.3412517373138035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112.72126984100032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243.73405895700034</v>
      </c>
      <c r="T27" s="11" t="s">
        <v>117</v>
      </c>
      <c r="U27" s="22">
        <v>1808.071836735</v>
      </c>
      <c r="V27" s="32">
        <f>U76-U75</f>
        <v>112.72126984100032</v>
      </c>
      <c r="W27" s="22">
        <v>24</v>
      </c>
      <c r="X27" s="32">
        <f t="shared" ref="X27:X32" si="8">U33-U32</f>
        <v>34.176870748000056</v>
      </c>
      <c r="Y27" s="22" t="s">
        <v>68</v>
      </c>
      <c r="Z27" s="32">
        <f t="shared" si="7"/>
        <v>243.73405895700034</v>
      </c>
      <c r="AA27" s="21">
        <v>24</v>
      </c>
    </row>
    <row r="28" spans="1:27" x14ac:dyDescent="0.3">
      <c r="T28" s="11" t="s">
        <v>118</v>
      </c>
      <c r="U28" s="22">
        <v>1929.6653061219999</v>
      </c>
      <c r="V28" s="32"/>
      <c r="X28" s="32">
        <f t="shared" si="8"/>
        <v>24.137142856999617</v>
      </c>
      <c r="Y28" s="22" t="s">
        <v>42</v>
      </c>
      <c r="Z28" s="21"/>
    </row>
    <row r="29" spans="1:27" x14ac:dyDescent="0.3">
      <c r="T29" s="11" t="s">
        <v>119</v>
      </c>
      <c r="U29" s="22">
        <v>1938.8081632650001</v>
      </c>
      <c r="V29" s="32"/>
      <c r="X29" s="32">
        <f t="shared" si="8"/>
        <v>57.335873016000278</v>
      </c>
      <c r="Y29" s="22" t="s">
        <v>43</v>
      </c>
      <c r="Z29" s="21"/>
    </row>
    <row r="30" spans="1:27" x14ac:dyDescent="0.3">
      <c r="T30" s="11" t="s">
        <v>120</v>
      </c>
      <c r="U30" s="22">
        <v>1982.5371428569999</v>
      </c>
      <c r="V30" s="32"/>
      <c r="X30" s="32">
        <f t="shared" si="8"/>
        <v>37.912380951999694</v>
      </c>
      <c r="Y30" s="22" t="s">
        <v>69</v>
      </c>
      <c r="Z30" s="21"/>
    </row>
    <row r="31" spans="1:27" x14ac:dyDescent="0.3">
      <c r="T31" s="11" t="s">
        <v>121</v>
      </c>
      <c r="U31" s="22">
        <v>2144.3004081630002</v>
      </c>
      <c r="V31" s="32"/>
      <c r="X31" s="32">
        <f t="shared" si="8"/>
        <v>26.504126985000312</v>
      </c>
      <c r="Y31" s="22" t="s">
        <v>70</v>
      </c>
      <c r="Z31" s="21"/>
    </row>
    <row r="32" spans="1:27" x14ac:dyDescent="0.3">
      <c r="T32" s="11" t="s">
        <v>122</v>
      </c>
      <c r="U32" s="22">
        <v>2153.2212244900002</v>
      </c>
      <c r="X32" s="32">
        <f t="shared" si="8"/>
        <v>69.722267572999954</v>
      </c>
      <c r="Y32" s="22" t="s">
        <v>71</v>
      </c>
      <c r="Z32" s="21"/>
    </row>
    <row r="33" spans="20:26" x14ac:dyDescent="0.3">
      <c r="T33" s="11" t="s">
        <v>123</v>
      </c>
      <c r="U33" s="22">
        <v>2187.3980952380002</v>
      </c>
      <c r="X33" s="32"/>
      <c r="Z33" s="21"/>
    </row>
    <row r="34" spans="20:26" x14ac:dyDescent="0.3">
      <c r="T34" s="11" t="s">
        <v>124</v>
      </c>
      <c r="U34" s="22">
        <v>2211.5352380949998</v>
      </c>
      <c r="X34" s="22"/>
      <c r="Z34" s="21"/>
    </row>
    <row r="35" spans="20:26" x14ac:dyDescent="0.3">
      <c r="T35" s="11" t="s">
        <v>125</v>
      </c>
      <c r="U35" s="22">
        <v>2268.8711111110001</v>
      </c>
      <c r="X35" s="22"/>
      <c r="Z35" s="21"/>
    </row>
    <row r="36" spans="20:26" x14ac:dyDescent="0.3">
      <c r="T36" s="11" t="s">
        <v>126</v>
      </c>
      <c r="U36" s="22">
        <v>2306.7834920629998</v>
      </c>
      <c r="X36" s="22"/>
      <c r="Z36" s="21"/>
    </row>
    <row r="37" spans="20:26" x14ac:dyDescent="0.3">
      <c r="T37" s="11" t="s">
        <v>127</v>
      </c>
      <c r="U37" s="22">
        <v>2333.2876190480001</v>
      </c>
      <c r="X37" s="22"/>
      <c r="Z37" s="21"/>
    </row>
    <row r="38" spans="20:26" x14ac:dyDescent="0.3">
      <c r="T38" s="11" t="s">
        <v>128</v>
      </c>
      <c r="U38" s="22">
        <v>2403.0098866210001</v>
      </c>
      <c r="X38" s="22"/>
      <c r="Z38" s="21"/>
    </row>
    <row r="39" spans="20:26" x14ac:dyDescent="0.3">
      <c r="T39" s="11" t="s">
        <v>129</v>
      </c>
      <c r="U39" s="22">
        <v>2411.7405895689999</v>
      </c>
      <c r="V39" s="32"/>
      <c r="X39" s="22"/>
      <c r="Z39" s="21"/>
    </row>
    <row r="40" spans="20:26" x14ac:dyDescent="0.3">
      <c r="T40" s="11" t="s">
        <v>130</v>
      </c>
      <c r="U40" s="22">
        <v>2453.4907936509999</v>
      </c>
      <c r="V40" s="32"/>
      <c r="X40" s="22"/>
      <c r="Z40" s="21"/>
    </row>
    <row r="41" spans="20:26" x14ac:dyDescent="0.3">
      <c r="T41" s="11" t="s">
        <v>131</v>
      </c>
      <c r="U41" s="22">
        <v>2575.8882539679998</v>
      </c>
      <c r="V41" s="32"/>
      <c r="X41" s="22"/>
      <c r="Z41" s="21"/>
    </row>
    <row r="42" spans="20:26" x14ac:dyDescent="0.3">
      <c r="T42" s="11" t="s">
        <v>132</v>
      </c>
      <c r="U42" s="22">
        <v>2584.2126077100002</v>
      </c>
      <c r="V42" s="32"/>
      <c r="X42" s="22"/>
      <c r="Z42" s="21"/>
    </row>
    <row r="43" spans="20:26" x14ac:dyDescent="0.3">
      <c r="T43" s="11" t="s">
        <v>133</v>
      </c>
      <c r="U43" s="22">
        <v>2617.730612245</v>
      </c>
      <c r="V43" s="32"/>
      <c r="X43" s="22"/>
      <c r="Z43" s="21"/>
    </row>
    <row r="44" spans="20:26" x14ac:dyDescent="0.3">
      <c r="T44" s="11" t="s">
        <v>134</v>
      </c>
      <c r="U44" s="22">
        <v>2733.267301587</v>
      </c>
      <c r="V44" s="32"/>
      <c r="X44" s="22"/>
      <c r="Z44" s="21"/>
    </row>
    <row r="45" spans="20:26" x14ac:dyDescent="0.3">
      <c r="T45" s="11" t="s">
        <v>135</v>
      </c>
      <c r="U45" s="22">
        <v>2740.8848979590002</v>
      </c>
      <c r="V45" s="32"/>
      <c r="X45" s="22"/>
      <c r="Z45" s="21"/>
    </row>
    <row r="46" spans="20:26" x14ac:dyDescent="0.3">
      <c r="T46" s="11" t="s">
        <v>136</v>
      </c>
      <c r="U46" s="22">
        <v>2794.8712925169998</v>
      </c>
      <c r="V46" s="32"/>
      <c r="X46" s="22"/>
      <c r="Z46" s="21"/>
    </row>
    <row r="47" spans="20:26" x14ac:dyDescent="0.3">
      <c r="T47" s="11" t="s">
        <v>137</v>
      </c>
      <c r="U47" s="22">
        <v>2917.9123809520001</v>
      </c>
      <c r="V47" s="32"/>
      <c r="X47" s="22"/>
      <c r="Z47" s="21"/>
    </row>
    <row r="48" spans="20:26" x14ac:dyDescent="0.3">
      <c r="T48" s="11" t="s">
        <v>138</v>
      </c>
      <c r="U48" s="22">
        <v>2925.5038548749999</v>
      </c>
      <c r="V48" s="32"/>
      <c r="X48" s="22"/>
      <c r="Z48" s="21"/>
    </row>
    <row r="49" spans="20:26" x14ac:dyDescent="0.3">
      <c r="T49" s="11" t="s">
        <v>139</v>
      </c>
      <c r="U49" s="22">
        <v>2957.2208616779999</v>
      </c>
      <c r="V49" s="32"/>
      <c r="X49" s="22"/>
      <c r="Z49" s="21"/>
    </row>
    <row r="50" spans="20:26" x14ac:dyDescent="0.3">
      <c r="T50" s="11" t="s">
        <v>140</v>
      </c>
      <c r="U50" s="22">
        <v>3040.188662132</v>
      </c>
      <c r="V50" s="32"/>
      <c r="X50" s="22"/>
      <c r="Z50" s="21"/>
    </row>
    <row r="51" spans="20:26" x14ac:dyDescent="0.3">
      <c r="T51" s="11" t="s">
        <v>141</v>
      </c>
      <c r="U51" s="22">
        <v>3047.3541950109998</v>
      </c>
      <c r="V51" s="32"/>
      <c r="X51" s="22"/>
      <c r="Z51" s="21"/>
    </row>
    <row r="52" spans="20:26" x14ac:dyDescent="0.3">
      <c r="T52" s="11" t="s">
        <v>142</v>
      </c>
      <c r="U52" s="22">
        <v>3077.1446712020002</v>
      </c>
      <c r="V52" s="32"/>
      <c r="X52" s="22"/>
      <c r="Z52" s="21"/>
    </row>
    <row r="53" spans="20:26" x14ac:dyDescent="0.3">
      <c r="T53" s="11" t="s">
        <v>143</v>
      </c>
      <c r="U53" s="22">
        <v>3173.4566893420001</v>
      </c>
      <c r="V53" s="32"/>
      <c r="X53" s="22"/>
      <c r="Z53" s="21"/>
    </row>
    <row r="54" spans="20:26" x14ac:dyDescent="0.3">
      <c r="T54" s="11" t="s">
        <v>144</v>
      </c>
      <c r="U54" s="22">
        <v>3182.3092970520001</v>
      </c>
      <c r="V54" s="32"/>
      <c r="X54" s="22"/>
      <c r="Z54" s="21"/>
    </row>
    <row r="55" spans="20:26" x14ac:dyDescent="0.3">
      <c r="T55" s="11" t="s">
        <v>145</v>
      </c>
      <c r="U55" s="22">
        <v>3232.9491156459999</v>
      </c>
      <c r="V55" s="32"/>
      <c r="X55" s="22"/>
      <c r="Z55" s="21"/>
    </row>
    <row r="56" spans="20:26" x14ac:dyDescent="0.3">
      <c r="T56" s="11" t="s">
        <v>146</v>
      </c>
      <c r="U56" s="22">
        <v>3366.672834467</v>
      </c>
      <c r="V56" s="32"/>
      <c r="X56" s="22"/>
      <c r="Z56" s="21"/>
    </row>
    <row r="57" spans="20:26" x14ac:dyDescent="0.3">
      <c r="T57" s="11" t="s">
        <v>147</v>
      </c>
      <c r="U57" s="22">
        <v>3372.6868027209998</v>
      </c>
      <c r="V57" s="32"/>
      <c r="X57" s="22"/>
      <c r="Z57" s="21"/>
    </row>
    <row r="58" spans="20:26" x14ac:dyDescent="0.3">
      <c r="T58" s="11" t="s">
        <v>148</v>
      </c>
      <c r="U58" s="22">
        <v>3393.66893424</v>
      </c>
      <c r="V58" s="32"/>
      <c r="X58" s="22"/>
      <c r="Z58" s="21"/>
    </row>
    <row r="59" spans="20:26" x14ac:dyDescent="0.3">
      <c r="T59" s="11" t="s">
        <v>149</v>
      </c>
      <c r="U59" s="22">
        <v>3423.2816326530001</v>
      </c>
      <c r="V59" s="32"/>
      <c r="X59" s="22"/>
      <c r="Z59" s="21"/>
    </row>
    <row r="60" spans="20:26" x14ac:dyDescent="0.3">
      <c r="T60" s="11" t="s">
        <v>150</v>
      </c>
      <c r="U60" s="22">
        <v>3428.8790929709999</v>
      </c>
      <c r="V60" s="32"/>
      <c r="X60" s="22"/>
      <c r="Z60" s="21"/>
    </row>
    <row r="61" spans="20:26" x14ac:dyDescent="0.3">
      <c r="T61" s="11" t="s">
        <v>151</v>
      </c>
      <c r="U61" s="22">
        <v>3461.7346031749998</v>
      </c>
      <c r="V61" s="32"/>
      <c r="X61" s="22"/>
      <c r="Z61" s="21"/>
    </row>
    <row r="62" spans="20:26" x14ac:dyDescent="0.3">
      <c r="T62" s="11" t="s">
        <v>152</v>
      </c>
      <c r="U62" s="22">
        <v>3511.1466666669999</v>
      </c>
      <c r="V62" s="32"/>
      <c r="X62" s="22"/>
      <c r="Z62" s="21"/>
    </row>
    <row r="63" spans="20:26" x14ac:dyDescent="0.3">
      <c r="T63" s="11" t="s">
        <v>153</v>
      </c>
      <c r="U63" s="22">
        <v>3519.9796825399999</v>
      </c>
      <c r="V63" s="32"/>
      <c r="X63" s="22"/>
      <c r="Z63" s="21"/>
    </row>
    <row r="64" spans="20:26" x14ac:dyDescent="0.3">
      <c r="T64" s="11" t="s">
        <v>154</v>
      </c>
      <c r="U64" s="22">
        <v>3578.4736507940002</v>
      </c>
      <c r="V64" s="32"/>
      <c r="X64" s="22"/>
      <c r="Z64" s="21"/>
    </row>
    <row r="65" spans="20:26" x14ac:dyDescent="0.3">
      <c r="T65" s="11" t="s">
        <v>155</v>
      </c>
      <c r="U65" s="22">
        <v>3795.8167800450001</v>
      </c>
      <c r="V65" s="32"/>
      <c r="X65" s="22"/>
      <c r="Z65" s="21"/>
    </row>
    <row r="66" spans="20:26" x14ac:dyDescent="0.3">
      <c r="T66" s="11" t="s">
        <v>156</v>
      </c>
      <c r="U66" s="22">
        <v>3804.7782312929999</v>
      </c>
      <c r="V66" s="32"/>
      <c r="X66" s="22"/>
      <c r="Z66" s="21"/>
    </row>
    <row r="67" spans="20:26" x14ac:dyDescent="0.3">
      <c r="T67" s="11" t="s">
        <v>157</v>
      </c>
      <c r="U67" s="22">
        <v>3888.20462585</v>
      </c>
      <c r="V67" s="32"/>
      <c r="X67" s="22"/>
      <c r="Z67" s="21"/>
    </row>
    <row r="68" spans="20:26" x14ac:dyDescent="0.3">
      <c r="T68" s="11" t="s">
        <v>158</v>
      </c>
      <c r="U68" s="22">
        <v>4090.4620408159999</v>
      </c>
      <c r="V68" s="32"/>
      <c r="X68" s="22"/>
      <c r="Z68" s="21"/>
    </row>
    <row r="69" spans="20:26" x14ac:dyDescent="0.3">
      <c r="T69" s="11" t="s">
        <v>159</v>
      </c>
      <c r="U69" s="22">
        <v>4102.3183673470003</v>
      </c>
      <c r="V69" s="32"/>
      <c r="X69" s="22"/>
      <c r="Z69" s="21"/>
    </row>
    <row r="70" spans="20:26" x14ac:dyDescent="0.3">
      <c r="T70" s="11" t="s">
        <v>160</v>
      </c>
      <c r="U70" s="22">
        <v>4125.5053061219996</v>
      </c>
      <c r="V70" s="32"/>
      <c r="X70" s="22"/>
      <c r="Z70" s="21"/>
    </row>
    <row r="71" spans="20:26" x14ac:dyDescent="0.3">
      <c r="T71" s="11" t="s">
        <v>161</v>
      </c>
      <c r="U71" s="22">
        <v>4191.4906122450002</v>
      </c>
      <c r="V71" s="32"/>
      <c r="X71" s="22"/>
      <c r="Z71" s="21"/>
    </row>
    <row r="72" spans="20:26" x14ac:dyDescent="0.3">
      <c r="T72" s="11" t="s">
        <v>162</v>
      </c>
      <c r="U72" s="22">
        <v>4199.9542857140004</v>
      </c>
      <c r="V72" s="32"/>
      <c r="X72" s="22"/>
      <c r="Z72" s="21"/>
    </row>
    <row r="73" spans="20:26" x14ac:dyDescent="0.3">
      <c r="T73" s="11" t="s">
        <v>163</v>
      </c>
      <c r="U73" s="22">
        <v>4264.5420408159998</v>
      </c>
      <c r="V73" s="32"/>
      <c r="X73" s="22"/>
      <c r="Z73" s="21"/>
    </row>
    <row r="74" spans="20:26" x14ac:dyDescent="0.3">
      <c r="T74" s="11" t="s">
        <v>164</v>
      </c>
      <c r="U74" s="22">
        <v>4367.9172789120003</v>
      </c>
      <c r="V74" s="32"/>
      <c r="X74" s="22"/>
      <c r="Z74" s="21"/>
    </row>
    <row r="75" spans="20:26" x14ac:dyDescent="0.3">
      <c r="T75" s="11" t="s">
        <v>165</v>
      </c>
      <c r="U75" s="22">
        <v>4373.8093424039998</v>
      </c>
      <c r="V75" s="32"/>
      <c r="X75" s="22"/>
      <c r="Z75" s="21"/>
    </row>
    <row r="76" spans="20:26" x14ac:dyDescent="0.3">
      <c r="T76" s="11" t="s">
        <v>166</v>
      </c>
      <c r="U76" s="22">
        <v>4486.5306122450002</v>
      </c>
      <c r="V76" s="32"/>
      <c r="X76" s="22"/>
      <c r="Z76" s="21"/>
    </row>
    <row r="77" spans="20:26" x14ac:dyDescent="0.3">
      <c r="T77" s="11" t="s">
        <v>167</v>
      </c>
      <c r="U77" s="22">
        <v>4617.5434013610002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Tabelle99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4.777343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207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207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49.684542585771197</v>
      </c>
      <c r="G2" s="13">
        <f t="shared" ref="G2:G27" si="1">Q2/R2*60</f>
        <v>46.144001802903105</v>
      </c>
      <c r="H2" s="41">
        <f t="shared" ref="H2:H27" si="2">(F2-G2)/G2*100</f>
        <v>7.6728082622546667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33.813333334000006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354.97571428599997</v>
      </c>
      <c r="T2" s="11" t="s">
        <v>92</v>
      </c>
      <c r="U2" s="22">
        <v>29.442902493999998</v>
      </c>
      <c r="V2" s="32">
        <f>U3-U2</f>
        <v>33.813333334000006</v>
      </c>
      <c r="W2" s="22">
        <v>1</v>
      </c>
      <c r="X2" s="32">
        <f>U4-U2</f>
        <v>354.97571428599997</v>
      </c>
      <c r="Y2" s="22">
        <v>1</v>
      </c>
      <c r="Z2" s="32">
        <f>X2</f>
        <v>354.97571428599997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64.932805054323225</v>
      </c>
      <c r="G3" s="13">
        <f t="shared" si="1"/>
        <v>58.48815273331779</v>
      </c>
      <c r="H3" s="41">
        <f t="shared" si="2"/>
        <v>11.018731178586595</v>
      </c>
      <c r="I3" s="13"/>
      <c r="J3" s="11" t="s">
        <v>32</v>
      </c>
      <c r="K3" s="61" t="s">
        <v>76</v>
      </c>
      <c r="L3" s="19">
        <v>44</v>
      </c>
      <c r="M3" s="32">
        <f t="shared" si="3"/>
        <v>40.657414965999976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104.46566893399995</v>
      </c>
      <c r="T3" s="11" t="s">
        <v>93</v>
      </c>
      <c r="U3" s="22">
        <v>63.256235828000001</v>
      </c>
      <c r="V3" s="32">
        <f>U6-U5</f>
        <v>40.657414965999976</v>
      </c>
      <c r="W3" s="22">
        <v>2</v>
      </c>
      <c r="X3" s="32">
        <f>U7-U5</f>
        <v>104.46566893399995</v>
      </c>
      <c r="Y3" s="22">
        <v>2</v>
      </c>
      <c r="Z3" s="32">
        <f t="shared" ref="Z3:Z11" si="5">X3</f>
        <v>104.46566893399995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43.869270136250599</v>
      </c>
      <c r="G4" s="13">
        <f t="shared" si="1"/>
        <v>43.761206996707045</v>
      </c>
      <c r="H4" s="37">
        <f t="shared" si="2"/>
        <v>0.24693820614153705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44.450249433000067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150.13297052100006</v>
      </c>
      <c r="T4" s="11" t="s">
        <v>94</v>
      </c>
      <c r="U4" s="22">
        <v>384.41861677999998</v>
      </c>
      <c r="V4" s="32">
        <f>U9-U8</f>
        <v>44.450249433000067</v>
      </c>
      <c r="W4" s="22">
        <v>3</v>
      </c>
      <c r="X4" s="32">
        <f>U10-U8</f>
        <v>150.13297052100006</v>
      </c>
      <c r="Y4" s="22">
        <v>3</v>
      </c>
      <c r="Z4" s="32">
        <f t="shared" si="5"/>
        <v>150.13297052100006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154.31536672394367</v>
      </c>
      <c r="G5" s="13">
        <f t="shared" si="1"/>
        <v>137.26786900322108</v>
      </c>
      <c r="H5" s="41">
        <f t="shared" si="2"/>
        <v>12.419146479444915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34.215646257999992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190.57628117900003</v>
      </c>
      <c r="T5" s="11" t="s">
        <v>95</v>
      </c>
      <c r="U5" s="22">
        <v>386.59265306100002</v>
      </c>
      <c r="V5" s="32">
        <f>U12-U11</f>
        <v>34.215646257999992</v>
      </c>
      <c r="W5" s="22">
        <v>4</v>
      </c>
      <c r="X5" s="32">
        <f>U13-U11</f>
        <v>190.57628117900003</v>
      </c>
      <c r="Y5" s="22">
        <v>4</v>
      </c>
      <c r="Z5" s="32">
        <f t="shared" si="5"/>
        <v>190.57628117900003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48.941784758198153</v>
      </c>
      <c r="G6" s="13">
        <f t="shared" si="1"/>
        <v>48.678849316743467</v>
      </c>
      <c r="H6" s="37">
        <f t="shared" si="2"/>
        <v>0.54014309118898596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84.590294784999969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303.21176870799991</v>
      </c>
      <c r="T6" s="11" t="s">
        <v>96</v>
      </c>
      <c r="U6" s="22">
        <v>427.250068027</v>
      </c>
      <c r="V6" s="32">
        <f>U15-U14</f>
        <v>84.590294784999969</v>
      </c>
      <c r="W6" s="22">
        <v>5</v>
      </c>
      <c r="X6" s="32">
        <f>U16-U14</f>
        <v>303.21176870799991</v>
      </c>
      <c r="Y6" s="22">
        <v>5</v>
      </c>
      <c r="Z6" s="32">
        <f t="shared" si="5"/>
        <v>303.21176870799991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46.822508779563016</v>
      </c>
      <c r="G7" s="25">
        <f t="shared" si="1"/>
        <v>46.619868650318047</v>
      </c>
      <c r="H7" s="37">
        <f t="shared" si="2"/>
        <v>0.43466473654165183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49.975963718999992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231.66088435400002</v>
      </c>
      <c r="T7" s="11" t="s">
        <v>97</v>
      </c>
      <c r="U7" s="22">
        <v>491.05832199499997</v>
      </c>
      <c r="V7" s="32">
        <f>U18-U17</f>
        <v>49.975963718999992</v>
      </c>
      <c r="W7" s="22">
        <v>6</v>
      </c>
      <c r="X7" s="32">
        <f>U19-U17</f>
        <v>231.66088435400002</v>
      </c>
      <c r="Y7" s="22">
        <v>6</v>
      </c>
      <c r="Z7" s="32">
        <f t="shared" si="5"/>
        <v>231.66088435400002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41.719075006693032</v>
      </c>
      <c r="G8" s="25">
        <f t="shared" si="1"/>
        <v>40.357983251051984</v>
      </c>
      <c r="H8" s="37">
        <f t="shared" si="2"/>
        <v>3.3725465100032466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57.527641722999988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220.03081632599992</v>
      </c>
      <c r="T8" s="11" t="s">
        <v>98</v>
      </c>
      <c r="U8" s="22">
        <v>494.53424036299998</v>
      </c>
      <c r="V8" s="32">
        <f>U21-U20</f>
        <v>57.527641722999988</v>
      </c>
      <c r="W8" s="22">
        <v>7</v>
      </c>
      <c r="X8" s="32">
        <f>U22-U20</f>
        <v>220.03081632599992</v>
      </c>
      <c r="Y8" s="22">
        <v>7</v>
      </c>
      <c r="Z8" s="32">
        <f t="shared" si="5"/>
        <v>220.03081632599992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107.45016905969698</v>
      </c>
      <c r="G9" s="25">
        <f t="shared" si="1"/>
        <v>92.928788392374528</v>
      </c>
      <c r="H9" s="41">
        <f t="shared" si="2"/>
        <v>15.626353166263845</v>
      </c>
      <c r="I9" s="13"/>
      <c r="J9" s="11" t="s">
        <v>37</v>
      </c>
      <c r="K9" s="11" t="s">
        <v>40</v>
      </c>
      <c r="L9" s="19">
        <v>76</v>
      </c>
      <c r="M9" s="32">
        <f t="shared" si="3"/>
        <v>42.438276644000098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133.65072562399996</v>
      </c>
      <c r="T9" s="11" t="s">
        <v>99</v>
      </c>
      <c r="U9" s="22">
        <v>538.98448979600005</v>
      </c>
      <c r="V9" s="32">
        <f>U24-U23</f>
        <v>42.438276644000098</v>
      </c>
      <c r="W9" s="22">
        <v>8</v>
      </c>
      <c r="X9" s="32">
        <f>U25-U23</f>
        <v>133.65072562399996</v>
      </c>
      <c r="Y9" s="22">
        <v>8</v>
      </c>
      <c r="Z9" s="32">
        <f t="shared" si="5"/>
        <v>133.65072562399996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49.329424992167141</v>
      </c>
      <c r="G10" s="25">
        <f t="shared" si="1"/>
        <v>45.882875764431738</v>
      </c>
      <c r="H10" s="37">
        <f t="shared" si="2"/>
        <v>7.5116242613702022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47.436190476000093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168.69038548799995</v>
      </c>
      <c r="T10" s="11" t="s">
        <v>100</v>
      </c>
      <c r="U10" s="22">
        <v>644.66721088400004</v>
      </c>
      <c r="V10" s="32">
        <f>U27-U26</f>
        <v>47.436190476000093</v>
      </c>
      <c r="W10" s="22">
        <v>9</v>
      </c>
      <c r="X10" s="32">
        <f>U28-U26</f>
        <v>168.69038548799995</v>
      </c>
      <c r="Y10" s="22">
        <v>9</v>
      </c>
      <c r="Z10" s="32">
        <f t="shared" si="5"/>
        <v>168.69038548799995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36.23758686067287</v>
      </c>
      <c r="G11" s="25">
        <f t="shared" si="1"/>
        <v>35.272268178290595</v>
      </c>
      <c r="H11" s="37">
        <f t="shared" si="2"/>
        <v>2.736763843773478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46.360702947999926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227.94111111200004</v>
      </c>
      <c r="T11" s="11" t="s">
        <v>101</v>
      </c>
      <c r="U11" s="22">
        <v>646.83827664399996</v>
      </c>
      <c r="V11" s="32">
        <f>U30-U29</f>
        <v>46.360702947999926</v>
      </c>
      <c r="W11" s="22">
        <v>10</v>
      </c>
      <c r="X11" s="32">
        <f>U31-U29</f>
        <v>227.94111111200004</v>
      </c>
      <c r="Y11" s="22">
        <v>10</v>
      </c>
      <c r="Z11" s="32">
        <f t="shared" si="5"/>
        <v>227.94111111200004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53.27802835169522</v>
      </c>
      <c r="G12" s="25">
        <f t="shared" si="1"/>
        <v>51.032925692142321</v>
      </c>
      <c r="H12" s="37">
        <f t="shared" si="2"/>
        <v>4.3993218674087959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31.532698412000173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67.799365077999937</v>
      </c>
      <c r="T12" s="11" t="s">
        <v>102</v>
      </c>
      <c r="U12" s="22">
        <v>681.05392290199995</v>
      </c>
      <c r="V12" s="32">
        <f>U33-U32</f>
        <v>31.532698412000173</v>
      </c>
      <c r="W12" s="22" t="s">
        <v>68</v>
      </c>
      <c r="X12" s="32">
        <f>U38-U32</f>
        <v>240.65621315199996</v>
      </c>
      <c r="Y12" s="22">
        <v>11</v>
      </c>
      <c r="Z12" s="32">
        <f>V12+X30</f>
        <v>67.799365077999937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70.847271028221655</v>
      </c>
      <c r="G13" s="25">
        <f t="shared" si="1"/>
        <v>70.013996253421183</v>
      </c>
      <c r="H13" s="37">
        <f t="shared" si="2"/>
        <v>1.1901545682157155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20.607709750999675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41.705941043999701</v>
      </c>
      <c r="T13" s="11" t="s">
        <v>103</v>
      </c>
      <c r="U13" s="22">
        <v>837.414557823</v>
      </c>
      <c r="V13" s="32">
        <f>U34-U33</f>
        <v>20.607709750999675</v>
      </c>
      <c r="W13" s="22" t="s">
        <v>42</v>
      </c>
      <c r="X13" s="32">
        <f>U41-U39</f>
        <v>167.94795918299997</v>
      </c>
      <c r="Y13" s="22">
        <v>12</v>
      </c>
      <c r="Z13" s="32">
        <f>V13+X31</f>
        <v>41.705941043999701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37.054183361218769</v>
      </c>
      <c r="G14" s="25">
        <f t="shared" si="1"/>
        <v>32.02417806412322</v>
      </c>
      <c r="H14" s="41">
        <f t="shared" si="2"/>
        <v>15.706898978090178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55.05451247200017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131.15090703000033</v>
      </c>
      <c r="T14" s="11" t="s">
        <v>104</v>
      </c>
      <c r="U14" s="22">
        <v>840.34031746000005</v>
      </c>
      <c r="V14" s="32">
        <f>U35-U34</f>
        <v>55.05451247200017</v>
      </c>
      <c r="W14" s="22" t="s">
        <v>43</v>
      </c>
      <c r="X14" s="32">
        <f>U44-U42</f>
        <v>127.5855328800003</v>
      </c>
      <c r="Y14" s="22">
        <v>13</v>
      </c>
      <c r="Z14" s="32">
        <f>V14+X32</f>
        <v>131.15090703000033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37.648289804266838</v>
      </c>
      <c r="G15" s="25">
        <f t="shared" si="1"/>
        <v>34.296338151532829</v>
      </c>
      <c r="H15" s="37">
        <f t="shared" si="2"/>
        <v>9.7734972110548703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41.436145123999722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167.94795918299997</v>
      </c>
      <c r="T15" s="11" t="s">
        <v>105</v>
      </c>
      <c r="U15" s="22">
        <v>924.93061224500002</v>
      </c>
      <c r="V15" s="32">
        <f>U40-U39</f>
        <v>41.436145123999722</v>
      </c>
      <c r="W15" s="22">
        <v>12</v>
      </c>
      <c r="X15" s="32">
        <f>U47-U45</f>
        <v>200.021950113</v>
      </c>
      <c r="Y15" s="22">
        <v>14</v>
      </c>
      <c r="Z15" s="32">
        <f t="shared" ref="Z15:Z27" si="7">X13</f>
        <v>167.94795918299997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97.12237965643294</v>
      </c>
      <c r="G16" s="25">
        <f t="shared" si="1"/>
        <v>87.784216181736511</v>
      </c>
      <c r="H16" s="41">
        <f t="shared" si="2"/>
        <v>10.63763382629511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28.417755102000228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127.5855328800003</v>
      </c>
      <c r="T16" s="11" t="s">
        <v>106</v>
      </c>
      <c r="U16" s="22">
        <v>1143.552086168</v>
      </c>
      <c r="V16" s="32">
        <f>U43-U42</f>
        <v>28.417755102000228</v>
      </c>
      <c r="W16" s="22">
        <v>13</v>
      </c>
      <c r="X16" s="32">
        <f>U50-U48</f>
        <v>99.6593197279999</v>
      </c>
      <c r="Y16" s="22">
        <v>15</v>
      </c>
      <c r="Z16" s="32">
        <f t="shared" si="7"/>
        <v>127.5855328800003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37.641856252531696</v>
      </c>
      <c r="G17" s="13">
        <f t="shared" si="1"/>
        <v>39.370679045730299</v>
      </c>
      <c r="H17" s="37">
        <f t="shared" si="2"/>
        <v>-4.3911429396239781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62.563333332999719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200.021950113</v>
      </c>
      <c r="T17" s="11" t="s">
        <v>107</v>
      </c>
      <c r="U17" s="22">
        <v>1144.2793650789999</v>
      </c>
      <c r="V17" s="32">
        <f>U46-U45</f>
        <v>62.563333332999719</v>
      </c>
      <c r="W17" s="22">
        <v>14</v>
      </c>
      <c r="X17" s="32">
        <f>U53-U51</f>
        <v>124.53297052100015</v>
      </c>
      <c r="Y17" s="22">
        <v>16</v>
      </c>
      <c r="Z17" s="32">
        <f t="shared" si="7"/>
        <v>200.021950113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55.259095404257643</v>
      </c>
      <c r="G18" s="13">
        <f t="shared" si="1"/>
        <v>51.776391952937104</v>
      </c>
      <c r="H18" s="37">
        <f t="shared" si="2"/>
        <v>6.7264313328093479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27.144852608000292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99.6593197279999</v>
      </c>
      <c r="T18" s="11" t="s">
        <v>108</v>
      </c>
      <c r="U18" s="22">
        <v>1194.2553287979999</v>
      </c>
      <c r="V18" s="32">
        <f>U49-U48</f>
        <v>27.144852608000292</v>
      </c>
      <c r="W18" s="22">
        <v>15</v>
      </c>
      <c r="X18" s="32">
        <f>U56-U54</f>
        <v>195.10294784600001</v>
      </c>
      <c r="Y18" s="22">
        <v>17</v>
      </c>
      <c r="Z18" s="32">
        <f t="shared" si="7"/>
        <v>99.6593197279999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87.632111904075458</v>
      </c>
      <c r="G19" s="25">
        <f t="shared" si="1"/>
        <v>68.174620459794795</v>
      </c>
      <c r="H19" s="41">
        <f t="shared" si="2"/>
        <v>28.540667059166829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24.99083900200003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124.53297052100015</v>
      </c>
      <c r="T19" s="11" t="s">
        <v>109</v>
      </c>
      <c r="U19" s="22">
        <v>1375.940249433</v>
      </c>
      <c r="V19" s="32">
        <f>U52-U51</f>
        <v>24.99083900200003</v>
      </c>
      <c r="W19" s="22">
        <v>16</v>
      </c>
      <c r="X19" s="32">
        <f>U59-U57</f>
        <v>46.573310658000082</v>
      </c>
      <c r="Y19" s="22">
        <v>18</v>
      </c>
      <c r="Z19" s="32">
        <f t="shared" si="7"/>
        <v>124.53297052100015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60.483382131536032</v>
      </c>
      <c r="G20" s="25">
        <f t="shared" si="1"/>
        <v>60.275870405005271</v>
      </c>
      <c r="H20" s="37">
        <f t="shared" si="2"/>
        <v>0.34426997924119479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55.552448980000008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195.10294784600001</v>
      </c>
      <c r="T20" s="11" t="s">
        <v>110</v>
      </c>
      <c r="U20" s="22">
        <v>1376.3990929710001</v>
      </c>
      <c r="V20" s="32">
        <f>U55-U54</f>
        <v>55.552448980000008</v>
      </c>
      <c r="W20" s="22">
        <v>17</v>
      </c>
      <c r="X20" s="32">
        <f>U62-U60</f>
        <v>87.952108844000122</v>
      </c>
      <c r="Y20" s="22">
        <v>19</v>
      </c>
      <c r="Z20" s="32">
        <f t="shared" si="7"/>
        <v>195.10294784600001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100.18575189303013</v>
      </c>
      <c r="G21" s="25">
        <f t="shared" si="1"/>
        <v>96.621862101336731</v>
      </c>
      <c r="H21" s="37">
        <f t="shared" si="2"/>
        <v>3.6884921426535966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20.362176870999974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46.573310658000082</v>
      </c>
      <c r="T21" s="11" t="s">
        <v>111</v>
      </c>
      <c r="U21" s="22">
        <v>1433.9267346940001</v>
      </c>
      <c r="V21" s="32">
        <f>U58-U57</f>
        <v>20.362176870999974</v>
      </c>
      <c r="W21" s="22">
        <v>18</v>
      </c>
      <c r="X21" s="32">
        <f>U65-U63</f>
        <v>247.0103401360002</v>
      </c>
      <c r="Y21" s="22">
        <v>20</v>
      </c>
      <c r="Z21" s="32">
        <f t="shared" si="7"/>
        <v>46.573310658000082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67.176842744611804</v>
      </c>
      <c r="G22" s="13">
        <f t="shared" si="1"/>
        <v>58.895733917963554</v>
      </c>
      <c r="H22" s="41">
        <f t="shared" si="2"/>
        <v>14.060625915933212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34.237959183999919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87.952108844000122</v>
      </c>
      <c r="T22" s="11" t="s">
        <v>112</v>
      </c>
      <c r="U22" s="22">
        <v>1596.429909297</v>
      </c>
      <c r="V22" s="32">
        <f>U61-U60</f>
        <v>34.237959183999919</v>
      </c>
      <c r="W22" s="22">
        <v>19</v>
      </c>
      <c r="X22" s="32">
        <f>U68-U66</f>
        <v>244.89650793600003</v>
      </c>
      <c r="Y22" s="22">
        <v>21</v>
      </c>
      <c r="Z22" s="32">
        <f t="shared" si="7"/>
        <v>87.952108844000122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41.138988434316914</v>
      </c>
      <c r="G23" s="13">
        <f t="shared" si="1"/>
        <v>40.443651041084578</v>
      </c>
      <c r="H23" s="37">
        <f t="shared" si="2"/>
        <v>1.7192745346506406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53.234172335000039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247.0103401360002</v>
      </c>
      <c r="T23" s="11" t="s">
        <v>113</v>
      </c>
      <c r="U23" s="22">
        <v>1596.839183673</v>
      </c>
      <c r="V23" s="32">
        <f>U64-U63</f>
        <v>53.234172335000039</v>
      </c>
      <c r="W23" s="22">
        <v>20</v>
      </c>
      <c r="X23" s="32">
        <f>U71-U69</f>
        <v>75.331315193000137</v>
      </c>
      <c r="Y23" s="22">
        <v>22</v>
      </c>
      <c r="Z23" s="32">
        <f t="shared" si="7"/>
        <v>247.0103401360002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29.712849112879255</v>
      </c>
      <c r="G24" s="13">
        <f t="shared" si="1"/>
        <v>30.380180030759483</v>
      </c>
      <c r="H24" s="37">
        <f t="shared" si="2"/>
        <v>-2.1965996159488381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68.657165532999898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244.89650793600003</v>
      </c>
      <c r="T24" s="11" t="s">
        <v>114</v>
      </c>
      <c r="U24" s="22">
        <v>1639.2774603170001</v>
      </c>
      <c r="V24" s="32">
        <f>U67-U66</f>
        <v>68.657165532999898</v>
      </c>
      <c r="W24" s="22">
        <v>21</v>
      </c>
      <c r="X24" s="32">
        <f>U74-U72</f>
        <v>166.35201814099946</v>
      </c>
      <c r="Y24" s="22">
        <v>23</v>
      </c>
      <c r="Z24" s="32">
        <f t="shared" si="7"/>
        <v>244.89650793600003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101.80503034079845</v>
      </c>
      <c r="G25" s="13">
        <f t="shared" si="1"/>
        <v>101.94963383187599</v>
      </c>
      <c r="H25" s="37">
        <f t="shared" si="2"/>
        <v>-0.14183816620273151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20.627664398999968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75.331315193000137</v>
      </c>
      <c r="T25" s="11" t="s">
        <v>115</v>
      </c>
      <c r="U25" s="22">
        <v>1730.4899092969999</v>
      </c>
      <c r="V25" s="32">
        <f>U70-U69</f>
        <v>20.627664398999968</v>
      </c>
      <c r="W25" s="22">
        <v>22</v>
      </c>
      <c r="X25" s="32">
        <f>U77-U75</f>
        <v>206.93609977300002</v>
      </c>
      <c r="Y25" s="22">
        <v>24</v>
      </c>
      <c r="Z25" s="32">
        <f t="shared" si="7"/>
        <v>75.331315193000137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37.777549341768704</v>
      </c>
      <c r="G26" s="13">
        <f t="shared" si="1"/>
        <v>34.44499239644496</v>
      </c>
      <c r="H26" s="37">
        <f t="shared" si="2"/>
        <v>9.6750114123053059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59.559183673999996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166.35201814099946</v>
      </c>
      <c r="T26" s="11" t="s">
        <v>116</v>
      </c>
      <c r="U26" s="22">
        <v>1731.398095238</v>
      </c>
      <c r="V26" s="32">
        <f>U73-U72</f>
        <v>59.559183673999996</v>
      </c>
      <c r="W26" s="22">
        <v>23</v>
      </c>
      <c r="X26" s="2">
        <f>SUM(X2:X25)</f>
        <v>4315.8949206359994</v>
      </c>
      <c r="Z26" s="32">
        <f t="shared" si="7"/>
        <v>166.35201814099946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55.856513450301861</v>
      </c>
      <c r="G27" s="13">
        <f t="shared" si="1"/>
        <v>53.059857666422566</v>
      </c>
      <c r="H27" s="37">
        <f t="shared" si="2"/>
        <v>5.2707562871000304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96.676281179000398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206.93609977300002</v>
      </c>
      <c r="T27" s="11" t="s">
        <v>117</v>
      </c>
      <c r="U27" s="22">
        <v>1778.8342857140001</v>
      </c>
      <c r="V27" s="32">
        <f>U76-U75</f>
        <v>96.676281179000398</v>
      </c>
      <c r="W27" s="22">
        <v>24</v>
      </c>
      <c r="X27" s="32">
        <f t="shared" ref="X27:X32" si="8">U33-U32</f>
        <v>31.532698412000173</v>
      </c>
      <c r="Y27" s="22" t="s">
        <v>68</v>
      </c>
      <c r="Z27" s="32">
        <f t="shared" si="7"/>
        <v>206.93609977300002</v>
      </c>
      <c r="AA27" s="21">
        <v>24</v>
      </c>
    </row>
    <row r="28" spans="1:27" x14ac:dyDescent="0.3">
      <c r="T28" s="11" t="s">
        <v>118</v>
      </c>
      <c r="U28" s="22">
        <v>1900.0884807259999</v>
      </c>
      <c r="V28" s="32"/>
      <c r="X28" s="32">
        <f t="shared" si="8"/>
        <v>20.607709750999675</v>
      </c>
      <c r="Y28" s="22" t="s">
        <v>42</v>
      </c>
      <c r="Z28" s="21"/>
    </row>
    <row r="29" spans="1:27" x14ac:dyDescent="0.3">
      <c r="T29" s="11" t="s">
        <v>119</v>
      </c>
      <c r="U29" s="22">
        <v>1904.863492063</v>
      </c>
      <c r="V29" s="32"/>
      <c r="X29" s="32">
        <f t="shared" si="8"/>
        <v>55.05451247200017</v>
      </c>
      <c r="Y29" s="22" t="s">
        <v>43</v>
      </c>
      <c r="Z29" s="21"/>
    </row>
    <row r="30" spans="1:27" x14ac:dyDescent="0.3">
      <c r="T30" s="11" t="s">
        <v>120</v>
      </c>
      <c r="U30" s="22">
        <v>1951.2241950109999</v>
      </c>
      <c r="V30" s="32"/>
      <c r="X30" s="32">
        <f t="shared" si="8"/>
        <v>36.266666665999765</v>
      </c>
      <c r="Y30" s="22" t="s">
        <v>69</v>
      </c>
      <c r="Z30" s="21"/>
    </row>
    <row r="31" spans="1:27" x14ac:dyDescent="0.3">
      <c r="T31" s="11" t="s">
        <v>121</v>
      </c>
      <c r="U31" s="22">
        <v>2132.804603175</v>
      </c>
      <c r="V31" s="32"/>
      <c r="X31" s="32">
        <f t="shared" si="8"/>
        <v>21.098231293000026</v>
      </c>
      <c r="Y31" s="22" t="s">
        <v>70</v>
      </c>
      <c r="Z31" s="21"/>
    </row>
    <row r="32" spans="1:27" x14ac:dyDescent="0.3">
      <c r="T32" s="11" t="s">
        <v>122</v>
      </c>
      <c r="U32" s="22">
        <v>2135.817868481</v>
      </c>
      <c r="X32" s="32">
        <f t="shared" si="8"/>
        <v>76.096394558000156</v>
      </c>
      <c r="Y32" s="22" t="s">
        <v>71</v>
      </c>
      <c r="Z32" s="21"/>
    </row>
    <row r="33" spans="20:26" x14ac:dyDescent="0.3">
      <c r="T33" s="11" t="s">
        <v>123</v>
      </c>
      <c r="U33" s="22">
        <v>2167.3505668930002</v>
      </c>
      <c r="X33" s="32"/>
      <c r="Z33" s="21"/>
    </row>
    <row r="34" spans="20:26" x14ac:dyDescent="0.3">
      <c r="T34" s="11" t="s">
        <v>124</v>
      </c>
      <c r="U34" s="22">
        <v>2187.9582766439999</v>
      </c>
      <c r="X34" s="22"/>
      <c r="Z34" s="21"/>
    </row>
    <row r="35" spans="20:26" x14ac:dyDescent="0.3">
      <c r="T35" s="11" t="s">
        <v>125</v>
      </c>
      <c r="U35" s="22">
        <v>2243.012789116</v>
      </c>
      <c r="X35" s="22"/>
      <c r="Z35" s="21"/>
    </row>
    <row r="36" spans="20:26" x14ac:dyDescent="0.3">
      <c r="T36" s="11" t="s">
        <v>126</v>
      </c>
      <c r="U36" s="22">
        <v>2279.2794557819998</v>
      </c>
      <c r="X36" s="22"/>
      <c r="Z36" s="21"/>
    </row>
    <row r="37" spans="20:26" x14ac:dyDescent="0.3">
      <c r="T37" s="11" t="s">
        <v>127</v>
      </c>
      <c r="U37" s="22">
        <v>2300.3776870749998</v>
      </c>
      <c r="X37" s="22"/>
      <c r="Z37" s="21"/>
    </row>
    <row r="38" spans="20:26" x14ac:dyDescent="0.3">
      <c r="T38" s="11" t="s">
        <v>128</v>
      </c>
      <c r="U38" s="22">
        <v>2376.474081633</v>
      </c>
      <c r="X38" s="22"/>
      <c r="Z38" s="21"/>
    </row>
    <row r="39" spans="20:26" x14ac:dyDescent="0.3">
      <c r="T39" s="11" t="s">
        <v>129</v>
      </c>
      <c r="U39" s="22">
        <v>2381.1570068030001</v>
      </c>
      <c r="V39" s="32"/>
      <c r="X39" s="22"/>
      <c r="Z39" s="21"/>
    </row>
    <row r="40" spans="20:26" x14ac:dyDescent="0.3">
      <c r="T40" s="11" t="s">
        <v>130</v>
      </c>
      <c r="U40" s="22">
        <v>2422.5931519269998</v>
      </c>
      <c r="V40" s="32"/>
      <c r="X40" s="22"/>
      <c r="Z40" s="21"/>
    </row>
    <row r="41" spans="20:26" x14ac:dyDescent="0.3">
      <c r="T41" s="11" t="s">
        <v>131</v>
      </c>
      <c r="U41" s="22">
        <v>2549.104965986</v>
      </c>
      <c r="V41" s="32"/>
      <c r="X41" s="22"/>
      <c r="Z41" s="21"/>
    </row>
    <row r="42" spans="20:26" x14ac:dyDescent="0.3">
      <c r="T42" s="11" t="s">
        <v>132</v>
      </c>
      <c r="U42" s="22">
        <v>2553.5216326529999</v>
      </c>
      <c r="V42" s="32"/>
      <c r="X42" s="22"/>
      <c r="Z42" s="21"/>
    </row>
    <row r="43" spans="20:26" x14ac:dyDescent="0.3">
      <c r="T43" s="11" t="s">
        <v>133</v>
      </c>
      <c r="U43" s="22">
        <v>2581.9393877550001</v>
      </c>
      <c r="V43" s="32"/>
      <c r="X43" s="22"/>
      <c r="Z43" s="21"/>
    </row>
    <row r="44" spans="20:26" x14ac:dyDescent="0.3">
      <c r="T44" s="11" t="s">
        <v>134</v>
      </c>
      <c r="U44" s="22">
        <v>2681.1071655330002</v>
      </c>
      <c r="V44" s="32"/>
      <c r="X44" s="22"/>
      <c r="Z44" s="21"/>
    </row>
    <row r="45" spans="20:26" x14ac:dyDescent="0.3">
      <c r="T45" s="11" t="s">
        <v>135</v>
      </c>
      <c r="U45" s="22">
        <v>2685.1120181410001</v>
      </c>
      <c r="V45" s="32"/>
      <c r="X45" s="22"/>
      <c r="Z45" s="21"/>
    </row>
    <row r="46" spans="20:26" x14ac:dyDescent="0.3">
      <c r="T46" s="11" t="s">
        <v>136</v>
      </c>
      <c r="U46" s="22">
        <v>2747.6753514739999</v>
      </c>
      <c r="V46" s="32"/>
      <c r="X46" s="22"/>
      <c r="Z46" s="21"/>
    </row>
    <row r="47" spans="20:26" x14ac:dyDescent="0.3">
      <c r="T47" s="11" t="s">
        <v>137</v>
      </c>
      <c r="U47" s="22">
        <v>2885.1339682540001</v>
      </c>
      <c r="V47" s="32"/>
      <c r="X47" s="22"/>
      <c r="Z47" s="21"/>
    </row>
    <row r="48" spans="20:26" x14ac:dyDescent="0.3">
      <c r="T48" s="11" t="s">
        <v>138</v>
      </c>
      <c r="U48" s="22">
        <v>2886.0016326529999</v>
      </c>
      <c r="V48" s="32"/>
      <c r="X48" s="22"/>
      <c r="Z48" s="21"/>
    </row>
    <row r="49" spans="20:26" x14ac:dyDescent="0.3">
      <c r="T49" s="11" t="s">
        <v>139</v>
      </c>
      <c r="U49" s="22">
        <v>2913.1464852610002</v>
      </c>
      <c r="V49" s="32"/>
      <c r="X49" s="22"/>
      <c r="Z49" s="21"/>
    </row>
    <row r="50" spans="20:26" x14ac:dyDescent="0.3">
      <c r="T50" s="11" t="s">
        <v>140</v>
      </c>
      <c r="U50" s="22">
        <v>2985.6609523809998</v>
      </c>
      <c r="V50" s="32"/>
      <c r="X50" s="22"/>
      <c r="Z50" s="21"/>
    </row>
    <row r="51" spans="20:26" x14ac:dyDescent="0.3">
      <c r="T51" s="11" t="s">
        <v>141</v>
      </c>
      <c r="U51" s="22">
        <v>2986.1659863949999</v>
      </c>
      <c r="V51" s="32"/>
      <c r="X51" s="22"/>
      <c r="Z51" s="21"/>
    </row>
    <row r="52" spans="20:26" x14ac:dyDescent="0.3">
      <c r="T52" s="11" t="s">
        <v>142</v>
      </c>
      <c r="U52" s="22">
        <v>3011.1568253969999</v>
      </c>
      <c r="V52" s="32"/>
      <c r="X52" s="22"/>
      <c r="Z52" s="21"/>
    </row>
    <row r="53" spans="20:26" x14ac:dyDescent="0.3">
      <c r="T53" s="11" t="s">
        <v>143</v>
      </c>
      <c r="U53" s="22">
        <v>3110.698956916</v>
      </c>
      <c r="V53" s="32"/>
      <c r="X53" s="22"/>
      <c r="Z53" s="21"/>
    </row>
    <row r="54" spans="20:26" x14ac:dyDescent="0.3">
      <c r="T54" s="11" t="s">
        <v>144</v>
      </c>
      <c r="U54" s="22">
        <v>3113.9700680269998</v>
      </c>
      <c r="V54" s="32"/>
      <c r="X54" s="22"/>
      <c r="Z54" s="21"/>
    </row>
    <row r="55" spans="20:26" x14ac:dyDescent="0.3">
      <c r="T55" s="11" t="s">
        <v>145</v>
      </c>
      <c r="U55" s="22">
        <v>3169.5225170069998</v>
      </c>
      <c r="V55" s="32"/>
      <c r="X55" s="22"/>
      <c r="Z55" s="21"/>
    </row>
    <row r="56" spans="20:26" x14ac:dyDescent="0.3">
      <c r="T56" s="11" t="s">
        <v>146</v>
      </c>
      <c r="U56" s="22">
        <v>3309.0730158729998</v>
      </c>
      <c r="V56" s="32"/>
      <c r="X56" s="22"/>
      <c r="Z56" s="21"/>
    </row>
    <row r="57" spans="20:26" x14ac:dyDescent="0.3">
      <c r="T57" s="11" t="s">
        <v>147</v>
      </c>
      <c r="U57" s="22">
        <v>3309.0843537410001</v>
      </c>
      <c r="V57" s="32"/>
      <c r="X57" s="22"/>
      <c r="Z57" s="21"/>
    </row>
    <row r="58" spans="20:26" x14ac:dyDescent="0.3">
      <c r="T58" s="11" t="s">
        <v>148</v>
      </c>
      <c r="U58" s="22">
        <v>3329.4465306120001</v>
      </c>
      <c r="V58" s="32"/>
      <c r="X58" s="22"/>
      <c r="Z58" s="21"/>
    </row>
    <row r="59" spans="20:26" x14ac:dyDescent="0.3">
      <c r="T59" s="11" t="s">
        <v>149</v>
      </c>
      <c r="U59" s="22">
        <v>3355.6576643990002</v>
      </c>
      <c r="V59" s="32"/>
      <c r="X59" s="22"/>
      <c r="Z59" s="21"/>
    </row>
    <row r="60" spans="20:26" x14ac:dyDescent="0.3">
      <c r="T60" s="11" t="s">
        <v>150</v>
      </c>
      <c r="U60" s="22">
        <v>3356.8660317459999</v>
      </c>
      <c r="V60" s="32"/>
      <c r="X60" s="22"/>
      <c r="Z60" s="21"/>
    </row>
    <row r="61" spans="20:26" x14ac:dyDescent="0.3">
      <c r="T61" s="11" t="s">
        <v>151</v>
      </c>
      <c r="U61" s="22">
        <v>3391.1039909299998</v>
      </c>
      <c r="V61" s="32"/>
      <c r="X61" s="22"/>
      <c r="Z61" s="21"/>
    </row>
    <row r="62" spans="20:26" x14ac:dyDescent="0.3">
      <c r="T62" s="11" t="s">
        <v>152</v>
      </c>
      <c r="U62" s="22">
        <v>3444.81814059</v>
      </c>
      <c r="V62" s="32"/>
      <c r="X62" s="22"/>
      <c r="Z62" s="21"/>
    </row>
    <row r="63" spans="20:26" x14ac:dyDescent="0.3">
      <c r="T63" s="11" t="s">
        <v>153</v>
      </c>
      <c r="U63" s="22">
        <v>3447.466666667</v>
      </c>
      <c r="V63" s="32"/>
      <c r="X63" s="22"/>
      <c r="Z63" s="21"/>
    </row>
    <row r="64" spans="20:26" x14ac:dyDescent="0.3">
      <c r="T64" s="11" t="s">
        <v>154</v>
      </c>
      <c r="U64" s="22">
        <v>3500.7008390020001</v>
      </c>
      <c r="V64" s="32"/>
      <c r="X64" s="22"/>
      <c r="Z64" s="21"/>
    </row>
    <row r="65" spans="20:26" x14ac:dyDescent="0.3">
      <c r="T65" s="11" t="s">
        <v>155</v>
      </c>
      <c r="U65" s="22">
        <v>3694.4770068030002</v>
      </c>
      <c r="V65" s="32"/>
      <c r="X65" s="22"/>
      <c r="Z65" s="21"/>
    </row>
    <row r="66" spans="20:26" x14ac:dyDescent="0.3">
      <c r="T66" s="11" t="s">
        <v>156</v>
      </c>
      <c r="U66" s="22">
        <v>3697.5238095240002</v>
      </c>
      <c r="V66" s="32"/>
      <c r="X66" s="22"/>
      <c r="Z66" s="21"/>
    </row>
    <row r="67" spans="20:26" x14ac:dyDescent="0.3">
      <c r="T67" s="11" t="s">
        <v>157</v>
      </c>
      <c r="U67" s="22">
        <v>3766.1809750570001</v>
      </c>
      <c r="V67" s="32"/>
      <c r="X67" s="22"/>
      <c r="Z67" s="21"/>
    </row>
    <row r="68" spans="20:26" x14ac:dyDescent="0.3">
      <c r="T68" s="11" t="s">
        <v>158</v>
      </c>
      <c r="U68" s="22">
        <v>3942.4203174600002</v>
      </c>
      <c r="V68" s="32"/>
      <c r="X68" s="22"/>
      <c r="Z68" s="21"/>
    </row>
    <row r="69" spans="20:26" x14ac:dyDescent="0.3">
      <c r="T69" s="11" t="s">
        <v>159</v>
      </c>
      <c r="U69" s="22">
        <v>3942.716734694</v>
      </c>
      <c r="V69" s="32"/>
      <c r="X69" s="22"/>
      <c r="Z69" s="21"/>
    </row>
    <row r="70" spans="20:26" x14ac:dyDescent="0.3">
      <c r="T70" s="11" t="s">
        <v>160</v>
      </c>
      <c r="U70" s="22">
        <v>3963.344399093</v>
      </c>
      <c r="V70" s="32"/>
      <c r="X70" s="22"/>
      <c r="Z70" s="21"/>
    </row>
    <row r="71" spans="20:26" x14ac:dyDescent="0.3">
      <c r="T71" s="11" t="s">
        <v>161</v>
      </c>
      <c r="U71" s="22">
        <v>4018.0480498870002</v>
      </c>
      <c r="V71" s="32"/>
      <c r="X71" s="22"/>
      <c r="Z71" s="21"/>
    </row>
    <row r="72" spans="20:26" x14ac:dyDescent="0.3">
      <c r="T72" s="11" t="s">
        <v>162</v>
      </c>
      <c r="U72" s="22">
        <v>4020.8253968250001</v>
      </c>
      <c r="V72" s="32"/>
      <c r="X72" s="22"/>
      <c r="Z72" s="21"/>
    </row>
    <row r="73" spans="20:26" x14ac:dyDescent="0.3">
      <c r="T73" s="11" t="s">
        <v>163</v>
      </c>
      <c r="U73" s="22">
        <v>4080.3845804990001</v>
      </c>
      <c r="V73" s="32"/>
      <c r="X73" s="22"/>
      <c r="Z73" s="21"/>
    </row>
    <row r="74" spans="20:26" x14ac:dyDescent="0.3">
      <c r="T74" s="11" t="s">
        <v>164</v>
      </c>
      <c r="U74" s="22">
        <v>4187.1774149659996</v>
      </c>
      <c r="V74" s="32"/>
      <c r="X74" s="22"/>
      <c r="Z74" s="21"/>
    </row>
    <row r="75" spans="20:26" x14ac:dyDescent="0.3">
      <c r="T75" s="11" t="s">
        <v>165</v>
      </c>
      <c r="U75" s="22">
        <v>4201.9294331069996</v>
      </c>
      <c r="V75" s="32"/>
      <c r="X75" s="22"/>
      <c r="Z75" s="21"/>
    </row>
    <row r="76" spans="20:26" x14ac:dyDescent="0.3">
      <c r="T76" s="11" t="s">
        <v>166</v>
      </c>
      <c r="U76" s="22">
        <v>4298.605714286</v>
      </c>
      <c r="V76" s="32"/>
      <c r="X76" s="22"/>
      <c r="Z76" s="21"/>
    </row>
    <row r="77" spans="20:26" x14ac:dyDescent="0.3">
      <c r="T77" s="11" t="s">
        <v>167</v>
      </c>
      <c r="U77" s="22">
        <v>4408.8655328799996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Tabelle112"/>
  <dimension ref="A1:AB80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21.88671875" style="9" customWidth="1"/>
    <col min="29" max="16384" width="11.5546875" style="9"/>
  </cols>
  <sheetData>
    <row r="1" spans="1:28" x14ac:dyDescent="0.3">
      <c r="A1" s="16"/>
      <c r="B1" s="31" t="s">
        <v>282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282</v>
      </c>
      <c r="V1" s="32" t="s">
        <v>168</v>
      </c>
      <c r="X1" s="22" t="s">
        <v>169</v>
      </c>
      <c r="Z1" s="21" t="s">
        <v>170</v>
      </c>
    </row>
    <row r="2" spans="1:28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47.656539459003731</v>
      </c>
      <c r="G2" s="13">
        <f t="shared" ref="G2:G27" si="1">Q2/R2*60</f>
        <v>44.886851712586932</v>
      </c>
      <c r="H2" s="41">
        <f t="shared" ref="H2:H27" si="2">(F2-G2)/G2*100</f>
        <v>6.1703764927673435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35.252244898000001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364.91755102099995</v>
      </c>
      <c r="T2" s="11" t="s">
        <v>92</v>
      </c>
      <c r="U2" s="22">
        <v>0.37877550999999998</v>
      </c>
      <c r="V2" s="32">
        <f>U3-U2</f>
        <v>35.252244898000001</v>
      </c>
      <c r="W2" s="22">
        <v>1</v>
      </c>
      <c r="X2" s="32">
        <f>U4-U2</f>
        <v>364.91755102099995</v>
      </c>
      <c r="Y2" s="22">
        <v>1</v>
      </c>
      <c r="Z2" s="32">
        <f>X2</f>
        <v>364.91755102099995</v>
      </c>
      <c r="AA2" s="21">
        <v>1</v>
      </c>
    </row>
    <row r="3" spans="1:28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55.799882671438247</v>
      </c>
      <c r="G3" s="13">
        <f t="shared" si="1"/>
        <v>49.009728856752268</v>
      </c>
      <c r="H3" s="41">
        <f t="shared" si="2"/>
        <v>13.854705939166752</v>
      </c>
      <c r="I3" s="13"/>
      <c r="J3" s="11" t="s">
        <v>32</v>
      </c>
      <c r="K3" s="61" t="s">
        <v>76</v>
      </c>
      <c r="L3" s="19">
        <v>44</v>
      </c>
      <c r="M3" s="32">
        <f t="shared" si="3"/>
        <v>47.311927437999998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124.66920635000002</v>
      </c>
      <c r="T3" s="11" t="s">
        <v>93</v>
      </c>
      <c r="U3" s="22">
        <v>35.631020407999998</v>
      </c>
      <c r="V3" s="32">
        <f>U6-U5</f>
        <v>47.311927437999998</v>
      </c>
      <c r="W3" s="22">
        <v>2</v>
      </c>
      <c r="X3" s="32">
        <f>U7-U5</f>
        <v>124.66920635000002</v>
      </c>
      <c r="Y3" s="22">
        <v>2</v>
      </c>
      <c r="Z3" s="32">
        <f t="shared" ref="Z3:Z11" si="5">X3</f>
        <v>124.66920635000002</v>
      </c>
      <c r="AA3" s="21">
        <v>2</v>
      </c>
    </row>
    <row r="4" spans="1:28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43.363312907582156</v>
      </c>
      <c r="G4" s="13">
        <f t="shared" si="1"/>
        <v>42.424559233263381</v>
      </c>
      <c r="H4" s="37">
        <f t="shared" si="2"/>
        <v>2.2127599939393985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44.96888888899997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154.86312925200008</v>
      </c>
      <c r="T4" s="11" t="s">
        <v>94</v>
      </c>
      <c r="U4" s="22">
        <v>365.29632653099998</v>
      </c>
      <c r="V4" s="32">
        <f>U9-U8</f>
        <v>44.96888888899997</v>
      </c>
      <c r="W4" s="22">
        <v>3</v>
      </c>
      <c r="X4" s="32">
        <f>U10-U8</f>
        <v>154.86312925200008</v>
      </c>
      <c r="Y4" s="22">
        <v>3</v>
      </c>
      <c r="Z4" s="32">
        <f t="shared" si="5"/>
        <v>154.86312925200008</v>
      </c>
      <c r="AA4" s="21">
        <v>3</v>
      </c>
    </row>
    <row r="5" spans="1:28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165.08048141368917</v>
      </c>
      <c r="G5" s="13">
        <f t="shared" si="1"/>
        <v>156.64866344568219</v>
      </c>
      <c r="H5" s="37">
        <f t="shared" si="2"/>
        <v>5.3826300094355473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31.984399092999979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166.99791383199999</v>
      </c>
      <c r="T5" s="11" t="s">
        <v>95</v>
      </c>
      <c r="U5" s="22">
        <v>371.117460317</v>
      </c>
      <c r="V5" s="32">
        <f>U12-U11</f>
        <v>31.984399092999979</v>
      </c>
      <c r="W5" s="22">
        <v>4</v>
      </c>
      <c r="X5" s="32">
        <f>U13-U11</f>
        <v>166.99791383199999</v>
      </c>
      <c r="Y5" s="22">
        <v>4</v>
      </c>
      <c r="Z5" s="32">
        <f t="shared" si="5"/>
        <v>166.99791383199999</v>
      </c>
      <c r="AA5" s="21">
        <v>4</v>
      </c>
    </row>
    <row r="6" spans="1:28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53.759964382518355</v>
      </c>
      <c r="G6" s="13">
        <f t="shared" si="1"/>
        <v>52.523587828733532</v>
      </c>
      <c r="H6" s="37">
        <f t="shared" si="2"/>
        <v>2.353945350832356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77.008979591999946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281.01659863999998</v>
      </c>
      <c r="T6" s="11" t="s">
        <v>96</v>
      </c>
      <c r="U6" s="50">
        <v>418.42938775499999</v>
      </c>
      <c r="V6" s="32">
        <f>U15-U14</f>
        <v>77.008979591999946</v>
      </c>
      <c r="W6" s="22">
        <v>5</v>
      </c>
      <c r="X6" s="32">
        <f>U16-U14</f>
        <v>281.01659863999998</v>
      </c>
      <c r="Y6" s="22">
        <v>5</v>
      </c>
      <c r="Z6" s="32">
        <f t="shared" si="5"/>
        <v>281.01659863999998</v>
      </c>
      <c r="AA6" s="21">
        <v>5</v>
      </c>
      <c r="AB6" s="63"/>
    </row>
    <row r="7" spans="1:28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41.857306958507777</v>
      </c>
      <c r="G7" s="25">
        <f t="shared" si="1"/>
        <v>41.249449175996048</v>
      </c>
      <c r="H7" s="37">
        <f t="shared" si="2"/>
        <v>1.4736143018982542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55.904217687000028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261.82167800399998</v>
      </c>
      <c r="T7" s="11" t="s">
        <v>97</v>
      </c>
      <c r="U7" s="22">
        <v>495.78666666700002</v>
      </c>
      <c r="V7" s="32">
        <f>U18-U17</f>
        <v>55.904217687000028</v>
      </c>
      <c r="W7" s="22">
        <v>6</v>
      </c>
      <c r="X7" s="32">
        <f>U19-U17</f>
        <v>261.82167800399998</v>
      </c>
      <c r="Y7" s="22">
        <v>6</v>
      </c>
      <c r="Z7" s="32">
        <f t="shared" si="5"/>
        <v>261.82167800399998</v>
      </c>
      <c r="AA7" s="21">
        <v>6</v>
      </c>
    </row>
    <row r="8" spans="1:28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42.865474339233799</v>
      </c>
      <c r="G8" s="25">
        <f t="shared" si="1"/>
        <v>42.378002327055427</v>
      </c>
      <c r="H8" s="37">
        <f t="shared" si="2"/>
        <v>1.1502949299409406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55.989115645999846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209.54267573699985</v>
      </c>
      <c r="T8" s="11" t="s">
        <v>98</v>
      </c>
      <c r="U8" s="22">
        <v>501.61142857099998</v>
      </c>
      <c r="V8" s="32">
        <f>U21-U20</f>
        <v>55.989115645999846</v>
      </c>
      <c r="W8" s="22">
        <v>7</v>
      </c>
      <c r="X8" s="32">
        <f>U22-U20</f>
        <v>209.54267573699985</v>
      </c>
      <c r="Y8" s="22">
        <v>7</v>
      </c>
      <c r="Z8" s="32">
        <f t="shared" si="5"/>
        <v>209.54267573699985</v>
      </c>
      <c r="AA8" s="21">
        <v>7</v>
      </c>
    </row>
    <row r="9" spans="1:28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107.85819717227089</v>
      </c>
      <c r="G9" s="25">
        <f t="shared" si="1"/>
        <v>90.870208642948754</v>
      </c>
      <c r="H9" s="41">
        <f t="shared" si="2"/>
        <v>18.694783233162909</v>
      </c>
      <c r="I9" s="13"/>
      <c r="J9" s="11" t="s">
        <v>37</v>
      </c>
      <c r="K9" s="11" t="s">
        <v>40</v>
      </c>
      <c r="L9" s="19">
        <v>76</v>
      </c>
      <c r="M9" s="32">
        <f t="shared" si="3"/>
        <v>42.27773242599983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136.67845804999979</v>
      </c>
      <c r="T9" s="11" t="s">
        <v>99</v>
      </c>
      <c r="U9" s="22">
        <v>546.58031745999995</v>
      </c>
      <c r="V9" s="32">
        <f>U24-U23</f>
        <v>42.27773242599983</v>
      </c>
      <c r="W9" s="22">
        <v>8</v>
      </c>
      <c r="X9" s="32">
        <f>U25-U23</f>
        <v>136.67845804999979</v>
      </c>
      <c r="Y9" s="22">
        <v>8</v>
      </c>
      <c r="Z9" s="32">
        <f t="shared" si="5"/>
        <v>136.67845804999979</v>
      </c>
      <c r="AA9" s="21">
        <v>8</v>
      </c>
    </row>
    <row r="10" spans="1:28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44.595813972790438</v>
      </c>
      <c r="G10" s="25">
        <f t="shared" si="1"/>
        <v>42.849115836894718</v>
      </c>
      <c r="H10" s="37">
        <f t="shared" si="2"/>
        <v>4.0763924804062031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52.471292516999938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180.63383219999992</v>
      </c>
      <c r="T10" s="11" t="s">
        <v>100</v>
      </c>
      <c r="U10" s="22">
        <v>656.47455782300005</v>
      </c>
      <c r="V10" s="32">
        <f>U27-U26</f>
        <v>52.471292516999938</v>
      </c>
      <c r="W10" s="22">
        <v>9</v>
      </c>
      <c r="X10" s="32">
        <f>U28-U26</f>
        <v>180.63383219999992</v>
      </c>
      <c r="Y10" s="22">
        <v>9</v>
      </c>
      <c r="Z10" s="32">
        <f t="shared" si="5"/>
        <v>180.63383219999992</v>
      </c>
      <c r="AA10" s="21">
        <v>9</v>
      </c>
    </row>
    <row r="11" spans="1:28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38.40061699741527</v>
      </c>
      <c r="G11" s="25">
        <f t="shared" si="1"/>
        <v>38.315403448267929</v>
      </c>
      <c r="H11" s="37">
        <f t="shared" si="2"/>
        <v>0.22240023979492404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43.749297051999974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209.83727891199987</v>
      </c>
      <c r="T11" s="11" t="s">
        <v>101</v>
      </c>
      <c r="U11" s="22">
        <v>662.418866213</v>
      </c>
      <c r="V11" s="32">
        <f>U30-U29</f>
        <v>43.749297051999974</v>
      </c>
      <c r="W11" s="22">
        <v>10</v>
      </c>
      <c r="X11" s="32">
        <f>U31-U29</f>
        <v>209.83727891199987</v>
      </c>
      <c r="Y11" s="22">
        <v>10</v>
      </c>
      <c r="Z11" s="32">
        <f t="shared" si="5"/>
        <v>209.83727891199987</v>
      </c>
      <c r="AA11" s="21">
        <v>10</v>
      </c>
    </row>
    <row r="12" spans="1:28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53.153266908726934</v>
      </c>
      <c r="G12" s="25">
        <f t="shared" si="1"/>
        <v>52.427844363349948</v>
      </c>
      <c r="H12" s="37">
        <f t="shared" si="2"/>
        <v>1.3836589205336429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31.606712017999598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65.995464852999703</v>
      </c>
      <c r="T12" s="11" t="s">
        <v>102</v>
      </c>
      <c r="U12" s="22">
        <v>694.40326530599998</v>
      </c>
      <c r="V12" s="32">
        <f>U33-U32</f>
        <v>31.606712017999598</v>
      </c>
      <c r="W12" s="22" t="s">
        <v>68</v>
      </c>
      <c r="X12" s="32">
        <f>U38-U32</f>
        <v>256.43392290199972</v>
      </c>
      <c r="Y12" s="22">
        <v>11</v>
      </c>
      <c r="Z12" s="32">
        <f>V12+X30</f>
        <v>65.995464852999703</v>
      </c>
      <c r="AA12" s="21" t="s">
        <v>68</v>
      </c>
    </row>
    <row r="13" spans="1:28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64.414857768910338</v>
      </c>
      <c r="G13" s="25">
        <f t="shared" si="1"/>
        <v>64.867568005586747</v>
      </c>
      <c r="H13" s="37">
        <f t="shared" si="2"/>
        <v>-0.69789919769679032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22.665578231000381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45.014784580000196</v>
      </c>
      <c r="T13" s="11" t="s">
        <v>103</v>
      </c>
      <c r="U13" s="22">
        <v>829.416780045</v>
      </c>
      <c r="V13" s="32">
        <f>U34-U33</f>
        <v>22.665578231000381</v>
      </c>
      <c r="W13" s="22" t="s">
        <v>42</v>
      </c>
      <c r="X13" s="32">
        <f>U41-U39</f>
        <v>161.79374149599971</v>
      </c>
      <c r="Y13" s="22">
        <v>12</v>
      </c>
      <c r="Z13" s="32">
        <f>V13+X31</f>
        <v>45.014784580000196</v>
      </c>
      <c r="AA13" s="21" t="s">
        <v>42</v>
      </c>
    </row>
    <row r="14" spans="1:28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30.693207126983449</v>
      </c>
      <c r="G14" s="25">
        <f t="shared" si="1"/>
        <v>28.88112987253977</v>
      </c>
      <c r="H14" s="37">
        <f t="shared" si="2"/>
        <v>6.2742602607337927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66.464217686999746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145.42367346899982</v>
      </c>
      <c r="T14" s="11" t="s">
        <v>104</v>
      </c>
      <c r="U14" s="22">
        <v>835.30884353700003</v>
      </c>
      <c r="V14" s="32">
        <f>U35-U34</f>
        <v>66.464217686999746</v>
      </c>
      <c r="W14" s="22" t="s">
        <v>43</v>
      </c>
      <c r="X14" s="32">
        <f>U44-U42</f>
        <v>155.6103401360001</v>
      </c>
      <c r="Y14" s="22">
        <v>13</v>
      </c>
      <c r="Z14" s="32">
        <f>V14+X32</f>
        <v>145.42367346899982</v>
      </c>
      <c r="AA14" s="21" t="s">
        <v>43</v>
      </c>
    </row>
    <row r="15" spans="1:28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37.643798918236612</v>
      </c>
      <c r="G15" s="25">
        <f t="shared" si="1"/>
        <v>35.600882622165045</v>
      </c>
      <c r="H15" s="37">
        <f t="shared" si="2"/>
        <v>5.7383866511209787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41.441088434999983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161.79374149599971</v>
      </c>
      <c r="T15" s="11" t="s">
        <v>105</v>
      </c>
      <c r="U15" s="22">
        <v>912.31782312899998</v>
      </c>
      <c r="V15" s="32">
        <f>U40-U39</f>
        <v>41.441088434999983</v>
      </c>
      <c r="W15" s="22">
        <v>12</v>
      </c>
      <c r="X15" s="32">
        <f>U47-U45</f>
        <v>182.75555555499977</v>
      </c>
      <c r="Y15" s="22">
        <v>14</v>
      </c>
      <c r="Z15" s="32">
        <f t="shared" ref="Z15:Z27" si="7">X13</f>
        <v>161.79374149599971</v>
      </c>
      <c r="AA15" s="21">
        <v>12</v>
      </c>
    </row>
    <row r="16" spans="1:28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79.622884415067446</v>
      </c>
      <c r="G16" s="25">
        <f t="shared" si="1"/>
        <v>71.974625787794338</v>
      </c>
      <c r="H16" s="41">
        <f t="shared" si="2"/>
        <v>10.626326352599282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34.663401361000069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155.6103401360001</v>
      </c>
      <c r="T16" s="11" t="s">
        <v>106</v>
      </c>
      <c r="U16" s="22">
        <v>1116.325442177</v>
      </c>
      <c r="V16" s="32">
        <f>U43-U42</f>
        <v>34.663401361000069</v>
      </c>
      <c r="W16" s="22">
        <v>13</v>
      </c>
      <c r="X16" s="32">
        <f>U50-U48</f>
        <v>116.60625850300039</v>
      </c>
      <c r="Y16" s="22">
        <v>15</v>
      </c>
      <c r="Z16" s="32">
        <f t="shared" si="7"/>
        <v>155.6103401360001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41.766200486781678</v>
      </c>
      <c r="G17" s="13">
        <f t="shared" si="1"/>
        <v>43.090345330870342</v>
      </c>
      <c r="H17" s="37">
        <f t="shared" si="2"/>
        <v>-3.0729501792598399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56.385306121999747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182.75555555499977</v>
      </c>
      <c r="T17" s="11" t="s">
        <v>107</v>
      </c>
      <c r="U17" s="22">
        <v>1122.457687075</v>
      </c>
      <c r="V17" s="32">
        <f>U46-U45</f>
        <v>56.385306121999747</v>
      </c>
      <c r="W17" s="22">
        <v>14</v>
      </c>
      <c r="X17" s="32">
        <f>U53-U51</f>
        <v>125.03074830000014</v>
      </c>
      <c r="Y17" s="22">
        <v>16</v>
      </c>
      <c r="Z17" s="32">
        <f t="shared" si="7"/>
        <v>182.75555555499977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45.760559171052385</v>
      </c>
      <c r="G18" s="13">
        <f t="shared" si="1"/>
        <v>44.251484150546069</v>
      </c>
      <c r="H18" s="37">
        <f t="shared" si="2"/>
        <v>3.4102246500306221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32.779319728000246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116.60625850300039</v>
      </c>
      <c r="T18" s="11" t="s">
        <v>108</v>
      </c>
      <c r="U18" s="22">
        <v>1178.361904762</v>
      </c>
      <c r="V18" s="32">
        <f>U49-U48</f>
        <v>32.779319728000246</v>
      </c>
      <c r="W18" s="22">
        <v>15</v>
      </c>
      <c r="X18" s="32">
        <f>U56-U54</f>
        <v>170.71891156499987</v>
      </c>
      <c r="Y18" s="22">
        <v>17</v>
      </c>
      <c r="Z18" s="32">
        <f t="shared" si="7"/>
        <v>116.60625850300039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82.011188552778506</v>
      </c>
      <c r="G19" s="25">
        <f t="shared" si="1"/>
        <v>67.903200736102363</v>
      </c>
      <c r="H19" s="41">
        <f t="shared" si="2"/>
        <v>20.776616807070912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26.703673470000012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125.03074830000014</v>
      </c>
      <c r="T19" s="11" t="s">
        <v>109</v>
      </c>
      <c r="U19" s="22">
        <v>1384.2793650789999</v>
      </c>
      <c r="V19" s="32">
        <f>U52-U51</f>
        <v>26.703673470000012</v>
      </c>
      <c r="W19" s="22">
        <v>16</v>
      </c>
      <c r="X19" s="32">
        <f>U59-U57</f>
        <v>52.205170067999916</v>
      </c>
      <c r="Y19" s="22">
        <v>18</v>
      </c>
      <c r="Z19" s="32">
        <f t="shared" si="7"/>
        <v>125.03074830000014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70.518092104931185</v>
      </c>
      <c r="G20" s="25">
        <f t="shared" si="1"/>
        <v>68.885162705143387</v>
      </c>
      <c r="H20" s="37">
        <f t="shared" si="2"/>
        <v>2.3705096070940601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47.647346938999817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170.71891156499987</v>
      </c>
      <c r="T20" s="11" t="s">
        <v>110</v>
      </c>
      <c r="U20" s="22">
        <v>1390.2309297050001</v>
      </c>
      <c r="V20" s="32">
        <f>U55-U54</f>
        <v>47.647346938999817</v>
      </c>
      <c r="W20" s="22">
        <v>17</v>
      </c>
      <c r="X20" s="32">
        <f>U62-U60</f>
        <v>80.303673469000387</v>
      </c>
      <c r="Y20" s="22">
        <v>19</v>
      </c>
      <c r="Z20" s="32">
        <f t="shared" si="7"/>
        <v>170.71891156499987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89.35424662292202</v>
      </c>
      <c r="G21" s="25">
        <f t="shared" si="1"/>
        <v>86.198359168996461</v>
      </c>
      <c r="H21" s="37">
        <f t="shared" si="2"/>
        <v>3.6611920277255781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22.830476189999899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52.205170067999916</v>
      </c>
      <c r="T21" s="11" t="s">
        <v>111</v>
      </c>
      <c r="U21" s="22">
        <v>1446.220045351</v>
      </c>
      <c r="V21" s="32">
        <f>U58-U57</f>
        <v>22.830476189999899</v>
      </c>
      <c r="W21" s="22">
        <v>18</v>
      </c>
      <c r="X21" s="32">
        <f>U65-U63</f>
        <v>276.42630385500024</v>
      </c>
      <c r="Y21" s="22">
        <v>20</v>
      </c>
      <c r="Z21" s="32">
        <f t="shared" si="7"/>
        <v>52.205170067999916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67.479583664977994</v>
      </c>
      <c r="G22" s="13">
        <f t="shared" si="1"/>
        <v>64.505193551321611</v>
      </c>
      <c r="H22" s="37">
        <f t="shared" si="2"/>
        <v>4.611086255077895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34.084353742000076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80.303673469000387</v>
      </c>
      <c r="T22" s="11" t="s">
        <v>112</v>
      </c>
      <c r="U22" s="22">
        <v>1599.773605442</v>
      </c>
      <c r="V22" s="32">
        <f>U61-U60</f>
        <v>34.084353742000076</v>
      </c>
      <c r="W22" s="22">
        <v>19</v>
      </c>
      <c r="X22" s="32">
        <f>U68-U66</f>
        <v>260.84244897899998</v>
      </c>
      <c r="Y22" s="22">
        <v>21</v>
      </c>
      <c r="Z22" s="32">
        <f t="shared" si="7"/>
        <v>80.303673469000387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39.782950411257147</v>
      </c>
      <c r="G23" s="13">
        <f t="shared" si="1"/>
        <v>36.139831342679557</v>
      </c>
      <c r="H23" s="41">
        <f t="shared" si="2"/>
        <v>10.080620006312056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55.048707483000271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276.42630385500024</v>
      </c>
      <c r="T23" s="11" t="s">
        <v>113</v>
      </c>
      <c r="U23" s="22">
        <v>1605.8746485260001</v>
      </c>
      <c r="V23" s="32">
        <f>U64-U63</f>
        <v>55.048707483000271</v>
      </c>
      <c r="W23" s="22">
        <v>20</v>
      </c>
      <c r="X23" s="32">
        <f>U71-U69</f>
        <v>87.96081632700043</v>
      </c>
      <c r="Y23" s="22">
        <v>22</v>
      </c>
      <c r="Z23" s="32">
        <f t="shared" si="7"/>
        <v>276.42630385500024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29.673539609936643</v>
      </c>
      <c r="G24" s="13">
        <f t="shared" si="1"/>
        <v>28.522964836137476</v>
      </c>
      <c r="H24" s="37">
        <f t="shared" si="2"/>
        <v>4.0338540555273363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68.748117912999987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260.84244897899998</v>
      </c>
      <c r="T24" s="11" t="s">
        <v>114</v>
      </c>
      <c r="U24" s="22">
        <v>1648.1523809519999</v>
      </c>
      <c r="V24" s="32">
        <f>U67-U66</f>
        <v>68.748117912999987</v>
      </c>
      <c r="W24" s="22">
        <v>21</v>
      </c>
      <c r="X24" s="32">
        <f>U74-U72</f>
        <v>173.30176870700052</v>
      </c>
      <c r="Y24" s="22">
        <v>23</v>
      </c>
      <c r="Z24" s="32">
        <f t="shared" si="7"/>
        <v>260.84244897899998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89.721679686404201</v>
      </c>
      <c r="G25" s="13">
        <f t="shared" si="1"/>
        <v>87.311604424509525</v>
      </c>
      <c r="H25" s="37">
        <f t="shared" si="2"/>
        <v>2.7603149407000651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23.405714286000148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87.96081632700043</v>
      </c>
      <c r="T25" s="11" t="s">
        <v>115</v>
      </c>
      <c r="U25" s="22">
        <v>1742.5531065759999</v>
      </c>
      <c r="V25" s="32">
        <f>U70-U69</f>
        <v>23.405714286000148</v>
      </c>
      <c r="W25" s="22">
        <v>22</v>
      </c>
      <c r="X25" s="32">
        <f>U77-U75</f>
        <v>241.25387755100019</v>
      </c>
      <c r="Y25" s="22">
        <v>24</v>
      </c>
      <c r="Z25" s="32">
        <f t="shared" si="7"/>
        <v>87.96081632700043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32.865362805709857</v>
      </c>
      <c r="G26" s="13">
        <f t="shared" si="1"/>
        <v>33.06367870767459</v>
      </c>
      <c r="H26" s="37">
        <f t="shared" si="2"/>
        <v>-0.59979987017809056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68.461133787000108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173.30176870700052</v>
      </c>
      <c r="T26" s="11" t="s">
        <v>116</v>
      </c>
      <c r="U26" s="22">
        <v>1748.236190476</v>
      </c>
      <c r="V26" s="32">
        <f>U73-U72</f>
        <v>68.461133787000108</v>
      </c>
      <c r="W26" s="22">
        <v>23</v>
      </c>
      <c r="X26" s="2">
        <f>SUM(X2:X25)</f>
        <v>4432.2218594110009</v>
      </c>
      <c r="Z26" s="32">
        <f t="shared" si="7"/>
        <v>173.30176870700052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47.378749872790678</v>
      </c>
      <c r="G27" s="13">
        <f t="shared" si="1"/>
        <v>45.512221861299899</v>
      </c>
      <c r="H27" s="37">
        <f t="shared" si="2"/>
        <v>4.1011577443507123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113.9751473919996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241.25387755100019</v>
      </c>
      <c r="T27" s="11" t="s">
        <v>117</v>
      </c>
      <c r="U27" s="22">
        <v>1800.707482993</v>
      </c>
      <c r="V27" s="32">
        <f>U76-U75</f>
        <v>113.9751473919996</v>
      </c>
      <c r="W27" s="22">
        <v>24</v>
      </c>
      <c r="X27" s="32">
        <f t="shared" ref="X27:X32" si="8">U33-U32</f>
        <v>31.606712017999598</v>
      </c>
      <c r="Y27" s="22" t="s">
        <v>68</v>
      </c>
      <c r="Z27" s="32">
        <f t="shared" si="7"/>
        <v>241.25387755100019</v>
      </c>
      <c r="AA27" s="21">
        <v>24</v>
      </c>
    </row>
    <row r="28" spans="1:27" x14ac:dyDescent="0.3">
      <c r="T28" s="11" t="s">
        <v>118</v>
      </c>
      <c r="U28" s="22">
        <v>1928.870022676</v>
      </c>
      <c r="V28" s="32"/>
      <c r="X28" s="32">
        <f t="shared" si="8"/>
        <v>22.665578231000381</v>
      </c>
      <c r="Y28" s="22" t="s">
        <v>42</v>
      </c>
      <c r="Z28" s="21"/>
    </row>
    <row r="29" spans="1:27" x14ac:dyDescent="0.3">
      <c r="T29" s="11" t="s">
        <v>119</v>
      </c>
      <c r="U29" s="22">
        <v>1934.6343764170001</v>
      </c>
      <c r="V29" s="32"/>
      <c r="X29" s="32">
        <f t="shared" si="8"/>
        <v>66.464217686999746</v>
      </c>
      <c r="Y29" s="22" t="s">
        <v>43</v>
      </c>
      <c r="Z29" s="21"/>
    </row>
    <row r="30" spans="1:27" x14ac:dyDescent="0.3">
      <c r="T30" s="11" t="s">
        <v>120</v>
      </c>
      <c r="U30" s="22">
        <v>1978.3836734690001</v>
      </c>
      <c r="V30" s="32"/>
      <c r="X30" s="32">
        <f t="shared" si="8"/>
        <v>34.388752835000105</v>
      </c>
      <c r="Y30" s="22" t="s">
        <v>69</v>
      </c>
      <c r="Z30" s="21"/>
    </row>
    <row r="31" spans="1:27" x14ac:dyDescent="0.3">
      <c r="T31" s="11" t="s">
        <v>121</v>
      </c>
      <c r="U31" s="22">
        <v>2144.471655329</v>
      </c>
      <c r="V31" s="32"/>
      <c r="X31" s="32">
        <f t="shared" si="8"/>
        <v>22.349206348999815</v>
      </c>
      <c r="Y31" s="22" t="s">
        <v>70</v>
      </c>
      <c r="Z31" s="21"/>
    </row>
    <row r="32" spans="1:27" x14ac:dyDescent="0.3">
      <c r="T32" s="11" t="s">
        <v>122</v>
      </c>
      <c r="U32" s="22">
        <v>2150.4072562360002</v>
      </c>
      <c r="X32" s="32">
        <f t="shared" si="8"/>
        <v>78.959455782000077</v>
      </c>
      <c r="Y32" s="22" t="s">
        <v>71</v>
      </c>
      <c r="Z32" s="21"/>
    </row>
    <row r="33" spans="20:26" x14ac:dyDescent="0.3">
      <c r="T33" s="11" t="s">
        <v>123</v>
      </c>
      <c r="U33" s="22">
        <v>2182.0139682539998</v>
      </c>
      <c r="X33" s="32"/>
      <c r="Z33" s="21"/>
    </row>
    <row r="34" spans="20:26" x14ac:dyDescent="0.3">
      <c r="T34" s="11" t="s">
        <v>124</v>
      </c>
      <c r="U34" s="22">
        <v>2204.6795464850002</v>
      </c>
      <c r="X34" s="22"/>
      <c r="Z34" s="21"/>
    </row>
    <row r="35" spans="20:26" x14ac:dyDescent="0.3">
      <c r="T35" s="11" t="s">
        <v>125</v>
      </c>
      <c r="U35" s="22">
        <v>2271.1437641719999</v>
      </c>
      <c r="X35" s="22"/>
      <c r="Z35" s="21"/>
    </row>
    <row r="36" spans="20:26" x14ac:dyDescent="0.3">
      <c r="T36" s="11" t="s">
        <v>126</v>
      </c>
      <c r="U36" s="22">
        <v>2305.532517007</v>
      </c>
      <c r="X36" s="22"/>
      <c r="Z36" s="21"/>
    </row>
    <row r="37" spans="20:26" x14ac:dyDescent="0.3">
      <c r="T37" s="11" t="s">
        <v>127</v>
      </c>
      <c r="U37" s="22">
        <v>2327.8817233559998</v>
      </c>
      <c r="X37" s="22"/>
      <c r="Z37" s="21"/>
    </row>
    <row r="38" spans="20:26" x14ac:dyDescent="0.3">
      <c r="T38" s="11" t="s">
        <v>128</v>
      </c>
      <c r="U38" s="22">
        <v>2406.8411791379999</v>
      </c>
      <c r="X38" s="22"/>
      <c r="Z38" s="21"/>
    </row>
    <row r="39" spans="20:26" x14ac:dyDescent="0.3">
      <c r="T39" s="11" t="s">
        <v>129</v>
      </c>
      <c r="U39" s="22">
        <v>2413.1221768710002</v>
      </c>
      <c r="V39" s="32"/>
      <c r="X39" s="22"/>
      <c r="Z39" s="21"/>
    </row>
    <row r="40" spans="20:26" x14ac:dyDescent="0.3">
      <c r="T40" s="11" t="s">
        <v>130</v>
      </c>
      <c r="U40" s="22">
        <v>2454.5632653060002</v>
      </c>
      <c r="V40" s="32"/>
      <c r="X40" s="22"/>
      <c r="Z40" s="21"/>
    </row>
    <row r="41" spans="20:26" x14ac:dyDescent="0.3">
      <c r="T41" s="11" t="s">
        <v>131</v>
      </c>
      <c r="U41" s="22">
        <v>2574.9159183669999</v>
      </c>
      <c r="V41" s="32"/>
      <c r="X41" s="22"/>
      <c r="Z41" s="21"/>
    </row>
    <row r="42" spans="20:26" x14ac:dyDescent="0.3">
      <c r="T42" s="11" t="s">
        <v>132</v>
      </c>
      <c r="U42" s="22">
        <v>2580.9164625849999</v>
      </c>
      <c r="V42" s="32"/>
      <c r="X42" s="22"/>
      <c r="Z42" s="21"/>
    </row>
    <row r="43" spans="20:26" x14ac:dyDescent="0.3">
      <c r="T43" s="11" t="s">
        <v>133</v>
      </c>
      <c r="U43" s="22">
        <v>2615.5798639459999</v>
      </c>
      <c r="V43" s="32"/>
      <c r="X43" s="22"/>
      <c r="Z43" s="21"/>
    </row>
    <row r="44" spans="20:26" x14ac:dyDescent="0.3">
      <c r="T44" s="11" t="s">
        <v>134</v>
      </c>
      <c r="U44" s="22">
        <v>2736.526802721</v>
      </c>
      <c r="V44" s="32"/>
      <c r="X44" s="22"/>
      <c r="Z44" s="21"/>
    </row>
    <row r="45" spans="20:26" x14ac:dyDescent="0.3">
      <c r="T45" s="11" t="s">
        <v>135</v>
      </c>
      <c r="U45" s="22">
        <v>2742.5828571430002</v>
      </c>
      <c r="V45" s="32"/>
      <c r="X45" s="22"/>
      <c r="Z45" s="21"/>
    </row>
    <row r="46" spans="20:26" x14ac:dyDescent="0.3">
      <c r="T46" s="11" t="s">
        <v>136</v>
      </c>
      <c r="U46" s="22">
        <v>2798.9681632649999</v>
      </c>
      <c r="V46" s="32"/>
      <c r="X46" s="22"/>
      <c r="Z46" s="21"/>
    </row>
    <row r="47" spans="20:26" x14ac:dyDescent="0.3">
      <c r="T47" s="11" t="s">
        <v>137</v>
      </c>
      <c r="U47" s="22">
        <v>2925.338412698</v>
      </c>
      <c r="V47" s="32"/>
      <c r="X47" s="22"/>
      <c r="Z47" s="21"/>
    </row>
    <row r="48" spans="20:26" x14ac:dyDescent="0.3">
      <c r="T48" s="11" t="s">
        <v>138</v>
      </c>
      <c r="U48" s="22">
        <v>2929.9831292519998</v>
      </c>
      <c r="V48" s="32"/>
      <c r="X48" s="22"/>
      <c r="Z48" s="21"/>
    </row>
    <row r="49" spans="20:26" x14ac:dyDescent="0.3">
      <c r="T49" s="11" t="s">
        <v>139</v>
      </c>
      <c r="U49" s="22">
        <v>2962.76244898</v>
      </c>
      <c r="V49" s="32"/>
      <c r="X49" s="22"/>
      <c r="Z49" s="21"/>
    </row>
    <row r="50" spans="20:26" x14ac:dyDescent="0.3">
      <c r="T50" s="11" t="s">
        <v>140</v>
      </c>
      <c r="U50" s="22">
        <v>3046.5893877550002</v>
      </c>
      <c r="V50" s="32"/>
      <c r="X50" s="22"/>
      <c r="Z50" s="21"/>
    </row>
    <row r="51" spans="20:26" x14ac:dyDescent="0.3">
      <c r="T51" s="11" t="s">
        <v>141</v>
      </c>
      <c r="U51" s="22">
        <v>3052.3297959179999</v>
      </c>
      <c r="V51" s="32"/>
      <c r="X51" s="22"/>
      <c r="Z51" s="21"/>
    </row>
    <row r="52" spans="20:26" x14ac:dyDescent="0.3">
      <c r="T52" s="11" t="s">
        <v>142</v>
      </c>
      <c r="U52" s="22">
        <v>3079.033469388</v>
      </c>
      <c r="V52" s="32"/>
      <c r="X52" s="22"/>
      <c r="Z52" s="21"/>
    </row>
    <row r="53" spans="20:26" x14ac:dyDescent="0.3">
      <c r="T53" s="11" t="s">
        <v>143</v>
      </c>
      <c r="U53" s="22">
        <v>3177.3605442180001</v>
      </c>
      <c r="V53" s="32"/>
      <c r="X53" s="22"/>
      <c r="Z53" s="21"/>
    </row>
    <row r="54" spans="20:26" x14ac:dyDescent="0.3">
      <c r="T54" s="11" t="s">
        <v>144</v>
      </c>
      <c r="U54" s="22">
        <v>3183.1713378680001</v>
      </c>
      <c r="V54" s="32"/>
      <c r="X54" s="22"/>
      <c r="Z54" s="21"/>
    </row>
    <row r="55" spans="20:26" x14ac:dyDescent="0.3">
      <c r="T55" s="11" t="s">
        <v>145</v>
      </c>
      <c r="U55" s="22">
        <v>3230.818684807</v>
      </c>
      <c r="V55" s="32"/>
      <c r="X55" s="22"/>
      <c r="Z55" s="21"/>
    </row>
    <row r="56" spans="20:26" x14ac:dyDescent="0.3">
      <c r="T56" s="11" t="s">
        <v>146</v>
      </c>
      <c r="U56" s="22">
        <v>3353.890249433</v>
      </c>
      <c r="V56" s="32"/>
      <c r="X56" s="22"/>
      <c r="Z56" s="21"/>
    </row>
    <row r="57" spans="20:26" x14ac:dyDescent="0.3">
      <c r="T57" s="11" t="s">
        <v>147</v>
      </c>
      <c r="U57" s="22">
        <v>3359.5738775509999</v>
      </c>
      <c r="V57" s="32"/>
      <c r="X57" s="22"/>
      <c r="Z57" s="21"/>
    </row>
    <row r="58" spans="20:26" x14ac:dyDescent="0.3">
      <c r="T58" s="11" t="s">
        <v>148</v>
      </c>
      <c r="U58" s="22">
        <v>3382.4043537409998</v>
      </c>
      <c r="V58" s="32"/>
      <c r="X58" s="22"/>
      <c r="Z58" s="21"/>
    </row>
    <row r="59" spans="20:26" x14ac:dyDescent="0.3">
      <c r="T59" s="11" t="s">
        <v>149</v>
      </c>
      <c r="U59" s="22">
        <v>3411.7790476189998</v>
      </c>
      <c r="V59" s="32"/>
      <c r="X59" s="22"/>
      <c r="Z59" s="21"/>
    </row>
    <row r="60" spans="20:26" x14ac:dyDescent="0.3">
      <c r="T60" s="11" t="s">
        <v>150</v>
      </c>
      <c r="U60" s="22">
        <v>3416.0816326529998</v>
      </c>
      <c r="V60" s="32"/>
      <c r="X60" s="22"/>
      <c r="Z60" s="21"/>
    </row>
    <row r="61" spans="20:26" x14ac:dyDescent="0.3">
      <c r="T61" s="11" t="s">
        <v>151</v>
      </c>
      <c r="U61" s="22">
        <v>3450.1659863949999</v>
      </c>
      <c r="V61" s="32"/>
      <c r="X61" s="22"/>
      <c r="Z61" s="21"/>
    </row>
    <row r="62" spans="20:26" x14ac:dyDescent="0.3">
      <c r="T62" s="11" t="s">
        <v>152</v>
      </c>
      <c r="U62" s="22">
        <v>3496.3853061220002</v>
      </c>
      <c r="V62" s="32"/>
      <c r="X62" s="22"/>
      <c r="Z62" s="21"/>
    </row>
    <row r="63" spans="20:26" x14ac:dyDescent="0.3">
      <c r="T63" s="11" t="s">
        <v>153</v>
      </c>
      <c r="U63" s="22">
        <v>3502.3891156459999</v>
      </c>
      <c r="V63" s="32"/>
      <c r="X63" s="22"/>
      <c r="Z63" s="21"/>
    </row>
    <row r="64" spans="20:26" x14ac:dyDescent="0.3">
      <c r="T64" s="11" t="s">
        <v>154</v>
      </c>
      <c r="U64" s="22">
        <v>3557.4378231290002</v>
      </c>
      <c r="V64" s="32"/>
      <c r="X64" s="22"/>
      <c r="Z64" s="21"/>
    </row>
    <row r="65" spans="20:26" x14ac:dyDescent="0.3">
      <c r="T65" s="11" t="s">
        <v>155</v>
      </c>
      <c r="U65" s="22">
        <v>3778.8154195010002</v>
      </c>
      <c r="V65" s="32"/>
      <c r="X65" s="22"/>
      <c r="Z65" s="21"/>
    </row>
    <row r="66" spans="20:26" x14ac:dyDescent="0.3">
      <c r="T66" s="11" t="s">
        <v>156</v>
      </c>
      <c r="U66" s="22">
        <v>3785.0024489799998</v>
      </c>
      <c r="V66" s="32"/>
      <c r="X66" s="22"/>
      <c r="Z66" s="21"/>
    </row>
    <row r="67" spans="20:26" x14ac:dyDescent="0.3">
      <c r="T67" s="11" t="s">
        <v>157</v>
      </c>
      <c r="U67" s="22">
        <v>3853.7505668929998</v>
      </c>
      <c r="V67" s="32"/>
      <c r="X67" s="22"/>
      <c r="Z67" s="21"/>
    </row>
    <row r="68" spans="20:26" x14ac:dyDescent="0.3">
      <c r="T68" s="11" t="s">
        <v>158</v>
      </c>
      <c r="U68" s="22">
        <v>4045.8448979589998</v>
      </c>
      <c r="V68" s="32"/>
      <c r="X68" s="22"/>
      <c r="Z68" s="21"/>
    </row>
    <row r="69" spans="20:26" x14ac:dyDescent="0.3">
      <c r="T69" s="11" t="s">
        <v>159</v>
      </c>
      <c r="U69" s="22">
        <v>4051.559183673</v>
      </c>
      <c r="V69" s="32"/>
      <c r="X69" s="22"/>
      <c r="Z69" s="21"/>
    </row>
    <row r="70" spans="20:26" x14ac:dyDescent="0.3">
      <c r="T70" s="11" t="s">
        <v>160</v>
      </c>
      <c r="U70" s="22">
        <v>4074.9648979590002</v>
      </c>
      <c r="V70" s="32"/>
      <c r="X70" s="22"/>
      <c r="Z70" s="21"/>
    </row>
    <row r="71" spans="20:26" x14ac:dyDescent="0.3">
      <c r="T71" s="11" t="s">
        <v>161</v>
      </c>
      <c r="U71" s="22">
        <v>4139.5200000000004</v>
      </c>
      <c r="V71" s="32"/>
      <c r="X71" s="22"/>
      <c r="Z71" s="21"/>
    </row>
    <row r="72" spans="20:26" x14ac:dyDescent="0.3">
      <c r="T72" s="11" t="s">
        <v>162</v>
      </c>
      <c r="U72" s="22">
        <v>4144.8925170069997</v>
      </c>
      <c r="V72" s="32"/>
      <c r="X72" s="22"/>
      <c r="Z72" s="21"/>
    </row>
    <row r="73" spans="20:26" x14ac:dyDescent="0.3">
      <c r="T73" s="11" t="s">
        <v>163</v>
      </c>
      <c r="U73" s="22">
        <v>4213.3536507939998</v>
      </c>
      <c r="V73" s="32"/>
      <c r="X73" s="22"/>
      <c r="Z73" s="21"/>
    </row>
    <row r="74" spans="20:26" x14ac:dyDescent="0.3">
      <c r="T74" s="11" t="s">
        <v>164</v>
      </c>
      <c r="U74" s="22">
        <v>4318.1942857140002</v>
      </c>
      <c r="V74" s="32"/>
      <c r="X74" s="22"/>
      <c r="Z74" s="21"/>
    </row>
    <row r="75" spans="20:26" x14ac:dyDescent="0.3">
      <c r="T75" s="11" t="s">
        <v>165</v>
      </c>
      <c r="U75" s="22">
        <v>4323.6832653060001</v>
      </c>
      <c r="V75" s="32"/>
      <c r="X75" s="22"/>
      <c r="Z75" s="21"/>
    </row>
    <row r="76" spans="20:26" x14ac:dyDescent="0.3">
      <c r="T76" s="11" t="s">
        <v>166</v>
      </c>
      <c r="U76" s="22">
        <v>4437.6584126979997</v>
      </c>
      <c r="V76" s="32"/>
      <c r="X76" s="22"/>
      <c r="Z76" s="21"/>
    </row>
    <row r="77" spans="20:26" x14ac:dyDescent="0.3">
      <c r="T77" s="11" t="s">
        <v>167</v>
      </c>
      <c r="U77" s="22">
        <v>4564.9371428570003</v>
      </c>
      <c r="V77" s="32"/>
      <c r="Z77" s="21"/>
    </row>
    <row r="78" spans="20:26" x14ac:dyDescent="0.3">
      <c r="U78" s="9">
        <v>4577.8387301590001</v>
      </c>
    </row>
    <row r="79" spans="20:26" x14ac:dyDescent="0.3">
      <c r="U79" s="9">
        <v>4691.9836734689998</v>
      </c>
    </row>
    <row r="80" spans="20:26" x14ac:dyDescent="0.3">
      <c r="U80" s="9">
        <v>4817.0361904760002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Tabelle113"/>
  <dimension ref="A1:AB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28" width="21.88671875" style="9" customWidth="1"/>
    <col min="29" max="16384" width="11.5546875" style="9"/>
  </cols>
  <sheetData>
    <row r="1" spans="1:28" x14ac:dyDescent="0.3">
      <c r="A1" s="16"/>
      <c r="B1" s="31" t="s">
        <v>283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283</v>
      </c>
      <c r="V1" s="32" t="s">
        <v>168</v>
      </c>
      <c r="X1" s="22" t="s">
        <v>169</v>
      </c>
      <c r="Z1" s="21" t="s">
        <v>170</v>
      </c>
    </row>
    <row r="2" spans="1:28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48.11908968070702</v>
      </c>
      <c r="G2" s="13">
        <f t="shared" ref="G2:G27" si="1">Q2/R2*60</f>
        <v>44.704000720747963</v>
      </c>
      <c r="H2" s="41">
        <f t="shared" ref="H2:H27" si="2">(F2-G2)/G2*100</f>
        <v>7.6393363119602178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34.913378684999998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366.41015873100002</v>
      </c>
      <c r="T2" s="11" t="s">
        <v>92</v>
      </c>
      <c r="U2" s="22">
        <v>0.27936507900000002</v>
      </c>
      <c r="V2" s="32">
        <f>U3-U2</f>
        <v>34.913378684999998</v>
      </c>
      <c r="W2" s="22">
        <v>1</v>
      </c>
      <c r="X2" s="32">
        <f>U4-U2</f>
        <v>366.41015873100002</v>
      </c>
      <c r="Y2" s="22">
        <v>1</v>
      </c>
      <c r="Z2" s="32">
        <f>X2</f>
        <v>366.41015873100002</v>
      </c>
      <c r="AA2" s="21">
        <v>1</v>
      </c>
    </row>
    <row r="3" spans="1:28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57.370263494389008</v>
      </c>
      <c r="G3" s="13">
        <f t="shared" si="1"/>
        <v>51.283866122383827</v>
      </c>
      <c r="H3" s="41">
        <f t="shared" si="2"/>
        <v>11.868054872229408</v>
      </c>
      <c r="I3" s="13"/>
      <c r="J3" s="11" t="s">
        <v>32</v>
      </c>
      <c r="K3" s="61" t="s">
        <v>76</v>
      </c>
      <c r="L3" s="19">
        <v>44</v>
      </c>
      <c r="M3" s="32">
        <f t="shared" si="3"/>
        <v>46.016870747999974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119.14086167799996</v>
      </c>
      <c r="T3" s="11" t="s">
        <v>93</v>
      </c>
      <c r="U3" s="22">
        <v>35.192743763999999</v>
      </c>
      <c r="V3" s="32">
        <f>U6-U5</f>
        <v>46.016870747999974</v>
      </c>
      <c r="W3" s="22">
        <v>2</v>
      </c>
      <c r="X3" s="32">
        <f>U7-U5</f>
        <v>119.14086167799996</v>
      </c>
      <c r="Y3" s="22">
        <v>2</v>
      </c>
      <c r="Z3" s="32">
        <f t="shared" ref="Z3:Z11" si="5">X3</f>
        <v>119.14086167799996</v>
      </c>
      <c r="AA3" s="21">
        <v>2</v>
      </c>
    </row>
    <row r="4" spans="1:28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44.513450055059508</v>
      </c>
      <c r="G4" s="13">
        <f t="shared" si="1"/>
        <v>43.547784922892113</v>
      </c>
      <c r="H4" s="37">
        <f t="shared" si="2"/>
        <v>2.2174839291533424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43.806984127000021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150.86875283399996</v>
      </c>
      <c r="T4" s="11" t="s">
        <v>94</v>
      </c>
      <c r="U4" s="22">
        <v>366.68952381000003</v>
      </c>
      <c r="V4" s="32">
        <f>U9-U8</f>
        <v>43.806984127000021</v>
      </c>
      <c r="W4" s="22">
        <v>3</v>
      </c>
      <c r="X4" s="32">
        <f>U10-U8</f>
        <v>150.86875283399996</v>
      </c>
      <c r="Y4" s="22">
        <v>3</v>
      </c>
      <c r="Z4" s="32">
        <f t="shared" si="5"/>
        <v>150.86875283399996</v>
      </c>
      <c r="AA4" s="21">
        <v>3</v>
      </c>
    </row>
    <row r="5" spans="1:28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160.35303450902171</v>
      </c>
      <c r="G5" s="13">
        <f t="shared" si="1"/>
        <v>156.1117714686188</v>
      </c>
      <c r="H5" s="37">
        <f t="shared" si="2"/>
        <v>2.7168118076576189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32.927346939000017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167.57224489800001</v>
      </c>
      <c r="T5" s="11" t="s">
        <v>95</v>
      </c>
      <c r="U5" s="22">
        <v>372.62802721100002</v>
      </c>
      <c r="V5" s="32">
        <f>U12-U11</f>
        <v>32.927346939000017</v>
      </c>
      <c r="W5" s="22">
        <v>4</v>
      </c>
      <c r="X5" s="32">
        <f>U13-U11</f>
        <v>167.57224489800001</v>
      </c>
      <c r="Y5" s="22">
        <v>4</v>
      </c>
      <c r="Z5" s="32">
        <f t="shared" si="5"/>
        <v>167.57224489800001</v>
      </c>
      <c r="AA5" s="21">
        <v>4</v>
      </c>
    </row>
    <row r="6" spans="1:28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50.316493372776904</v>
      </c>
      <c r="G6" s="13">
        <f t="shared" si="1"/>
        <v>52.055023262237697</v>
      </c>
      <c r="H6" s="37">
        <f t="shared" si="2"/>
        <v>-3.3397927433488932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82.279183673000034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283.54612244900011</v>
      </c>
      <c r="T6" s="11" t="s">
        <v>96</v>
      </c>
      <c r="U6" s="50">
        <v>418.64489795899999</v>
      </c>
      <c r="V6" s="32">
        <f>U15-U14</f>
        <v>82.279183673000034</v>
      </c>
      <c r="W6" s="22">
        <v>5</v>
      </c>
      <c r="X6" s="32">
        <f>U16-U14</f>
        <v>283.54612244900011</v>
      </c>
      <c r="Y6" s="22">
        <v>5</v>
      </c>
      <c r="Z6" s="32">
        <f t="shared" si="5"/>
        <v>283.54612244900011</v>
      </c>
      <c r="AA6" s="21">
        <v>5</v>
      </c>
      <c r="AB6" s="63"/>
    </row>
    <row r="7" spans="1:28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42.832167832711853</v>
      </c>
      <c r="G7" s="25">
        <f t="shared" si="1"/>
        <v>41.264831010795021</v>
      </c>
      <c r="H7" s="37">
        <f t="shared" si="2"/>
        <v>3.7982387992981521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54.63183673399999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261.72408163199998</v>
      </c>
      <c r="T7" s="11" t="s">
        <v>97</v>
      </c>
      <c r="U7" s="22">
        <v>491.76888888899998</v>
      </c>
      <c r="V7" s="32">
        <f>U18-U17</f>
        <v>54.63183673399999</v>
      </c>
      <c r="W7" s="22">
        <v>6</v>
      </c>
      <c r="X7" s="32">
        <f>U19-U17</f>
        <v>261.72408163199998</v>
      </c>
      <c r="Y7" s="22">
        <v>6</v>
      </c>
      <c r="Z7" s="32">
        <f t="shared" si="5"/>
        <v>261.72408163199998</v>
      </c>
      <c r="AA7" s="21">
        <v>6</v>
      </c>
    </row>
    <row r="8" spans="1:28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40.297525494164049</v>
      </c>
      <c r="G8" s="25">
        <f t="shared" si="1"/>
        <v>41.522887592693181</v>
      </c>
      <c r="H8" s="37">
        <f t="shared" si="2"/>
        <v>-2.9510522258205376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59.557006803000149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213.85795918400004</v>
      </c>
      <c r="T8" s="11" t="s">
        <v>98</v>
      </c>
      <c r="U8" s="22">
        <v>497.937777778</v>
      </c>
      <c r="V8" s="32">
        <f>U21-U20</f>
        <v>59.557006803000149</v>
      </c>
      <c r="W8" s="22">
        <v>7</v>
      </c>
      <c r="X8" s="32">
        <f>U22-U20</f>
        <v>213.85795918400004</v>
      </c>
      <c r="Y8" s="22">
        <v>7</v>
      </c>
      <c r="Z8" s="32">
        <f t="shared" si="5"/>
        <v>213.85795918400004</v>
      </c>
      <c r="AA8" s="21">
        <v>7</v>
      </c>
    </row>
    <row r="9" spans="1:28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110.5642351955123</v>
      </c>
      <c r="G9" s="25">
        <f t="shared" si="1"/>
        <v>94.326579704131362</v>
      </c>
      <c r="H9" s="41">
        <f t="shared" si="2"/>
        <v>17.214294785534083</v>
      </c>
      <c r="I9" s="13"/>
      <c r="J9" s="11" t="s">
        <v>37</v>
      </c>
      <c r="K9" s="11" t="s">
        <v>40</v>
      </c>
      <c r="L9" s="19">
        <v>76</v>
      </c>
      <c r="M9" s="32">
        <f t="shared" si="3"/>
        <v>41.242993196999805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131.67020408199983</v>
      </c>
      <c r="T9" s="11" t="s">
        <v>99</v>
      </c>
      <c r="U9" s="22">
        <v>541.74476190500002</v>
      </c>
      <c r="V9" s="32">
        <f>U24-U23</f>
        <v>41.242993196999805</v>
      </c>
      <c r="W9" s="22">
        <v>8</v>
      </c>
      <c r="X9" s="32">
        <f>U25-U23</f>
        <v>131.67020408199983</v>
      </c>
      <c r="Y9" s="22">
        <v>8</v>
      </c>
      <c r="Z9" s="32">
        <f t="shared" si="5"/>
        <v>131.67020408199983</v>
      </c>
      <c r="AA9" s="21">
        <v>8</v>
      </c>
    </row>
    <row r="10" spans="1:28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44.42502410801729</v>
      </c>
      <c r="G10" s="25">
        <f t="shared" si="1"/>
        <v>43.025236268519983</v>
      </c>
      <c r="H10" s="37">
        <f t="shared" si="2"/>
        <v>3.2534111626052393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52.67301587299994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179.89442176899979</v>
      </c>
      <c r="T10" s="11" t="s">
        <v>100</v>
      </c>
      <c r="U10" s="22">
        <v>648.80653061199996</v>
      </c>
      <c r="V10" s="32">
        <f>U27-U26</f>
        <v>52.67301587299994</v>
      </c>
      <c r="W10" s="22">
        <v>9</v>
      </c>
      <c r="X10" s="32">
        <f>U28-U26</f>
        <v>179.89442176899979</v>
      </c>
      <c r="Y10" s="22">
        <v>9</v>
      </c>
      <c r="Z10" s="32">
        <f t="shared" si="5"/>
        <v>179.89442176899979</v>
      </c>
      <c r="AA10" s="21">
        <v>9</v>
      </c>
    </row>
    <row r="11" spans="1:28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37.86491127669062</v>
      </c>
      <c r="G11" s="25">
        <f t="shared" si="1"/>
        <v>37.46538379608284</v>
      </c>
      <c r="H11" s="37">
        <f t="shared" si="2"/>
        <v>1.0663909991749569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44.36825396800009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214.59809523799981</v>
      </c>
      <c r="T11" s="11" t="s">
        <v>101</v>
      </c>
      <c r="U11" s="22">
        <v>654.35428571399996</v>
      </c>
      <c r="V11" s="32">
        <f>U30-U29</f>
        <v>44.36825396800009</v>
      </c>
      <c r="W11" s="22">
        <v>10</v>
      </c>
      <c r="X11" s="32">
        <f>U31-U29</f>
        <v>214.59809523799981</v>
      </c>
      <c r="Y11" s="22">
        <v>10</v>
      </c>
      <c r="Z11" s="32">
        <f t="shared" si="5"/>
        <v>214.59809523799981</v>
      </c>
      <c r="AA11" s="21">
        <v>10</v>
      </c>
    </row>
    <row r="12" spans="1:28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52.322033898980933</v>
      </c>
      <c r="G12" s="25">
        <f t="shared" si="1"/>
        <v>51.581666828420182</v>
      </c>
      <c r="H12" s="37">
        <f t="shared" si="2"/>
        <v>1.435329868310552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32.108843537000212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67.078095237000525</v>
      </c>
      <c r="T12" s="11" t="s">
        <v>102</v>
      </c>
      <c r="U12" s="22">
        <v>687.28163265299997</v>
      </c>
      <c r="V12" s="32">
        <f>U33-U32</f>
        <v>32.108843537000212</v>
      </c>
      <c r="W12" s="22" t="s">
        <v>68</v>
      </c>
      <c r="X12" s="32">
        <f>U38-U32</f>
        <v>253.29197278900028</v>
      </c>
      <c r="Y12" s="22">
        <v>11</v>
      </c>
      <c r="Z12" s="32">
        <f>V12+X30</f>
        <v>67.078095237000525</v>
      </c>
      <c r="AA12" s="21" t="s">
        <v>68</v>
      </c>
    </row>
    <row r="13" spans="1:28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66.339020678546788</v>
      </c>
      <c r="G13" s="25">
        <f t="shared" si="1"/>
        <v>65.657112883625345</v>
      </c>
      <c r="H13" s="37">
        <f t="shared" si="2"/>
        <v>1.0385893697916597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22.008163265999883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44.473469388999547</v>
      </c>
      <c r="T13" s="11" t="s">
        <v>103</v>
      </c>
      <c r="U13" s="22">
        <v>821.92653061199997</v>
      </c>
      <c r="V13" s="32">
        <f>U34-U33</f>
        <v>22.008163265999883</v>
      </c>
      <c r="W13" s="22" t="s">
        <v>42</v>
      </c>
      <c r="X13" s="32">
        <f>U41-U39</f>
        <v>171.89442176900002</v>
      </c>
      <c r="Y13" s="22">
        <v>12</v>
      </c>
      <c r="Z13" s="32">
        <f>V13+X31</f>
        <v>44.473469388999547</v>
      </c>
      <c r="AA13" s="21" t="s">
        <v>42</v>
      </c>
    </row>
    <row r="14" spans="1:28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30.500075941713021</v>
      </c>
      <c r="G14" s="25">
        <f t="shared" si="1"/>
        <v>29.631634721765703</v>
      </c>
      <c r="H14" s="37">
        <f t="shared" si="2"/>
        <v>2.9307907852596831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66.88507936499991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141.74040816300021</v>
      </c>
      <c r="T14" s="11" t="s">
        <v>104</v>
      </c>
      <c r="U14" s="22">
        <v>827.784489796</v>
      </c>
      <c r="V14" s="32">
        <f>U35-U34</f>
        <v>66.88507936499991</v>
      </c>
      <c r="W14" s="22" t="s">
        <v>43</v>
      </c>
      <c r="X14" s="32">
        <f>U44-U42</f>
        <v>151.07591836699976</v>
      </c>
      <c r="Y14" s="22">
        <v>13</v>
      </c>
      <c r="Z14" s="32">
        <f>V14+X32</f>
        <v>141.74040816300021</v>
      </c>
      <c r="AA14" s="21" t="s">
        <v>43</v>
      </c>
    </row>
    <row r="15" spans="1:28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36.200495048944994</v>
      </c>
      <c r="G15" s="25">
        <f t="shared" si="1"/>
        <v>33.508940783084654</v>
      </c>
      <c r="H15" s="37">
        <f t="shared" si="2"/>
        <v>8.03234660051994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43.093333333999908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171.89442176900002</v>
      </c>
      <c r="T15" s="11" t="s">
        <v>105</v>
      </c>
      <c r="U15" s="22">
        <v>910.06367346900004</v>
      </c>
      <c r="V15" s="32">
        <f>U40-U39</f>
        <v>43.093333333999908</v>
      </c>
      <c r="W15" s="22">
        <v>12</v>
      </c>
      <c r="X15" s="32">
        <f>U47-U45</f>
        <v>180.572517006</v>
      </c>
      <c r="Y15" s="22">
        <v>14</v>
      </c>
      <c r="Z15" s="32">
        <f t="shared" ref="Z15:Z27" si="7">X13</f>
        <v>171.89442176900002</v>
      </c>
      <c r="AA15" s="21">
        <v>12</v>
      </c>
    </row>
    <row r="16" spans="1:28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81.045448735278413</v>
      </c>
      <c r="G16" s="25">
        <f t="shared" si="1"/>
        <v>74.134886096091861</v>
      </c>
      <c r="H16" s="37">
        <f t="shared" si="2"/>
        <v>9.3216068751076868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34.054965985999843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151.07591836699976</v>
      </c>
      <c r="T16" s="11" t="s">
        <v>106</v>
      </c>
      <c r="U16" s="22">
        <v>1111.3306122450001</v>
      </c>
      <c r="V16" s="32">
        <f>U43-U42</f>
        <v>34.054965985999843</v>
      </c>
      <c r="W16" s="22">
        <v>13</v>
      </c>
      <c r="X16" s="32">
        <f>U50-U48</f>
        <v>114.72108843500018</v>
      </c>
      <c r="Y16" s="22">
        <v>15</v>
      </c>
      <c r="Z16" s="32">
        <f t="shared" si="7"/>
        <v>151.07591836699976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41.3477004174512</v>
      </c>
      <c r="G17" s="13">
        <f t="shared" si="1"/>
        <v>43.611287756144712</v>
      </c>
      <c r="H17" s="37">
        <f t="shared" si="2"/>
        <v>-5.1903703264863541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56.956009070000164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180.572517006</v>
      </c>
      <c r="T17" s="11" t="s">
        <v>107</v>
      </c>
      <c r="U17" s="22">
        <v>1117.299591837</v>
      </c>
      <c r="V17" s="32">
        <f>U46-U45</f>
        <v>56.956009070000164</v>
      </c>
      <c r="W17" s="22">
        <v>14</v>
      </c>
      <c r="X17" s="32">
        <f>U53-U51</f>
        <v>126.13369614500016</v>
      </c>
      <c r="Y17" s="22">
        <v>16</v>
      </c>
      <c r="Z17" s="32">
        <f t="shared" si="7"/>
        <v>180.572517006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47.204683504590655</v>
      </c>
      <c r="G18" s="13">
        <f t="shared" si="1"/>
        <v>44.978652751569768</v>
      </c>
      <c r="H18" s="37">
        <f t="shared" si="2"/>
        <v>4.9490827689213015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31.776507936000144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114.72108843500018</v>
      </c>
      <c r="T18" s="11" t="s">
        <v>108</v>
      </c>
      <c r="U18" s="22">
        <v>1171.931428571</v>
      </c>
      <c r="V18" s="32">
        <f>U49-U48</f>
        <v>31.776507936000144</v>
      </c>
      <c r="W18" s="22">
        <v>15</v>
      </c>
      <c r="X18" s="32">
        <f>U56-U54</f>
        <v>172.87437641700035</v>
      </c>
      <c r="Y18" s="22">
        <v>17</v>
      </c>
      <c r="Z18" s="32">
        <f t="shared" si="7"/>
        <v>114.72108843500018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81.862150104395724</v>
      </c>
      <c r="G19" s="25">
        <f t="shared" si="1"/>
        <v>67.309436411346582</v>
      </c>
      <c r="H19" s="41">
        <f t="shared" si="2"/>
        <v>21.620614387726388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26.752290248999998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126.13369614500016</v>
      </c>
      <c r="T19" s="11" t="s">
        <v>109</v>
      </c>
      <c r="U19" s="22">
        <v>1379.023673469</v>
      </c>
      <c r="V19" s="32">
        <f>U52-U51</f>
        <v>26.752290248999998</v>
      </c>
      <c r="W19" s="22">
        <v>16</v>
      </c>
      <c r="X19" s="32">
        <f>U59-U57</f>
        <v>52.52607709799986</v>
      </c>
      <c r="Y19" s="22">
        <v>18</v>
      </c>
      <c r="Z19" s="32">
        <f t="shared" si="7"/>
        <v>126.13369614500016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69.587105985236704</v>
      </c>
      <c r="G20" s="25">
        <f t="shared" si="1"/>
        <v>68.026275748541352</v>
      </c>
      <c r="H20" s="37">
        <f t="shared" si="2"/>
        <v>2.2944519886182664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48.284807256000022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172.87437641700035</v>
      </c>
      <c r="T20" s="11" t="s">
        <v>110</v>
      </c>
      <c r="U20" s="22">
        <v>1384.7706122449999</v>
      </c>
      <c r="V20" s="32">
        <f>U55-U54</f>
        <v>48.284807256000022</v>
      </c>
      <c r="W20" s="22">
        <v>17</v>
      </c>
      <c r="X20" s="32">
        <f>U62-U60</f>
        <v>81.691609977000098</v>
      </c>
      <c r="Y20" s="22">
        <v>19</v>
      </c>
      <c r="Z20" s="32">
        <f t="shared" si="7"/>
        <v>172.87437641700035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89.574173197090246</v>
      </c>
      <c r="G21" s="25">
        <f t="shared" si="1"/>
        <v>85.671731997121768</v>
      </c>
      <c r="H21" s="37">
        <f t="shared" si="2"/>
        <v>4.5551094964434542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22.774421769000128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52.52607709799986</v>
      </c>
      <c r="T21" s="11" t="s">
        <v>111</v>
      </c>
      <c r="U21" s="22">
        <v>1444.3276190480001</v>
      </c>
      <c r="V21" s="32">
        <f>U58-U57</f>
        <v>22.774421769000128</v>
      </c>
      <c r="W21" s="22">
        <v>18</v>
      </c>
      <c r="X21" s="32">
        <f>U65-U63</f>
        <v>273.85614512499978</v>
      </c>
      <c r="Y21" s="22">
        <v>20</v>
      </c>
      <c r="Z21" s="32">
        <f t="shared" si="7"/>
        <v>52.52607709799986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67.62823693154219</v>
      </c>
      <c r="G22" s="13">
        <f t="shared" si="1"/>
        <v>63.40925342833134</v>
      </c>
      <c r="H22" s="37">
        <f t="shared" si="2"/>
        <v>6.6535770019424376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34.00943310599996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81.691609977000098</v>
      </c>
      <c r="T22" s="11" t="s">
        <v>112</v>
      </c>
      <c r="U22" s="22">
        <v>1598.628571429</v>
      </c>
      <c r="V22" s="32">
        <f>U61-U60</f>
        <v>34.00943310599996</v>
      </c>
      <c r="W22" s="22">
        <v>19</v>
      </c>
      <c r="X22" s="32">
        <f>U68-U66</f>
        <v>261.99074829899973</v>
      </c>
      <c r="Y22" s="22">
        <v>21</v>
      </c>
      <c r="Z22" s="32">
        <f t="shared" si="7"/>
        <v>81.691609977000098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38.816927539017833</v>
      </c>
      <c r="G23" s="13">
        <f t="shared" si="1"/>
        <v>36.479006141856459</v>
      </c>
      <c r="H23" s="37">
        <f t="shared" si="2"/>
        <v>6.4089503646833563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56.418684806999863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273.85614512499978</v>
      </c>
      <c r="T23" s="11" t="s">
        <v>113</v>
      </c>
      <c r="U23" s="22">
        <v>1604.3145578230001</v>
      </c>
      <c r="V23" s="32">
        <f>U64-U63</f>
        <v>56.418684806999863</v>
      </c>
      <c r="W23" s="22">
        <v>20</v>
      </c>
      <c r="X23" s="32">
        <f>U71-U69</f>
        <v>87.124172335999901</v>
      </c>
      <c r="Y23" s="22">
        <v>22</v>
      </c>
      <c r="Z23" s="32">
        <f t="shared" si="7"/>
        <v>273.85614512499978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28.8050717213134</v>
      </c>
      <c r="G24" s="13">
        <f t="shared" si="1"/>
        <v>28.397949348612194</v>
      </c>
      <c r="H24" s="37">
        <f t="shared" si="2"/>
        <v>1.4336329982964144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70.820861677999801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261.99074829899973</v>
      </c>
      <c r="T24" s="11" t="s">
        <v>114</v>
      </c>
      <c r="U24" s="22">
        <v>1645.5575510199999</v>
      </c>
      <c r="V24" s="32">
        <f>U67-U66</f>
        <v>70.820861677999801</v>
      </c>
      <c r="W24" s="22">
        <v>21</v>
      </c>
      <c r="X24" s="32">
        <f>U74-U72</f>
        <v>178.31256235799992</v>
      </c>
      <c r="Y24" s="22">
        <v>23</v>
      </c>
      <c r="Z24" s="32">
        <f t="shared" si="7"/>
        <v>261.99074829899973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90.817623385356526</v>
      </c>
      <c r="G25" s="13">
        <f t="shared" si="1"/>
        <v>88.150048305556268</v>
      </c>
      <c r="H25" s="37">
        <f t="shared" si="2"/>
        <v>3.0261754032778176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23.123265306000121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87.124172335999901</v>
      </c>
      <c r="T25" s="11" t="s">
        <v>115</v>
      </c>
      <c r="U25" s="22">
        <v>1735.9847619049999</v>
      </c>
      <c r="V25" s="32">
        <f>U70-U69</f>
        <v>23.123265306000121</v>
      </c>
      <c r="W25" s="22">
        <v>22</v>
      </c>
      <c r="X25" s="32">
        <f>U77-U75</f>
        <v>249.40444444400055</v>
      </c>
      <c r="Y25" s="22">
        <v>24</v>
      </c>
      <c r="Z25" s="32">
        <f t="shared" si="7"/>
        <v>87.124172335999901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32.22461392173723</v>
      </c>
      <c r="G26" s="13">
        <f t="shared" si="1"/>
        <v>32.134550276361537</v>
      </c>
      <c r="H26" s="37">
        <f t="shared" si="2"/>
        <v>0.28027043976384736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69.822403627999847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178.31256235799992</v>
      </c>
      <c r="T26" s="11" t="s">
        <v>116</v>
      </c>
      <c r="U26" s="22">
        <v>1742.1365986390001</v>
      </c>
      <c r="V26" s="32">
        <f>U73-U72</f>
        <v>69.822403627999847</v>
      </c>
      <c r="W26" s="22">
        <v>23</v>
      </c>
      <c r="X26" s="2">
        <f>SUM(X2:X25)</f>
        <v>4444.7526530600007</v>
      </c>
      <c r="Z26" s="32">
        <f t="shared" si="7"/>
        <v>178.31256235799992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46.209192940199713</v>
      </c>
      <c r="G27" s="13">
        <f t="shared" si="1"/>
        <v>44.024877040494637</v>
      </c>
      <c r="H27" s="37">
        <f t="shared" si="2"/>
        <v>4.961549120729889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116.85986394500014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249.40444444400055</v>
      </c>
      <c r="T27" s="11" t="s">
        <v>117</v>
      </c>
      <c r="U27" s="22">
        <v>1794.8096145120001</v>
      </c>
      <c r="V27" s="32">
        <f>U76-U75</f>
        <v>116.85986394500014</v>
      </c>
      <c r="W27" s="22">
        <v>24</v>
      </c>
      <c r="X27" s="32">
        <f t="shared" ref="X27:X32" si="8">U33-U32</f>
        <v>32.108843537000212</v>
      </c>
      <c r="Y27" s="22" t="s">
        <v>68</v>
      </c>
      <c r="Z27" s="32">
        <f t="shared" si="7"/>
        <v>249.40444444400055</v>
      </c>
      <c r="AA27" s="21">
        <v>24</v>
      </c>
    </row>
    <row r="28" spans="1:27" x14ac:dyDescent="0.3">
      <c r="T28" s="11" t="s">
        <v>118</v>
      </c>
      <c r="U28" s="22">
        <v>1922.0310204079999</v>
      </c>
      <c r="V28" s="32"/>
      <c r="X28" s="32">
        <f t="shared" si="8"/>
        <v>22.008163265999883</v>
      </c>
      <c r="Y28" s="22" t="s">
        <v>42</v>
      </c>
      <c r="Z28" s="21"/>
    </row>
    <row r="29" spans="1:27" x14ac:dyDescent="0.3">
      <c r="T29" s="11" t="s">
        <v>119</v>
      </c>
      <c r="U29" s="22">
        <v>1927.595102041</v>
      </c>
      <c r="V29" s="32"/>
      <c r="X29" s="32">
        <f t="shared" si="8"/>
        <v>66.88507936499991</v>
      </c>
      <c r="Y29" s="22" t="s">
        <v>43</v>
      </c>
      <c r="Z29" s="21"/>
    </row>
    <row r="30" spans="1:27" x14ac:dyDescent="0.3">
      <c r="T30" s="11" t="s">
        <v>120</v>
      </c>
      <c r="U30" s="22">
        <v>1971.9633560090001</v>
      </c>
      <c r="V30" s="32"/>
      <c r="X30" s="32">
        <f t="shared" si="8"/>
        <v>34.969251700000314</v>
      </c>
      <c r="Y30" s="22" t="s">
        <v>69</v>
      </c>
      <c r="Z30" s="21"/>
    </row>
    <row r="31" spans="1:27" x14ac:dyDescent="0.3">
      <c r="T31" s="11" t="s">
        <v>121</v>
      </c>
      <c r="U31" s="22">
        <v>2142.1931972789998</v>
      </c>
      <c r="V31" s="32"/>
      <c r="X31" s="32">
        <f t="shared" si="8"/>
        <v>22.465306122999664</v>
      </c>
      <c r="Y31" s="22" t="s">
        <v>70</v>
      </c>
      <c r="Z31" s="21"/>
    </row>
    <row r="32" spans="1:27" x14ac:dyDescent="0.3">
      <c r="T32" s="11" t="s">
        <v>122</v>
      </c>
      <c r="U32" s="22">
        <v>2147.8312925169998</v>
      </c>
      <c r="X32" s="32">
        <f t="shared" si="8"/>
        <v>74.855328798000301</v>
      </c>
      <c r="Y32" s="22" t="s">
        <v>71</v>
      </c>
      <c r="Z32" s="21"/>
    </row>
    <row r="33" spans="20:26" x14ac:dyDescent="0.3">
      <c r="T33" s="11" t="s">
        <v>123</v>
      </c>
      <c r="U33" s="22">
        <v>2179.940136054</v>
      </c>
      <c r="X33" s="32"/>
      <c r="Z33" s="21"/>
    </row>
    <row r="34" spans="20:26" x14ac:dyDescent="0.3">
      <c r="T34" s="11" t="s">
        <v>124</v>
      </c>
      <c r="U34" s="22">
        <v>2201.9482993199999</v>
      </c>
      <c r="X34" s="22"/>
      <c r="Z34" s="21"/>
    </row>
    <row r="35" spans="20:26" x14ac:dyDescent="0.3">
      <c r="T35" s="11" t="s">
        <v>125</v>
      </c>
      <c r="U35" s="22">
        <v>2268.8333786849998</v>
      </c>
      <c r="X35" s="22"/>
      <c r="Z35" s="21"/>
    </row>
    <row r="36" spans="20:26" x14ac:dyDescent="0.3">
      <c r="T36" s="11" t="s">
        <v>126</v>
      </c>
      <c r="U36" s="22">
        <v>2303.8026303850002</v>
      </c>
      <c r="X36" s="22"/>
      <c r="Z36" s="21"/>
    </row>
    <row r="37" spans="20:26" x14ac:dyDescent="0.3">
      <c r="T37" s="11" t="s">
        <v>127</v>
      </c>
      <c r="U37" s="22">
        <v>2326.2679365079998</v>
      </c>
      <c r="X37" s="22"/>
      <c r="Z37" s="21"/>
    </row>
    <row r="38" spans="20:26" x14ac:dyDescent="0.3">
      <c r="T38" s="11" t="s">
        <v>128</v>
      </c>
      <c r="U38" s="22">
        <v>2401.1232653060001</v>
      </c>
      <c r="X38" s="22"/>
      <c r="Z38" s="21"/>
    </row>
    <row r="39" spans="20:26" x14ac:dyDescent="0.3">
      <c r="T39" s="11" t="s">
        <v>129</v>
      </c>
      <c r="U39" s="22">
        <v>2407.1401360539999</v>
      </c>
      <c r="V39" s="32"/>
      <c r="X39" s="22"/>
      <c r="Z39" s="21"/>
    </row>
    <row r="40" spans="20:26" x14ac:dyDescent="0.3">
      <c r="T40" s="11" t="s">
        <v>130</v>
      </c>
      <c r="U40" s="22">
        <v>2450.2334693879998</v>
      </c>
      <c r="V40" s="32"/>
      <c r="X40" s="22"/>
      <c r="Z40" s="21"/>
    </row>
    <row r="41" spans="20:26" x14ac:dyDescent="0.3">
      <c r="T41" s="11" t="s">
        <v>131</v>
      </c>
      <c r="U41" s="22">
        <v>2579.0345578229999</v>
      </c>
      <c r="V41" s="32"/>
      <c r="X41" s="22"/>
      <c r="Z41" s="21"/>
    </row>
    <row r="42" spans="20:26" x14ac:dyDescent="0.3">
      <c r="T42" s="11" t="s">
        <v>132</v>
      </c>
      <c r="U42" s="22">
        <v>2585.8873469390001</v>
      </c>
      <c r="V42" s="32"/>
      <c r="X42" s="22"/>
      <c r="Z42" s="21"/>
    </row>
    <row r="43" spans="20:26" x14ac:dyDescent="0.3">
      <c r="T43" s="11" t="s">
        <v>133</v>
      </c>
      <c r="U43" s="22">
        <v>2619.9423129249999</v>
      </c>
      <c r="V43" s="32"/>
      <c r="X43" s="22"/>
      <c r="Z43" s="21"/>
    </row>
    <row r="44" spans="20:26" x14ac:dyDescent="0.3">
      <c r="T44" s="11" t="s">
        <v>134</v>
      </c>
      <c r="U44" s="22">
        <v>2736.9632653059998</v>
      </c>
      <c r="V44" s="32"/>
      <c r="X44" s="22"/>
      <c r="Z44" s="21"/>
    </row>
    <row r="45" spans="20:26" x14ac:dyDescent="0.3">
      <c r="T45" s="11" t="s">
        <v>135</v>
      </c>
      <c r="U45" s="22">
        <v>2743.1709750569999</v>
      </c>
      <c r="V45" s="32"/>
      <c r="X45" s="22"/>
      <c r="Z45" s="21"/>
    </row>
    <row r="46" spans="20:26" x14ac:dyDescent="0.3">
      <c r="T46" s="11" t="s">
        <v>136</v>
      </c>
      <c r="U46" s="22">
        <v>2800.126984127</v>
      </c>
      <c r="V46" s="32"/>
      <c r="X46" s="22"/>
      <c r="Z46" s="21"/>
    </row>
    <row r="47" spans="20:26" x14ac:dyDescent="0.3">
      <c r="T47" s="11" t="s">
        <v>137</v>
      </c>
      <c r="U47" s="22">
        <v>2923.7434920629998</v>
      </c>
      <c r="V47" s="32"/>
      <c r="X47" s="22"/>
      <c r="Z47" s="21"/>
    </row>
    <row r="48" spans="20:26" x14ac:dyDescent="0.3">
      <c r="T48" s="11" t="s">
        <v>138</v>
      </c>
      <c r="U48" s="22">
        <v>2928.2684807259998</v>
      </c>
      <c r="V48" s="32"/>
      <c r="X48" s="22"/>
      <c r="Z48" s="21"/>
    </row>
    <row r="49" spans="20:26" x14ac:dyDescent="0.3">
      <c r="T49" s="11" t="s">
        <v>139</v>
      </c>
      <c r="U49" s="22">
        <v>2960.0449886619999</v>
      </c>
      <c r="V49" s="32"/>
      <c r="X49" s="22"/>
      <c r="Z49" s="21"/>
    </row>
    <row r="50" spans="20:26" x14ac:dyDescent="0.3">
      <c r="T50" s="11" t="s">
        <v>140</v>
      </c>
      <c r="U50" s="22">
        <v>3042.989569161</v>
      </c>
      <c r="V50" s="32"/>
      <c r="X50" s="22"/>
      <c r="Z50" s="21"/>
    </row>
    <row r="51" spans="20:26" x14ac:dyDescent="0.3">
      <c r="T51" s="11" t="s">
        <v>141</v>
      </c>
      <c r="U51" s="22">
        <v>3048.7307029479998</v>
      </c>
      <c r="V51" s="32"/>
      <c r="X51" s="22"/>
      <c r="Z51" s="21"/>
    </row>
    <row r="52" spans="20:26" x14ac:dyDescent="0.3">
      <c r="T52" s="11" t="s">
        <v>142</v>
      </c>
      <c r="U52" s="22">
        <v>3075.4829931969998</v>
      </c>
      <c r="V52" s="32"/>
      <c r="X52" s="22"/>
      <c r="Z52" s="21"/>
    </row>
    <row r="53" spans="20:26" x14ac:dyDescent="0.3">
      <c r="T53" s="11" t="s">
        <v>143</v>
      </c>
      <c r="U53" s="22">
        <v>3174.864399093</v>
      </c>
      <c r="V53" s="32"/>
      <c r="X53" s="22"/>
      <c r="Z53" s="21"/>
    </row>
    <row r="54" spans="20:26" x14ac:dyDescent="0.3">
      <c r="T54" s="11" t="s">
        <v>144</v>
      </c>
      <c r="U54" s="22">
        <v>3180.7111111109998</v>
      </c>
      <c r="V54" s="32"/>
      <c r="X54" s="22"/>
      <c r="Z54" s="21"/>
    </row>
    <row r="55" spans="20:26" x14ac:dyDescent="0.3">
      <c r="T55" s="11" t="s">
        <v>145</v>
      </c>
      <c r="U55" s="22">
        <v>3228.9959183669998</v>
      </c>
      <c r="V55" s="32"/>
      <c r="X55" s="22"/>
      <c r="Z55" s="21"/>
    </row>
    <row r="56" spans="20:26" x14ac:dyDescent="0.3">
      <c r="T56" s="11" t="s">
        <v>146</v>
      </c>
      <c r="U56" s="22">
        <v>3353.5854875280002</v>
      </c>
      <c r="V56" s="32"/>
      <c r="X56" s="22"/>
      <c r="Z56" s="21"/>
    </row>
    <row r="57" spans="20:26" x14ac:dyDescent="0.3">
      <c r="T57" s="11" t="s">
        <v>147</v>
      </c>
      <c r="U57" s="22">
        <v>3359.750748299</v>
      </c>
      <c r="V57" s="32"/>
      <c r="X57" s="22"/>
      <c r="Z57" s="21"/>
    </row>
    <row r="58" spans="20:26" x14ac:dyDescent="0.3">
      <c r="T58" s="11" t="s">
        <v>148</v>
      </c>
      <c r="U58" s="22">
        <v>3382.5251700680001</v>
      </c>
      <c r="V58" s="32"/>
      <c r="X58" s="22"/>
      <c r="Z58" s="21"/>
    </row>
    <row r="59" spans="20:26" x14ac:dyDescent="0.3">
      <c r="T59" s="11" t="s">
        <v>149</v>
      </c>
      <c r="U59" s="22">
        <v>3412.2768253969998</v>
      </c>
      <c r="V59" s="32"/>
      <c r="X59" s="22"/>
      <c r="Z59" s="21"/>
    </row>
    <row r="60" spans="20:26" x14ac:dyDescent="0.3">
      <c r="T60" s="11" t="s">
        <v>150</v>
      </c>
      <c r="U60" s="22">
        <v>3417.083900227</v>
      </c>
      <c r="V60" s="32"/>
      <c r="X60" s="22"/>
      <c r="Z60" s="21"/>
    </row>
    <row r="61" spans="20:26" x14ac:dyDescent="0.3">
      <c r="T61" s="11" t="s">
        <v>151</v>
      </c>
      <c r="U61" s="22">
        <v>3451.0933333329999</v>
      </c>
      <c r="V61" s="32"/>
      <c r="X61" s="22"/>
      <c r="Z61" s="21"/>
    </row>
    <row r="62" spans="20:26" x14ac:dyDescent="0.3">
      <c r="T62" s="11" t="s">
        <v>152</v>
      </c>
      <c r="U62" s="22">
        <v>3498.7755102040001</v>
      </c>
      <c r="V62" s="32"/>
      <c r="X62" s="22"/>
      <c r="Z62" s="21"/>
    </row>
    <row r="63" spans="20:26" x14ac:dyDescent="0.3">
      <c r="T63" s="11" t="s">
        <v>153</v>
      </c>
      <c r="U63" s="22">
        <v>3503.7997278910002</v>
      </c>
      <c r="V63" s="32"/>
      <c r="X63" s="22"/>
      <c r="Z63" s="21"/>
    </row>
    <row r="64" spans="20:26" x14ac:dyDescent="0.3">
      <c r="T64" s="11" t="s">
        <v>154</v>
      </c>
      <c r="U64" s="22">
        <v>3560.2184126980001</v>
      </c>
      <c r="V64" s="32"/>
      <c r="X64" s="22"/>
      <c r="Z64" s="21"/>
    </row>
    <row r="65" spans="20:26" x14ac:dyDescent="0.3">
      <c r="T65" s="11" t="s">
        <v>155</v>
      </c>
      <c r="U65" s="22">
        <v>3777.655873016</v>
      </c>
      <c r="V65" s="32"/>
      <c r="X65" s="22"/>
      <c r="Z65" s="21"/>
    </row>
    <row r="66" spans="20:26" x14ac:dyDescent="0.3">
      <c r="T66" s="11" t="s">
        <v>156</v>
      </c>
      <c r="U66" s="22">
        <v>3784.3649886620001</v>
      </c>
      <c r="V66" s="32"/>
      <c r="X66" s="22"/>
      <c r="Z66" s="21"/>
    </row>
    <row r="67" spans="20:26" x14ac:dyDescent="0.3">
      <c r="T67" s="11" t="s">
        <v>157</v>
      </c>
      <c r="U67" s="22">
        <v>3855.1858503399999</v>
      </c>
      <c r="V67" s="32"/>
      <c r="X67" s="22"/>
      <c r="Z67" s="21"/>
    </row>
    <row r="68" spans="20:26" x14ac:dyDescent="0.3">
      <c r="T68" s="11" t="s">
        <v>158</v>
      </c>
      <c r="U68" s="22">
        <v>4046.3557369609998</v>
      </c>
      <c r="V68" s="32"/>
      <c r="X68" s="22"/>
      <c r="Z68" s="21"/>
    </row>
    <row r="69" spans="20:26" x14ac:dyDescent="0.3">
      <c r="T69" s="11" t="s">
        <v>159</v>
      </c>
      <c r="U69" s="22">
        <v>4052.5960997729999</v>
      </c>
      <c r="V69" s="32"/>
      <c r="X69" s="22"/>
      <c r="Z69" s="21"/>
    </row>
    <row r="70" spans="20:26" x14ac:dyDescent="0.3">
      <c r="T70" s="11" t="s">
        <v>160</v>
      </c>
      <c r="U70" s="22">
        <v>4075.719365079</v>
      </c>
      <c r="V70" s="32"/>
      <c r="X70" s="22"/>
      <c r="Z70" s="21"/>
    </row>
    <row r="71" spans="20:26" x14ac:dyDescent="0.3">
      <c r="T71" s="11" t="s">
        <v>161</v>
      </c>
      <c r="U71" s="22">
        <v>4139.7202721089998</v>
      </c>
      <c r="V71" s="32"/>
      <c r="X71" s="22"/>
      <c r="Z71" s="21"/>
    </row>
    <row r="72" spans="20:26" x14ac:dyDescent="0.3">
      <c r="T72" s="11" t="s">
        <v>162</v>
      </c>
      <c r="U72" s="22">
        <v>4144.7248979590004</v>
      </c>
      <c r="V72" s="32"/>
      <c r="X72" s="22"/>
      <c r="Z72" s="21"/>
    </row>
    <row r="73" spans="20:26" x14ac:dyDescent="0.3">
      <c r="T73" s="11" t="s">
        <v>163</v>
      </c>
      <c r="U73" s="22">
        <v>4214.5473015870002</v>
      </c>
      <c r="V73" s="32"/>
      <c r="X73" s="22"/>
      <c r="Z73" s="21"/>
    </row>
    <row r="74" spans="20:26" x14ac:dyDescent="0.3">
      <c r="T74" s="11" t="s">
        <v>164</v>
      </c>
      <c r="U74" s="22">
        <v>4323.0374603170003</v>
      </c>
      <c r="V74" s="32"/>
      <c r="X74" s="22"/>
      <c r="Z74" s="21"/>
    </row>
    <row r="75" spans="20:26" x14ac:dyDescent="0.3">
      <c r="T75" s="11" t="s">
        <v>165</v>
      </c>
      <c r="U75" s="22">
        <v>4328.9378684809999</v>
      </c>
      <c r="V75" s="32"/>
      <c r="X75" s="22"/>
      <c r="Z75" s="21"/>
    </row>
    <row r="76" spans="20:26" x14ac:dyDescent="0.3">
      <c r="T76" s="11" t="s">
        <v>166</v>
      </c>
      <c r="U76" s="22">
        <v>4445.797732426</v>
      </c>
      <c r="V76" s="32"/>
      <c r="X76" s="22"/>
      <c r="Z76" s="21"/>
    </row>
    <row r="77" spans="20:26" x14ac:dyDescent="0.3">
      <c r="T77" s="11" t="s">
        <v>167</v>
      </c>
      <c r="U77" s="22">
        <v>4578.3423129250004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Tabelle114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281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281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48.290714166741665</v>
      </c>
      <c r="G2" s="13">
        <f t="shared" ref="G2:G27" si="1">Q2/R2*60</f>
        <v>46.742993837716753</v>
      </c>
      <c r="H2" s="41">
        <f t="shared" ref="H2:H27" si="2">(F2-G2)/G2*100</f>
        <v>3.3111279401535945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34.789297051999995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350.42684807199998</v>
      </c>
      <c r="T2" s="11" t="s">
        <v>92</v>
      </c>
      <c r="U2" s="22">
        <v>3.5758730160000001</v>
      </c>
      <c r="V2" s="32">
        <f>U3-U2</f>
        <v>34.789297051999995</v>
      </c>
      <c r="W2" s="22">
        <v>1</v>
      </c>
      <c r="X2" s="32">
        <f>U4-U2</f>
        <v>350.42684807199998</v>
      </c>
      <c r="Y2" s="22">
        <v>1</v>
      </c>
      <c r="Z2" s="32">
        <f>X2</f>
        <v>350.42684807199998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66.921421476115754</v>
      </c>
      <c r="G3" s="13">
        <f t="shared" si="1"/>
        <v>60.34794855909275</v>
      </c>
      <c r="H3" s="41">
        <f t="shared" si="2"/>
        <v>10.892620335861549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39.449251701000037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101.24625850400002</v>
      </c>
      <c r="T3" s="11" t="s">
        <v>93</v>
      </c>
      <c r="U3" s="22">
        <v>38.365170067999998</v>
      </c>
      <c r="V3" s="32">
        <f>U6-U5</f>
        <v>39.449251701000037</v>
      </c>
      <c r="W3" s="22">
        <v>2</v>
      </c>
      <c r="X3" s="32">
        <f>U7-U5</f>
        <v>101.24625850400002</v>
      </c>
      <c r="Y3" s="22">
        <v>2</v>
      </c>
      <c r="Z3" s="32">
        <f t="shared" ref="Z3:Z11" si="5">X3</f>
        <v>101.24625850400002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43.979833562808565</v>
      </c>
      <c r="G4" s="13">
        <f t="shared" si="1"/>
        <v>44.132780512878078</v>
      </c>
      <c r="H4" s="37">
        <f t="shared" si="2"/>
        <v>-0.34656087446129186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44.338503400999969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148.86893423999999</v>
      </c>
      <c r="T4" s="11" t="s">
        <v>94</v>
      </c>
      <c r="U4" s="22">
        <v>354.00272108799999</v>
      </c>
      <c r="V4" s="32">
        <f>U9-U8</f>
        <v>44.338503400999969</v>
      </c>
      <c r="W4" s="22">
        <v>3</v>
      </c>
      <c r="X4" s="32">
        <f>U10-U8</f>
        <v>148.86893423999999</v>
      </c>
      <c r="Y4" s="22">
        <v>3</v>
      </c>
      <c r="Z4" s="32">
        <f t="shared" si="5"/>
        <v>148.86893423999999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167.99030358745907</v>
      </c>
      <c r="G5" s="13">
        <f t="shared" si="1"/>
        <v>156.31178459867672</v>
      </c>
      <c r="H5" s="37">
        <f t="shared" si="2"/>
        <v>7.471297841532806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31.43038548800007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167.35782313000004</v>
      </c>
      <c r="T5" s="11" t="s">
        <v>95</v>
      </c>
      <c r="U5" s="22">
        <v>363.75945578199997</v>
      </c>
      <c r="V5" s="32">
        <f>U12-U11</f>
        <v>31.43038548800007</v>
      </c>
      <c r="W5" s="22">
        <v>4</v>
      </c>
      <c r="X5" s="32">
        <f>U13-U11</f>
        <v>167.35782313000004</v>
      </c>
      <c r="Y5" s="22">
        <v>4</v>
      </c>
      <c r="Z5" s="32">
        <f t="shared" si="5"/>
        <v>167.35782313000004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48.598275127642836</v>
      </c>
      <c r="G6" s="13">
        <f t="shared" si="1"/>
        <v>49.654888319342419</v>
      </c>
      <c r="H6" s="37">
        <f t="shared" si="2"/>
        <v>-2.1279137411492131</v>
      </c>
      <c r="I6" s="13"/>
      <c r="J6" s="11" t="s">
        <v>37</v>
      </c>
      <c r="K6" s="61" t="s">
        <v>387</v>
      </c>
      <c r="L6" s="19">
        <v>69</v>
      </c>
      <c r="M6" s="32">
        <f t="shared" si="3"/>
        <v>85.188208616999987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297.25170068</v>
      </c>
      <c r="T6" s="11" t="s">
        <v>96</v>
      </c>
      <c r="U6" s="22">
        <v>403.20870748300001</v>
      </c>
      <c r="V6" s="32">
        <f>U15-U14</f>
        <v>85.188208616999987</v>
      </c>
      <c r="W6" s="22">
        <v>5</v>
      </c>
      <c r="X6" s="32">
        <f>U16-U14</f>
        <v>297.25170068</v>
      </c>
      <c r="Y6" s="22">
        <v>5</v>
      </c>
      <c r="Z6" s="32">
        <f t="shared" si="5"/>
        <v>297.25170068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44.274980778213504</v>
      </c>
      <c r="G7" s="25">
        <f t="shared" si="1"/>
        <v>43.083859202136225</v>
      </c>
      <c r="H7" s="37">
        <f t="shared" si="2"/>
        <v>2.7646585012008855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52.851519274999873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250.67392290299995</v>
      </c>
      <c r="T7" s="11" t="s">
        <v>97</v>
      </c>
      <c r="U7" s="22">
        <v>465.005714286</v>
      </c>
      <c r="V7" s="32">
        <f>U18-U17</f>
        <v>52.851519274999873</v>
      </c>
      <c r="W7" s="22">
        <v>6</v>
      </c>
      <c r="X7" s="32">
        <f>U19-U17</f>
        <v>250.67392290299995</v>
      </c>
      <c r="Y7" s="22">
        <v>6</v>
      </c>
      <c r="Z7" s="32">
        <f t="shared" si="5"/>
        <v>250.67392290299995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43.043427336471403</v>
      </c>
      <c r="G8" s="25">
        <f t="shared" si="1"/>
        <v>43.954277709898136</v>
      </c>
      <c r="H8" s="37">
        <f t="shared" si="2"/>
        <v>-2.0722678676201229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55.757641723999996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202.02811791399995</v>
      </c>
      <c r="T8" s="11" t="s">
        <v>98</v>
      </c>
      <c r="U8" s="22">
        <v>471.16190476200001</v>
      </c>
      <c r="V8" s="32">
        <f>U21-U20</f>
        <v>55.757641723999996</v>
      </c>
      <c r="W8" s="22">
        <v>7</v>
      </c>
      <c r="X8" s="32">
        <f>U22-U20</f>
        <v>202.02811791399995</v>
      </c>
      <c r="Y8" s="22">
        <v>7</v>
      </c>
      <c r="Z8" s="32">
        <f t="shared" si="5"/>
        <v>202.02811791399995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112.20272104146044</v>
      </c>
      <c r="G9" s="25">
        <f t="shared" si="1"/>
        <v>97.723736797447756</v>
      </c>
      <c r="H9" s="41">
        <f t="shared" si="2"/>
        <v>14.81624088323936</v>
      </c>
      <c r="I9" s="13"/>
      <c r="J9" s="11" t="s">
        <v>37</v>
      </c>
      <c r="K9" s="11" t="s">
        <v>40</v>
      </c>
      <c r="L9" s="19">
        <v>76</v>
      </c>
      <c r="M9" s="32">
        <f t="shared" si="3"/>
        <v>40.64072562299998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127.0929705210001</v>
      </c>
      <c r="T9" s="11" t="s">
        <v>99</v>
      </c>
      <c r="U9" s="22">
        <v>515.50040816299997</v>
      </c>
      <c r="V9" s="32">
        <f>U24-U23</f>
        <v>40.64072562299998</v>
      </c>
      <c r="W9" s="22">
        <v>8</v>
      </c>
      <c r="X9" s="32">
        <f>U25-U23</f>
        <v>127.0929705210001</v>
      </c>
      <c r="Y9" s="22">
        <v>8</v>
      </c>
      <c r="Z9" s="32">
        <f t="shared" si="5"/>
        <v>127.0929705210001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49.656809152801564</v>
      </c>
      <c r="G10" s="25">
        <f t="shared" si="1"/>
        <v>46.635628530644482</v>
      </c>
      <c r="H10" s="37">
        <f t="shared" si="2"/>
        <v>6.478267190441855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47.123446712000032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165.96752834400013</v>
      </c>
      <c r="T10" s="11" t="s">
        <v>100</v>
      </c>
      <c r="U10" s="22">
        <v>620.03083900199999</v>
      </c>
      <c r="V10" s="32">
        <f>U27-U26</f>
        <v>47.123446712000032</v>
      </c>
      <c r="W10" s="22">
        <v>9</v>
      </c>
      <c r="X10" s="32">
        <f>U28-U26</f>
        <v>165.96752834400013</v>
      </c>
      <c r="Y10" s="22">
        <v>9</v>
      </c>
      <c r="Z10" s="32">
        <f t="shared" si="5"/>
        <v>165.96752834400013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41.883751221271041</v>
      </c>
      <c r="G11" s="25">
        <f t="shared" si="1"/>
        <v>40.456278137321782</v>
      </c>
      <c r="H11" s="37">
        <f t="shared" si="2"/>
        <v>3.5284340272329318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40.111020408000059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198.73306122500003</v>
      </c>
      <c r="T11" s="11" t="s">
        <v>101</v>
      </c>
      <c r="U11" s="22">
        <v>630.67573696099998</v>
      </c>
      <c r="V11" s="32">
        <f>U30-U29</f>
        <v>40.111020408000059</v>
      </c>
      <c r="W11" s="22">
        <v>10</v>
      </c>
      <c r="X11" s="32">
        <f>U31-U29</f>
        <v>198.73306122500003</v>
      </c>
      <c r="Y11" s="22">
        <v>10</v>
      </c>
      <c r="Z11" s="32">
        <f t="shared" si="5"/>
        <v>198.73306122500003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49.991902833815836</v>
      </c>
      <c r="G12" s="25">
        <f t="shared" si="1"/>
        <v>52.758783184779723</v>
      </c>
      <c r="H12" s="37">
        <f t="shared" si="2"/>
        <v>-5.2443975845184001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33.605442176999986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65.58149659899982</v>
      </c>
      <c r="T12" s="11" t="s">
        <v>102</v>
      </c>
      <c r="U12" s="22">
        <v>662.10612244900005</v>
      </c>
      <c r="V12" s="32">
        <f>U33-U32</f>
        <v>33.605442176999986</v>
      </c>
      <c r="W12" s="22" t="s">
        <v>68</v>
      </c>
      <c r="X12" s="32">
        <f>U38-U32</f>
        <v>244.64943310699982</v>
      </c>
      <c r="Y12" s="22">
        <v>11</v>
      </c>
      <c r="Z12" s="32">
        <f>V12+X30</f>
        <v>65.58149659899982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72.801899492154305</v>
      </c>
      <c r="G13" s="25">
        <f t="shared" si="1"/>
        <v>73.818860441217964</v>
      </c>
      <c r="H13" s="37">
        <f t="shared" si="2"/>
        <v>-1.3776437931786634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20.054421768999873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39.556281180000042</v>
      </c>
      <c r="T13" s="11" t="s">
        <v>103</v>
      </c>
      <c r="U13" s="22">
        <v>798.03356009100003</v>
      </c>
      <c r="V13" s="32">
        <f>U34-U33</f>
        <v>20.054421768999873</v>
      </c>
      <c r="W13" s="22" t="s">
        <v>42</v>
      </c>
      <c r="X13" s="32">
        <f>U41-U39</f>
        <v>158.26721088400018</v>
      </c>
      <c r="Y13" s="22">
        <v>12</v>
      </c>
      <c r="Z13" s="32">
        <f>V13+X31</f>
        <v>39.556281180000042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32.430772248094925</v>
      </c>
      <c r="G14" s="25">
        <f t="shared" si="1"/>
        <v>30.105011585774374</v>
      </c>
      <c r="H14" s="37">
        <f t="shared" si="2"/>
        <v>7.7254933308829914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62.903219954000178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139.51165532799996</v>
      </c>
      <c r="T14" s="11" t="s">
        <v>104</v>
      </c>
      <c r="U14" s="22">
        <v>803.53378684799998</v>
      </c>
      <c r="V14" s="32">
        <f>U35-U34</f>
        <v>62.903219954000178</v>
      </c>
      <c r="W14" s="22" t="s">
        <v>43</v>
      </c>
      <c r="X14" s="32">
        <f>U44-U42</f>
        <v>119.69378684799995</v>
      </c>
      <c r="Y14" s="22">
        <v>13</v>
      </c>
      <c r="Z14" s="32">
        <f>V14+X32</f>
        <v>139.51165532799996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38.495111732166563</v>
      </c>
      <c r="G15" s="25">
        <f t="shared" si="1"/>
        <v>36.394146126841868</v>
      </c>
      <c r="H15" s="37">
        <f t="shared" si="2"/>
        <v>5.7728119187144911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40.52462585000012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158.26721088400018</v>
      </c>
      <c r="T15" s="11" t="s">
        <v>105</v>
      </c>
      <c r="U15" s="22">
        <v>888.72199546499996</v>
      </c>
      <c r="V15" s="32">
        <f>U40-U39</f>
        <v>40.52462585000012</v>
      </c>
      <c r="W15" s="22">
        <v>12</v>
      </c>
      <c r="X15" s="32">
        <f>U47-U45</f>
        <v>187.24353741499999</v>
      </c>
      <c r="Y15" s="22">
        <v>14</v>
      </c>
      <c r="Z15" s="32">
        <f t="shared" ref="Z15:Z27" si="7">X13</f>
        <v>158.26721088400018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100.22859326280859</v>
      </c>
      <c r="G16" s="25">
        <f t="shared" si="1"/>
        <v>93.572075000208315</v>
      </c>
      <c r="H16" s="37">
        <f t="shared" si="2"/>
        <v>7.1137871662944887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27.537052153999866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119.69378684799995</v>
      </c>
      <c r="T16" s="11" t="s">
        <v>106</v>
      </c>
      <c r="U16" s="22">
        <v>1100.785487528</v>
      </c>
      <c r="V16" s="32">
        <f>U43-U42</f>
        <v>27.537052153999866</v>
      </c>
      <c r="W16" s="22">
        <v>13</v>
      </c>
      <c r="X16" s="32">
        <f>U50-U48</f>
        <v>139.48807256200007</v>
      </c>
      <c r="Y16" s="22">
        <v>15</v>
      </c>
      <c r="Z16" s="32">
        <f t="shared" si="7"/>
        <v>119.69378684799995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42.98939499300878</v>
      </c>
      <c r="G17" s="13">
        <f t="shared" si="1"/>
        <v>42.057526303544073</v>
      </c>
      <c r="H17" s="37">
        <f t="shared" si="2"/>
        <v>2.2157001882114526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54.780952380999679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187.24353741499999</v>
      </c>
      <c r="T17" s="11" t="s">
        <v>107</v>
      </c>
      <c r="U17" s="22">
        <v>1106.300226757</v>
      </c>
      <c r="V17" s="32">
        <f>U46-U45</f>
        <v>54.780952380999679</v>
      </c>
      <c r="W17" s="22">
        <v>14</v>
      </c>
      <c r="X17" s="32">
        <f>U53-U51</f>
        <v>113.44544217700013</v>
      </c>
      <c r="Y17" s="22">
        <v>16</v>
      </c>
      <c r="Z17" s="32">
        <f t="shared" si="7"/>
        <v>187.24353741499999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39.965731575296054</v>
      </c>
      <c r="G18" s="13">
        <f t="shared" si="1"/>
        <v>36.992410212754699</v>
      </c>
      <c r="H18" s="37">
        <f t="shared" si="2"/>
        <v>8.0376524412463866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37.532154195000203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139.48807256200007</v>
      </c>
      <c r="T18" s="11" t="s">
        <v>108</v>
      </c>
      <c r="U18" s="22">
        <v>1159.1517460319999</v>
      </c>
      <c r="V18" s="32">
        <f>U49-U48</f>
        <v>37.532154195000203</v>
      </c>
      <c r="W18" s="22">
        <v>15</v>
      </c>
      <c r="X18" s="32">
        <f>U56-U54</f>
        <v>191.83020408199991</v>
      </c>
      <c r="Y18" s="22">
        <v>17</v>
      </c>
      <c r="Z18" s="32">
        <f t="shared" si="7"/>
        <v>139.48807256200007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85.346089133938179</v>
      </c>
      <c r="G19" s="25">
        <f t="shared" si="1"/>
        <v>74.837629763509852</v>
      </c>
      <c r="H19" s="41">
        <f t="shared" si="2"/>
        <v>14.041678502693783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25.660226757000146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113.44544217700013</v>
      </c>
      <c r="T19" s="11" t="s">
        <v>109</v>
      </c>
      <c r="U19" s="22">
        <v>1356.97414966</v>
      </c>
      <c r="V19" s="32">
        <f>U52-U51</f>
        <v>25.660226757000146</v>
      </c>
      <c r="W19" s="22">
        <v>16</v>
      </c>
      <c r="X19" s="32">
        <f>U59-U57</f>
        <v>48.77306122400023</v>
      </c>
      <c r="Y19" s="22">
        <v>18</v>
      </c>
      <c r="Z19" s="32">
        <f t="shared" si="7"/>
        <v>113.44544217700013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62.958883994487394</v>
      </c>
      <c r="G20" s="25">
        <f t="shared" si="1"/>
        <v>61.304214611443875</v>
      </c>
      <c r="H20" s="37">
        <f t="shared" si="2"/>
        <v>2.6991119509989381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53.368163265000021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191.83020408199991</v>
      </c>
      <c r="T20" s="11" t="s">
        <v>110</v>
      </c>
      <c r="U20" s="22">
        <v>1362.1231746030001</v>
      </c>
      <c r="V20" s="32">
        <f>U55-U54</f>
        <v>53.368163265000021</v>
      </c>
      <c r="W20" s="22">
        <v>17</v>
      </c>
      <c r="X20" s="32">
        <f>U62-U60</f>
        <v>84.006893424000282</v>
      </c>
      <c r="Y20" s="22">
        <v>19</v>
      </c>
      <c r="Z20" s="32">
        <f t="shared" si="7"/>
        <v>191.83020408199991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95.56202332757978</v>
      </c>
      <c r="G21" s="25">
        <f t="shared" si="1"/>
        <v>92.264046731305882</v>
      </c>
      <c r="H21" s="37">
        <f t="shared" si="2"/>
        <v>3.5744980987863717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21.347392290000244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48.77306122400023</v>
      </c>
      <c r="T21" s="11" t="s">
        <v>111</v>
      </c>
      <c r="U21" s="22">
        <v>1417.880816327</v>
      </c>
      <c r="V21" s="32">
        <f>U58-U57</f>
        <v>21.347392290000244</v>
      </c>
      <c r="W21" s="22">
        <v>18</v>
      </c>
      <c r="X21" s="32">
        <f>U65-U63</f>
        <v>272.94476190500018</v>
      </c>
      <c r="Y21" s="22">
        <v>20</v>
      </c>
      <c r="Z21" s="32">
        <f t="shared" si="7"/>
        <v>48.77306122400023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65.511010741387395</v>
      </c>
      <c r="G22" s="13">
        <f t="shared" si="1"/>
        <v>61.661654048501006</v>
      </c>
      <c r="H22" s="37">
        <f t="shared" si="2"/>
        <v>6.2427074853662088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35.108571429000222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84.006893424000282</v>
      </c>
      <c r="T22" s="11" t="s">
        <v>112</v>
      </c>
      <c r="U22" s="22">
        <v>1564.151292517</v>
      </c>
      <c r="V22" s="32">
        <f>U61-U60</f>
        <v>35.108571429000222</v>
      </c>
      <c r="W22" s="22">
        <v>19</v>
      </c>
      <c r="X22" s="32">
        <f>U68-U66</f>
        <v>270.37460317399973</v>
      </c>
      <c r="Y22" s="22">
        <v>21</v>
      </c>
      <c r="Z22" s="32">
        <f t="shared" si="7"/>
        <v>84.006893424000282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39.302189681075866</v>
      </c>
      <c r="G23" s="13">
        <f t="shared" si="1"/>
        <v>36.600812304568315</v>
      </c>
      <c r="H23" s="37">
        <f t="shared" si="2"/>
        <v>7.3806486971612379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55.72208616800026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272.94476190500018</v>
      </c>
      <c r="T23" s="11" t="s">
        <v>113</v>
      </c>
      <c r="U23" s="22">
        <v>1573.4682993199999</v>
      </c>
      <c r="V23" s="32">
        <f>U64-U63</f>
        <v>55.72208616800026</v>
      </c>
      <c r="W23" s="22">
        <v>20</v>
      </c>
      <c r="X23" s="32">
        <f>U71-U69</f>
        <v>74.128253968000081</v>
      </c>
      <c r="Y23" s="22">
        <v>22</v>
      </c>
      <c r="Z23" s="32">
        <f t="shared" si="7"/>
        <v>272.94476190500018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27.681912170055476</v>
      </c>
      <c r="G24" s="13">
        <f t="shared" si="1"/>
        <v>27.517377418810241</v>
      </c>
      <c r="H24" s="37">
        <f t="shared" si="2"/>
        <v>0.59793035048740684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73.694331065999904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270.37460317399973</v>
      </c>
      <c r="T24" s="11" t="s">
        <v>114</v>
      </c>
      <c r="U24" s="22">
        <v>1614.1090249429999</v>
      </c>
      <c r="V24" s="32">
        <f>U67-U66</f>
        <v>73.694331065999904</v>
      </c>
      <c r="W24" s="22">
        <v>21</v>
      </c>
      <c r="X24" s="32">
        <f>U74-U72</f>
        <v>169.16317460300024</v>
      </c>
      <c r="Y24" s="22">
        <v>23</v>
      </c>
      <c r="Z24" s="32">
        <f t="shared" si="7"/>
        <v>270.37460317399973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104.88013698555183</v>
      </c>
      <c r="G25" s="13">
        <f t="shared" si="1"/>
        <v>103.6042209130587</v>
      </c>
      <c r="H25" s="37">
        <f t="shared" si="2"/>
        <v>1.231529045099272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20.022857143000238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74.128253968000081</v>
      </c>
      <c r="T25" s="11" t="s">
        <v>115</v>
      </c>
      <c r="U25" s="22">
        <v>1700.561269841</v>
      </c>
      <c r="V25" s="32">
        <f>U70-U69</f>
        <v>20.022857143000238</v>
      </c>
      <c r="W25" s="22">
        <v>22</v>
      </c>
      <c r="X25" s="32">
        <f>U77-U75</f>
        <v>201.03183673499916</v>
      </c>
      <c r="Y25" s="22">
        <v>24</v>
      </c>
      <c r="Z25" s="32">
        <f t="shared" si="7"/>
        <v>74.128253968000081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35.239754634107946</v>
      </c>
      <c r="G26" s="13">
        <f t="shared" si="1"/>
        <v>33.872584937279683</v>
      </c>
      <c r="H26" s="37">
        <f t="shared" si="2"/>
        <v>4.0362130594986736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63.848344671000177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169.16317460300024</v>
      </c>
      <c r="T26" s="11" t="s">
        <v>116</v>
      </c>
      <c r="U26" s="22">
        <v>1704.8177777779999</v>
      </c>
      <c r="V26" s="32">
        <f>U73-U72</f>
        <v>63.848344671000177</v>
      </c>
      <c r="W26" s="22">
        <v>23</v>
      </c>
      <c r="X26" s="2">
        <f>SUM(X2:X25)</f>
        <v>4284.6874376409996</v>
      </c>
      <c r="Z26" s="32">
        <f t="shared" si="7"/>
        <v>169.16317460300024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59.085477685776965</v>
      </c>
      <c r="G27" s="13">
        <f t="shared" si="1"/>
        <v>54.618214598884023</v>
      </c>
      <c r="H27" s="37">
        <f t="shared" si="2"/>
        <v>8.1790719812071959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91.393015872999968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201.03183673499916</v>
      </c>
      <c r="T27" s="11" t="s">
        <v>117</v>
      </c>
      <c r="U27" s="22">
        <v>1751.94122449</v>
      </c>
      <c r="V27" s="32">
        <f>U76-U75</f>
        <v>91.393015872999968</v>
      </c>
      <c r="W27" s="22">
        <v>24</v>
      </c>
      <c r="X27" s="32">
        <f t="shared" ref="X27:X32" si="8">U33-U32</f>
        <v>33.605442176999986</v>
      </c>
      <c r="Y27" s="22" t="s">
        <v>68</v>
      </c>
      <c r="Z27" s="32">
        <f t="shared" si="7"/>
        <v>201.03183673499916</v>
      </c>
      <c r="AA27" s="21">
        <v>24</v>
      </c>
    </row>
    <row r="28" spans="1:27" x14ac:dyDescent="0.3">
      <c r="T28" s="11" t="s">
        <v>118</v>
      </c>
      <c r="U28" s="22">
        <v>1870.7853061220001</v>
      </c>
      <c r="V28" s="32"/>
      <c r="X28" s="32">
        <f t="shared" si="8"/>
        <v>20.054421768999873</v>
      </c>
      <c r="Y28" s="22" t="s">
        <v>42</v>
      </c>
      <c r="Z28" s="21"/>
    </row>
    <row r="29" spans="1:27" x14ac:dyDescent="0.3">
      <c r="T29" s="11" t="s">
        <v>119</v>
      </c>
      <c r="U29" s="22">
        <v>1874.168163265</v>
      </c>
      <c r="V29" s="32"/>
      <c r="X29" s="32">
        <f t="shared" si="8"/>
        <v>62.903219954000178</v>
      </c>
      <c r="Y29" s="22" t="s">
        <v>43</v>
      </c>
      <c r="Z29" s="21"/>
    </row>
    <row r="30" spans="1:27" x14ac:dyDescent="0.3">
      <c r="T30" s="11" t="s">
        <v>120</v>
      </c>
      <c r="U30" s="22">
        <v>1914.279183673</v>
      </c>
      <c r="V30" s="32"/>
      <c r="X30" s="32">
        <f t="shared" si="8"/>
        <v>31.976054421999834</v>
      </c>
      <c r="Y30" s="22" t="s">
        <v>69</v>
      </c>
      <c r="Z30" s="21"/>
    </row>
    <row r="31" spans="1:27" x14ac:dyDescent="0.3">
      <c r="T31" s="11" t="s">
        <v>121</v>
      </c>
      <c r="U31" s="22">
        <v>2072.90122449</v>
      </c>
      <c r="V31" s="32"/>
      <c r="X31" s="32">
        <f t="shared" si="8"/>
        <v>19.501859411000169</v>
      </c>
      <c r="Y31" s="22" t="s">
        <v>70</v>
      </c>
      <c r="Z31" s="21"/>
    </row>
    <row r="32" spans="1:27" x14ac:dyDescent="0.3">
      <c r="T32" s="11" t="s">
        <v>122</v>
      </c>
      <c r="U32" s="22">
        <v>2076.4172335600001</v>
      </c>
      <c r="X32" s="32">
        <f t="shared" si="8"/>
        <v>76.608435373999782</v>
      </c>
      <c r="Y32" s="22" t="s">
        <v>71</v>
      </c>
      <c r="Z32" s="21"/>
    </row>
    <row r="33" spans="20:26" x14ac:dyDescent="0.3">
      <c r="T33" s="11" t="s">
        <v>123</v>
      </c>
      <c r="U33" s="22">
        <v>2110.0226757370001</v>
      </c>
      <c r="X33" s="32"/>
      <c r="Z33" s="21"/>
    </row>
    <row r="34" spans="20:26" x14ac:dyDescent="0.3">
      <c r="T34" s="11" t="s">
        <v>124</v>
      </c>
      <c r="U34" s="22">
        <v>2130.077097506</v>
      </c>
      <c r="X34" s="22"/>
      <c r="Z34" s="21"/>
    </row>
    <row r="35" spans="20:26" x14ac:dyDescent="0.3">
      <c r="T35" s="11" t="s">
        <v>125</v>
      </c>
      <c r="U35" s="22">
        <v>2192.9803174600002</v>
      </c>
      <c r="X35" s="22"/>
      <c r="Z35" s="21"/>
    </row>
    <row r="36" spans="20:26" x14ac:dyDescent="0.3">
      <c r="T36" s="11" t="s">
        <v>126</v>
      </c>
      <c r="U36" s="22">
        <v>2224.956371882</v>
      </c>
      <c r="X36" s="22"/>
      <c r="Z36" s="21"/>
    </row>
    <row r="37" spans="20:26" x14ac:dyDescent="0.3">
      <c r="T37" s="11" t="s">
        <v>127</v>
      </c>
      <c r="U37" s="22">
        <v>2244.4582312930002</v>
      </c>
      <c r="X37" s="22"/>
      <c r="Z37" s="21"/>
    </row>
    <row r="38" spans="20:26" x14ac:dyDescent="0.3">
      <c r="T38" s="11" t="s">
        <v>128</v>
      </c>
      <c r="U38" s="22">
        <v>2321.0666666669999</v>
      </c>
      <c r="X38" s="22"/>
      <c r="Z38" s="21"/>
    </row>
    <row r="39" spans="20:26" x14ac:dyDescent="0.3">
      <c r="T39" s="11" t="s">
        <v>129</v>
      </c>
      <c r="U39" s="22">
        <v>2332.16</v>
      </c>
      <c r="V39" s="32"/>
      <c r="X39" s="22"/>
      <c r="Z39" s="21"/>
    </row>
    <row r="40" spans="20:26" x14ac:dyDescent="0.3">
      <c r="T40" s="11" t="s">
        <v>130</v>
      </c>
      <c r="U40" s="22">
        <v>2372.68462585</v>
      </c>
      <c r="V40" s="32"/>
      <c r="X40" s="22"/>
      <c r="Z40" s="21"/>
    </row>
    <row r="41" spans="20:26" x14ac:dyDescent="0.3">
      <c r="T41" s="11" t="s">
        <v>131</v>
      </c>
      <c r="U41" s="22">
        <v>2490.427210884</v>
      </c>
      <c r="V41" s="32"/>
      <c r="X41" s="22"/>
      <c r="Z41" s="21"/>
    </row>
    <row r="42" spans="20:26" x14ac:dyDescent="0.3">
      <c r="T42" s="11" t="s">
        <v>132</v>
      </c>
      <c r="U42" s="22">
        <v>2496.9462131519999</v>
      </c>
      <c r="V42" s="32"/>
      <c r="X42" s="22"/>
      <c r="Z42" s="21"/>
    </row>
    <row r="43" spans="20:26" x14ac:dyDescent="0.3">
      <c r="T43" s="11" t="s">
        <v>133</v>
      </c>
      <c r="U43" s="22">
        <v>2524.4832653059998</v>
      </c>
      <c r="V43" s="32"/>
      <c r="X43" s="22"/>
      <c r="Z43" s="21"/>
    </row>
    <row r="44" spans="20:26" x14ac:dyDescent="0.3">
      <c r="T44" s="11" t="s">
        <v>134</v>
      </c>
      <c r="U44" s="22">
        <v>2616.64</v>
      </c>
      <c r="V44" s="32"/>
      <c r="X44" s="22"/>
      <c r="Z44" s="21"/>
    </row>
    <row r="45" spans="20:26" x14ac:dyDescent="0.3">
      <c r="T45" s="11" t="s">
        <v>135</v>
      </c>
      <c r="U45" s="22">
        <v>2625.8133333330002</v>
      </c>
      <c r="V45" s="32"/>
      <c r="X45" s="22"/>
      <c r="Z45" s="21"/>
    </row>
    <row r="46" spans="20:26" x14ac:dyDescent="0.3">
      <c r="T46" s="11" t="s">
        <v>136</v>
      </c>
      <c r="U46" s="22">
        <v>2680.5942857139999</v>
      </c>
      <c r="V46" s="32"/>
      <c r="X46" s="22"/>
      <c r="Z46" s="21"/>
    </row>
    <row r="47" spans="20:26" x14ac:dyDescent="0.3">
      <c r="T47" s="11" t="s">
        <v>137</v>
      </c>
      <c r="U47" s="22">
        <v>2813.0568707480002</v>
      </c>
      <c r="V47" s="32"/>
      <c r="X47" s="22"/>
      <c r="Z47" s="21"/>
    </row>
    <row r="48" spans="20:26" x14ac:dyDescent="0.3">
      <c r="T48" s="11" t="s">
        <v>138</v>
      </c>
      <c r="U48" s="22">
        <v>2818.0259410429999</v>
      </c>
      <c r="V48" s="32"/>
      <c r="X48" s="22"/>
      <c r="Z48" s="21"/>
    </row>
    <row r="49" spans="20:26" x14ac:dyDescent="0.3">
      <c r="T49" s="11" t="s">
        <v>139</v>
      </c>
      <c r="U49" s="22">
        <v>2855.5580952380001</v>
      </c>
      <c r="V49" s="32"/>
      <c r="X49" s="22"/>
      <c r="Z49" s="21"/>
    </row>
    <row r="50" spans="20:26" x14ac:dyDescent="0.3">
      <c r="T50" s="11" t="s">
        <v>140</v>
      </c>
      <c r="U50" s="22">
        <v>2957.5140136049999</v>
      </c>
      <c r="V50" s="32"/>
      <c r="X50" s="22"/>
      <c r="Z50" s="21"/>
    </row>
    <row r="51" spans="20:26" x14ac:dyDescent="0.3">
      <c r="T51" s="11" t="s">
        <v>141</v>
      </c>
      <c r="U51" s="22">
        <v>2964.6280272109998</v>
      </c>
      <c r="V51" s="32"/>
      <c r="X51" s="22"/>
      <c r="Z51" s="21"/>
    </row>
    <row r="52" spans="20:26" x14ac:dyDescent="0.3">
      <c r="T52" s="11" t="s">
        <v>142</v>
      </c>
      <c r="U52" s="22">
        <v>2990.2882539679999</v>
      </c>
      <c r="V52" s="32"/>
      <c r="X52" s="22"/>
      <c r="Z52" s="21"/>
    </row>
    <row r="53" spans="20:26" x14ac:dyDescent="0.3">
      <c r="T53" s="11" t="s">
        <v>143</v>
      </c>
      <c r="U53" s="22">
        <v>3078.0734693879999</v>
      </c>
      <c r="V53" s="32"/>
      <c r="X53" s="22"/>
      <c r="Z53" s="21"/>
    </row>
    <row r="54" spans="20:26" x14ac:dyDescent="0.3">
      <c r="T54" s="11" t="s">
        <v>144</v>
      </c>
      <c r="U54" s="22">
        <v>3085.283265306</v>
      </c>
      <c r="V54" s="32"/>
      <c r="X54" s="22"/>
      <c r="Z54" s="21"/>
    </row>
    <row r="55" spans="20:26" x14ac:dyDescent="0.3">
      <c r="T55" s="11" t="s">
        <v>145</v>
      </c>
      <c r="U55" s="22">
        <v>3138.651428571</v>
      </c>
      <c r="V55" s="32"/>
      <c r="X55" s="22"/>
      <c r="Z55" s="21"/>
    </row>
    <row r="56" spans="20:26" x14ac:dyDescent="0.3">
      <c r="T56" s="11" t="s">
        <v>146</v>
      </c>
      <c r="U56" s="22">
        <v>3277.1134693879999</v>
      </c>
      <c r="V56" s="32"/>
      <c r="X56" s="22"/>
      <c r="Z56" s="21"/>
    </row>
    <row r="57" spans="20:26" x14ac:dyDescent="0.3">
      <c r="T57" s="11" t="s">
        <v>147</v>
      </c>
      <c r="U57" s="22">
        <v>3280.3240816329999</v>
      </c>
      <c r="V57" s="32"/>
      <c r="X57" s="22"/>
      <c r="Z57" s="21"/>
    </row>
    <row r="58" spans="20:26" x14ac:dyDescent="0.3">
      <c r="T58" s="11" t="s">
        <v>148</v>
      </c>
      <c r="U58" s="22">
        <v>3301.6714739230001</v>
      </c>
      <c r="V58" s="32"/>
      <c r="X58" s="22"/>
      <c r="Z58" s="21"/>
    </row>
    <row r="59" spans="20:26" x14ac:dyDescent="0.3">
      <c r="T59" s="11" t="s">
        <v>149</v>
      </c>
      <c r="U59" s="22">
        <v>3329.0971428570001</v>
      </c>
      <c r="V59" s="32"/>
      <c r="X59" s="22"/>
      <c r="Z59" s="21"/>
    </row>
    <row r="60" spans="20:26" x14ac:dyDescent="0.3">
      <c r="T60" s="11" t="s">
        <v>150</v>
      </c>
      <c r="U60" s="22">
        <v>3330.2204081629998</v>
      </c>
      <c r="V60" s="32"/>
      <c r="X60" s="22"/>
      <c r="Z60" s="21"/>
    </row>
    <row r="61" spans="20:26" x14ac:dyDescent="0.3">
      <c r="T61" s="11" t="s">
        <v>151</v>
      </c>
      <c r="U61" s="22">
        <v>3365.328979592</v>
      </c>
      <c r="V61" s="32"/>
      <c r="X61" s="22"/>
      <c r="Z61" s="21"/>
    </row>
    <row r="62" spans="20:26" x14ac:dyDescent="0.3">
      <c r="T62" s="11" t="s">
        <v>152</v>
      </c>
      <c r="U62" s="22">
        <v>3414.2273015870001</v>
      </c>
      <c r="V62" s="32"/>
      <c r="X62" s="22"/>
      <c r="Z62" s="21"/>
    </row>
    <row r="63" spans="20:26" x14ac:dyDescent="0.3">
      <c r="T63" s="11" t="s">
        <v>153</v>
      </c>
      <c r="U63" s="22">
        <v>3421.1004081629999</v>
      </c>
      <c r="V63" s="32"/>
      <c r="X63" s="22"/>
      <c r="Z63" s="21"/>
    </row>
    <row r="64" spans="20:26" x14ac:dyDescent="0.3">
      <c r="T64" s="11" t="s">
        <v>154</v>
      </c>
      <c r="U64" s="22">
        <v>3476.8224943310001</v>
      </c>
      <c r="V64" s="32"/>
      <c r="X64" s="22"/>
      <c r="Z64" s="21"/>
    </row>
    <row r="65" spans="20:26" x14ac:dyDescent="0.3">
      <c r="T65" s="11" t="s">
        <v>155</v>
      </c>
      <c r="U65" s="22">
        <v>3694.0451700680001</v>
      </c>
      <c r="V65" s="32"/>
      <c r="X65" s="22"/>
      <c r="Z65" s="21"/>
    </row>
    <row r="66" spans="20:26" x14ac:dyDescent="0.3">
      <c r="T66" s="11" t="s">
        <v>156</v>
      </c>
      <c r="U66" s="22">
        <v>3696.3845804990001</v>
      </c>
      <c r="V66" s="32"/>
      <c r="X66" s="22"/>
      <c r="Z66" s="21"/>
    </row>
    <row r="67" spans="20:26" x14ac:dyDescent="0.3">
      <c r="T67" s="11" t="s">
        <v>157</v>
      </c>
      <c r="U67" s="22">
        <v>3770.078911565</v>
      </c>
      <c r="V67" s="32"/>
      <c r="X67" s="22"/>
      <c r="Z67" s="21"/>
    </row>
    <row r="68" spans="20:26" x14ac:dyDescent="0.3">
      <c r="T68" s="11" t="s">
        <v>158</v>
      </c>
      <c r="U68" s="22">
        <v>3966.7591836729998</v>
      </c>
      <c r="V68" s="32"/>
      <c r="X68" s="22"/>
      <c r="Z68" s="21"/>
    </row>
    <row r="69" spans="20:26" x14ac:dyDescent="0.3">
      <c r="T69" s="11" t="s">
        <v>159</v>
      </c>
      <c r="U69" s="22">
        <v>3971.2</v>
      </c>
      <c r="V69" s="32"/>
      <c r="X69" s="22"/>
      <c r="Z69" s="21"/>
    </row>
    <row r="70" spans="20:26" x14ac:dyDescent="0.3">
      <c r="T70" s="11" t="s">
        <v>160</v>
      </c>
      <c r="U70" s="22">
        <v>3991.2228571430001</v>
      </c>
      <c r="V70" s="32"/>
      <c r="X70" s="22"/>
      <c r="Z70" s="21"/>
    </row>
    <row r="71" spans="20:26" x14ac:dyDescent="0.3">
      <c r="T71" s="11" t="s">
        <v>161</v>
      </c>
      <c r="U71" s="22">
        <v>4045.3282539679999</v>
      </c>
      <c r="V71" s="32"/>
      <c r="X71" s="22"/>
      <c r="Z71" s="21"/>
    </row>
    <row r="72" spans="20:26" x14ac:dyDescent="0.3">
      <c r="T72" s="11" t="s">
        <v>162</v>
      </c>
      <c r="U72" s="22">
        <v>4050.7276190480002</v>
      </c>
      <c r="V72" s="32"/>
      <c r="X72" s="22"/>
      <c r="Z72" s="21"/>
    </row>
    <row r="73" spans="20:26" x14ac:dyDescent="0.3">
      <c r="T73" s="11" t="s">
        <v>163</v>
      </c>
      <c r="U73" s="22">
        <v>4114.5759637190004</v>
      </c>
      <c r="V73" s="32"/>
      <c r="X73" s="22"/>
      <c r="Z73" s="21"/>
    </row>
    <row r="74" spans="20:26" x14ac:dyDescent="0.3">
      <c r="T74" s="11" t="s">
        <v>164</v>
      </c>
      <c r="U74" s="22">
        <v>4219.8907936510004</v>
      </c>
      <c r="V74" s="32"/>
      <c r="X74" s="22"/>
      <c r="Z74" s="21"/>
    </row>
    <row r="75" spans="20:26" x14ac:dyDescent="0.3">
      <c r="T75" s="11" t="s">
        <v>165</v>
      </c>
      <c r="U75" s="22">
        <v>4230.9942857140004</v>
      </c>
      <c r="V75" s="32"/>
      <c r="X75" s="22"/>
      <c r="Z75" s="21"/>
    </row>
    <row r="76" spans="20:26" x14ac:dyDescent="0.3">
      <c r="T76" s="11" t="s">
        <v>166</v>
      </c>
      <c r="U76" s="22">
        <v>4322.3873015870004</v>
      </c>
      <c r="V76" s="32"/>
      <c r="X76" s="22"/>
      <c r="Z76" s="21"/>
    </row>
    <row r="77" spans="20:26" x14ac:dyDescent="0.3">
      <c r="T77" s="11" t="s">
        <v>167</v>
      </c>
      <c r="U77" s="22">
        <v>4432.0261224489996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Tabelle115"/>
  <dimension ref="A1:AA77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6.2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284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284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54.897567222572583</v>
      </c>
      <c r="G2" s="13">
        <f t="shared" ref="G2:G27" si="1">Q2/R2*60</f>
        <v>54.068583069364088</v>
      </c>
      <c r="H2" s="37">
        <f t="shared" ref="H2:H27" si="2">(F2-G2)/G2*100</f>
        <v>1.5332085772342117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30.602448978999998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302.94857142800004</v>
      </c>
      <c r="T2" s="11" t="s">
        <v>92</v>
      </c>
      <c r="U2" s="22">
        <v>0.875102041</v>
      </c>
      <c r="V2" s="32">
        <f>U3-U2</f>
        <v>30.602448978999998</v>
      </c>
      <c r="W2" s="22">
        <v>1</v>
      </c>
      <c r="X2" s="32">
        <f>U4-U2</f>
        <v>302.94857142800004</v>
      </c>
      <c r="Y2" s="22">
        <v>1</v>
      </c>
      <c r="Z2" s="32">
        <f>X2</f>
        <v>302.94857142800004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66.763005781793979</v>
      </c>
      <c r="G3" s="13">
        <f t="shared" si="1"/>
        <v>60.039425175014529</v>
      </c>
      <c r="H3" s="41">
        <f t="shared" si="2"/>
        <v>11.198609225821627</v>
      </c>
      <c r="I3" s="13"/>
      <c r="J3" s="11" t="s">
        <v>32</v>
      </c>
      <c r="K3" s="61" t="s">
        <v>76</v>
      </c>
      <c r="L3" s="19">
        <v>44</v>
      </c>
      <c r="M3" s="32">
        <f t="shared" si="3"/>
        <v>39.542857142000003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101.766530612</v>
      </c>
      <c r="T3" s="11" t="s">
        <v>93</v>
      </c>
      <c r="U3" s="22">
        <v>31.47755102</v>
      </c>
      <c r="V3" s="32">
        <f>U6-U5</f>
        <v>39.542857142000003</v>
      </c>
      <c r="W3" s="22">
        <v>2</v>
      </c>
      <c r="X3" s="32">
        <f>U7-U5</f>
        <v>101.766530612</v>
      </c>
      <c r="Y3" s="22">
        <v>2</v>
      </c>
      <c r="Z3" s="32">
        <f t="shared" ref="Z3:Z11" si="5">X3</f>
        <v>101.766530612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44.375995937773268</v>
      </c>
      <c r="G4" s="13">
        <f t="shared" si="1"/>
        <v>44.668713631141983</v>
      </c>
      <c r="H4" s="37">
        <f t="shared" si="2"/>
        <v>-0.65530808830957488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43.942675737000002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147.08281179199997</v>
      </c>
      <c r="T4" s="11" t="s">
        <v>94</v>
      </c>
      <c r="U4" s="22">
        <v>303.82367346900003</v>
      </c>
      <c r="V4" s="32">
        <f>U9-U8</f>
        <v>43.942675737000002</v>
      </c>
      <c r="W4" s="22">
        <v>3</v>
      </c>
      <c r="X4" s="32">
        <f>U10-U8</f>
        <v>147.08281179199997</v>
      </c>
      <c r="Y4" s="22">
        <v>3</v>
      </c>
      <c r="Z4" s="32">
        <f t="shared" si="5"/>
        <v>147.08281179199997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171.75734687154682</v>
      </c>
      <c r="G5" s="13">
        <f t="shared" si="1"/>
        <v>161.59095493164085</v>
      </c>
      <c r="H5" s="37">
        <f t="shared" si="2"/>
        <v>6.2914362652332469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30.741043083000022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161.89024943300001</v>
      </c>
      <c r="T5" s="11" t="s">
        <v>95</v>
      </c>
      <c r="U5" s="22">
        <v>310.60244898000002</v>
      </c>
      <c r="V5" s="32">
        <f>U12-U11</f>
        <v>30.741043083000022</v>
      </c>
      <c r="W5" s="22">
        <v>4</v>
      </c>
      <c r="X5" s="32">
        <f>U13-U11</f>
        <v>161.89024943300001</v>
      </c>
      <c r="Y5" s="22">
        <v>4</v>
      </c>
      <c r="Z5" s="32">
        <f t="shared" si="5"/>
        <v>161.89024943300001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55.266503608193716</v>
      </c>
      <c r="G6" s="13">
        <f t="shared" si="1"/>
        <v>56.382529035043618</v>
      </c>
      <c r="H6" s="37">
        <f t="shared" si="2"/>
        <v>-1.9793816381600313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74.90975056700006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261.78321995500005</v>
      </c>
      <c r="T6" s="11" t="s">
        <v>96</v>
      </c>
      <c r="U6" s="22">
        <v>350.14530612200002</v>
      </c>
      <c r="V6" s="32">
        <f>U15-U14</f>
        <v>74.90975056700006</v>
      </c>
      <c r="W6" s="22">
        <v>5</v>
      </c>
      <c r="X6" s="32">
        <f>U16-U14</f>
        <v>261.78321995500005</v>
      </c>
      <c r="Y6" s="22">
        <v>5</v>
      </c>
      <c r="Z6" s="32">
        <f t="shared" si="5"/>
        <v>261.78321995500005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41.323088456144525</v>
      </c>
      <c r="G7" s="25">
        <f t="shared" si="1"/>
        <v>41.096145722015216</v>
      </c>
      <c r="H7" s="37">
        <f t="shared" si="2"/>
        <v>0.55222388898561914</v>
      </c>
      <c r="I7" s="13"/>
      <c r="J7" s="11" t="s">
        <v>37</v>
      </c>
      <c r="K7" s="61" t="s">
        <v>388</v>
      </c>
      <c r="L7" s="19">
        <v>39</v>
      </c>
      <c r="M7" s="32">
        <f t="shared" si="3"/>
        <v>56.626938774999871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262.79836734700007</v>
      </c>
      <c r="T7" s="11" t="s">
        <v>97</v>
      </c>
      <c r="U7" s="22">
        <v>412.36897959200002</v>
      </c>
      <c r="V7" s="32">
        <f>U18-U17</f>
        <v>56.626938774999871</v>
      </c>
      <c r="W7" s="22">
        <v>6</v>
      </c>
      <c r="X7" s="32">
        <f>U19-U17</f>
        <v>262.79836734700007</v>
      </c>
      <c r="Y7" s="22">
        <v>6</v>
      </c>
      <c r="Z7" s="32">
        <f t="shared" si="5"/>
        <v>262.79836734700007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41.657220585255587</v>
      </c>
      <c r="G8" s="25">
        <f t="shared" si="1"/>
        <v>44.444989213662105</v>
      </c>
      <c r="H8" s="37">
        <f t="shared" si="2"/>
        <v>-6.272402531148721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57.613061223999921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199.7975510199999</v>
      </c>
      <c r="T8" s="11" t="s">
        <v>98</v>
      </c>
      <c r="U8" s="22">
        <v>418.88616780000001</v>
      </c>
      <c r="V8" s="32">
        <f>U21-U20</f>
        <v>57.613061223999921</v>
      </c>
      <c r="W8" s="22">
        <v>7</v>
      </c>
      <c r="X8" s="32">
        <f>U22-U20</f>
        <v>199.7975510199999</v>
      </c>
      <c r="Y8" s="22">
        <v>7</v>
      </c>
      <c r="Z8" s="32">
        <f t="shared" si="5"/>
        <v>199.7975510199999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117.43627597547494</v>
      </c>
      <c r="G9" s="25">
        <f t="shared" si="1"/>
        <v>98.47487831817557</v>
      </c>
      <c r="H9" s="41">
        <f t="shared" si="2"/>
        <v>19.255060763857433</v>
      </c>
      <c r="I9" s="13"/>
      <c r="J9" s="11" t="s">
        <v>37</v>
      </c>
      <c r="K9" s="11" t="s">
        <v>40</v>
      </c>
      <c r="L9" s="19">
        <v>76</v>
      </c>
      <c r="M9" s="32">
        <f t="shared" si="3"/>
        <v>38.829569161000109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126.1235374150001</v>
      </c>
      <c r="T9" s="11" t="s">
        <v>99</v>
      </c>
      <c r="U9" s="22">
        <v>462.82884353700001</v>
      </c>
      <c r="V9" s="32">
        <f>U24-U23</f>
        <v>38.829569161000109</v>
      </c>
      <c r="W9" s="22">
        <v>8</v>
      </c>
      <c r="X9" s="32">
        <f>U25-U23</f>
        <v>126.1235374150001</v>
      </c>
      <c r="Y9" s="22">
        <v>8</v>
      </c>
      <c r="Z9" s="32">
        <f t="shared" si="5"/>
        <v>126.1235374150001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50.414478004198017</v>
      </c>
      <c r="G10" s="25">
        <f t="shared" si="1"/>
        <v>48.381143637191236</v>
      </c>
      <c r="H10" s="37">
        <f t="shared" si="2"/>
        <v>4.2027414280544813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46.415238095000177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159.97968254000011</v>
      </c>
      <c r="T10" s="11" t="s">
        <v>100</v>
      </c>
      <c r="U10" s="22">
        <v>565.96897959199998</v>
      </c>
      <c r="V10" s="32">
        <f>U27-U26</f>
        <v>46.415238095000177</v>
      </c>
      <c r="W10" s="22">
        <v>9</v>
      </c>
      <c r="X10" s="32">
        <f>U28-U26</f>
        <v>159.97968254000011</v>
      </c>
      <c r="Y10" s="22">
        <v>9</v>
      </c>
      <c r="Z10" s="32">
        <f t="shared" si="5"/>
        <v>159.97968254000011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47.855518808390116</v>
      </c>
      <c r="G11" s="25">
        <f t="shared" si="1"/>
        <v>45.511817330438184</v>
      </c>
      <c r="H11" s="37">
        <f t="shared" si="2"/>
        <v>5.1496547829226547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35.105668934999812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176.65741496599981</v>
      </c>
      <c r="T11" s="11" t="s">
        <v>101</v>
      </c>
      <c r="U11" s="22">
        <v>574.02340136099997</v>
      </c>
      <c r="V11" s="32">
        <f>U30-U29</f>
        <v>35.105668934999812</v>
      </c>
      <c r="W11" s="22">
        <v>10</v>
      </c>
      <c r="X11" s="32">
        <f>U31-U29</f>
        <v>176.65741496599981</v>
      </c>
      <c r="Y11" s="22">
        <v>10</v>
      </c>
      <c r="Z11" s="32">
        <f t="shared" si="5"/>
        <v>176.65741496599981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60.847568986549724</v>
      </c>
      <c r="G12" s="25">
        <f t="shared" si="1"/>
        <v>59.853795154336972</v>
      </c>
      <c r="H12" s="37">
        <f t="shared" si="2"/>
        <v>1.6603355387076815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27.609977324999818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57.807528345999799</v>
      </c>
      <c r="T12" s="11" t="s">
        <v>102</v>
      </c>
      <c r="U12" s="22">
        <v>604.76444444399999</v>
      </c>
      <c r="V12" s="32">
        <f>U33-U32</f>
        <v>27.609977324999818</v>
      </c>
      <c r="W12" s="22" t="s">
        <v>68</v>
      </c>
      <c r="X12" s="32">
        <f>U38-U32</f>
        <v>235.42421768699978</v>
      </c>
      <c r="Y12" s="22">
        <v>11</v>
      </c>
      <c r="Z12" s="32">
        <f>V12+X30</f>
        <v>57.807528345999799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66.142751390945605</v>
      </c>
      <c r="G13" s="25">
        <f t="shared" si="1"/>
        <v>64.667423808972956</v>
      </c>
      <c r="H13" s="37">
        <f t="shared" si="2"/>
        <v>2.2814076935100358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22.073469387000159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45.154104307999887</v>
      </c>
      <c r="T13" s="11" t="s">
        <v>103</v>
      </c>
      <c r="U13" s="22">
        <v>735.91365079399998</v>
      </c>
      <c r="V13" s="32">
        <f>U34-U33</f>
        <v>22.073469387000159</v>
      </c>
      <c r="W13" s="22" t="s">
        <v>42</v>
      </c>
      <c r="X13" s="32">
        <f>U41-U39</f>
        <v>152.27065759600009</v>
      </c>
      <c r="Y13" s="22">
        <v>12</v>
      </c>
      <c r="Z13" s="32">
        <f>V13+X31</f>
        <v>45.154104307999887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33.658681129312328</v>
      </c>
      <c r="G14" s="25">
        <f t="shared" si="1"/>
        <v>31.707066557350242</v>
      </c>
      <c r="H14" s="37">
        <f t="shared" si="2"/>
        <v>6.1551407426230931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60.60843537400001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132.4625850330001</v>
      </c>
      <c r="T14" s="11" t="s">
        <v>104</v>
      </c>
      <c r="U14" s="22">
        <v>745.36126984099997</v>
      </c>
      <c r="V14" s="32">
        <f>U35-U34</f>
        <v>60.60843537400001</v>
      </c>
      <c r="W14" s="22" t="s">
        <v>43</v>
      </c>
      <c r="X14" s="32">
        <f>U44-U42</f>
        <v>137.37795918300026</v>
      </c>
      <c r="Y14" s="22">
        <v>13</v>
      </c>
      <c r="Z14" s="32">
        <f>V14+X32</f>
        <v>132.4625850330001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39.659736569847617</v>
      </c>
      <c r="G15" s="25">
        <f t="shared" si="1"/>
        <v>37.827379817865221</v>
      </c>
      <c r="H15" s="37">
        <f t="shared" si="2"/>
        <v>4.8439959648408015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39.334603175000211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152.27065759600009</v>
      </c>
      <c r="T15" s="11" t="s">
        <v>105</v>
      </c>
      <c r="U15" s="22">
        <v>820.27102040800003</v>
      </c>
      <c r="V15" s="32">
        <f>U40-U39</f>
        <v>39.334603175000211</v>
      </c>
      <c r="W15" s="22">
        <v>12</v>
      </c>
      <c r="X15" s="32">
        <f>U47-U45</f>
        <v>181.11564625900019</v>
      </c>
      <c r="Y15" s="22">
        <v>14</v>
      </c>
      <c r="Z15" s="32">
        <f t="shared" ref="Z15:Z27" si="7">X13</f>
        <v>152.27065759600009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90.227369769728256</v>
      </c>
      <c r="G16" s="25">
        <f t="shared" si="1"/>
        <v>81.526877139589473</v>
      </c>
      <c r="H16" s="41">
        <f t="shared" si="2"/>
        <v>10.671931681182746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30.589387755000189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137.37795918300026</v>
      </c>
      <c r="T16" s="11" t="s">
        <v>106</v>
      </c>
      <c r="U16" s="22">
        <v>1007.144489796</v>
      </c>
      <c r="V16" s="32">
        <f>U43-U42</f>
        <v>30.589387755000189</v>
      </c>
      <c r="W16" s="22">
        <v>13</v>
      </c>
      <c r="X16" s="32">
        <f>U50-U48</f>
        <v>101.78612244899978</v>
      </c>
      <c r="Y16" s="22">
        <v>15</v>
      </c>
      <c r="Z16" s="32">
        <f t="shared" si="7"/>
        <v>137.37795918300026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41.47053890825562</v>
      </c>
      <c r="G17" s="13">
        <f t="shared" si="1"/>
        <v>43.480506309976889</v>
      </c>
      <c r="H17" s="37">
        <f t="shared" si="2"/>
        <v>-4.6226862847272523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56.787301587999991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181.11564625900019</v>
      </c>
      <c r="T17" s="11" t="s">
        <v>107</v>
      </c>
      <c r="U17" s="22">
        <v>1014.28244898</v>
      </c>
      <c r="V17" s="32">
        <f>U46-U45</f>
        <v>56.787301587999991</v>
      </c>
      <c r="W17" s="22">
        <v>14</v>
      </c>
      <c r="X17" s="32">
        <f>U53-U51</f>
        <v>107.27183673500031</v>
      </c>
      <c r="Y17" s="22">
        <v>16</v>
      </c>
      <c r="Z17" s="32">
        <f t="shared" si="7"/>
        <v>181.11564625900019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53.568305055216172</v>
      </c>
      <c r="G18" s="13">
        <f t="shared" si="1"/>
        <v>50.69453355574511</v>
      </c>
      <c r="H18" s="37">
        <f t="shared" si="2"/>
        <v>5.6687995685195194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28.001632652999888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101.78612244899978</v>
      </c>
      <c r="T18" s="11" t="s">
        <v>108</v>
      </c>
      <c r="U18" s="22">
        <v>1070.9093877549999</v>
      </c>
      <c r="V18" s="32">
        <f>U49-U48</f>
        <v>28.001632652999888</v>
      </c>
      <c r="W18" s="22">
        <v>15</v>
      </c>
      <c r="X18" s="32">
        <f>U56-U54</f>
        <v>161.45995464799989</v>
      </c>
      <c r="Y18" s="22">
        <v>17</v>
      </c>
      <c r="Z18" s="32">
        <f t="shared" si="7"/>
        <v>101.78612244899978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92.534147349077259</v>
      </c>
      <c r="G19" s="25">
        <f t="shared" si="1"/>
        <v>79.144612960933046</v>
      </c>
      <c r="H19" s="41">
        <f t="shared" si="2"/>
        <v>16.917808916133666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23.666938776000279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107.27183673500031</v>
      </c>
      <c r="T19" s="11" t="s">
        <v>109</v>
      </c>
      <c r="U19" s="22">
        <v>1277.0808163270001</v>
      </c>
      <c r="V19" s="32">
        <f>U52-U51</f>
        <v>23.666938776000279</v>
      </c>
      <c r="W19" s="22">
        <v>16</v>
      </c>
      <c r="X19" s="32">
        <f>U59-U57</f>
        <v>49.843083900999773</v>
      </c>
      <c r="Y19" s="22">
        <v>18</v>
      </c>
      <c r="Z19" s="32">
        <f t="shared" si="7"/>
        <v>107.27183673500031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75.750883392818722</v>
      </c>
      <c r="G20" s="25">
        <f t="shared" si="1"/>
        <v>72.835397641712888</v>
      </c>
      <c r="H20" s="37">
        <f t="shared" si="2"/>
        <v>4.0028418125037231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44.355918366999958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161.45995464799989</v>
      </c>
      <c r="T20" s="11" t="s">
        <v>110</v>
      </c>
      <c r="U20" s="22">
        <v>1285.1069387760001</v>
      </c>
      <c r="V20" s="32">
        <f>U55-U54</f>
        <v>44.355918366999958</v>
      </c>
      <c r="W20" s="22">
        <v>17</v>
      </c>
      <c r="X20" s="32">
        <f>U62-U60</f>
        <v>73.617414966000069</v>
      </c>
      <c r="Y20" s="22">
        <v>19</v>
      </c>
      <c r="Z20" s="32">
        <f t="shared" si="7"/>
        <v>161.45995464799989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96.590909090909591</v>
      </c>
      <c r="G21" s="25">
        <f t="shared" si="1"/>
        <v>90.28333818465309</v>
      </c>
      <c r="H21" s="37">
        <f t="shared" si="2"/>
        <v>6.9864174642677312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21.119999999999891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49.843083900999773</v>
      </c>
      <c r="T21" s="11" t="s">
        <v>111</v>
      </c>
      <c r="U21" s="22">
        <v>1342.72</v>
      </c>
      <c r="V21" s="32">
        <f>U58-U57</f>
        <v>21.119999999999891</v>
      </c>
      <c r="W21" s="22">
        <v>18</v>
      </c>
      <c r="X21" s="32">
        <f>U65-U63</f>
        <v>230.95292517000007</v>
      </c>
      <c r="Y21" s="22">
        <v>20</v>
      </c>
      <c r="Z21" s="32">
        <f t="shared" si="7"/>
        <v>49.843083900999773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75.501041963671923</v>
      </c>
      <c r="G22" s="13">
        <f t="shared" si="1"/>
        <v>70.363839892943332</v>
      </c>
      <c r="H22" s="37">
        <f t="shared" si="2"/>
        <v>7.3009120573077082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30.463129251999817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73.617414966000069</v>
      </c>
      <c r="T22" s="11" t="s">
        <v>112</v>
      </c>
      <c r="U22" s="22">
        <v>1484.904489796</v>
      </c>
      <c r="V22" s="32">
        <f>U61-U60</f>
        <v>30.463129251999817</v>
      </c>
      <c r="W22" s="22">
        <v>19</v>
      </c>
      <c r="X22" s="32">
        <f>U68-U66</f>
        <v>222.78675736900004</v>
      </c>
      <c r="Y22" s="22">
        <v>21</v>
      </c>
      <c r="Z22" s="32">
        <f t="shared" si="7"/>
        <v>73.617414966000069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46.203327363367286</v>
      </c>
      <c r="G23" s="13">
        <f t="shared" si="1"/>
        <v>43.255568175404363</v>
      </c>
      <c r="H23" s="37">
        <f t="shared" si="2"/>
        <v>6.8147508223902014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47.399183673000152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230.95292517000007</v>
      </c>
      <c r="T23" s="11" t="s">
        <v>113</v>
      </c>
      <c r="U23" s="22">
        <v>1493.1983673469999</v>
      </c>
      <c r="V23" s="32">
        <f>U64-U63</f>
        <v>47.399183673000152</v>
      </c>
      <c r="W23" s="22">
        <v>20</v>
      </c>
      <c r="X23" s="32">
        <f>U71-U69</f>
        <v>80.573242631000085</v>
      </c>
      <c r="Y23" s="22">
        <v>22</v>
      </c>
      <c r="Z23" s="32">
        <f t="shared" si="7"/>
        <v>230.95292517000007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32.164553920927233</v>
      </c>
      <c r="G24" s="13">
        <f t="shared" si="1"/>
        <v>33.395162656266791</v>
      </c>
      <c r="H24" s="37">
        <f t="shared" si="2"/>
        <v>-3.6849909910788456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63.423854874999961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222.78675736900004</v>
      </c>
      <c r="T24" s="11" t="s">
        <v>114</v>
      </c>
      <c r="U24" s="22">
        <v>1532.027936508</v>
      </c>
      <c r="V24" s="32">
        <f>U67-U66</f>
        <v>63.423854874999961</v>
      </c>
      <c r="W24" s="22">
        <v>21</v>
      </c>
      <c r="X24" s="32">
        <f>U74-U72</f>
        <v>134.66666666600031</v>
      </c>
      <c r="Y24" s="22">
        <v>23</v>
      </c>
      <c r="Z24" s="32">
        <f t="shared" si="7"/>
        <v>222.78675736900004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97.719560373731412</v>
      </c>
      <c r="G25" s="13">
        <f t="shared" si="1"/>
        <v>95.317002881117332</v>
      </c>
      <c r="H25" s="37">
        <f t="shared" si="2"/>
        <v>2.5205969763974134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21.490068026999779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80.573242631000085</v>
      </c>
      <c r="T25" s="11" t="s">
        <v>115</v>
      </c>
      <c r="U25" s="22">
        <v>1619.321904762</v>
      </c>
      <c r="V25" s="32">
        <f>U70-U69</f>
        <v>21.490068026999779</v>
      </c>
      <c r="W25" s="22">
        <v>22</v>
      </c>
      <c r="X25" s="32">
        <f>U77-U75</f>
        <v>211.73333333400024</v>
      </c>
      <c r="Y25" s="22">
        <v>24</v>
      </c>
      <c r="Z25" s="32">
        <f t="shared" si="7"/>
        <v>80.573242631000085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44.259570504889467</v>
      </c>
      <c r="G26" s="13">
        <f t="shared" si="1"/>
        <v>42.549460396250147</v>
      </c>
      <c r="H26" s="37">
        <f t="shared" si="2"/>
        <v>4.0191111537339985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50.83646258500039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134.66666666600031</v>
      </c>
      <c r="T26" s="11" t="s">
        <v>116</v>
      </c>
      <c r="U26" s="22">
        <v>1627.2152380949999</v>
      </c>
      <c r="V26" s="32">
        <f>U73-U72</f>
        <v>50.83646258500039</v>
      </c>
      <c r="W26" s="22">
        <v>23</v>
      </c>
      <c r="X26" s="2">
        <f>SUM(X2:X25)</f>
        <v>3981.7077551020011</v>
      </c>
      <c r="Z26" s="32">
        <f t="shared" si="7"/>
        <v>134.66666666600031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53.573164015614104</v>
      </c>
      <c r="G27" s="13">
        <f t="shared" si="1"/>
        <v>51.857682619484017</v>
      </c>
      <c r="H27" s="37">
        <f t="shared" si="2"/>
        <v>3.3080564141629138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100.79673469399995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211.73333333400024</v>
      </c>
      <c r="T27" s="11" t="s">
        <v>117</v>
      </c>
      <c r="U27" s="22">
        <v>1673.6304761900001</v>
      </c>
      <c r="V27" s="32">
        <f>U76-U75</f>
        <v>100.79673469399995</v>
      </c>
      <c r="W27" s="22">
        <v>24</v>
      </c>
      <c r="X27" s="32">
        <f t="shared" ref="X27:X32" si="8">U33-U32</f>
        <v>27.609977324999818</v>
      </c>
      <c r="Y27" s="22" t="s">
        <v>68</v>
      </c>
      <c r="Z27" s="32">
        <f t="shared" si="7"/>
        <v>211.73333333400024</v>
      </c>
      <c r="AA27" s="21">
        <v>24</v>
      </c>
    </row>
    <row r="28" spans="1:27" x14ac:dyDescent="0.3">
      <c r="T28" s="11" t="s">
        <v>118</v>
      </c>
      <c r="U28" s="22">
        <v>1787.194920635</v>
      </c>
      <c r="V28" s="32"/>
      <c r="X28" s="32">
        <f t="shared" si="8"/>
        <v>22.073469387000159</v>
      </c>
      <c r="Y28" s="22" t="s">
        <v>42</v>
      </c>
      <c r="Z28" s="21"/>
    </row>
    <row r="29" spans="1:27" x14ac:dyDescent="0.3">
      <c r="T29" s="11" t="s">
        <v>119</v>
      </c>
      <c r="U29" s="22">
        <v>1795.6673015870001</v>
      </c>
      <c r="V29" s="32"/>
      <c r="X29" s="32">
        <f t="shared" si="8"/>
        <v>60.60843537400001</v>
      </c>
      <c r="Y29" s="22" t="s">
        <v>43</v>
      </c>
      <c r="Z29" s="21"/>
    </row>
    <row r="30" spans="1:27" x14ac:dyDescent="0.3">
      <c r="T30" s="11" t="s">
        <v>120</v>
      </c>
      <c r="U30" s="22">
        <v>1830.7729705219999</v>
      </c>
      <c r="V30" s="32"/>
      <c r="X30" s="32">
        <f t="shared" si="8"/>
        <v>30.197551020999981</v>
      </c>
      <c r="Y30" s="22" t="s">
        <v>69</v>
      </c>
      <c r="Z30" s="21"/>
    </row>
    <row r="31" spans="1:27" x14ac:dyDescent="0.3">
      <c r="T31" s="11" t="s">
        <v>121</v>
      </c>
      <c r="U31" s="22">
        <v>1972.3247165529999</v>
      </c>
      <c r="V31" s="32"/>
      <c r="X31" s="32">
        <f t="shared" si="8"/>
        <v>23.080634920999728</v>
      </c>
      <c r="Y31" s="22" t="s">
        <v>70</v>
      </c>
      <c r="Z31" s="21"/>
    </row>
    <row r="32" spans="1:27" x14ac:dyDescent="0.3">
      <c r="T32" s="11" t="s">
        <v>122</v>
      </c>
      <c r="U32" s="22">
        <v>1978.9351473920001</v>
      </c>
      <c r="X32" s="32">
        <f t="shared" si="8"/>
        <v>71.854149659000086</v>
      </c>
      <c r="Y32" s="22" t="s">
        <v>71</v>
      </c>
      <c r="Z32" s="21"/>
    </row>
    <row r="33" spans="20:26" x14ac:dyDescent="0.3">
      <c r="T33" s="11" t="s">
        <v>123</v>
      </c>
      <c r="U33" s="22">
        <v>2006.5451247169999</v>
      </c>
      <c r="X33" s="32"/>
      <c r="Z33" s="21"/>
    </row>
    <row r="34" spans="20:26" x14ac:dyDescent="0.3">
      <c r="T34" s="11" t="s">
        <v>124</v>
      </c>
      <c r="U34" s="22">
        <v>2028.6185941040001</v>
      </c>
      <c r="X34" s="22"/>
      <c r="Z34" s="21"/>
    </row>
    <row r="35" spans="20:26" x14ac:dyDescent="0.3">
      <c r="T35" s="11" t="s">
        <v>125</v>
      </c>
      <c r="U35" s="22">
        <v>2089.2270294780001</v>
      </c>
      <c r="X35" s="22"/>
      <c r="Z35" s="21"/>
    </row>
    <row r="36" spans="20:26" x14ac:dyDescent="0.3">
      <c r="T36" s="11" t="s">
        <v>126</v>
      </c>
      <c r="U36" s="22">
        <v>2119.4245804990001</v>
      </c>
      <c r="X36" s="22"/>
      <c r="Z36" s="21"/>
    </row>
    <row r="37" spans="20:26" x14ac:dyDescent="0.3">
      <c r="T37" s="11" t="s">
        <v>127</v>
      </c>
      <c r="U37" s="22">
        <v>2142.5052154199998</v>
      </c>
      <c r="X37" s="22"/>
      <c r="Z37" s="21"/>
    </row>
    <row r="38" spans="20:26" x14ac:dyDescent="0.3">
      <c r="T38" s="11" t="s">
        <v>128</v>
      </c>
      <c r="U38" s="22">
        <v>2214.3593650789999</v>
      </c>
      <c r="X38" s="22"/>
      <c r="Z38" s="21"/>
    </row>
    <row r="39" spans="20:26" x14ac:dyDescent="0.3">
      <c r="T39" s="11" t="s">
        <v>129</v>
      </c>
      <c r="U39" s="22">
        <v>2222.9739682539998</v>
      </c>
      <c r="V39" s="32"/>
      <c r="X39" s="22"/>
      <c r="Z39" s="21"/>
    </row>
    <row r="40" spans="20:26" x14ac:dyDescent="0.3">
      <c r="T40" s="11" t="s">
        <v>130</v>
      </c>
      <c r="U40" s="22">
        <v>2262.308571429</v>
      </c>
      <c r="V40" s="32"/>
      <c r="X40" s="22"/>
      <c r="Z40" s="21"/>
    </row>
    <row r="41" spans="20:26" x14ac:dyDescent="0.3">
      <c r="T41" s="11" t="s">
        <v>131</v>
      </c>
      <c r="U41" s="22">
        <v>2375.2446258499999</v>
      </c>
      <c r="V41" s="32"/>
      <c r="X41" s="22"/>
      <c r="Z41" s="21"/>
    </row>
    <row r="42" spans="20:26" x14ac:dyDescent="0.3">
      <c r="T42" s="11" t="s">
        <v>132</v>
      </c>
      <c r="U42" s="22">
        <v>2385.0405442179999</v>
      </c>
      <c r="V42" s="32"/>
      <c r="X42" s="22"/>
      <c r="Z42" s="21"/>
    </row>
    <row r="43" spans="20:26" x14ac:dyDescent="0.3">
      <c r="T43" s="11" t="s">
        <v>133</v>
      </c>
      <c r="U43" s="22">
        <v>2415.6299319730001</v>
      </c>
      <c r="V43" s="32"/>
      <c r="X43" s="22"/>
      <c r="Z43" s="21"/>
    </row>
    <row r="44" spans="20:26" x14ac:dyDescent="0.3">
      <c r="T44" s="11" t="s">
        <v>134</v>
      </c>
      <c r="U44" s="22">
        <v>2522.4185034010002</v>
      </c>
      <c r="V44" s="32"/>
      <c r="X44" s="22"/>
      <c r="Z44" s="21"/>
    </row>
    <row r="45" spans="20:26" x14ac:dyDescent="0.3">
      <c r="T45" s="11" t="s">
        <v>135</v>
      </c>
      <c r="U45" s="22">
        <v>2530.1333333329999</v>
      </c>
      <c r="V45" s="32"/>
      <c r="X45" s="22"/>
      <c r="Z45" s="21"/>
    </row>
    <row r="46" spans="20:26" x14ac:dyDescent="0.3">
      <c r="T46" s="11" t="s">
        <v>136</v>
      </c>
      <c r="U46" s="22">
        <v>2586.9206349209999</v>
      </c>
      <c r="V46" s="32"/>
      <c r="X46" s="22"/>
      <c r="Z46" s="21"/>
    </row>
    <row r="47" spans="20:26" x14ac:dyDescent="0.3">
      <c r="T47" s="11" t="s">
        <v>137</v>
      </c>
      <c r="U47" s="22">
        <v>2711.2489795920001</v>
      </c>
      <c r="V47" s="32"/>
      <c r="X47" s="22"/>
      <c r="Z47" s="21"/>
    </row>
    <row r="48" spans="20:26" x14ac:dyDescent="0.3">
      <c r="T48" s="11" t="s">
        <v>138</v>
      </c>
      <c r="U48" s="22">
        <v>2715.7551020410001</v>
      </c>
      <c r="V48" s="32"/>
      <c r="X48" s="22"/>
      <c r="Z48" s="21"/>
    </row>
    <row r="49" spans="20:26" x14ac:dyDescent="0.3">
      <c r="T49" s="11" t="s">
        <v>139</v>
      </c>
      <c r="U49" s="22">
        <v>2743.756734694</v>
      </c>
      <c r="V49" s="32"/>
      <c r="X49" s="22"/>
      <c r="Z49" s="21"/>
    </row>
    <row r="50" spans="20:26" x14ac:dyDescent="0.3">
      <c r="T50" s="11" t="s">
        <v>140</v>
      </c>
      <c r="U50" s="22">
        <v>2817.5412244899999</v>
      </c>
      <c r="V50" s="32"/>
      <c r="X50" s="22"/>
      <c r="Z50" s="21"/>
    </row>
    <row r="51" spans="20:26" x14ac:dyDescent="0.3">
      <c r="T51" s="11" t="s">
        <v>141</v>
      </c>
      <c r="U51" s="22">
        <v>2825.7785034009999</v>
      </c>
      <c r="V51" s="32"/>
      <c r="X51" s="22"/>
      <c r="Z51" s="21"/>
    </row>
    <row r="52" spans="20:26" x14ac:dyDescent="0.3">
      <c r="T52" s="11" t="s">
        <v>142</v>
      </c>
      <c r="U52" s="22">
        <v>2849.4454421770001</v>
      </c>
      <c r="V52" s="32"/>
      <c r="X52" s="22"/>
      <c r="Z52" s="21"/>
    </row>
    <row r="53" spans="20:26" x14ac:dyDescent="0.3">
      <c r="T53" s="11" t="s">
        <v>143</v>
      </c>
      <c r="U53" s="22">
        <v>2933.0503401360002</v>
      </c>
      <c r="V53" s="32"/>
      <c r="X53" s="22"/>
      <c r="Z53" s="21"/>
    </row>
    <row r="54" spans="20:26" x14ac:dyDescent="0.3">
      <c r="T54" s="11" t="s">
        <v>144</v>
      </c>
      <c r="U54" s="22">
        <v>2940.447346939</v>
      </c>
      <c r="V54" s="32"/>
      <c r="X54" s="22"/>
      <c r="Z54" s="21"/>
    </row>
    <row r="55" spans="20:26" x14ac:dyDescent="0.3">
      <c r="T55" s="11" t="s">
        <v>145</v>
      </c>
      <c r="U55" s="22">
        <v>2984.803265306</v>
      </c>
      <c r="V55" s="32"/>
      <c r="X55" s="22"/>
      <c r="Z55" s="21"/>
    </row>
    <row r="56" spans="20:26" x14ac:dyDescent="0.3">
      <c r="T56" s="11" t="s">
        <v>146</v>
      </c>
      <c r="U56" s="22">
        <v>3101.9073015869999</v>
      </c>
      <c r="V56" s="32"/>
      <c r="X56" s="22"/>
      <c r="Z56" s="21"/>
    </row>
    <row r="57" spans="20:26" x14ac:dyDescent="0.3">
      <c r="T57" s="11" t="s">
        <v>147</v>
      </c>
      <c r="U57" s="22">
        <v>3109.394285714</v>
      </c>
      <c r="V57" s="32"/>
      <c r="X57" s="22"/>
      <c r="Z57" s="21"/>
    </row>
    <row r="58" spans="20:26" x14ac:dyDescent="0.3">
      <c r="T58" s="11" t="s">
        <v>148</v>
      </c>
      <c r="U58" s="22">
        <v>3130.5142857139999</v>
      </c>
      <c r="V58" s="32"/>
      <c r="X58" s="22"/>
      <c r="Z58" s="21"/>
    </row>
    <row r="59" spans="20:26" x14ac:dyDescent="0.3">
      <c r="T59" s="11" t="s">
        <v>149</v>
      </c>
      <c r="U59" s="22">
        <v>3159.2373696149998</v>
      </c>
      <c r="V59" s="32"/>
      <c r="X59" s="22"/>
      <c r="Z59" s="21"/>
    </row>
    <row r="60" spans="20:26" x14ac:dyDescent="0.3">
      <c r="T60" s="11" t="s">
        <v>150</v>
      </c>
      <c r="U60" s="22">
        <v>3166.7838548750001</v>
      </c>
      <c r="V60" s="32"/>
      <c r="X60" s="22"/>
      <c r="Z60" s="21"/>
    </row>
    <row r="61" spans="20:26" x14ac:dyDescent="0.3">
      <c r="T61" s="11" t="s">
        <v>151</v>
      </c>
      <c r="U61" s="22">
        <v>3197.2469841269999</v>
      </c>
      <c r="V61" s="32"/>
      <c r="X61" s="22"/>
      <c r="Z61" s="21"/>
    </row>
    <row r="62" spans="20:26" x14ac:dyDescent="0.3">
      <c r="T62" s="11" t="s">
        <v>152</v>
      </c>
      <c r="U62" s="22">
        <v>3240.4012698410002</v>
      </c>
      <c r="V62" s="32"/>
      <c r="X62" s="22"/>
      <c r="Z62" s="21"/>
    </row>
    <row r="63" spans="20:26" x14ac:dyDescent="0.3">
      <c r="T63" s="11" t="s">
        <v>153</v>
      </c>
      <c r="U63" s="22">
        <v>3247.918730159</v>
      </c>
      <c r="V63" s="32"/>
      <c r="X63" s="22"/>
      <c r="Z63" s="21"/>
    </row>
    <row r="64" spans="20:26" x14ac:dyDescent="0.3">
      <c r="T64" s="11" t="s">
        <v>154</v>
      </c>
      <c r="U64" s="22">
        <v>3295.3179138320002</v>
      </c>
      <c r="V64" s="32"/>
      <c r="X64" s="22"/>
      <c r="Z64" s="21"/>
    </row>
    <row r="65" spans="20:26" x14ac:dyDescent="0.3">
      <c r="T65" s="11" t="s">
        <v>155</v>
      </c>
      <c r="U65" s="22">
        <v>3478.8716553290001</v>
      </c>
      <c r="V65" s="32"/>
      <c r="X65" s="22"/>
      <c r="Z65" s="21"/>
    </row>
    <row r="66" spans="20:26" x14ac:dyDescent="0.3">
      <c r="T66" s="11" t="s">
        <v>156</v>
      </c>
      <c r="U66" s="22">
        <v>3485.5328798189998</v>
      </c>
      <c r="V66" s="32"/>
      <c r="X66" s="22"/>
      <c r="Z66" s="21"/>
    </row>
    <row r="67" spans="20:26" x14ac:dyDescent="0.3">
      <c r="T67" s="11" t="s">
        <v>157</v>
      </c>
      <c r="U67" s="22">
        <v>3548.9567346939998</v>
      </c>
      <c r="V67" s="32"/>
      <c r="X67" s="22"/>
      <c r="Z67" s="21"/>
    </row>
    <row r="68" spans="20:26" x14ac:dyDescent="0.3">
      <c r="T68" s="11" t="s">
        <v>158</v>
      </c>
      <c r="U68" s="22">
        <v>3708.3196371879999</v>
      </c>
      <c r="V68" s="32"/>
      <c r="X68" s="22"/>
      <c r="Z68" s="21"/>
    </row>
    <row r="69" spans="20:26" x14ac:dyDescent="0.3">
      <c r="T69" s="11" t="s">
        <v>159</v>
      </c>
      <c r="U69" s="22">
        <v>3716.8413605440001</v>
      </c>
      <c r="V69" s="32"/>
      <c r="X69" s="22"/>
      <c r="Z69" s="21"/>
    </row>
    <row r="70" spans="20:26" x14ac:dyDescent="0.3">
      <c r="T70" s="11" t="s">
        <v>160</v>
      </c>
      <c r="U70" s="22">
        <v>3738.3314285709998</v>
      </c>
      <c r="V70" s="32"/>
      <c r="X70" s="22"/>
      <c r="Z70" s="21"/>
    </row>
    <row r="71" spans="20:26" x14ac:dyDescent="0.3">
      <c r="T71" s="11" t="s">
        <v>161</v>
      </c>
      <c r="U71" s="22">
        <v>3797.4146031750001</v>
      </c>
      <c r="V71" s="32"/>
      <c r="X71" s="22"/>
      <c r="Z71" s="21"/>
    </row>
    <row r="72" spans="20:26" x14ac:dyDescent="0.3">
      <c r="T72" s="11" t="s">
        <v>162</v>
      </c>
      <c r="U72" s="22">
        <v>3803.7725170069998</v>
      </c>
      <c r="V72" s="32"/>
      <c r="X72" s="22"/>
      <c r="Z72" s="21"/>
    </row>
    <row r="73" spans="20:26" x14ac:dyDescent="0.3">
      <c r="T73" s="11" t="s">
        <v>163</v>
      </c>
      <c r="U73" s="22">
        <v>3854.6089795920002</v>
      </c>
      <c r="V73" s="32"/>
      <c r="X73" s="22"/>
      <c r="Z73" s="21"/>
    </row>
    <row r="74" spans="20:26" x14ac:dyDescent="0.3">
      <c r="T74" s="11" t="s">
        <v>164</v>
      </c>
      <c r="U74" s="22">
        <v>3938.4391836730001</v>
      </c>
      <c r="V74" s="32"/>
      <c r="X74" s="22"/>
      <c r="Z74" s="21"/>
    </row>
    <row r="75" spans="20:26" x14ac:dyDescent="0.3">
      <c r="T75" s="11" t="s">
        <v>165</v>
      </c>
      <c r="U75" s="22">
        <v>3942.8114285709999</v>
      </c>
      <c r="V75" s="32"/>
      <c r="X75" s="22"/>
      <c r="Z75" s="21"/>
    </row>
    <row r="76" spans="20:26" x14ac:dyDescent="0.3">
      <c r="T76" s="11" t="s">
        <v>166</v>
      </c>
      <c r="U76" s="22">
        <v>4043.6081632649998</v>
      </c>
      <c r="V76" s="32"/>
      <c r="X76" s="22"/>
      <c r="Z76" s="21"/>
    </row>
    <row r="77" spans="20:26" x14ac:dyDescent="0.3">
      <c r="T77" s="11" t="s">
        <v>167</v>
      </c>
      <c r="U77" s="22">
        <v>4154.5447619050001</v>
      </c>
      <c r="V77" s="32"/>
      <c r="Z77" s="21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Tabelle116"/>
  <dimension ref="A1:AA78"/>
  <sheetViews>
    <sheetView zoomScale="55" zoomScaleNormal="55" workbookViewId="0"/>
  </sheetViews>
  <sheetFormatPr baseColWidth="10" defaultRowHeight="14.4" x14ac:dyDescent="0.3"/>
  <cols>
    <col min="1" max="1" width="4.109375" style="9" bestFit="1" customWidth="1"/>
    <col min="2" max="2" width="31.77734375" style="9" bestFit="1" customWidth="1"/>
    <col min="3" max="3" width="10.21875" style="9" bestFit="1" customWidth="1"/>
    <col min="4" max="4" width="31.77734375" style="9" bestFit="1" customWidth="1"/>
    <col min="5" max="5" width="11.5546875" style="9"/>
    <col min="6" max="6" width="16.88671875" style="9" bestFit="1" customWidth="1"/>
    <col min="7" max="7" width="14.21875" style="9" bestFit="1" customWidth="1"/>
    <col min="8" max="8" width="13" style="9" bestFit="1" customWidth="1"/>
    <col min="9" max="9" width="11.5546875" style="9"/>
    <col min="10" max="10" width="5.33203125" style="9" bestFit="1" customWidth="1"/>
    <col min="11" max="11" width="17.88671875" style="9" bestFit="1" customWidth="1"/>
    <col min="12" max="12" width="9.21875" style="9" bestFit="1" customWidth="1"/>
    <col min="13" max="13" width="16.44140625" style="9" bestFit="1" customWidth="1"/>
    <col min="14" max="14" width="11.5546875" style="9"/>
    <col min="15" max="15" width="5.33203125" style="9" bestFit="1" customWidth="1"/>
    <col min="16" max="16" width="13.88671875" style="9" bestFit="1" customWidth="1"/>
    <col min="17" max="17" width="8" style="9" bestFit="1" customWidth="1"/>
    <col min="18" max="18" width="14.21875" style="9" bestFit="1" customWidth="1"/>
    <col min="19" max="19" width="11.5546875" style="9"/>
    <col min="20" max="20" width="5.5546875" style="9" bestFit="1" customWidth="1"/>
    <col min="21" max="21" width="22.88671875" style="9" bestFit="1" customWidth="1"/>
    <col min="22" max="22" width="10" style="9" bestFit="1" customWidth="1"/>
    <col min="23" max="23" width="4.109375" style="9" bestFit="1" customWidth="1"/>
    <col min="24" max="24" width="11" style="9" bestFit="1" customWidth="1"/>
    <col min="25" max="25" width="5.33203125" style="9" bestFit="1" customWidth="1"/>
    <col min="26" max="26" width="8.77734375" style="9" bestFit="1" customWidth="1"/>
    <col min="27" max="27" width="4.109375" style="9" bestFit="1" customWidth="1"/>
    <col min="28" max="16384" width="11.5546875" style="9"/>
  </cols>
  <sheetData>
    <row r="1" spans="1:27" x14ac:dyDescent="0.3">
      <c r="A1" s="16"/>
      <c r="B1" s="31" t="s">
        <v>249</v>
      </c>
      <c r="C1" s="16"/>
      <c r="D1" s="16"/>
      <c r="E1" s="16"/>
      <c r="F1" s="15" t="s">
        <v>77</v>
      </c>
      <c r="G1" s="15" t="s">
        <v>73</v>
      </c>
      <c r="H1" s="40" t="s">
        <v>90</v>
      </c>
      <c r="I1" s="15"/>
      <c r="J1" s="11" t="s">
        <v>36</v>
      </c>
      <c r="K1" s="11" t="s">
        <v>35</v>
      </c>
      <c r="L1" s="19" t="s">
        <v>38</v>
      </c>
      <c r="M1" s="54" t="s">
        <v>171</v>
      </c>
      <c r="N1" s="54"/>
      <c r="O1" s="11" t="s">
        <v>36</v>
      </c>
      <c r="P1" s="19" t="s">
        <v>75</v>
      </c>
      <c r="Q1" s="43" t="s">
        <v>38</v>
      </c>
      <c r="R1" s="16" t="s">
        <v>74</v>
      </c>
      <c r="T1" s="22"/>
      <c r="U1" s="31" t="s">
        <v>249</v>
      </c>
      <c r="V1" s="32" t="s">
        <v>168</v>
      </c>
      <c r="X1" s="22" t="s">
        <v>169</v>
      </c>
      <c r="Z1" s="21" t="s">
        <v>170</v>
      </c>
    </row>
    <row r="2" spans="1:27" x14ac:dyDescent="0.3">
      <c r="A2" s="21">
        <v>1</v>
      </c>
      <c r="B2" s="12" t="s">
        <v>0</v>
      </c>
      <c r="C2" s="11" t="s">
        <v>29</v>
      </c>
      <c r="D2" s="11" t="s">
        <v>48</v>
      </c>
      <c r="F2" s="13">
        <f t="shared" ref="F2:F27" si="0">L2/M2*60</f>
        <v>56.013147531084527</v>
      </c>
      <c r="G2" s="13">
        <f t="shared" ref="G2:G27" si="1">Q2/R2*60</f>
        <v>53.496515486878167</v>
      </c>
      <c r="H2" s="41">
        <f t="shared" ref="H2:H27" si="2">(F2-G2)/G2*100</f>
        <v>4.7042915249753978</v>
      </c>
      <c r="I2" s="13"/>
      <c r="J2" s="11" t="s">
        <v>37</v>
      </c>
      <c r="K2" s="61" t="s">
        <v>59</v>
      </c>
      <c r="L2" s="19">
        <v>28</v>
      </c>
      <c r="M2" s="32">
        <f t="shared" ref="M2:M27" si="3">V2</f>
        <v>29.992958332999997</v>
      </c>
      <c r="N2" s="54"/>
      <c r="O2" s="11" t="s">
        <v>37</v>
      </c>
      <c r="P2" s="19">
        <v>136.5</v>
      </c>
      <c r="Q2" s="32">
        <f>P2*2</f>
        <v>273</v>
      </c>
      <c r="R2" s="32">
        <f t="shared" ref="R2:R27" si="4">Z2</f>
        <v>306.18816666700002</v>
      </c>
      <c r="T2" s="11" t="s">
        <v>92</v>
      </c>
      <c r="U2" s="22">
        <v>3.8584999999999998</v>
      </c>
      <c r="V2" s="32">
        <f>U3-U2</f>
        <v>29.992958332999997</v>
      </c>
      <c r="W2" s="22">
        <v>1</v>
      </c>
      <c r="X2" s="32">
        <f>U4-U2</f>
        <v>306.18816666700002</v>
      </c>
      <c r="Y2" s="22">
        <v>1</v>
      </c>
      <c r="Z2" s="32">
        <f>X2</f>
        <v>306.18816666700002</v>
      </c>
      <c r="AA2" s="21">
        <v>1</v>
      </c>
    </row>
    <row r="3" spans="1:27" x14ac:dyDescent="0.3">
      <c r="A3" s="21">
        <v>2</v>
      </c>
      <c r="B3" s="12" t="s">
        <v>1</v>
      </c>
      <c r="C3" s="11" t="s">
        <v>30</v>
      </c>
      <c r="D3" s="18" t="s">
        <v>56</v>
      </c>
      <c r="F3" s="13">
        <f t="shared" si="0"/>
        <v>71.36099472901742</v>
      </c>
      <c r="G3" s="13">
        <f t="shared" si="1"/>
        <v>62.695268870563069</v>
      </c>
      <c r="H3" s="41">
        <f t="shared" si="2"/>
        <v>13.821977343051348</v>
      </c>
      <c r="I3" s="13"/>
      <c r="J3" s="11" t="s">
        <v>32</v>
      </c>
      <c r="K3" s="61" t="s">
        <v>76</v>
      </c>
      <c r="L3" s="19">
        <v>44</v>
      </c>
      <c r="M3" s="32">
        <f t="shared" si="3"/>
        <v>36.995000000000005</v>
      </c>
      <c r="N3" s="54"/>
      <c r="O3" s="11" t="s">
        <v>32</v>
      </c>
      <c r="P3" s="23">
        <v>50.916699999999999</v>
      </c>
      <c r="Q3" s="32">
        <f>P3*2</f>
        <v>101.8334</v>
      </c>
      <c r="R3" s="32">
        <f t="shared" si="4"/>
        <v>97.455583332999993</v>
      </c>
      <c r="T3" s="11" t="s">
        <v>93</v>
      </c>
      <c r="U3" s="22">
        <v>33.851458332999997</v>
      </c>
      <c r="V3" s="32">
        <f>U6-U5</f>
        <v>36.995000000000005</v>
      </c>
      <c r="W3" s="22">
        <v>2</v>
      </c>
      <c r="X3" s="32">
        <f>U7-U5</f>
        <v>97.455583332999993</v>
      </c>
      <c r="Y3" s="22">
        <v>2</v>
      </c>
      <c r="Z3" s="32">
        <f t="shared" ref="Z3:Z11" si="5">X3</f>
        <v>97.455583332999993</v>
      </c>
      <c r="AA3" s="21">
        <v>2</v>
      </c>
    </row>
    <row r="4" spans="1:27" x14ac:dyDescent="0.3">
      <c r="A4" s="21">
        <v>3</v>
      </c>
      <c r="B4" s="12" t="s">
        <v>309</v>
      </c>
      <c r="C4" s="11" t="s">
        <v>27</v>
      </c>
      <c r="D4" s="11" t="s">
        <v>45</v>
      </c>
      <c r="F4" s="13">
        <f t="shared" si="0"/>
        <v>44.94744606306471</v>
      </c>
      <c r="G4" s="13">
        <f t="shared" si="1"/>
        <v>44.53552900335194</v>
      </c>
      <c r="H4" s="37">
        <f t="shared" si="2"/>
        <v>0.92491785531899251</v>
      </c>
      <c r="I4" s="13"/>
      <c r="J4" s="11" t="s">
        <v>39</v>
      </c>
      <c r="K4" s="61" t="s">
        <v>392</v>
      </c>
      <c r="L4" s="19">
        <v>32.5</v>
      </c>
      <c r="M4" s="32">
        <f t="shared" si="3"/>
        <v>43.384000000000015</v>
      </c>
      <c r="N4" s="11"/>
      <c r="O4" s="11" t="s">
        <v>39</v>
      </c>
      <c r="P4" s="19">
        <v>54.75</v>
      </c>
      <c r="Q4" s="32">
        <f>P4*2</f>
        <v>109.5</v>
      </c>
      <c r="R4" s="32">
        <f t="shared" si="4"/>
        <v>147.52266666700001</v>
      </c>
      <c r="T4" s="11" t="s">
        <v>94</v>
      </c>
      <c r="U4" s="22">
        <v>310.04666666700001</v>
      </c>
      <c r="V4" s="32">
        <f>U9-U8</f>
        <v>43.384000000000015</v>
      </c>
      <c r="W4" s="22">
        <v>3</v>
      </c>
      <c r="X4" s="32">
        <f>U10-U8</f>
        <v>147.52266666700001</v>
      </c>
      <c r="Y4" s="22">
        <v>3</v>
      </c>
      <c r="Z4" s="32">
        <f t="shared" si="5"/>
        <v>147.52266666700001</v>
      </c>
      <c r="AA4" s="21">
        <v>3</v>
      </c>
    </row>
    <row r="5" spans="1:27" x14ac:dyDescent="0.3">
      <c r="A5" s="21">
        <v>4</v>
      </c>
      <c r="B5" s="12" t="s">
        <v>3</v>
      </c>
      <c r="C5" s="11" t="s">
        <v>28</v>
      </c>
      <c r="D5" s="11" t="s">
        <v>57</v>
      </c>
      <c r="F5" s="13">
        <f t="shared" si="0"/>
        <v>156.11034902311087</v>
      </c>
      <c r="G5" s="13">
        <f t="shared" si="1"/>
        <v>147.65160016989853</v>
      </c>
      <c r="H5" s="37">
        <f t="shared" si="2"/>
        <v>5.728856878949566</v>
      </c>
      <c r="I5" s="13"/>
      <c r="J5" s="11" t="s">
        <v>37</v>
      </c>
      <c r="K5" s="61" t="s">
        <v>386</v>
      </c>
      <c r="L5" s="19">
        <v>88</v>
      </c>
      <c r="M5" s="32">
        <f t="shared" si="3"/>
        <v>33.822229166999932</v>
      </c>
      <c r="N5" s="11"/>
      <c r="O5" s="11" t="s">
        <v>37</v>
      </c>
      <c r="P5" s="19">
        <v>109</v>
      </c>
      <c r="Q5" s="32">
        <f>P5*4</f>
        <v>436</v>
      </c>
      <c r="R5" s="32">
        <f t="shared" si="4"/>
        <v>177.17383333399994</v>
      </c>
      <c r="T5" s="11" t="s">
        <v>95</v>
      </c>
      <c r="U5" s="22">
        <v>318.22300000000001</v>
      </c>
      <c r="V5" s="32">
        <f>U12-U11</f>
        <v>33.822229166999932</v>
      </c>
      <c r="W5" s="22">
        <v>4</v>
      </c>
      <c r="X5" s="32">
        <f>U13-U11</f>
        <v>177.17383333399994</v>
      </c>
      <c r="Y5" s="22">
        <v>4</v>
      </c>
      <c r="Z5" s="32">
        <f t="shared" si="5"/>
        <v>177.17383333399994</v>
      </c>
      <c r="AA5" s="21">
        <v>4</v>
      </c>
    </row>
    <row r="6" spans="1:27" x14ac:dyDescent="0.3">
      <c r="A6" s="21">
        <v>5</v>
      </c>
      <c r="B6" s="12" t="s">
        <v>4</v>
      </c>
      <c r="C6" s="11" t="s">
        <v>31</v>
      </c>
      <c r="D6" s="18" t="s">
        <v>48</v>
      </c>
      <c r="F6" s="13">
        <f t="shared" si="0"/>
        <v>54.321441223938201</v>
      </c>
      <c r="G6" s="13">
        <f t="shared" si="1"/>
        <v>55.416707862019628</v>
      </c>
      <c r="H6" s="37">
        <f t="shared" si="2"/>
        <v>-1.9764195318287356</v>
      </c>
      <c r="I6" s="13"/>
      <c r="J6" s="11" t="s">
        <v>37</v>
      </c>
      <c r="K6" s="61" t="s">
        <v>387</v>
      </c>
      <c r="L6" s="19">
        <v>69</v>
      </c>
      <c r="M6" s="32">
        <f t="shared" si="3"/>
        <v>76.212999999999965</v>
      </c>
      <c r="N6" s="54"/>
      <c r="O6" s="11" t="s">
        <v>37</v>
      </c>
      <c r="P6" s="19">
        <v>82</v>
      </c>
      <c r="Q6" s="32">
        <f>P6*3</f>
        <v>246</v>
      </c>
      <c r="R6" s="32">
        <f t="shared" si="4"/>
        <v>266.34566666700005</v>
      </c>
      <c r="T6" s="11" t="s">
        <v>96</v>
      </c>
      <c r="U6" s="22">
        <v>355.21800000000002</v>
      </c>
      <c r="V6" s="32">
        <f>U15-U14</f>
        <v>76.212999999999965</v>
      </c>
      <c r="W6" s="22">
        <v>5</v>
      </c>
      <c r="X6" s="32">
        <f>U16-U14</f>
        <v>266.34566666700005</v>
      </c>
      <c r="Y6" s="22">
        <v>5</v>
      </c>
      <c r="Z6" s="32">
        <f t="shared" si="5"/>
        <v>266.34566666700005</v>
      </c>
      <c r="AA6" s="21">
        <v>5</v>
      </c>
    </row>
    <row r="7" spans="1:27" x14ac:dyDescent="0.3">
      <c r="A7" s="21">
        <v>6</v>
      </c>
      <c r="B7" s="12" t="s">
        <v>5</v>
      </c>
      <c r="C7" s="11" t="s">
        <v>31</v>
      </c>
      <c r="D7" s="18" t="s">
        <v>46</v>
      </c>
      <c r="F7" s="13">
        <f t="shared" si="0"/>
        <v>47.473811633433662</v>
      </c>
      <c r="G7" s="25">
        <f t="shared" si="1"/>
        <v>48.276499179073475</v>
      </c>
      <c r="H7" s="37">
        <f t="shared" si="2"/>
        <v>-1.6626879730081086</v>
      </c>
      <c r="I7" s="13"/>
      <c r="J7" s="11" t="s">
        <v>37</v>
      </c>
      <c r="K7" s="61" t="s">
        <v>388</v>
      </c>
      <c r="L7" s="19">
        <v>39</v>
      </c>
      <c r="M7" s="32">
        <f t="shared" si="3"/>
        <v>49.290333333000035</v>
      </c>
      <c r="N7" s="54"/>
      <c r="O7" s="11" t="s">
        <v>37</v>
      </c>
      <c r="P7" s="19">
        <v>60</v>
      </c>
      <c r="Q7" s="32">
        <f>P7*3</f>
        <v>180</v>
      </c>
      <c r="R7" s="32">
        <f t="shared" si="4"/>
        <v>223.71133333299986</v>
      </c>
      <c r="T7" s="11" t="s">
        <v>97</v>
      </c>
      <c r="U7" s="22">
        <v>415.67858333300001</v>
      </c>
      <c r="V7" s="32">
        <f>U18-U17</f>
        <v>49.290333333000035</v>
      </c>
      <c r="W7" s="22">
        <v>6</v>
      </c>
      <c r="X7" s="32">
        <f>U19-U17</f>
        <v>223.71133333299986</v>
      </c>
      <c r="Y7" s="22">
        <v>6</v>
      </c>
      <c r="Z7" s="32">
        <f t="shared" si="5"/>
        <v>223.71133333299986</v>
      </c>
      <c r="AA7" s="21">
        <v>6</v>
      </c>
    </row>
    <row r="8" spans="1:27" x14ac:dyDescent="0.3">
      <c r="A8" s="21">
        <v>7</v>
      </c>
      <c r="B8" s="12" t="s">
        <v>310</v>
      </c>
      <c r="C8" s="11" t="s">
        <v>29</v>
      </c>
      <c r="D8" s="18" t="s">
        <v>46</v>
      </c>
      <c r="F8" s="13">
        <f t="shared" si="0"/>
        <v>41.239002932787386</v>
      </c>
      <c r="G8" s="25">
        <f t="shared" si="1"/>
        <v>40.943073911930881</v>
      </c>
      <c r="H8" s="37">
        <f t="shared" si="2"/>
        <v>0.72278163943687401</v>
      </c>
      <c r="I8" s="13"/>
      <c r="J8" s="11" t="s">
        <v>37</v>
      </c>
      <c r="K8" s="61" t="s">
        <v>389</v>
      </c>
      <c r="L8" s="19">
        <v>40</v>
      </c>
      <c r="M8" s="32">
        <f t="shared" si="3"/>
        <v>58.197333333000188</v>
      </c>
      <c r="N8" s="54"/>
      <c r="O8" s="11" t="s">
        <v>37</v>
      </c>
      <c r="P8" s="19">
        <v>74</v>
      </c>
      <c r="Q8" s="32">
        <f>P8*2</f>
        <v>148</v>
      </c>
      <c r="R8" s="32">
        <f t="shared" si="4"/>
        <v>216.88650000000007</v>
      </c>
      <c r="T8" s="11" t="s">
        <v>98</v>
      </c>
      <c r="U8" s="22">
        <v>425.32</v>
      </c>
      <c r="V8" s="32">
        <f>U21-U20</f>
        <v>58.197333333000188</v>
      </c>
      <c r="W8" s="22">
        <v>7</v>
      </c>
      <c r="X8" s="32">
        <f>U22-U20</f>
        <v>216.88650000000007</v>
      </c>
      <c r="Y8" s="22">
        <v>7</v>
      </c>
      <c r="Z8" s="32">
        <f t="shared" si="5"/>
        <v>216.88650000000007</v>
      </c>
      <c r="AA8" s="21">
        <v>7</v>
      </c>
    </row>
    <row r="9" spans="1:27" x14ac:dyDescent="0.3">
      <c r="A9" s="21">
        <v>8</v>
      </c>
      <c r="B9" s="12" t="s">
        <v>7</v>
      </c>
      <c r="C9" s="11" t="s">
        <v>31</v>
      </c>
      <c r="D9" s="18" t="s">
        <v>47</v>
      </c>
      <c r="F9" s="13">
        <f t="shared" si="0"/>
        <v>103.8842692789612</v>
      </c>
      <c r="G9" s="25">
        <f t="shared" si="1"/>
        <v>90.964215188206495</v>
      </c>
      <c r="H9" s="41">
        <f t="shared" si="2"/>
        <v>14.203446997286672</v>
      </c>
      <c r="I9" s="13"/>
      <c r="J9" s="11" t="s">
        <v>37</v>
      </c>
      <c r="K9" s="11" t="s">
        <v>40</v>
      </c>
      <c r="L9" s="19">
        <v>76</v>
      </c>
      <c r="M9" s="32">
        <f t="shared" si="3"/>
        <v>43.894999999999982</v>
      </c>
      <c r="N9" s="11"/>
      <c r="O9" s="11" t="s">
        <v>37</v>
      </c>
      <c r="P9" s="19">
        <v>69</v>
      </c>
      <c r="Q9" s="32">
        <f>P9*3</f>
        <v>207</v>
      </c>
      <c r="R9" s="32">
        <f t="shared" si="4"/>
        <v>136.53720833300008</v>
      </c>
      <c r="T9" s="11" t="s">
        <v>99</v>
      </c>
      <c r="U9" s="22">
        <v>468.70400000000001</v>
      </c>
      <c r="V9" s="32">
        <f>U24-U23</f>
        <v>43.894999999999982</v>
      </c>
      <c r="W9" s="22">
        <v>8</v>
      </c>
      <c r="X9" s="32">
        <f>U25-U23</f>
        <v>136.53720833300008</v>
      </c>
      <c r="Y9" s="22">
        <v>8</v>
      </c>
      <c r="Z9" s="32">
        <f t="shared" si="5"/>
        <v>136.53720833300008</v>
      </c>
      <c r="AA9" s="21">
        <v>8</v>
      </c>
    </row>
    <row r="10" spans="1:27" x14ac:dyDescent="0.3">
      <c r="A10" s="21">
        <v>9</v>
      </c>
      <c r="B10" s="12" t="s">
        <v>8</v>
      </c>
      <c r="C10" s="11" t="s">
        <v>32</v>
      </c>
      <c r="D10" s="18" t="s">
        <v>46</v>
      </c>
      <c r="F10" s="13">
        <f t="shared" si="0"/>
        <v>55.097716034848091</v>
      </c>
      <c r="G10" s="25">
        <f t="shared" si="1"/>
        <v>52.569513248077641</v>
      </c>
      <c r="H10" s="37">
        <f t="shared" si="2"/>
        <v>4.8092566024717778</v>
      </c>
      <c r="I10" s="13"/>
      <c r="J10" s="11" t="s">
        <v>41</v>
      </c>
      <c r="K10" s="61" t="s">
        <v>388</v>
      </c>
      <c r="L10" s="19">
        <v>39</v>
      </c>
      <c r="M10" s="32">
        <f t="shared" si="3"/>
        <v>42.470000000000027</v>
      </c>
      <c r="N10" s="54"/>
      <c r="O10" s="11" t="s">
        <v>41</v>
      </c>
      <c r="P10" s="19">
        <v>43</v>
      </c>
      <c r="Q10" s="32">
        <f>P10*3</f>
        <v>129</v>
      </c>
      <c r="R10" s="32">
        <f t="shared" si="4"/>
        <v>147.23362500000007</v>
      </c>
      <c r="T10" s="11" t="s">
        <v>100</v>
      </c>
      <c r="U10" s="22">
        <v>572.842666667</v>
      </c>
      <c r="V10" s="32">
        <f>U27-U26</f>
        <v>42.470000000000027</v>
      </c>
      <c r="W10" s="22">
        <v>9</v>
      </c>
      <c r="X10" s="32">
        <f>U28-U26</f>
        <v>147.23362500000007</v>
      </c>
      <c r="Y10" s="22">
        <v>9</v>
      </c>
      <c r="Z10" s="32">
        <f t="shared" si="5"/>
        <v>147.23362500000007</v>
      </c>
      <c r="AA10" s="21">
        <v>9</v>
      </c>
    </row>
    <row r="11" spans="1:27" x14ac:dyDescent="0.3">
      <c r="A11" s="21">
        <v>10</v>
      </c>
      <c r="B11" s="12" t="s">
        <v>9</v>
      </c>
      <c r="C11" s="11" t="s">
        <v>29</v>
      </c>
      <c r="D11" s="18" t="s">
        <v>48</v>
      </c>
      <c r="F11" s="13">
        <f t="shared" si="0"/>
        <v>45.985401460273621</v>
      </c>
      <c r="G11" s="25">
        <f t="shared" si="1"/>
        <v>45.250142110210021</v>
      </c>
      <c r="H11" s="37">
        <f t="shared" si="2"/>
        <v>1.6248774385565965</v>
      </c>
      <c r="I11" s="13"/>
      <c r="J11" s="11" t="s">
        <v>37</v>
      </c>
      <c r="K11" s="61" t="s">
        <v>59</v>
      </c>
      <c r="L11" s="19">
        <v>28</v>
      </c>
      <c r="M11" s="32">
        <f t="shared" si="3"/>
        <v>36.533333332999973</v>
      </c>
      <c r="N11" s="11"/>
      <c r="O11" s="11" t="s">
        <v>37</v>
      </c>
      <c r="P11" s="19">
        <v>67</v>
      </c>
      <c r="Q11" s="32">
        <f t="shared" ref="Q11:Q16" si="6">P11*2</f>
        <v>134</v>
      </c>
      <c r="R11" s="32">
        <f t="shared" si="4"/>
        <v>177.67899999999986</v>
      </c>
      <c r="T11" s="11" t="s">
        <v>101</v>
      </c>
      <c r="U11" s="22">
        <v>583.58883333300003</v>
      </c>
      <c r="V11" s="32">
        <f>U30-U29</f>
        <v>36.533333332999973</v>
      </c>
      <c r="W11" s="22">
        <v>10</v>
      </c>
      <c r="X11" s="32">
        <f>U31-U29</f>
        <v>177.67899999999986</v>
      </c>
      <c r="Y11" s="22">
        <v>10</v>
      </c>
      <c r="Z11" s="32">
        <f t="shared" si="5"/>
        <v>177.67899999999986</v>
      </c>
      <c r="AA11" s="21">
        <v>10</v>
      </c>
    </row>
    <row r="12" spans="1:27" x14ac:dyDescent="0.3">
      <c r="A12" s="21">
        <v>11</v>
      </c>
      <c r="B12" s="12" t="s">
        <v>44</v>
      </c>
      <c r="C12" s="11" t="s">
        <v>30</v>
      </c>
      <c r="D12" s="18" t="s">
        <v>55</v>
      </c>
      <c r="F12" s="13">
        <f t="shared" si="0"/>
        <v>54.011188031227867</v>
      </c>
      <c r="G12" s="25">
        <f t="shared" si="1"/>
        <v>51.72078687322562</v>
      </c>
      <c r="H12" s="37">
        <f t="shared" si="2"/>
        <v>4.4283958084712021</v>
      </c>
      <c r="I12" s="24"/>
      <c r="J12" s="11" t="s">
        <v>32</v>
      </c>
      <c r="K12" s="39" t="s">
        <v>172</v>
      </c>
      <c r="L12" s="19">
        <v>28</v>
      </c>
      <c r="M12" s="32">
        <f t="shared" si="3"/>
        <v>31.104666666999947</v>
      </c>
      <c r="N12" s="21"/>
      <c r="O12" s="11" t="s">
        <v>32</v>
      </c>
      <c r="P12" s="19">
        <v>28.833333</v>
      </c>
      <c r="Q12" s="32">
        <f t="shared" si="6"/>
        <v>57.666665999999999</v>
      </c>
      <c r="R12" s="32">
        <f t="shared" si="4"/>
        <v>66.897666667000067</v>
      </c>
      <c r="T12" s="11" t="s">
        <v>102</v>
      </c>
      <c r="U12" s="22">
        <v>617.41106249999996</v>
      </c>
      <c r="V12" s="32">
        <f>U33-U32</f>
        <v>31.104666666999947</v>
      </c>
      <c r="W12" s="22" t="s">
        <v>68</v>
      </c>
      <c r="X12" s="32">
        <f>U38-U32</f>
        <v>227.11231250000014</v>
      </c>
      <c r="Y12" s="22">
        <v>11</v>
      </c>
      <c r="Z12" s="32">
        <f>V12+X30</f>
        <v>66.897666667000067</v>
      </c>
      <c r="AA12" s="21" t="s">
        <v>68</v>
      </c>
    </row>
    <row r="13" spans="1:27" x14ac:dyDescent="0.3">
      <c r="A13" s="21" t="s">
        <v>42</v>
      </c>
      <c r="B13" s="12"/>
      <c r="C13" s="11" t="s">
        <v>30</v>
      </c>
      <c r="D13" s="18" t="s">
        <v>54</v>
      </c>
      <c r="F13" s="13">
        <f t="shared" si="0"/>
        <v>64.012627060679847</v>
      </c>
      <c r="G13" s="25">
        <f t="shared" si="1"/>
        <v>64.137755617545892</v>
      </c>
      <c r="H13" s="37">
        <f t="shared" si="2"/>
        <v>-0.19509344482240362</v>
      </c>
      <c r="I13" s="24"/>
      <c r="J13" s="11" t="s">
        <v>32</v>
      </c>
      <c r="K13" s="39" t="s">
        <v>174</v>
      </c>
      <c r="L13" s="19">
        <v>24.3333333</v>
      </c>
      <c r="M13" s="32">
        <f t="shared" si="3"/>
        <v>22.80800000000022</v>
      </c>
      <c r="N13" s="21"/>
      <c r="O13" s="11" t="s">
        <v>32</v>
      </c>
      <c r="P13" s="19">
        <v>24.33333</v>
      </c>
      <c r="Q13" s="32">
        <f t="shared" si="6"/>
        <v>48.66666</v>
      </c>
      <c r="R13" s="32">
        <f t="shared" si="4"/>
        <v>45.526999999999816</v>
      </c>
      <c r="T13" s="11" t="s">
        <v>103</v>
      </c>
      <c r="U13" s="22">
        <v>760.76266666699996</v>
      </c>
      <c r="V13" s="32">
        <f>U34-U33</f>
        <v>22.80800000000022</v>
      </c>
      <c r="W13" s="22" t="s">
        <v>42</v>
      </c>
      <c r="X13" s="32">
        <f>U41-U39</f>
        <v>136.46000000000004</v>
      </c>
      <c r="Y13" s="22">
        <v>12</v>
      </c>
      <c r="Z13" s="32">
        <f>V13+X31</f>
        <v>45.526999999999816</v>
      </c>
      <c r="AA13" s="21" t="s">
        <v>42</v>
      </c>
    </row>
    <row r="14" spans="1:27" x14ac:dyDescent="0.3">
      <c r="A14" s="21" t="s">
        <v>43</v>
      </c>
      <c r="B14" s="12"/>
      <c r="C14" s="11" t="s">
        <v>29</v>
      </c>
      <c r="D14" s="18" t="s">
        <v>46</v>
      </c>
      <c r="F14" s="13">
        <f t="shared" si="0"/>
        <v>39.279869067103149</v>
      </c>
      <c r="G14" s="25">
        <f t="shared" si="1"/>
        <v>36.621206839625358</v>
      </c>
      <c r="H14" s="37">
        <f t="shared" si="2"/>
        <v>7.2598979032035356</v>
      </c>
      <c r="I14" s="24"/>
      <c r="J14" s="11" t="s">
        <v>37</v>
      </c>
      <c r="K14" s="39" t="s">
        <v>173</v>
      </c>
      <c r="L14" s="19">
        <v>34</v>
      </c>
      <c r="M14" s="32">
        <f t="shared" si="3"/>
        <v>51.934999999999945</v>
      </c>
      <c r="N14" s="21"/>
      <c r="O14" s="11" t="s">
        <v>37</v>
      </c>
      <c r="P14" s="19">
        <v>35</v>
      </c>
      <c r="Q14" s="32">
        <f t="shared" si="6"/>
        <v>70</v>
      </c>
      <c r="R14" s="32">
        <f t="shared" si="4"/>
        <v>114.68764583300026</v>
      </c>
      <c r="T14" s="11" t="s">
        <v>104</v>
      </c>
      <c r="U14" s="22">
        <v>773.601</v>
      </c>
      <c r="V14" s="32">
        <f>U35-U34</f>
        <v>51.934999999999945</v>
      </c>
      <c r="W14" s="22" t="s">
        <v>43</v>
      </c>
      <c r="X14" s="32">
        <f>U44-U42</f>
        <v>143.01172916699988</v>
      </c>
      <c r="Y14" s="22">
        <v>13</v>
      </c>
      <c r="Z14" s="32">
        <f>V14+X32</f>
        <v>114.68764583300026</v>
      </c>
      <c r="AA14" s="21" t="s">
        <v>43</v>
      </c>
    </row>
    <row r="15" spans="1:27" x14ac:dyDescent="0.3">
      <c r="A15" s="21">
        <v>12</v>
      </c>
      <c r="B15" s="12" t="s">
        <v>11</v>
      </c>
      <c r="C15" s="11" t="s">
        <v>29</v>
      </c>
      <c r="D15" s="18" t="s">
        <v>46</v>
      </c>
      <c r="F15" s="13">
        <f t="shared" si="0"/>
        <v>46.244145372621198</v>
      </c>
      <c r="G15" s="25">
        <f t="shared" si="1"/>
        <v>42.210171478821621</v>
      </c>
      <c r="H15" s="37">
        <f t="shared" si="2"/>
        <v>9.5568763463175408</v>
      </c>
      <c r="I15" s="13"/>
      <c r="J15" s="11" t="s">
        <v>37</v>
      </c>
      <c r="K15" s="61" t="s">
        <v>388</v>
      </c>
      <c r="L15" s="19">
        <v>26</v>
      </c>
      <c r="M15" s="32">
        <f t="shared" si="3"/>
        <v>33.733999999999924</v>
      </c>
      <c r="N15" s="58"/>
      <c r="O15" s="11" t="s">
        <v>37</v>
      </c>
      <c r="P15" s="19">
        <v>48</v>
      </c>
      <c r="Q15" s="32">
        <f t="shared" si="6"/>
        <v>96</v>
      </c>
      <c r="R15" s="32">
        <f t="shared" si="4"/>
        <v>136.46000000000004</v>
      </c>
      <c r="T15" s="11" t="s">
        <v>105</v>
      </c>
      <c r="U15" s="22">
        <v>849.81399999999996</v>
      </c>
      <c r="V15" s="32">
        <f>U40-U39</f>
        <v>33.733999999999924</v>
      </c>
      <c r="W15" s="22">
        <v>12</v>
      </c>
      <c r="X15" s="32">
        <f>U47-U45</f>
        <v>147.38566666700035</v>
      </c>
      <c r="Y15" s="22">
        <v>14</v>
      </c>
      <c r="Z15" s="32">
        <f t="shared" ref="Z15:Z27" si="7">X13</f>
        <v>136.46000000000004</v>
      </c>
      <c r="AA15" s="21">
        <v>12</v>
      </c>
    </row>
    <row r="16" spans="1:27" x14ac:dyDescent="0.3">
      <c r="A16" s="21">
        <v>13</v>
      </c>
      <c r="B16" s="12" t="s">
        <v>12</v>
      </c>
      <c r="C16" s="11" t="s">
        <v>30</v>
      </c>
      <c r="D16" s="18" t="s">
        <v>49</v>
      </c>
      <c r="F16" s="13">
        <f t="shared" si="0"/>
        <v>86.650533063893576</v>
      </c>
      <c r="G16" s="25">
        <f t="shared" si="1"/>
        <v>78.31522676661973</v>
      </c>
      <c r="H16" s="41">
        <f t="shared" si="2"/>
        <v>10.643276718221289</v>
      </c>
      <c r="I16" s="13"/>
      <c r="J16" s="11" t="s">
        <v>32</v>
      </c>
      <c r="K16" s="61" t="s">
        <v>387</v>
      </c>
      <c r="L16" s="19">
        <v>46</v>
      </c>
      <c r="M16" s="32">
        <f t="shared" si="3"/>
        <v>31.852083332999882</v>
      </c>
      <c r="N16" s="58"/>
      <c r="O16" s="11" t="s">
        <v>32</v>
      </c>
      <c r="P16" s="19">
        <v>93.333299999999994</v>
      </c>
      <c r="Q16" s="32">
        <f t="shared" si="6"/>
        <v>186.66659999999999</v>
      </c>
      <c r="R16" s="32">
        <f t="shared" si="4"/>
        <v>143.01172916699988</v>
      </c>
      <c r="T16" s="11" t="s">
        <v>106</v>
      </c>
      <c r="U16" s="22">
        <v>1039.946666667</v>
      </c>
      <c r="V16" s="32">
        <f>U43-U42</f>
        <v>31.852083332999882</v>
      </c>
      <c r="W16" s="22">
        <v>13</v>
      </c>
      <c r="X16" s="32">
        <f>U50-U48</f>
        <v>117.03850000000011</v>
      </c>
      <c r="Y16" s="22">
        <v>15</v>
      </c>
      <c r="Z16" s="32">
        <f t="shared" si="7"/>
        <v>143.01172916699988</v>
      </c>
      <c r="AA16" s="21">
        <v>13</v>
      </c>
    </row>
    <row r="17" spans="1:27" x14ac:dyDescent="0.3">
      <c r="A17" s="21">
        <v>14</v>
      </c>
      <c r="B17" s="12" t="s">
        <v>13</v>
      </c>
      <c r="C17" s="11" t="s">
        <v>31</v>
      </c>
      <c r="D17" s="18" t="s">
        <v>50</v>
      </c>
      <c r="F17" s="13">
        <f t="shared" si="0"/>
        <v>51.059124514884061</v>
      </c>
      <c r="G17" s="13">
        <f t="shared" si="1"/>
        <v>53.431247271775668</v>
      </c>
      <c r="H17" s="37">
        <f t="shared" si="2"/>
        <v>-4.4395796055927894</v>
      </c>
      <c r="I17" s="13"/>
      <c r="J17" s="11" t="s">
        <v>37</v>
      </c>
      <c r="K17" s="61" t="s">
        <v>390</v>
      </c>
      <c r="L17" s="19">
        <v>39.25</v>
      </c>
      <c r="M17" s="32">
        <f t="shared" si="3"/>
        <v>46.123000000000047</v>
      </c>
      <c r="N17" s="58"/>
      <c r="O17" s="11" t="s">
        <v>37</v>
      </c>
      <c r="P17" s="19">
        <v>43.75</v>
      </c>
      <c r="Q17" s="32">
        <f>P17*3</f>
        <v>131.25</v>
      </c>
      <c r="R17" s="32">
        <f t="shared" si="4"/>
        <v>147.38566666700035</v>
      </c>
      <c r="T17" s="11" t="s">
        <v>107</v>
      </c>
      <c r="U17" s="22">
        <v>1053.4780000000001</v>
      </c>
      <c r="V17" s="32">
        <f>U46-U45</f>
        <v>46.123000000000047</v>
      </c>
      <c r="W17" s="22">
        <v>14</v>
      </c>
      <c r="X17" s="32">
        <f>U53-U51</f>
        <v>121.79966666600012</v>
      </c>
      <c r="Y17" s="22">
        <v>16</v>
      </c>
      <c r="Z17" s="32">
        <f t="shared" si="7"/>
        <v>147.38566666700035</v>
      </c>
      <c r="AA17" s="21">
        <v>14</v>
      </c>
    </row>
    <row r="18" spans="1:27" x14ac:dyDescent="0.3">
      <c r="A18" s="21">
        <v>15</v>
      </c>
      <c r="B18" s="12" t="s">
        <v>14</v>
      </c>
      <c r="C18" s="11" t="s">
        <v>29</v>
      </c>
      <c r="D18" s="18" t="s">
        <v>50</v>
      </c>
      <c r="F18" s="13">
        <f t="shared" si="0"/>
        <v>47.148312876204315</v>
      </c>
      <c r="G18" s="13">
        <f t="shared" si="1"/>
        <v>44.088056494230486</v>
      </c>
      <c r="H18" s="37">
        <f t="shared" si="2"/>
        <v>6.9412367550706273</v>
      </c>
      <c r="I18" s="13"/>
      <c r="J18" s="11" t="s">
        <v>37</v>
      </c>
      <c r="K18" s="11" t="s">
        <v>58</v>
      </c>
      <c r="L18" s="19">
        <v>25</v>
      </c>
      <c r="M18" s="32">
        <f t="shared" si="3"/>
        <v>31.814499999999953</v>
      </c>
      <c r="N18" s="58"/>
      <c r="O18" s="11" t="s">
        <v>37</v>
      </c>
      <c r="P18" s="19">
        <v>43</v>
      </c>
      <c r="Q18" s="32">
        <f>P18*2</f>
        <v>86</v>
      </c>
      <c r="R18" s="32">
        <f t="shared" si="4"/>
        <v>117.03850000000011</v>
      </c>
      <c r="T18" s="11" t="s">
        <v>108</v>
      </c>
      <c r="U18" s="22">
        <v>1102.7683333330001</v>
      </c>
      <c r="V18" s="32">
        <f>U49-U48</f>
        <v>31.814499999999953</v>
      </c>
      <c r="W18" s="22">
        <v>15</v>
      </c>
      <c r="X18" s="32">
        <f>U56-U54</f>
        <v>180.20566666700006</v>
      </c>
      <c r="Y18" s="22">
        <v>17</v>
      </c>
      <c r="Z18" s="32">
        <f t="shared" si="7"/>
        <v>117.03850000000011</v>
      </c>
      <c r="AA18" s="21">
        <v>15</v>
      </c>
    </row>
    <row r="19" spans="1:27" x14ac:dyDescent="0.3">
      <c r="A19" s="21">
        <v>16</v>
      </c>
      <c r="B19" s="12" t="s">
        <v>15</v>
      </c>
      <c r="C19" s="11" t="s">
        <v>31</v>
      </c>
      <c r="D19" s="22" t="s">
        <v>47</v>
      </c>
      <c r="F19" s="13">
        <f t="shared" si="0"/>
        <v>72.081363073628893</v>
      </c>
      <c r="G19" s="25">
        <f t="shared" si="1"/>
        <v>69.704525737999788</v>
      </c>
      <c r="H19" s="37">
        <f t="shared" si="2"/>
        <v>3.4098751988687011</v>
      </c>
      <c r="I19" s="13"/>
      <c r="J19" s="11" t="s">
        <v>37</v>
      </c>
      <c r="K19" s="61" t="s">
        <v>391</v>
      </c>
      <c r="L19" s="19">
        <v>36.5</v>
      </c>
      <c r="M19" s="32">
        <f t="shared" si="3"/>
        <v>30.382333333000133</v>
      </c>
      <c r="N19" s="58"/>
      <c r="O19" s="11" t="s">
        <v>37</v>
      </c>
      <c r="P19" s="19">
        <v>47.166600000000003</v>
      </c>
      <c r="Q19" s="32">
        <f>P19*3</f>
        <v>141.49979999999999</v>
      </c>
      <c r="R19" s="32">
        <f t="shared" si="4"/>
        <v>121.79966666600012</v>
      </c>
      <c r="T19" s="11" t="s">
        <v>109</v>
      </c>
      <c r="U19" s="22">
        <v>1277.1893333329999</v>
      </c>
      <c r="V19" s="32">
        <f>U52-U51</f>
        <v>30.382333333000133</v>
      </c>
      <c r="W19" s="22">
        <v>16</v>
      </c>
      <c r="X19" s="32">
        <f>U59-U57</f>
        <v>47.803333333999944</v>
      </c>
      <c r="Y19" s="22">
        <v>18</v>
      </c>
      <c r="Z19" s="32">
        <f t="shared" si="7"/>
        <v>121.79966666600012</v>
      </c>
      <c r="AA19" s="21">
        <v>16</v>
      </c>
    </row>
    <row r="20" spans="1:27" x14ac:dyDescent="0.3">
      <c r="A20" s="21">
        <v>17</v>
      </c>
      <c r="B20" s="12" t="s">
        <v>16</v>
      </c>
      <c r="C20" s="11" t="s">
        <v>33</v>
      </c>
      <c r="D20" s="11" t="s">
        <v>50</v>
      </c>
      <c r="F20" s="13">
        <f t="shared" si="0"/>
        <v>61.970919623013174</v>
      </c>
      <c r="G20" s="25">
        <f t="shared" si="1"/>
        <v>65.258769146983411</v>
      </c>
      <c r="H20" s="37">
        <f t="shared" si="2"/>
        <v>-5.0381727497264919</v>
      </c>
      <c r="I20" s="13"/>
      <c r="J20" s="11" t="s">
        <v>32</v>
      </c>
      <c r="K20" s="11" t="s">
        <v>59</v>
      </c>
      <c r="L20" s="19">
        <v>56</v>
      </c>
      <c r="M20" s="32">
        <f t="shared" si="3"/>
        <v>54.218979167000271</v>
      </c>
      <c r="N20" s="58"/>
      <c r="O20" s="11" t="s">
        <v>32</v>
      </c>
      <c r="P20" s="19">
        <v>49</v>
      </c>
      <c r="Q20" s="32">
        <f>P20*4</f>
        <v>196</v>
      </c>
      <c r="R20" s="32">
        <f t="shared" si="4"/>
        <v>180.20566666700006</v>
      </c>
      <c r="T20" s="11" t="s">
        <v>110</v>
      </c>
      <c r="U20" s="22">
        <v>1277.6201666669999</v>
      </c>
      <c r="V20" s="32">
        <f>U55-U54</f>
        <v>54.218979167000271</v>
      </c>
      <c r="W20" s="22">
        <v>17</v>
      </c>
      <c r="X20" s="32">
        <f>U62-U60</f>
        <v>77.302000000000135</v>
      </c>
      <c r="Y20" s="22">
        <v>19</v>
      </c>
      <c r="Z20" s="32">
        <f t="shared" si="7"/>
        <v>180.20566666700006</v>
      </c>
      <c r="AA20" s="21">
        <v>17</v>
      </c>
    </row>
    <row r="21" spans="1:27" x14ac:dyDescent="0.3">
      <c r="A21" s="21">
        <v>18</v>
      </c>
      <c r="B21" s="12" t="s">
        <v>24</v>
      </c>
      <c r="C21" s="11" t="s">
        <v>28</v>
      </c>
      <c r="D21" s="18" t="s">
        <v>51</v>
      </c>
      <c r="F21" s="13">
        <f t="shared" si="0"/>
        <v>97.655938341163932</v>
      </c>
      <c r="G21" s="25">
        <f t="shared" si="1"/>
        <v>94.135694859575651</v>
      </c>
      <c r="H21" s="37">
        <f t="shared" si="2"/>
        <v>3.7395416126045578</v>
      </c>
      <c r="I21" s="13"/>
      <c r="J21" s="11" t="s">
        <v>37</v>
      </c>
      <c r="K21" s="11" t="s">
        <v>60</v>
      </c>
      <c r="L21" s="19">
        <v>34</v>
      </c>
      <c r="M21" s="32">
        <f t="shared" si="3"/>
        <v>20.889666666999801</v>
      </c>
      <c r="N21" s="58"/>
      <c r="O21" s="11" t="s">
        <v>37</v>
      </c>
      <c r="P21" s="19">
        <v>18.75</v>
      </c>
      <c r="Q21" s="32">
        <f>P21*4</f>
        <v>75</v>
      </c>
      <c r="R21" s="32">
        <f t="shared" si="4"/>
        <v>47.803333333999944</v>
      </c>
      <c r="T21" s="11" t="s">
        <v>111</v>
      </c>
      <c r="U21" s="22">
        <v>1335.8175000000001</v>
      </c>
      <c r="V21" s="32">
        <f>U58-U57</f>
        <v>20.889666666999801</v>
      </c>
      <c r="W21" s="22">
        <v>18</v>
      </c>
      <c r="X21" s="32">
        <f>U65-U63</f>
        <v>211.72266666700034</v>
      </c>
      <c r="Y21" s="22">
        <v>20</v>
      </c>
      <c r="Z21" s="32">
        <f t="shared" si="7"/>
        <v>47.803333333999944</v>
      </c>
      <c r="AA21" s="21">
        <v>18</v>
      </c>
    </row>
    <row r="22" spans="1:27" x14ac:dyDescent="0.3">
      <c r="A22" s="21">
        <v>19</v>
      </c>
      <c r="B22" s="12" t="s">
        <v>17</v>
      </c>
      <c r="C22" s="11" t="s">
        <v>30</v>
      </c>
      <c r="D22" s="18" t="s">
        <v>49</v>
      </c>
      <c r="F22" s="13">
        <f t="shared" si="0"/>
        <v>74.230199883014791</v>
      </c>
      <c r="G22" s="13">
        <f t="shared" si="1"/>
        <v>67.009960932446646</v>
      </c>
      <c r="H22" s="41">
        <f t="shared" si="2"/>
        <v>10.774874138259735</v>
      </c>
      <c r="I22" s="13"/>
      <c r="J22" s="11" t="s">
        <v>32</v>
      </c>
      <c r="K22" s="11" t="s">
        <v>61</v>
      </c>
      <c r="L22" s="19">
        <v>38.333300000000001</v>
      </c>
      <c r="M22" s="32">
        <f t="shared" si="3"/>
        <v>30.984666667000056</v>
      </c>
      <c r="N22" s="58"/>
      <c r="O22" s="11" t="s">
        <v>32</v>
      </c>
      <c r="P22" s="19">
        <v>43.166699999999999</v>
      </c>
      <c r="Q22" s="32">
        <f>P22*2</f>
        <v>86.333399999999997</v>
      </c>
      <c r="R22" s="32">
        <f t="shared" si="4"/>
        <v>77.302000000000135</v>
      </c>
      <c r="T22" s="11" t="s">
        <v>112</v>
      </c>
      <c r="U22" s="22">
        <v>1494.506666667</v>
      </c>
      <c r="V22" s="32">
        <f>U61-U60</f>
        <v>30.984666667000056</v>
      </c>
      <c r="W22" s="22">
        <v>19</v>
      </c>
      <c r="X22" s="32">
        <f>U68-U66</f>
        <v>198.154</v>
      </c>
      <c r="Y22" s="22">
        <v>21</v>
      </c>
      <c r="Z22" s="32">
        <f t="shared" si="7"/>
        <v>77.302000000000135</v>
      </c>
      <c r="AA22" s="21">
        <v>19</v>
      </c>
    </row>
    <row r="23" spans="1:27" x14ac:dyDescent="0.3">
      <c r="A23" s="21">
        <v>20</v>
      </c>
      <c r="B23" s="12" t="s">
        <v>18</v>
      </c>
      <c r="C23" s="11" t="s">
        <v>29</v>
      </c>
      <c r="D23" s="18" t="s">
        <v>48</v>
      </c>
      <c r="F23" s="13">
        <f t="shared" si="0"/>
        <v>48.119177359817009</v>
      </c>
      <c r="G23" s="13">
        <f t="shared" si="1"/>
        <v>47.184366970553882</v>
      </c>
      <c r="H23" s="37">
        <f t="shared" si="2"/>
        <v>1.9811866710991581</v>
      </c>
      <c r="I23" s="13"/>
      <c r="J23" s="11" t="s">
        <v>37</v>
      </c>
      <c r="K23" s="11" t="s">
        <v>62</v>
      </c>
      <c r="L23" s="19">
        <v>36.5</v>
      </c>
      <c r="M23" s="32">
        <f t="shared" si="3"/>
        <v>45.512000000000171</v>
      </c>
      <c r="N23" s="58"/>
      <c r="O23" s="11" t="s">
        <v>37</v>
      </c>
      <c r="P23" s="19">
        <v>83.25</v>
      </c>
      <c r="Q23" s="32">
        <f>P23*2</f>
        <v>166.5</v>
      </c>
      <c r="R23" s="32">
        <f t="shared" si="4"/>
        <v>211.72266666700034</v>
      </c>
      <c r="T23" s="11" t="s">
        <v>113</v>
      </c>
      <c r="U23" s="22">
        <v>1504.899666667</v>
      </c>
      <c r="V23" s="32">
        <f>U64-U63</f>
        <v>45.512000000000171</v>
      </c>
      <c r="W23" s="22">
        <v>20</v>
      </c>
      <c r="X23" s="32">
        <f>U71-U69</f>
        <v>79.168916666999849</v>
      </c>
      <c r="Y23" s="22">
        <v>22</v>
      </c>
      <c r="Z23" s="32">
        <f t="shared" si="7"/>
        <v>211.72266666700034</v>
      </c>
      <c r="AA23" s="21">
        <v>20</v>
      </c>
    </row>
    <row r="24" spans="1:27" x14ac:dyDescent="0.3">
      <c r="A24" s="21">
        <v>21</v>
      </c>
      <c r="B24" s="12" t="s">
        <v>19</v>
      </c>
      <c r="C24" s="11" t="s">
        <v>28</v>
      </c>
      <c r="D24" s="18" t="s">
        <v>52</v>
      </c>
      <c r="F24" s="13">
        <f t="shared" si="0"/>
        <v>35.157865710740182</v>
      </c>
      <c r="G24" s="13">
        <f t="shared" si="1"/>
        <v>37.546554699879891</v>
      </c>
      <c r="H24" s="37">
        <f t="shared" si="2"/>
        <v>-6.361939219811692</v>
      </c>
      <c r="I24" s="13"/>
      <c r="J24" s="11" t="s">
        <v>37</v>
      </c>
      <c r="K24" s="11" t="s">
        <v>60</v>
      </c>
      <c r="L24" s="19">
        <v>34</v>
      </c>
      <c r="M24" s="32">
        <f t="shared" si="3"/>
        <v>58.024000000000342</v>
      </c>
      <c r="N24" s="58"/>
      <c r="O24" s="11" t="s">
        <v>37</v>
      </c>
      <c r="P24" s="19">
        <v>31</v>
      </c>
      <c r="Q24" s="32">
        <f>P24*4</f>
        <v>124</v>
      </c>
      <c r="R24" s="32">
        <f t="shared" si="4"/>
        <v>198.154</v>
      </c>
      <c r="T24" s="11" t="s">
        <v>114</v>
      </c>
      <c r="U24" s="22">
        <v>1548.794666667</v>
      </c>
      <c r="V24" s="32">
        <f>U67-U66</f>
        <v>58.024000000000342</v>
      </c>
      <c r="W24" s="22">
        <v>21</v>
      </c>
      <c r="X24" s="32">
        <f>U74-U72</f>
        <v>150.83199999999988</v>
      </c>
      <c r="Y24" s="22">
        <v>23</v>
      </c>
      <c r="Z24" s="32">
        <f t="shared" si="7"/>
        <v>198.154</v>
      </c>
      <c r="AA24" s="21">
        <v>21</v>
      </c>
    </row>
    <row r="25" spans="1:27" x14ac:dyDescent="0.3">
      <c r="A25" s="21">
        <v>22</v>
      </c>
      <c r="B25" s="12" t="s">
        <v>20</v>
      </c>
      <c r="C25" s="11" t="s">
        <v>29</v>
      </c>
      <c r="D25" s="18" t="s">
        <v>53</v>
      </c>
      <c r="F25" s="13">
        <f t="shared" si="0"/>
        <v>99.104909624202051</v>
      </c>
      <c r="G25" s="13">
        <f t="shared" si="1"/>
        <v>97.007769252465607</v>
      </c>
      <c r="H25" s="37">
        <f t="shared" si="2"/>
        <v>2.1618272308464013</v>
      </c>
      <c r="I25" s="13"/>
      <c r="J25" s="11" t="s">
        <v>37</v>
      </c>
      <c r="K25" s="11" t="s">
        <v>63</v>
      </c>
      <c r="L25" s="19">
        <v>35</v>
      </c>
      <c r="M25" s="32">
        <f t="shared" si="3"/>
        <v>21.189666666999983</v>
      </c>
      <c r="N25" s="58"/>
      <c r="O25" s="11" t="s">
        <v>37</v>
      </c>
      <c r="P25" s="19">
        <v>64</v>
      </c>
      <c r="Q25" s="32">
        <f>P25*2</f>
        <v>128</v>
      </c>
      <c r="R25" s="32">
        <f t="shared" si="4"/>
        <v>79.168916666999849</v>
      </c>
      <c r="T25" s="11" t="s">
        <v>115</v>
      </c>
      <c r="U25" s="22">
        <v>1641.4368750000001</v>
      </c>
      <c r="V25" s="32">
        <f>U70-U69</f>
        <v>21.189666666999983</v>
      </c>
      <c r="W25" s="22">
        <v>22</v>
      </c>
      <c r="X25" s="32">
        <f>U77-U75</f>
        <v>238.25599999999986</v>
      </c>
      <c r="Y25" s="22">
        <v>24</v>
      </c>
      <c r="Z25" s="32">
        <f t="shared" si="7"/>
        <v>79.168916666999849</v>
      </c>
      <c r="AA25" s="21">
        <v>22</v>
      </c>
    </row>
    <row r="26" spans="1:27" x14ac:dyDescent="0.3">
      <c r="A26" s="21">
        <v>23</v>
      </c>
      <c r="B26" s="12" t="s">
        <v>25</v>
      </c>
      <c r="C26" s="11" t="s">
        <v>31</v>
      </c>
      <c r="D26" s="18" t="s">
        <v>45</v>
      </c>
      <c r="F26" s="13">
        <f t="shared" si="0"/>
        <v>41.097391685541332</v>
      </c>
      <c r="G26" s="13">
        <f t="shared" si="1"/>
        <v>37.989246313779596</v>
      </c>
      <c r="H26" s="37">
        <f t="shared" si="2"/>
        <v>8.1816452637396466</v>
      </c>
      <c r="I26" s="13"/>
      <c r="J26" s="11" t="s">
        <v>37</v>
      </c>
      <c r="K26" s="11" t="s">
        <v>64</v>
      </c>
      <c r="L26" s="19">
        <v>37.5</v>
      </c>
      <c r="M26" s="32">
        <f t="shared" si="3"/>
        <v>54.747999999999593</v>
      </c>
      <c r="N26" s="58"/>
      <c r="O26" s="11" t="s">
        <v>37</v>
      </c>
      <c r="P26" s="19">
        <v>31.833300000000001</v>
      </c>
      <c r="Q26" s="32">
        <f>P26*3</f>
        <v>95.499899999999997</v>
      </c>
      <c r="R26" s="32">
        <f t="shared" si="4"/>
        <v>150.83199999999988</v>
      </c>
      <c r="T26" s="11" t="s">
        <v>116</v>
      </c>
      <c r="U26" s="22">
        <v>1652.6233333329999</v>
      </c>
      <c r="V26" s="32">
        <f>U73-U72</f>
        <v>54.747999999999593</v>
      </c>
      <c r="W26" s="22">
        <v>23</v>
      </c>
      <c r="X26" s="2">
        <f>SUM(X2:X25)</f>
        <v>3972.9860416690008</v>
      </c>
      <c r="Z26" s="32">
        <f t="shared" si="7"/>
        <v>150.83199999999988</v>
      </c>
      <c r="AA26" s="21">
        <v>23</v>
      </c>
    </row>
    <row r="27" spans="1:27" x14ac:dyDescent="0.3">
      <c r="A27" s="21">
        <v>24</v>
      </c>
      <c r="B27" s="12" t="s">
        <v>21</v>
      </c>
      <c r="C27" s="11" t="s">
        <v>31</v>
      </c>
      <c r="D27" s="18" t="s">
        <v>50</v>
      </c>
      <c r="F27" s="13">
        <f t="shared" si="0"/>
        <v>47.161297459557204</v>
      </c>
      <c r="G27" s="13">
        <f t="shared" si="1"/>
        <v>46.084883486669831</v>
      </c>
      <c r="H27" s="37">
        <f t="shared" si="2"/>
        <v>2.3357202871061364</v>
      </c>
      <c r="I27" s="13"/>
      <c r="J27" s="11" t="s">
        <v>37</v>
      </c>
      <c r="K27" s="11" t="s">
        <v>65</v>
      </c>
      <c r="L27" s="19">
        <v>90</v>
      </c>
      <c r="M27" s="32">
        <f t="shared" si="3"/>
        <v>114.50066666700013</v>
      </c>
      <c r="N27" s="58"/>
      <c r="O27" s="11" t="s">
        <v>37</v>
      </c>
      <c r="P27" s="19">
        <v>61</v>
      </c>
      <c r="Q27" s="32">
        <f>P27*3</f>
        <v>183</v>
      </c>
      <c r="R27" s="32">
        <f t="shared" si="4"/>
        <v>238.25599999999986</v>
      </c>
      <c r="T27" s="11" t="s">
        <v>117</v>
      </c>
      <c r="U27" s="22">
        <v>1695.0933333329999</v>
      </c>
      <c r="V27" s="32">
        <f>U76-U75</f>
        <v>114.50066666700013</v>
      </c>
      <c r="W27" s="22">
        <v>24</v>
      </c>
      <c r="X27" s="32">
        <f t="shared" ref="X27:X32" si="8">U33-U32</f>
        <v>31.104666666999947</v>
      </c>
      <c r="Y27" s="22" t="s">
        <v>68</v>
      </c>
      <c r="Z27" s="32">
        <f t="shared" si="7"/>
        <v>238.25599999999986</v>
      </c>
      <c r="AA27" s="21">
        <v>24</v>
      </c>
    </row>
    <row r="28" spans="1:27" x14ac:dyDescent="0.3">
      <c r="T28" s="11" t="s">
        <v>118</v>
      </c>
      <c r="U28" s="22">
        <v>1799.856958333</v>
      </c>
      <c r="V28" s="32"/>
      <c r="X28" s="32">
        <f t="shared" si="8"/>
        <v>22.80800000000022</v>
      </c>
      <c r="Y28" s="22" t="s">
        <v>42</v>
      </c>
      <c r="Z28" s="21"/>
    </row>
    <row r="29" spans="1:27" x14ac:dyDescent="0.3">
      <c r="T29" s="11" t="s">
        <v>119</v>
      </c>
      <c r="U29" s="22">
        <v>1811.7826666670001</v>
      </c>
      <c r="V29" s="32"/>
      <c r="X29" s="32">
        <f t="shared" si="8"/>
        <v>51.934999999999945</v>
      </c>
      <c r="Y29" s="22" t="s">
        <v>43</v>
      </c>
      <c r="Z29" s="21"/>
    </row>
    <row r="30" spans="1:27" x14ac:dyDescent="0.3">
      <c r="T30" s="11" t="s">
        <v>120</v>
      </c>
      <c r="U30" s="22">
        <v>1848.316</v>
      </c>
      <c r="V30" s="32"/>
      <c r="X30" s="32">
        <f t="shared" si="8"/>
        <v>35.79300000000012</v>
      </c>
      <c r="Y30" s="22" t="s">
        <v>69</v>
      </c>
      <c r="Z30" s="21"/>
    </row>
    <row r="31" spans="1:27" x14ac:dyDescent="0.3">
      <c r="T31" s="11" t="s">
        <v>121</v>
      </c>
      <c r="U31" s="22">
        <v>1989.4616666669999</v>
      </c>
      <c r="V31" s="32"/>
      <c r="X31" s="32">
        <f t="shared" si="8"/>
        <v>22.718999999999596</v>
      </c>
      <c r="Y31" s="22" t="s">
        <v>70</v>
      </c>
      <c r="Z31" s="21"/>
    </row>
    <row r="32" spans="1:27" x14ac:dyDescent="0.3">
      <c r="T32" s="11" t="s">
        <v>122</v>
      </c>
      <c r="U32" s="22">
        <v>2000.119333333</v>
      </c>
      <c r="X32" s="32">
        <f t="shared" si="8"/>
        <v>62.752645833000315</v>
      </c>
      <c r="Y32" s="22" t="s">
        <v>71</v>
      </c>
      <c r="Z32" s="21"/>
    </row>
    <row r="33" spans="20:26" x14ac:dyDescent="0.3">
      <c r="T33" s="11" t="s">
        <v>123</v>
      </c>
      <c r="U33" s="22">
        <v>2031.2239999999999</v>
      </c>
      <c r="X33" s="32"/>
      <c r="Z33" s="21"/>
    </row>
    <row r="34" spans="20:26" x14ac:dyDescent="0.3">
      <c r="T34" s="11" t="s">
        <v>124</v>
      </c>
      <c r="U34" s="22">
        <v>2054.0320000000002</v>
      </c>
      <c r="X34" s="22"/>
      <c r="Z34" s="21"/>
    </row>
    <row r="35" spans="20:26" x14ac:dyDescent="0.3">
      <c r="T35" s="11" t="s">
        <v>125</v>
      </c>
      <c r="U35" s="22">
        <v>2105.9670000000001</v>
      </c>
      <c r="X35" s="22"/>
      <c r="Z35" s="21"/>
    </row>
    <row r="36" spans="20:26" x14ac:dyDescent="0.3">
      <c r="T36" s="11" t="s">
        <v>126</v>
      </c>
      <c r="U36" s="22">
        <v>2141.7600000000002</v>
      </c>
      <c r="X36" s="22"/>
      <c r="Z36" s="21"/>
    </row>
    <row r="37" spans="20:26" x14ac:dyDescent="0.3">
      <c r="T37" s="11" t="s">
        <v>127</v>
      </c>
      <c r="U37" s="22">
        <v>2164.4789999999998</v>
      </c>
      <c r="X37" s="22"/>
      <c r="Z37" s="21"/>
    </row>
    <row r="38" spans="20:26" x14ac:dyDescent="0.3">
      <c r="T38" s="11" t="s">
        <v>128</v>
      </c>
      <c r="U38" s="22">
        <v>2227.2316458330001</v>
      </c>
      <c r="X38" s="22"/>
      <c r="Z38" s="21"/>
    </row>
    <row r="39" spans="20:26" x14ac:dyDescent="0.3">
      <c r="T39" s="11" t="s">
        <v>129</v>
      </c>
      <c r="U39" s="22">
        <v>2240.596</v>
      </c>
      <c r="V39" s="32"/>
      <c r="X39" s="22"/>
      <c r="Z39" s="21"/>
    </row>
    <row r="40" spans="20:26" x14ac:dyDescent="0.3">
      <c r="T40" s="11" t="s">
        <v>130</v>
      </c>
      <c r="U40" s="22">
        <v>2274.33</v>
      </c>
      <c r="V40" s="32"/>
      <c r="X40" s="22"/>
      <c r="Z40" s="21"/>
    </row>
    <row r="41" spans="20:26" x14ac:dyDescent="0.3">
      <c r="T41" s="11" t="s">
        <v>131</v>
      </c>
      <c r="U41" s="22">
        <v>2377.056</v>
      </c>
      <c r="V41" s="32"/>
      <c r="X41" s="22"/>
      <c r="Z41" s="21"/>
    </row>
    <row r="42" spans="20:26" x14ac:dyDescent="0.3">
      <c r="T42" s="11" t="s">
        <v>132</v>
      </c>
      <c r="U42" s="22">
        <v>2393.5612500000002</v>
      </c>
      <c r="V42" s="32"/>
      <c r="X42" s="22"/>
      <c r="Z42" s="21"/>
    </row>
    <row r="43" spans="20:26" x14ac:dyDescent="0.3">
      <c r="T43" s="11" t="s">
        <v>133</v>
      </c>
      <c r="U43" s="22">
        <v>2425.4133333330001</v>
      </c>
      <c r="V43" s="32"/>
      <c r="X43" s="22"/>
      <c r="Z43" s="21"/>
    </row>
    <row r="44" spans="20:26" x14ac:dyDescent="0.3">
      <c r="T44" s="11" t="s">
        <v>134</v>
      </c>
      <c r="U44" s="22">
        <v>2536.5729791670001</v>
      </c>
      <c r="V44" s="32"/>
      <c r="X44" s="22"/>
      <c r="Z44" s="21"/>
    </row>
    <row r="45" spans="20:26" x14ac:dyDescent="0.3">
      <c r="T45" s="11" t="s">
        <v>135</v>
      </c>
      <c r="U45" s="22">
        <v>2546.1823333329999</v>
      </c>
      <c r="V45" s="32"/>
      <c r="X45" s="22"/>
      <c r="Z45" s="21"/>
    </row>
    <row r="46" spans="20:26" x14ac:dyDescent="0.3">
      <c r="T46" s="11" t="s">
        <v>136</v>
      </c>
      <c r="U46" s="22">
        <v>2592.3053333329999</v>
      </c>
      <c r="V46" s="32"/>
      <c r="X46" s="22"/>
      <c r="Z46" s="21"/>
    </row>
    <row r="47" spans="20:26" x14ac:dyDescent="0.3">
      <c r="T47" s="11" t="s">
        <v>137</v>
      </c>
      <c r="U47" s="22">
        <v>2693.5680000000002</v>
      </c>
      <c r="V47" s="32"/>
      <c r="X47" s="22"/>
      <c r="Z47" s="21"/>
    </row>
    <row r="48" spans="20:26" x14ac:dyDescent="0.3">
      <c r="T48" s="11" t="s">
        <v>138</v>
      </c>
      <c r="U48" s="22">
        <v>2698.1134999999999</v>
      </c>
      <c r="V48" s="32"/>
      <c r="X48" s="22"/>
      <c r="Z48" s="21"/>
    </row>
    <row r="49" spans="20:26" x14ac:dyDescent="0.3">
      <c r="T49" s="11" t="s">
        <v>139</v>
      </c>
      <c r="U49" s="22">
        <v>2729.9279999999999</v>
      </c>
      <c r="V49" s="32"/>
      <c r="X49" s="22"/>
      <c r="Z49" s="21"/>
    </row>
    <row r="50" spans="20:26" x14ac:dyDescent="0.3">
      <c r="T50" s="11" t="s">
        <v>140</v>
      </c>
      <c r="U50" s="22">
        <v>2815.152</v>
      </c>
      <c r="V50" s="32"/>
      <c r="X50" s="22"/>
      <c r="Z50" s="21"/>
    </row>
    <row r="51" spans="20:26" x14ac:dyDescent="0.3">
      <c r="T51" s="11" t="s">
        <v>141</v>
      </c>
      <c r="U51" s="22">
        <v>2828.1936666669999</v>
      </c>
      <c r="V51" s="32"/>
      <c r="X51" s="22"/>
      <c r="Z51" s="21"/>
    </row>
    <row r="52" spans="20:26" x14ac:dyDescent="0.3">
      <c r="T52" s="11" t="s">
        <v>142</v>
      </c>
      <c r="U52" s="22">
        <v>2858.576</v>
      </c>
      <c r="V52" s="32"/>
      <c r="X52" s="22"/>
      <c r="Z52" s="21"/>
    </row>
    <row r="53" spans="20:26" x14ac:dyDescent="0.3">
      <c r="T53" s="11" t="s">
        <v>143</v>
      </c>
      <c r="U53" s="22">
        <v>2949.993333333</v>
      </c>
      <c r="V53" s="32"/>
      <c r="X53" s="22"/>
      <c r="Z53" s="21"/>
    </row>
    <row r="54" spans="20:26" x14ac:dyDescent="0.3">
      <c r="T54" s="11" t="s">
        <v>144</v>
      </c>
      <c r="U54" s="22">
        <v>2962.7809999999999</v>
      </c>
      <c r="V54" s="32"/>
      <c r="X54" s="22"/>
      <c r="Z54" s="21"/>
    </row>
    <row r="55" spans="20:26" x14ac:dyDescent="0.3">
      <c r="T55" s="11" t="s">
        <v>145</v>
      </c>
      <c r="U55" s="22">
        <v>3016.9999791670002</v>
      </c>
      <c r="V55" s="32"/>
      <c r="X55" s="22"/>
      <c r="Z55" s="21"/>
    </row>
    <row r="56" spans="20:26" x14ac:dyDescent="0.3">
      <c r="T56" s="11" t="s">
        <v>146</v>
      </c>
      <c r="U56" s="22">
        <v>3142.986666667</v>
      </c>
      <c r="V56" s="32"/>
      <c r="X56" s="22"/>
      <c r="Z56" s="21"/>
    </row>
    <row r="57" spans="20:26" x14ac:dyDescent="0.3">
      <c r="T57" s="11" t="s">
        <v>147</v>
      </c>
      <c r="U57" s="22">
        <v>3145.5233333330002</v>
      </c>
      <c r="V57" s="32"/>
      <c r="X57" s="22"/>
      <c r="Z57" s="21"/>
    </row>
    <row r="58" spans="20:26" x14ac:dyDescent="0.3">
      <c r="T58" s="11" t="s">
        <v>148</v>
      </c>
      <c r="U58" s="22">
        <v>3166.413</v>
      </c>
      <c r="V58" s="32"/>
      <c r="X58" s="22"/>
      <c r="Z58" s="21"/>
    </row>
    <row r="59" spans="20:26" x14ac:dyDescent="0.3">
      <c r="T59" s="11" t="s">
        <v>149</v>
      </c>
      <c r="U59" s="22">
        <v>3193.3266666670002</v>
      </c>
      <c r="V59" s="32"/>
      <c r="X59" s="22"/>
      <c r="Z59" s="21"/>
    </row>
    <row r="60" spans="20:26" x14ac:dyDescent="0.3">
      <c r="T60" s="11" t="s">
        <v>150</v>
      </c>
      <c r="U60" s="22">
        <v>3193.7139999999999</v>
      </c>
      <c r="V60" s="32"/>
      <c r="X60" s="22"/>
      <c r="Z60" s="21"/>
    </row>
    <row r="61" spans="20:26" x14ac:dyDescent="0.3">
      <c r="T61" s="11" t="s">
        <v>151</v>
      </c>
      <c r="U61" s="22">
        <v>3224.698666667</v>
      </c>
      <c r="V61" s="32"/>
      <c r="X61" s="22"/>
      <c r="Z61" s="21"/>
    </row>
    <row r="62" spans="20:26" x14ac:dyDescent="0.3">
      <c r="T62" s="11" t="s">
        <v>152</v>
      </c>
      <c r="U62" s="22">
        <v>3271.0160000000001</v>
      </c>
      <c r="V62" s="32"/>
      <c r="X62" s="22"/>
      <c r="Z62" s="21"/>
    </row>
    <row r="63" spans="20:26" x14ac:dyDescent="0.3">
      <c r="T63" s="11" t="s">
        <v>153</v>
      </c>
      <c r="U63" s="22">
        <v>3286.0479999999998</v>
      </c>
      <c r="V63" s="32"/>
      <c r="X63" s="22"/>
      <c r="Z63" s="21"/>
    </row>
    <row r="64" spans="20:26" x14ac:dyDescent="0.3">
      <c r="T64" s="11" t="s">
        <v>154</v>
      </c>
      <c r="U64" s="22">
        <v>3331.56</v>
      </c>
      <c r="V64" s="32"/>
      <c r="X64" s="22"/>
      <c r="Z64" s="21"/>
    </row>
    <row r="65" spans="20:26" x14ac:dyDescent="0.3">
      <c r="T65" s="11" t="s">
        <v>155</v>
      </c>
      <c r="U65" s="22">
        <v>3497.7706666670001</v>
      </c>
      <c r="V65" s="32"/>
      <c r="X65" s="22"/>
      <c r="Z65" s="21"/>
    </row>
    <row r="66" spans="20:26" x14ac:dyDescent="0.3">
      <c r="T66" s="11" t="s">
        <v>156</v>
      </c>
      <c r="U66" s="22">
        <v>3510.2266666669998</v>
      </c>
      <c r="V66" s="32"/>
      <c r="X66" s="22"/>
      <c r="Z66" s="21"/>
    </row>
    <row r="67" spans="20:26" x14ac:dyDescent="0.3">
      <c r="T67" s="11" t="s">
        <v>157</v>
      </c>
      <c r="U67" s="22">
        <v>3568.2506666670001</v>
      </c>
      <c r="V67" s="32"/>
      <c r="X67" s="22"/>
      <c r="Z67" s="21"/>
    </row>
    <row r="68" spans="20:26" x14ac:dyDescent="0.3">
      <c r="T68" s="11" t="s">
        <v>158</v>
      </c>
      <c r="U68" s="22">
        <v>3708.3806666669998</v>
      </c>
      <c r="V68" s="32"/>
      <c r="X68" s="22"/>
      <c r="Z68" s="21"/>
    </row>
    <row r="69" spans="20:26" x14ac:dyDescent="0.3">
      <c r="T69" s="11" t="s">
        <v>159</v>
      </c>
      <c r="U69" s="22">
        <v>3716.6453333330001</v>
      </c>
      <c r="V69" s="32"/>
      <c r="X69" s="22"/>
      <c r="Z69" s="21"/>
    </row>
    <row r="70" spans="20:26" x14ac:dyDescent="0.3">
      <c r="T70" s="11" t="s">
        <v>160</v>
      </c>
      <c r="U70" s="22">
        <v>3737.835</v>
      </c>
      <c r="V70" s="32"/>
      <c r="X70" s="22"/>
      <c r="Z70" s="21"/>
    </row>
    <row r="71" spans="20:26" x14ac:dyDescent="0.3">
      <c r="T71" s="11" t="s">
        <v>161</v>
      </c>
      <c r="U71" s="22">
        <v>3795.8142499999999</v>
      </c>
      <c r="V71" s="32"/>
      <c r="X71" s="22"/>
      <c r="Z71" s="21"/>
    </row>
    <row r="72" spans="20:26" x14ac:dyDescent="0.3">
      <c r="T72" s="11" t="s">
        <v>162</v>
      </c>
      <c r="U72" s="22">
        <v>3805.1840000000002</v>
      </c>
      <c r="V72" s="32"/>
      <c r="X72" s="22"/>
      <c r="Z72" s="21"/>
    </row>
    <row r="73" spans="20:26" x14ac:dyDescent="0.3">
      <c r="T73" s="11" t="s">
        <v>163</v>
      </c>
      <c r="U73" s="22">
        <v>3859.9319999999998</v>
      </c>
      <c r="V73" s="32"/>
      <c r="X73" s="22"/>
      <c r="Z73" s="21"/>
    </row>
    <row r="74" spans="20:26" x14ac:dyDescent="0.3">
      <c r="T74" s="11" t="s">
        <v>164</v>
      </c>
      <c r="U74" s="22">
        <v>3956.0160000000001</v>
      </c>
      <c r="V74" s="32"/>
      <c r="X74" s="22"/>
      <c r="Z74" s="21"/>
    </row>
    <row r="75" spans="20:26" x14ac:dyDescent="0.3">
      <c r="T75" s="11" t="s">
        <v>165</v>
      </c>
      <c r="U75" s="22">
        <v>3956.0160000000001</v>
      </c>
      <c r="V75" s="32"/>
      <c r="X75" s="22"/>
      <c r="Z75" s="21"/>
    </row>
    <row r="76" spans="20:26" x14ac:dyDescent="0.3">
      <c r="T76" s="11" t="s">
        <v>166</v>
      </c>
      <c r="U76" s="22">
        <v>4070.5166666670002</v>
      </c>
      <c r="V76" s="32"/>
      <c r="X76" s="22"/>
      <c r="Z76" s="21"/>
    </row>
    <row r="77" spans="20:26" x14ac:dyDescent="0.3">
      <c r="T77" s="11" t="s">
        <v>167</v>
      </c>
      <c r="U77" s="22">
        <v>4194.2719999999999</v>
      </c>
      <c r="V77" s="32"/>
      <c r="Z77" s="21"/>
    </row>
    <row r="78" spans="20:26" x14ac:dyDescent="0.3">
      <c r="U78" s="22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3A0511-E115-4E38-A65C-1DF81E6153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109</vt:i4>
      </vt:variant>
      <vt:variant>
        <vt:lpstr>Diagramme</vt:lpstr>
      </vt:variant>
      <vt:variant>
        <vt:i4>2</vt:i4>
      </vt:variant>
      <vt:variant>
        <vt:lpstr>Benannte Bereiche</vt:lpstr>
      </vt:variant>
      <vt:variant>
        <vt:i4>1002</vt:i4>
      </vt:variant>
    </vt:vector>
  </HeadingPairs>
  <TitlesOfParts>
    <vt:vector size="1113" baseType="lpstr">
      <vt:lpstr>keys</vt:lpstr>
      <vt:lpstr>keys2</vt:lpstr>
      <vt:lpstr>Duhan+Foll_1928</vt:lpstr>
      <vt:lpstr>Hüsch+Müller_1933</vt:lpstr>
      <vt:lpstr>Lehmann+Ulanowsky_1941</vt:lpstr>
      <vt:lpstr>Schmitt-Walter+Leitner_1941</vt:lpstr>
      <vt:lpstr>Hotter+Raucheisen_1942</vt:lpstr>
      <vt:lpstr>Rothmüller+Gyr_1944</vt:lpstr>
      <vt:lpstr>Anders+Raucheisen_1945</vt:lpstr>
      <vt:lpstr>Hotter+Schröter_1947</vt:lpstr>
      <vt:lpstr>Fischer-D+Billing_1948</vt:lpstr>
      <vt:lpstr>Fischer-D+Reutter_1952</vt:lpstr>
      <vt:lpstr>Bogtman+Nobel_1954</vt:lpstr>
      <vt:lpstr>Hotter+Moore_1954</vt:lpstr>
      <vt:lpstr>Boyce+Germain_1955</vt:lpstr>
      <vt:lpstr>Fischer-D+Moore_1955</vt:lpstr>
      <vt:lpstr>Rehfuss+Werba_1956</vt:lpstr>
      <vt:lpstr>Greindl+Klust_1957</vt:lpstr>
      <vt:lpstr>Prey+Moore_1959</vt:lpstr>
      <vt:lpstr>Souzay+Baldwin_1962</vt:lpstr>
      <vt:lpstr>Pears+Britten_1963</vt:lpstr>
      <vt:lpstr>Patzak+Demus_1964</vt:lpstr>
      <vt:lpstr>Fischer-D+Demus_1966</vt:lpstr>
      <vt:lpstr>Schey+Nobel_1966b</vt:lpstr>
      <vt:lpstr>Pears+Britten_1970</vt:lpstr>
      <vt:lpstr>Schock+Eröd_1970</vt:lpstr>
      <vt:lpstr>Fischer-D+Moore_1971</vt:lpstr>
      <vt:lpstr>Prey+Sawallisch_1973</vt:lpstr>
      <vt:lpstr>Dermota+Dermota_1976</vt:lpstr>
      <vt:lpstr>Hotter+Parsons_1976</vt:lpstr>
      <vt:lpstr>Souzay+Baldwin_1976</vt:lpstr>
      <vt:lpstr>Fischer-D+Pollini_1978</vt:lpstr>
      <vt:lpstr>Fischer-D+Barenboim_1979</vt:lpstr>
      <vt:lpstr>Fischer-D+Brendel_1979</vt:lpstr>
      <vt:lpstr>Haefliger+Dähler_1980</vt:lpstr>
      <vt:lpstr>Holl+Richter_1980</vt:lpstr>
      <vt:lpstr>Czerwenka+Schneider_1981</vt:lpstr>
      <vt:lpstr>Moll+Garben_1982</vt:lpstr>
      <vt:lpstr>Vickers+Parsons_1983</vt:lpstr>
      <vt:lpstr>Vickers+Schaaf_1983</vt:lpstr>
      <vt:lpstr>Fischer-D+Brendel_1984</vt:lpstr>
      <vt:lpstr>Wilson-Johnson+Norris_1984</vt:lpstr>
      <vt:lpstr>Büchner+Shetler_1985</vt:lpstr>
      <vt:lpstr>Fischer-D+Brendel_1985</vt:lpstr>
      <vt:lpstr>Schreier+Richter_1985</vt:lpstr>
      <vt:lpstr>Lorenz+Shetler_1986</vt:lpstr>
      <vt:lpstr>Ludwig+Levine_1986</vt:lpstr>
      <vt:lpstr>Holl+Maisenberg_1987</vt:lpstr>
      <vt:lpstr>Prey+Deutsch_1987</vt:lpstr>
      <vt:lpstr>Equiluz+Fussi_1988</vt:lpstr>
      <vt:lpstr>Hynninen+Gothóni_1988</vt:lpstr>
      <vt:lpstr>Fassbaender+Reimann_1988</vt:lpstr>
      <vt:lpstr>Bär+Parsons_1988</vt:lpstr>
      <vt:lpstr>Egmond+Immerseel_1989</vt:lpstr>
      <vt:lpstr>Fischer-D+Perahia_1990</vt:lpstr>
      <vt:lpstr>Schmidt+Jansen_1990</vt:lpstr>
      <vt:lpstr>Shirai+Höll_1990</vt:lpstr>
      <vt:lpstr>Schreier+Schiff_1991</vt:lpstr>
      <vt:lpstr>Araiza+Lemaire_1993</vt:lpstr>
      <vt:lpstr>Bästlein+Laux 1994</vt:lpstr>
      <vt:lpstr>Holzmair+Cooper_1994</vt:lpstr>
      <vt:lpstr>Schollum+Johnson_1994</vt:lpstr>
      <vt:lpstr>Fassbaender+Rieger_1995</vt:lpstr>
      <vt:lpstr>Holl+Maisenberg_1995</vt:lpstr>
      <vt:lpstr>Holl+Grubert_1995</vt:lpstr>
      <vt:lpstr>Goerne+Johnson_1996</vt:lpstr>
      <vt:lpstr>Prégardien+Staier_1996</vt:lpstr>
      <vt:lpstr>Bostridge+Drake_1997</vt:lpstr>
      <vt:lpstr>Hampson+Sawallisch_1997</vt:lpstr>
      <vt:lpstr>Kruysen+Blerk_1997</vt:lpstr>
      <vt:lpstr>Price+Dewey_1997</vt:lpstr>
      <vt:lpstr>Price+Dewey_1997_neu</vt:lpstr>
      <vt:lpstr>Quasthoff+Spencer_1998</vt:lpstr>
      <vt:lpstr>Schmidt+Jansen_2000</vt:lpstr>
      <vt:lpstr>Gerhaher+Huber_2001</vt:lpstr>
      <vt:lpstr>Holl+Lutz_2001</vt:lpstr>
      <vt:lpstr>Hoogklimmer+Walliser_2002</vt:lpstr>
      <vt:lpstr>Goerne+Brendel_2003</vt:lpstr>
      <vt:lpstr>Kollo+Pohl_2003</vt:lpstr>
      <vt:lpstr>Schäfer+Schneider_2003</vt:lpstr>
      <vt:lpstr>Stutzmann+Södergren_2003</vt:lpstr>
      <vt:lpstr>Bostridge+Andsnes_2004</vt:lpstr>
      <vt:lpstr>Golser+Delaney_2004</vt:lpstr>
      <vt:lpstr>Quasthoff+Barenboim_2005</vt:lpstr>
      <vt:lpstr>Padmore+Lewis_2008</vt:lpstr>
      <vt:lpstr>Bauer+Immerseel 2009</vt:lpstr>
      <vt:lpstr>Holzmair+Haefliger_2009</vt:lpstr>
      <vt:lpstr>Eröd+Kutrowatz_2010</vt:lpstr>
      <vt:lpstr>Boesch+Martineau_2011</vt:lpstr>
      <vt:lpstr>Furlanetto+Tchetuev_2011</vt:lpstr>
      <vt:lpstr>Finley+Drake_2013</vt:lpstr>
      <vt:lpstr>Kaufmann+Deutsch_2013</vt:lpstr>
      <vt:lpstr>Goerne+Hinterhäuser_2015</vt:lpstr>
      <vt:lpstr>Prégardien+Gees_2015</vt:lpstr>
      <vt:lpstr>Zednik+Vorzellner_2015</vt:lpstr>
      <vt:lpstr>Bankl+Krumpöck_2016</vt:lpstr>
      <vt:lpstr>Boesch+Vignoles_2016</vt:lpstr>
      <vt:lpstr>Skovhus+Vladar_2016</vt:lpstr>
      <vt:lpstr>Hatano+Takahashi_2017</vt:lpstr>
      <vt:lpstr>Padmore+Bezuidenhout_2017</vt:lpstr>
      <vt:lpstr>Mattei+Nilsson_2018</vt:lpstr>
      <vt:lpstr>Bostridge+Ades_2018</vt:lpstr>
      <vt:lpstr>Schwarz+Schornsheim_2018</vt:lpstr>
      <vt:lpstr>DiDonato+N-S_2019</vt:lpstr>
      <vt:lpstr>Lay+Chapman_2019a</vt:lpstr>
      <vt:lpstr>Lay+Chapman_2019b</vt:lpstr>
      <vt:lpstr>Mattei+Nilsson_2019</vt:lpstr>
      <vt:lpstr>Sabata+Poyato_2019</vt:lpstr>
      <vt:lpstr>Zenkl+Breinl_2020</vt:lpstr>
      <vt:lpstr>Diagramm1</vt:lpstr>
      <vt:lpstr>Diagramm2</vt:lpstr>
      <vt:lpstr>'Anders+Raucheisen_1945'!Anders_Raucheisen_1945_dur</vt:lpstr>
      <vt:lpstr>'Araiza+Lemaire_1993'!Araiza_Lemaire_1993_dur</vt:lpstr>
      <vt:lpstr>'Bostridge+Andsnes_2004'!BA2004_01</vt:lpstr>
      <vt:lpstr>'Bostridge+Andsnes_2004'!BA2004_01b</vt:lpstr>
      <vt:lpstr>'Bankl+Krumpöck_2016'!BA2004_03b</vt:lpstr>
      <vt:lpstr>'Bär+Parsons_1988'!BA2004_03b</vt:lpstr>
      <vt:lpstr>'Bästlein+Laux 1994'!BA2004_03b</vt:lpstr>
      <vt:lpstr>'Bauer+Immerseel 2009'!BA2004_03b</vt:lpstr>
      <vt:lpstr>'Boesch+Martineau_2011'!BA2004_03b</vt:lpstr>
      <vt:lpstr>'Boesch+Vignoles_2016'!BA2004_03b</vt:lpstr>
      <vt:lpstr>'Bostridge+Andsnes_2004'!BA2004_03b</vt:lpstr>
      <vt:lpstr>'Bostridge+Drake_1997'!BA2004_03b</vt:lpstr>
      <vt:lpstr>'Büchner+Shetler_1985'!BA2004_03b</vt:lpstr>
      <vt:lpstr>'Czerwenka+Schneider_1981'!BA2004_03b</vt:lpstr>
      <vt:lpstr>'Duhan+Foll_1928'!BA2004_03b</vt:lpstr>
      <vt:lpstr>'Egmond+Immerseel_1989'!BA2004_03b</vt:lpstr>
      <vt:lpstr>'Equiluz+Fussi_1988'!BA2004_03b</vt:lpstr>
      <vt:lpstr>'Eröd+Kutrowatz_2010'!BA2004_03b</vt:lpstr>
      <vt:lpstr>'Fassbaender+Reimann_1988'!BA2004_03b</vt:lpstr>
      <vt:lpstr>'Fassbaender+Rieger_1995'!BA2004_03b</vt:lpstr>
      <vt:lpstr>'Finley+Drake_2013'!BA2004_03b</vt:lpstr>
      <vt:lpstr>'Fischer-D+Barenboim_1979'!BA2004_03b</vt:lpstr>
      <vt:lpstr>'Fischer-D+Brendel_1979'!BA2004_03b</vt:lpstr>
      <vt:lpstr>'Fischer-D+Brendel_1985'!BA2004_03b</vt:lpstr>
      <vt:lpstr>'Fischer-D+Perahia_1990'!BA2004_03b</vt:lpstr>
      <vt:lpstr>'Fischer-D+Pollini_1978'!BA2004_03b</vt:lpstr>
      <vt:lpstr>'Furlanetto+Tchetuev_2011'!BA2004_03b</vt:lpstr>
      <vt:lpstr>'Gerhaher+Huber_2001'!BA2004_03b</vt:lpstr>
      <vt:lpstr>'Goerne+Brendel_2003'!BA2004_03b</vt:lpstr>
      <vt:lpstr>'Goerne+Hinterhäuser_2015'!BA2004_03b</vt:lpstr>
      <vt:lpstr>'Goerne+Johnson_1996'!BA2004_03b</vt:lpstr>
      <vt:lpstr>'Golser+Delaney_2004'!BA2004_03b</vt:lpstr>
      <vt:lpstr>'Haefliger+Dähler_1980'!BA2004_03b</vt:lpstr>
      <vt:lpstr>'Hampson+Sawallisch_1997'!BA2004_03b</vt:lpstr>
      <vt:lpstr>'Hatano+Takahashi_2017'!BA2004_03b</vt:lpstr>
      <vt:lpstr>'Holl+Grubert_1995'!BA2004_03b</vt:lpstr>
      <vt:lpstr>'Holl+Lutz_2001'!BA2004_03b</vt:lpstr>
      <vt:lpstr>'Holl+Maisenberg_1987'!BA2004_03b</vt:lpstr>
      <vt:lpstr>'Holl+Maisenberg_1995'!BA2004_03b</vt:lpstr>
      <vt:lpstr>'Holl+Richter_1980'!BA2004_03b</vt:lpstr>
      <vt:lpstr>'Holzmair+Cooper_1994'!BA2004_03b</vt:lpstr>
      <vt:lpstr>'Holzmair+Haefliger_2009'!BA2004_03b</vt:lpstr>
      <vt:lpstr>'Hoogklimmer+Walliser_2002'!BA2004_03b</vt:lpstr>
      <vt:lpstr>'Hotter+Raucheisen_1942'!BA2004_03b</vt:lpstr>
      <vt:lpstr>'Hüsch+Müller_1933'!BA2004_03b</vt:lpstr>
      <vt:lpstr>'Hynninen+Gothóni_1988'!BA2004_03b</vt:lpstr>
      <vt:lpstr>'Kaufmann+Deutsch_2013'!BA2004_03b</vt:lpstr>
      <vt:lpstr>'Kollo+Pohl_2003'!BA2004_03b</vt:lpstr>
      <vt:lpstr>'Kruysen+Blerk_1997'!BA2004_03b</vt:lpstr>
      <vt:lpstr>'Lehmann+Ulanowsky_1941'!BA2004_03b</vt:lpstr>
      <vt:lpstr>'Lorenz+Shetler_1986'!BA2004_03b</vt:lpstr>
      <vt:lpstr>'Ludwig+Levine_1986'!BA2004_03b</vt:lpstr>
      <vt:lpstr>'Moll+Garben_1982'!BA2004_03b</vt:lpstr>
      <vt:lpstr>'Padmore+Bezuidenhout_2017'!BA2004_03b</vt:lpstr>
      <vt:lpstr>'Padmore+Lewis_2008'!BA2004_03b</vt:lpstr>
      <vt:lpstr>'Prégardien+Gees_2015'!BA2004_03b</vt:lpstr>
      <vt:lpstr>'Prégardien+Staier_1996'!BA2004_03b</vt:lpstr>
      <vt:lpstr>'Prey+Deutsch_1987'!BA2004_03b</vt:lpstr>
      <vt:lpstr>'Price+Dewey_1997'!BA2004_03b</vt:lpstr>
      <vt:lpstr>'Price+Dewey_1997_neu'!BA2004_03b</vt:lpstr>
      <vt:lpstr>'Quasthoff+Barenboim_2005'!BA2004_03b</vt:lpstr>
      <vt:lpstr>'Quasthoff+Spencer_1998'!BA2004_03b</vt:lpstr>
      <vt:lpstr>'Rothmüller+Gyr_1944'!BA2004_03b</vt:lpstr>
      <vt:lpstr>'Schäfer+Schneider_2003'!BA2004_03b</vt:lpstr>
      <vt:lpstr>'Schmidt+Jansen_1990'!BA2004_03b</vt:lpstr>
      <vt:lpstr>'Schmidt+Jansen_2000'!BA2004_03b</vt:lpstr>
      <vt:lpstr>'Schollum+Johnson_1994'!BA2004_03b</vt:lpstr>
      <vt:lpstr>'Schreier+Richter_1985'!BA2004_03b</vt:lpstr>
      <vt:lpstr>'Schreier+Schiff_1991'!BA2004_03b</vt:lpstr>
      <vt:lpstr>'Shirai+Höll_1990'!BA2004_03b</vt:lpstr>
      <vt:lpstr>'Skovhus+Vladar_2016'!BA2004_03b</vt:lpstr>
      <vt:lpstr>'Souzay+Baldwin_1976'!BA2004_03b</vt:lpstr>
      <vt:lpstr>'Stutzmann+Södergren_2003'!BA2004_03b</vt:lpstr>
      <vt:lpstr>'Vickers+Parsons_1983'!BA2004_03b</vt:lpstr>
      <vt:lpstr>'Vickers+Schaaf_1983'!BA2004_03b</vt:lpstr>
      <vt:lpstr>'Zednik+Vorzellner_2015'!BA2004_03b</vt:lpstr>
      <vt:lpstr>'Araiza+Lemaire_1993'!BA2004_03b_1</vt:lpstr>
      <vt:lpstr>'Bostridge+Ades_2018'!BA2004_03b_1</vt:lpstr>
      <vt:lpstr>'Bostridge+Andsnes_2004'!BA2004_03b_1</vt:lpstr>
      <vt:lpstr>'DiDonato+N-S_2019'!BA2004_03b_1</vt:lpstr>
      <vt:lpstr>'Fischer-D+Brendel_1984'!BA2004_03b_1</vt:lpstr>
      <vt:lpstr>'Lay+Chapman_2019a'!BA2004_03b_1</vt:lpstr>
      <vt:lpstr>'Lay+Chapman_2019b'!BA2004_03b_1</vt:lpstr>
      <vt:lpstr>'Mattei+Nilsson_2018'!BA2004_03b_1</vt:lpstr>
      <vt:lpstr>'Mattei+Nilsson_2019'!BA2004_03b_1</vt:lpstr>
      <vt:lpstr>'Pears+Britten_1963'!BA2004_03b_1</vt:lpstr>
      <vt:lpstr>'Sabata+Poyato_2019'!BA2004_03b_1</vt:lpstr>
      <vt:lpstr>'Schmitt-Walter+Leitner_1941'!BA2004_03b_1</vt:lpstr>
      <vt:lpstr>'Schwarz+Schornsheim_2018'!BA2004_03b_1</vt:lpstr>
      <vt:lpstr>'Wilson-Johnson+Norris_1984'!BA2004_03b_1</vt:lpstr>
      <vt:lpstr>'Zenkl+Breinl_2020'!BA2004_03b_1</vt:lpstr>
      <vt:lpstr>'Anders+Raucheisen_1945'!BA2004_03b_2</vt:lpstr>
      <vt:lpstr>'Araiza+Lemaire_1993'!BA2004_03b_2</vt:lpstr>
      <vt:lpstr>'Bogtman+Nobel_1954'!BA2004_03b_2</vt:lpstr>
      <vt:lpstr>'Boyce+Germain_1955'!BA2004_03b_2</vt:lpstr>
      <vt:lpstr>'Dermota+Dermota_1976'!BA2004_03b_2</vt:lpstr>
      <vt:lpstr>'Fischer-D+Billing_1948'!BA2004_03b_2</vt:lpstr>
      <vt:lpstr>'Fischer-D+Brendel_1984'!BA2004_03b_2</vt:lpstr>
      <vt:lpstr>'Fischer-D+Demus_1966'!BA2004_03b_2</vt:lpstr>
      <vt:lpstr>'Fischer-D+Moore_1955'!BA2004_03b_2</vt:lpstr>
      <vt:lpstr>'Fischer-D+Moore_1971'!BA2004_03b_2</vt:lpstr>
      <vt:lpstr>'Fischer-D+Reutter_1952'!BA2004_03b_2</vt:lpstr>
      <vt:lpstr>'Greindl+Klust_1957'!BA2004_03b_2</vt:lpstr>
      <vt:lpstr>'Hotter+Moore_1954'!BA2004_03b_2</vt:lpstr>
      <vt:lpstr>'Hotter+Parsons_1976'!BA2004_03b_2</vt:lpstr>
      <vt:lpstr>'Hotter+Schröter_1947'!BA2004_03b_2</vt:lpstr>
      <vt:lpstr>'Patzak+Demus_1964'!BA2004_03b_2</vt:lpstr>
      <vt:lpstr>'Pears+Britten_1970'!BA2004_03b_2</vt:lpstr>
      <vt:lpstr>'Prey+Moore_1959'!BA2004_03b_2</vt:lpstr>
      <vt:lpstr>'Prey+Sawallisch_1973'!BA2004_03b_2</vt:lpstr>
      <vt:lpstr>'Rehfuss+Werba_1956'!BA2004_03b_2</vt:lpstr>
      <vt:lpstr>'Schey+Nobel_1966b'!BA2004_03b_2</vt:lpstr>
      <vt:lpstr>'Schock+Eröd_1970'!BA2004_03b_2</vt:lpstr>
      <vt:lpstr>'Souzay+Baldwin_1962'!BA2004_03b_2</vt:lpstr>
      <vt:lpstr>'Wilson-Johnson+Norris_1984'!BA2004_03b_2</vt:lpstr>
      <vt:lpstr>'Bankl+Krumpöck_2016'!BA2004_04b</vt:lpstr>
      <vt:lpstr>'Bär+Parsons_1988'!BA2004_04b</vt:lpstr>
      <vt:lpstr>'Bästlein+Laux 1994'!BA2004_04b</vt:lpstr>
      <vt:lpstr>'Bauer+Immerseel 2009'!BA2004_04b</vt:lpstr>
      <vt:lpstr>'Boesch+Martineau_2011'!BA2004_04b</vt:lpstr>
      <vt:lpstr>'Boesch+Vignoles_2016'!BA2004_04b</vt:lpstr>
      <vt:lpstr>'Bostridge+Andsnes_2004'!BA2004_04b</vt:lpstr>
      <vt:lpstr>'Bostridge+Drake_1997'!BA2004_04b</vt:lpstr>
      <vt:lpstr>'Büchner+Shetler_1985'!BA2004_04b</vt:lpstr>
      <vt:lpstr>'Czerwenka+Schneider_1981'!BA2004_04b</vt:lpstr>
      <vt:lpstr>'Duhan+Foll_1928'!BA2004_04b</vt:lpstr>
      <vt:lpstr>'Egmond+Immerseel_1989'!BA2004_04b</vt:lpstr>
      <vt:lpstr>'Equiluz+Fussi_1988'!BA2004_04b</vt:lpstr>
      <vt:lpstr>'Eröd+Kutrowatz_2010'!BA2004_04b</vt:lpstr>
      <vt:lpstr>'Fassbaender+Reimann_1988'!BA2004_04b</vt:lpstr>
      <vt:lpstr>'Fassbaender+Rieger_1995'!BA2004_04b</vt:lpstr>
      <vt:lpstr>'Finley+Drake_2013'!BA2004_04b</vt:lpstr>
      <vt:lpstr>'Fischer-D+Barenboim_1979'!BA2004_04b</vt:lpstr>
      <vt:lpstr>'Fischer-D+Brendel_1979'!BA2004_04b</vt:lpstr>
      <vt:lpstr>'Fischer-D+Brendel_1985'!BA2004_04b</vt:lpstr>
      <vt:lpstr>'Fischer-D+Perahia_1990'!BA2004_04b</vt:lpstr>
      <vt:lpstr>'Fischer-D+Pollini_1978'!BA2004_04b</vt:lpstr>
      <vt:lpstr>'Furlanetto+Tchetuev_2011'!BA2004_04b</vt:lpstr>
      <vt:lpstr>'Gerhaher+Huber_2001'!BA2004_04b</vt:lpstr>
      <vt:lpstr>'Goerne+Brendel_2003'!BA2004_04b</vt:lpstr>
      <vt:lpstr>'Goerne+Hinterhäuser_2015'!BA2004_04b</vt:lpstr>
      <vt:lpstr>'Goerne+Johnson_1996'!BA2004_04b</vt:lpstr>
      <vt:lpstr>'Golser+Delaney_2004'!BA2004_04b</vt:lpstr>
      <vt:lpstr>'Haefliger+Dähler_1980'!BA2004_04b</vt:lpstr>
      <vt:lpstr>'Hampson+Sawallisch_1997'!BA2004_04b</vt:lpstr>
      <vt:lpstr>'Hatano+Takahashi_2017'!BA2004_04b</vt:lpstr>
      <vt:lpstr>'Holl+Grubert_1995'!BA2004_04b</vt:lpstr>
      <vt:lpstr>'Holl+Lutz_2001'!BA2004_04b</vt:lpstr>
      <vt:lpstr>'Holl+Maisenberg_1987'!BA2004_04b</vt:lpstr>
      <vt:lpstr>'Holl+Maisenberg_1995'!BA2004_04b</vt:lpstr>
      <vt:lpstr>'Holl+Richter_1980'!BA2004_04b</vt:lpstr>
      <vt:lpstr>'Holzmair+Cooper_1994'!BA2004_04b</vt:lpstr>
      <vt:lpstr>'Holzmair+Haefliger_2009'!BA2004_04b</vt:lpstr>
      <vt:lpstr>'Hoogklimmer+Walliser_2002'!BA2004_04b</vt:lpstr>
      <vt:lpstr>'Hotter+Raucheisen_1942'!BA2004_04b</vt:lpstr>
      <vt:lpstr>'Hüsch+Müller_1933'!BA2004_04b</vt:lpstr>
      <vt:lpstr>'Hynninen+Gothóni_1988'!BA2004_04b</vt:lpstr>
      <vt:lpstr>'Kaufmann+Deutsch_2013'!BA2004_04b</vt:lpstr>
      <vt:lpstr>'Kollo+Pohl_2003'!BA2004_04b</vt:lpstr>
      <vt:lpstr>'Kruysen+Blerk_1997'!BA2004_04b</vt:lpstr>
      <vt:lpstr>'Lehmann+Ulanowsky_1941'!BA2004_04b</vt:lpstr>
      <vt:lpstr>'Lorenz+Shetler_1986'!BA2004_04b</vt:lpstr>
      <vt:lpstr>'Ludwig+Levine_1986'!BA2004_04b</vt:lpstr>
      <vt:lpstr>'Moll+Garben_1982'!BA2004_04b</vt:lpstr>
      <vt:lpstr>'Padmore+Bezuidenhout_2017'!BA2004_04b</vt:lpstr>
      <vt:lpstr>'Padmore+Lewis_2008'!BA2004_04b</vt:lpstr>
      <vt:lpstr>'Prégardien+Gees_2015'!BA2004_04b</vt:lpstr>
      <vt:lpstr>'Prégardien+Staier_1996'!BA2004_04b</vt:lpstr>
      <vt:lpstr>'Prey+Deutsch_1987'!BA2004_04b</vt:lpstr>
      <vt:lpstr>'Price+Dewey_1997'!BA2004_04b</vt:lpstr>
      <vt:lpstr>'Price+Dewey_1997_neu'!BA2004_04b</vt:lpstr>
      <vt:lpstr>'Quasthoff+Barenboim_2005'!BA2004_04b</vt:lpstr>
      <vt:lpstr>'Quasthoff+Spencer_1998'!BA2004_04b</vt:lpstr>
      <vt:lpstr>'Rothmüller+Gyr_1944'!BA2004_04b</vt:lpstr>
      <vt:lpstr>'Schäfer+Schneider_2003'!BA2004_04b</vt:lpstr>
      <vt:lpstr>'Schmidt+Jansen_1990'!BA2004_04b</vt:lpstr>
      <vt:lpstr>'Schmidt+Jansen_2000'!BA2004_04b</vt:lpstr>
      <vt:lpstr>'Schollum+Johnson_1994'!BA2004_04b</vt:lpstr>
      <vt:lpstr>'Schreier+Richter_1985'!BA2004_04b</vt:lpstr>
      <vt:lpstr>'Schreier+Schiff_1991'!BA2004_04b</vt:lpstr>
      <vt:lpstr>'Shirai+Höll_1990'!BA2004_04b</vt:lpstr>
      <vt:lpstr>'Skovhus+Vladar_2016'!BA2004_04b</vt:lpstr>
      <vt:lpstr>'Souzay+Baldwin_1976'!BA2004_04b</vt:lpstr>
      <vt:lpstr>'Stutzmann+Södergren_2003'!BA2004_04b</vt:lpstr>
      <vt:lpstr>'Vickers+Parsons_1983'!BA2004_04b</vt:lpstr>
      <vt:lpstr>'Vickers+Schaaf_1983'!BA2004_04b</vt:lpstr>
      <vt:lpstr>'Zednik+Vorzellner_2015'!BA2004_04b</vt:lpstr>
      <vt:lpstr>'Araiza+Lemaire_1993'!BA2004_04b_1</vt:lpstr>
      <vt:lpstr>'Bostridge+Ades_2018'!BA2004_04b_1</vt:lpstr>
      <vt:lpstr>'Bostridge+Andsnes_2004'!BA2004_04b_1</vt:lpstr>
      <vt:lpstr>'DiDonato+N-S_2019'!BA2004_04b_1</vt:lpstr>
      <vt:lpstr>'Fischer-D+Brendel_1984'!BA2004_04b_1</vt:lpstr>
      <vt:lpstr>'Lay+Chapman_2019a'!BA2004_04b_1</vt:lpstr>
      <vt:lpstr>'Lay+Chapman_2019b'!BA2004_04b_1</vt:lpstr>
      <vt:lpstr>'Mattei+Nilsson_2018'!BA2004_04b_1</vt:lpstr>
      <vt:lpstr>'Mattei+Nilsson_2019'!BA2004_04b_1</vt:lpstr>
      <vt:lpstr>'Pears+Britten_1963'!BA2004_04b_1</vt:lpstr>
      <vt:lpstr>'Sabata+Poyato_2019'!BA2004_04b_1</vt:lpstr>
      <vt:lpstr>'Schmitt-Walter+Leitner_1941'!BA2004_04b_1</vt:lpstr>
      <vt:lpstr>'Schwarz+Schornsheim_2018'!BA2004_04b_1</vt:lpstr>
      <vt:lpstr>'Wilson-Johnson+Norris_1984'!BA2004_04b_1</vt:lpstr>
      <vt:lpstr>'Zenkl+Breinl_2020'!BA2004_04b_1</vt:lpstr>
      <vt:lpstr>'Anders+Raucheisen_1945'!BA2004_04b_2</vt:lpstr>
      <vt:lpstr>'Araiza+Lemaire_1993'!BA2004_04b_2</vt:lpstr>
      <vt:lpstr>'Bogtman+Nobel_1954'!BA2004_04b_2</vt:lpstr>
      <vt:lpstr>'Boyce+Germain_1955'!BA2004_04b_2</vt:lpstr>
      <vt:lpstr>'Dermota+Dermota_1976'!BA2004_04b_2</vt:lpstr>
      <vt:lpstr>'Fischer-D+Billing_1948'!BA2004_04b_2</vt:lpstr>
      <vt:lpstr>'Fischer-D+Brendel_1984'!BA2004_04b_2</vt:lpstr>
      <vt:lpstr>'Fischer-D+Demus_1966'!BA2004_04b_2</vt:lpstr>
      <vt:lpstr>'Fischer-D+Moore_1955'!BA2004_04b_2</vt:lpstr>
      <vt:lpstr>'Fischer-D+Moore_1971'!BA2004_04b_2</vt:lpstr>
      <vt:lpstr>'Fischer-D+Reutter_1952'!BA2004_04b_2</vt:lpstr>
      <vt:lpstr>'Greindl+Klust_1957'!BA2004_04b_2</vt:lpstr>
      <vt:lpstr>'Hotter+Moore_1954'!BA2004_04b_2</vt:lpstr>
      <vt:lpstr>'Hotter+Parsons_1976'!BA2004_04b_2</vt:lpstr>
      <vt:lpstr>'Hotter+Schröter_1947'!BA2004_04b_2</vt:lpstr>
      <vt:lpstr>'Patzak+Demus_1964'!BA2004_04b_2</vt:lpstr>
      <vt:lpstr>'Pears+Britten_1970'!BA2004_04b_2</vt:lpstr>
      <vt:lpstr>'Prey+Moore_1959'!BA2004_04b_2</vt:lpstr>
      <vt:lpstr>'Prey+Sawallisch_1973'!BA2004_04b_2</vt:lpstr>
      <vt:lpstr>'Rehfuss+Werba_1956'!BA2004_04b_2</vt:lpstr>
      <vt:lpstr>'Schey+Nobel_1966b'!BA2004_04b_2</vt:lpstr>
      <vt:lpstr>'Schock+Eröd_1970'!BA2004_04b_2</vt:lpstr>
      <vt:lpstr>'Souzay+Baldwin_1962'!BA2004_04b_2</vt:lpstr>
      <vt:lpstr>'Wilson-Johnson+Norris_1984'!BA2004_04b_2</vt:lpstr>
      <vt:lpstr>'Bankl+Krumpöck_2016'!BA2004_05b</vt:lpstr>
      <vt:lpstr>'Bär+Parsons_1988'!BA2004_05b</vt:lpstr>
      <vt:lpstr>'Bästlein+Laux 1994'!BA2004_05b</vt:lpstr>
      <vt:lpstr>'Bauer+Immerseel 2009'!BA2004_05b</vt:lpstr>
      <vt:lpstr>'Boesch+Martineau_2011'!BA2004_05b</vt:lpstr>
      <vt:lpstr>'Boesch+Vignoles_2016'!BA2004_05b</vt:lpstr>
      <vt:lpstr>'Bostridge+Andsnes_2004'!BA2004_05b</vt:lpstr>
      <vt:lpstr>'Bostridge+Drake_1997'!BA2004_05b</vt:lpstr>
      <vt:lpstr>'Büchner+Shetler_1985'!BA2004_05b</vt:lpstr>
      <vt:lpstr>'Czerwenka+Schneider_1981'!BA2004_05b</vt:lpstr>
      <vt:lpstr>'Duhan+Foll_1928'!BA2004_05b</vt:lpstr>
      <vt:lpstr>'Egmond+Immerseel_1989'!BA2004_05b</vt:lpstr>
      <vt:lpstr>'Equiluz+Fussi_1988'!BA2004_05b</vt:lpstr>
      <vt:lpstr>'Eröd+Kutrowatz_2010'!BA2004_05b</vt:lpstr>
      <vt:lpstr>'Fassbaender+Reimann_1988'!BA2004_05b</vt:lpstr>
      <vt:lpstr>'Fassbaender+Rieger_1995'!BA2004_05b</vt:lpstr>
      <vt:lpstr>'Finley+Drake_2013'!BA2004_05b</vt:lpstr>
      <vt:lpstr>'Fischer-D+Barenboim_1979'!BA2004_05b</vt:lpstr>
      <vt:lpstr>'Fischer-D+Brendel_1979'!BA2004_05b</vt:lpstr>
      <vt:lpstr>'Fischer-D+Brendel_1985'!BA2004_05b</vt:lpstr>
      <vt:lpstr>'Fischer-D+Perahia_1990'!BA2004_05b</vt:lpstr>
      <vt:lpstr>'Fischer-D+Pollini_1978'!BA2004_05b</vt:lpstr>
      <vt:lpstr>'Furlanetto+Tchetuev_2011'!BA2004_05b</vt:lpstr>
      <vt:lpstr>'Gerhaher+Huber_2001'!BA2004_05b</vt:lpstr>
      <vt:lpstr>'Goerne+Brendel_2003'!BA2004_05b</vt:lpstr>
      <vt:lpstr>'Goerne+Hinterhäuser_2015'!BA2004_05b</vt:lpstr>
      <vt:lpstr>'Goerne+Johnson_1996'!BA2004_05b</vt:lpstr>
      <vt:lpstr>'Golser+Delaney_2004'!BA2004_05b</vt:lpstr>
      <vt:lpstr>'Haefliger+Dähler_1980'!BA2004_05b</vt:lpstr>
      <vt:lpstr>'Hampson+Sawallisch_1997'!BA2004_05b</vt:lpstr>
      <vt:lpstr>'Hatano+Takahashi_2017'!BA2004_05b</vt:lpstr>
      <vt:lpstr>'Holl+Grubert_1995'!BA2004_05b</vt:lpstr>
      <vt:lpstr>'Holl+Lutz_2001'!BA2004_05b</vt:lpstr>
      <vt:lpstr>'Holl+Maisenberg_1987'!BA2004_05b</vt:lpstr>
      <vt:lpstr>'Holl+Maisenberg_1995'!BA2004_05b</vt:lpstr>
      <vt:lpstr>'Holl+Richter_1980'!BA2004_05b</vt:lpstr>
      <vt:lpstr>'Holzmair+Cooper_1994'!BA2004_05b</vt:lpstr>
      <vt:lpstr>'Holzmair+Haefliger_2009'!BA2004_05b</vt:lpstr>
      <vt:lpstr>'Hoogklimmer+Walliser_2002'!BA2004_05b</vt:lpstr>
      <vt:lpstr>'Hotter+Raucheisen_1942'!BA2004_05b</vt:lpstr>
      <vt:lpstr>'Hüsch+Müller_1933'!BA2004_05b</vt:lpstr>
      <vt:lpstr>'Hynninen+Gothóni_1988'!BA2004_05b</vt:lpstr>
      <vt:lpstr>'Kaufmann+Deutsch_2013'!BA2004_05b</vt:lpstr>
      <vt:lpstr>'Kollo+Pohl_2003'!BA2004_05b</vt:lpstr>
      <vt:lpstr>'Kruysen+Blerk_1997'!BA2004_05b</vt:lpstr>
      <vt:lpstr>'Lehmann+Ulanowsky_1941'!BA2004_05b</vt:lpstr>
      <vt:lpstr>'Lorenz+Shetler_1986'!BA2004_05b</vt:lpstr>
      <vt:lpstr>'Ludwig+Levine_1986'!BA2004_05b</vt:lpstr>
      <vt:lpstr>'Moll+Garben_1982'!BA2004_05b</vt:lpstr>
      <vt:lpstr>'Padmore+Bezuidenhout_2017'!BA2004_05b</vt:lpstr>
      <vt:lpstr>'Padmore+Lewis_2008'!BA2004_05b</vt:lpstr>
      <vt:lpstr>'Prégardien+Gees_2015'!BA2004_05b</vt:lpstr>
      <vt:lpstr>'Prégardien+Staier_1996'!BA2004_05b</vt:lpstr>
      <vt:lpstr>'Prey+Deutsch_1987'!BA2004_05b</vt:lpstr>
      <vt:lpstr>'Price+Dewey_1997'!BA2004_05b</vt:lpstr>
      <vt:lpstr>'Price+Dewey_1997_neu'!BA2004_05b</vt:lpstr>
      <vt:lpstr>'Quasthoff+Barenboim_2005'!BA2004_05b</vt:lpstr>
      <vt:lpstr>'Quasthoff+Spencer_1998'!BA2004_05b</vt:lpstr>
      <vt:lpstr>'Rothmüller+Gyr_1944'!BA2004_05b</vt:lpstr>
      <vt:lpstr>'Schäfer+Schneider_2003'!BA2004_05b</vt:lpstr>
      <vt:lpstr>'Schmidt+Jansen_1990'!BA2004_05b</vt:lpstr>
      <vt:lpstr>'Schmidt+Jansen_2000'!BA2004_05b</vt:lpstr>
      <vt:lpstr>'Schollum+Johnson_1994'!BA2004_05b</vt:lpstr>
      <vt:lpstr>'Schreier+Richter_1985'!BA2004_05b</vt:lpstr>
      <vt:lpstr>'Schreier+Schiff_1991'!BA2004_05b</vt:lpstr>
      <vt:lpstr>'Shirai+Höll_1990'!BA2004_05b</vt:lpstr>
      <vt:lpstr>'Skovhus+Vladar_2016'!BA2004_05b</vt:lpstr>
      <vt:lpstr>'Souzay+Baldwin_1976'!BA2004_05b</vt:lpstr>
      <vt:lpstr>'Stutzmann+Södergren_2003'!BA2004_05b</vt:lpstr>
      <vt:lpstr>'Vickers+Parsons_1983'!BA2004_05b</vt:lpstr>
      <vt:lpstr>'Vickers+Schaaf_1983'!BA2004_05b</vt:lpstr>
      <vt:lpstr>'Zednik+Vorzellner_2015'!BA2004_05b</vt:lpstr>
      <vt:lpstr>'Araiza+Lemaire_1993'!BA2004_05b_1</vt:lpstr>
      <vt:lpstr>'Bostridge+Ades_2018'!BA2004_05b_1</vt:lpstr>
      <vt:lpstr>'Bostridge+Andsnes_2004'!BA2004_05b_1</vt:lpstr>
      <vt:lpstr>'Büchner+Shetler_1985'!BA2004_05b_1</vt:lpstr>
      <vt:lpstr>'DiDonato+N-S_2019'!BA2004_05b_1</vt:lpstr>
      <vt:lpstr>'Equiluz+Fussi_1988'!BA2004_05b_1</vt:lpstr>
      <vt:lpstr>'Fischer-D+Brendel_1984'!BA2004_05b_1</vt:lpstr>
      <vt:lpstr>'Hatano+Takahashi_2017'!BA2004_05b_1</vt:lpstr>
      <vt:lpstr>'Lay+Chapman_2019a'!BA2004_05b_1</vt:lpstr>
      <vt:lpstr>'Lay+Chapman_2019b'!BA2004_05b_1</vt:lpstr>
      <vt:lpstr>'Mattei+Nilsson_2018'!BA2004_05b_1</vt:lpstr>
      <vt:lpstr>'Mattei+Nilsson_2019'!BA2004_05b_1</vt:lpstr>
      <vt:lpstr>'Pears+Britten_1963'!BA2004_05b_1</vt:lpstr>
      <vt:lpstr>'Sabata+Poyato_2019'!BA2004_05b_1</vt:lpstr>
      <vt:lpstr>'Schmitt-Walter+Leitner_1941'!BA2004_05b_1</vt:lpstr>
      <vt:lpstr>'Schwarz+Schornsheim_2018'!BA2004_05b_1</vt:lpstr>
      <vt:lpstr>'Wilson-Johnson+Norris_1984'!BA2004_05b_1</vt:lpstr>
      <vt:lpstr>'Zenkl+Breinl_2020'!BA2004_05b_1</vt:lpstr>
      <vt:lpstr>'Anders+Raucheisen_1945'!BA2004_05b_2</vt:lpstr>
      <vt:lpstr>'Araiza+Lemaire_1993'!BA2004_05b_2</vt:lpstr>
      <vt:lpstr>'Bogtman+Nobel_1954'!BA2004_05b_2</vt:lpstr>
      <vt:lpstr>'Boyce+Germain_1955'!BA2004_05b_2</vt:lpstr>
      <vt:lpstr>'Dermota+Dermota_1976'!BA2004_05b_2</vt:lpstr>
      <vt:lpstr>'Equiluz+Fussi_1988'!BA2004_05b_2</vt:lpstr>
      <vt:lpstr>'Fischer-D+Billing_1948'!BA2004_05b_2</vt:lpstr>
      <vt:lpstr>'Fischer-D+Brendel_1984'!BA2004_05b_2</vt:lpstr>
      <vt:lpstr>'Fischer-D+Demus_1966'!BA2004_05b_2</vt:lpstr>
      <vt:lpstr>'Fischer-D+Moore_1955'!BA2004_05b_2</vt:lpstr>
      <vt:lpstr>'Fischer-D+Moore_1971'!BA2004_05b_2</vt:lpstr>
      <vt:lpstr>'Fischer-D+Reutter_1952'!BA2004_05b_2</vt:lpstr>
      <vt:lpstr>'Greindl+Klust_1957'!BA2004_05b_2</vt:lpstr>
      <vt:lpstr>'Hatano+Takahashi_2017'!BA2004_05b_2</vt:lpstr>
      <vt:lpstr>'Hotter+Moore_1954'!BA2004_05b_2</vt:lpstr>
      <vt:lpstr>'Hotter+Parsons_1976'!BA2004_05b_2</vt:lpstr>
      <vt:lpstr>'Hotter+Schröter_1947'!BA2004_05b_2</vt:lpstr>
      <vt:lpstr>'Patzak+Demus_1964'!BA2004_05b_2</vt:lpstr>
      <vt:lpstr>'Pears+Britten_1970'!BA2004_05b_2</vt:lpstr>
      <vt:lpstr>'Prey+Moore_1959'!BA2004_05b_2</vt:lpstr>
      <vt:lpstr>'Prey+Sawallisch_1973'!BA2004_05b_2</vt:lpstr>
      <vt:lpstr>'Rehfuss+Werba_1956'!BA2004_05b_2</vt:lpstr>
      <vt:lpstr>'Schey+Nobel_1966b'!BA2004_05b_2</vt:lpstr>
      <vt:lpstr>'Schock+Eröd_1970'!BA2004_05b_2</vt:lpstr>
      <vt:lpstr>'Souzay+Baldwin_1962'!BA2004_05b_2</vt:lpstr>
      <vt:lpstr>'Wilson-Johnson+Norris_1984'!BA2004_05b_2</vt:lpstr>
      <vt:lpstr>'Bankl+Krumpöck_2016'!BA2004_06b</vt:lpstr>
      <vt:lpstr>'Bär+Parsons_1988'!BA2004_06b</vt:lpstr>
      <vt:lpstr>'Bästlein+Laux 1994'!BA2004_06b</vt:lpstr>
      <vt:lpstr>'Bauer+Immerseel 2009'!BA2004_06b</vt:lpstr>
      <vt:lpstr>'Boesch+Martineau_2011'!BA2004_06b</vt:lpstr>
      <vt:lpstr>'Boesch+Vignoles_2016'!BA2004_06b</vt:lpstr>
      <vt:lpstr>'Bostridge+Andsnes_2004'!BA2004_06b</vt:lpstr>
      <vt:lpstr>'Bostridge+Drake_1997'!BA2004_06b</vt:lpstr>
      <vt:lpstr>'Büchner+Shetler_1985'!BA2004_06b</vt:lpstr>
      <vt:lpstr>'Czerwenka+Schneider_1981'!BA2004_06b</vt:lpstr>
      <vt:lpstr>'Duhan+Foll_1928'!BA2004_06b</vt:lpstr>
      <vt:lpstr>'Egmond+Immerseel_1989'!BA2004_06b</vt:lpstr>
      <vt:lpstr>'Equiluz+Fussi_1988'!BA2004_06b</vt:lpstr>
      <vt:lpstr>'Eröd+Kutrowatz_2010'!BA2004_06b</vt:lpstr>
      <vt:lpstr>'Fassbaender+Reimann_1988'!BA2004_06b</vt:lpstr>
      <vt:lpstr>'Fassbaender+Rieger_1995'!BA2004_06b</vt:lpstr>
      <vt:lpstr>'Finley+Drake_2013'!BA2004_06b</vt:lpstr>
      <vt:lpstr>'Fischer-D+Barenboim_1979'!BA2004_06b</vt:lpstr>
      <vt:lpstr>'Fischer-D+Brendel_1979'!BA2004_06b</vt:lpstr>
      <vt:lpstr>'Fischer-D+Brendel_1985'!BA2004_06b</vt:lpstr>
      <vt:lpstr>'Fischer-D+Perahia_1990'!BA2004_06b</vt:lpstr>
      <vt:lpstr>'Fischer-D+Pollini_1978'!BA2004_06b</vt:lpstr>
      <vt:lpstr>'Furlanetto+Tchetuev_2011'!BA2004_06b</vt:lpstr>
      <vt:lpstr>'Gerhaher+Huber_2001'!BA2004_06b</vt:lpstr>
      <vt:lpstr>'Goerne+Brendel_2003'!BA2004_06b</vt:lpstr>
      <vt:lpstr>'Goerne+Hinterhäuser_2015'!BA2004_06b</vt:lpstr>
      <vt:lpstr>'Goerne+Johnson_1996'!BA2004_06b</vt:lpstr>
      <vt:lpstr>'Golser+Delaney_2004'!BA2004_06b</vt:lpstr>
      <vt:lpstr>'Haefliger+Dähler_1980'!BA2004_06b</vt:lpstr>
      <vt:lpstr>'Hampson+Sawallisch_1997'!BA2004_06b</vt:lpstr>
      <vt:lpstr>'Hatano+Takahashi_2017'!BA2004_06b</vt:lpstr>
      <vt:lpstr>'Holl+Grubert_1995'!BA2004_06b</vt:lpstr>
      <vt:lpstr>'Holl+Lutz_2001'!BA2004_06b</vt:lpstr>
      <vt:lpstr>'Holl+Maisenberg_1987'!BA2004_06b</vt:lpstr>
      <vt:lpstr>'Holl+Maisenberg_1995'!BA2004_06b</vt:lpstr>
      <vt:lpstr>'Holl+Richter_1980'!BA2004_06b</vt:lpstr>
      <vt:lpstr>'Holzmair+Cooper_1994'!BA2004_06b</vt:lpstr>
      <vt:lpstr>'Holzmair+Haefliger_2009'!BA2004_06b</vt:lpstr>
      <vt:lpstr>'Hoogklimmer+Walliser_2002'!BA2004_06b</vt:lpstr>
      <vt:lpstr>'Hotter+Raucheisen_1942'!BA2004_06b</vt:lpstr>
      <vt:lpstr>'Hüsch+Müller_1933'!BA2004_06b</vt:lpstr>
      <vt:lpstr>'Hynninen+Gothóni_1988'!BA2004_06b</vt:lpstr>
      <vt:lpstr>'Kaufmann+Deutsch_2013'!BA2004_06b</vt:lpstr>
      <vt:lpstr>'Kollo+Pohl_2003'!BA2004_06b</vt:lpstr>
      <vt:lpstr>'Kruysen+Blerk_1997'!BA2004_06b</vt:lpstr>
      <vt:lpstr>'Lehmann+Ulanowsky_1941'!BA2004_06b</vt:lpstr>
      <vt:lpstr>'Lorenz+Shetler_1986'!BA2004_06b</vt:lpstr>
      <vt:lpstr>'Ludwig+Levine_1986'!BA2004_06b</vt:lpstr>
      <vt:lpstr>'Moll+Garben_1982'!BA2004_06b</vt:lpstr>
      <vt:lpstr>'Padmore+Bezuidenhout_2017'!BA2004_06b</vt:lpstr>
      <vt:lpstr>'Padmore+Lewis_2008'!BA2004_06b</vt:lpstr>
      <vt:lpstr>'Prégardien+Gees_2015'!BA2004_06b</vt:lpstr>
      <vt:lpstr>'Prégardien+Staier_1996'!BA2004_06b</vt:lpstr>
      <vt:lpstr>'Prey+Deutsch_1987'!BA2004_06b</vt:lpstr>
      <vt:lpstr>'Price+Dewey_1997'!BA2004_06b</vt:lpstr>
      <vt:lpstr>'Price+Dewey_1997_neu'!BA2004_06b</vt:lpstr>
      <vt:lpstr>'Quasthoff+Barenboim_2005'!BA2004_06b</vt:lpstr>
      <vt:lpstr>'Quasthoff+Spencer_1998'!BA2004_06b</vt:lpstr>
      <vt:lpstr>'Rothmüller+Gyr_1944'!BA2004_06b</vt:lpstr>
      <vt:lpstr>'Schäfer+Schneider_2003'!BA2004_06b</vt:lpstr>
      <vt:lpstr>'Schmidt+Jansen_1990'!BA2004_06b</vt:lpstr>
      <vt:lpstr>'Schmidt+Jansen_2000'!BA2004_06b</vt:lpstr>
      <vt:lpstr>'Schollum+Johnson_1994'!BA2004_06b</vt:lpstr>
      <vt:lpstr>'Schreier+Richter_1985'!BA2004_06b</vt:lpstr>
      <vt:lpstr>'Schreier+Schiff_1991'!BA2004_06b</vt:lpstr>
      <vt:lpstr>'Shirai+Höll_1990'!BA2004_06b</vt:lpstr>
      <vt:lpstr>'Skovhus+Vladar_2016'!BA2004_06b</vt:lpstr>
      <vt:lpstr>'Souzay+Baldwin_1976'!BA2004_06b</vt:lpstr>
      <vt:lpstr>'Stutzmann+Södergren_2003'!BA2004_06b</vt:lpstr>
      <vt:lpstr>'Vickers+Parsons_1983'!BA2004_06b</vt:lpstr>
      <vt:lpstr>'Vickers+Schaaf_1983'!BA2004_06b</vt:lpstr>
      <vt:lpstr>'Zednik+Vorzellner_2015'!BA2004_06b</vt:lpstr>
      <vt:lpstr>'Araiza+Lemaire_1993'!BA2004_06b_1</vt:lpstr>
      <vt:lpstr>'Bostridge+Ades_2018'!BA2004_06b_1</vt:lpstr>
      <vt:lpstr>'Bostridge+Andsnes_2004'!BA2004_06b_1</vt:lpstr>
      <vt:lpstr>'Büchner+Shetler_1985'!BA2004_06b_1</vt:lpstr>
      <vt:lpstr>'DiDonato+N-S_2019'!BA2004_06b_1</vt:lpstr>
      <vt:lpstr>'Fischer-D+Brendel_1984'!BA2004_06b_1</vt:lpstr>
      <vt:lpstr>'Lay+Chapman_2019a'!BA2004_06b_1</vt:lpstr>
      <vt:lpstr>'Lay+Chapman_2019b'!BA2004_06b_1</vt:lpstr>
      <vt:lpstr>'Mattei+Nilsson_2018'!BA2004_06b_1</vt:lpstr>
      <vt:lpstr>'Mattei+Nilsson_2019'!BA2004_06b_1</vt:lpstr>
      <vt:lpstr>'Pears+Britten_1963'!BA2004_06b_1</vt:lpstr>
      <vt:lpstr>'Sabata+Poyato_2019'!BA2004_06b_1</vt:lpstr>
      <vt:lpstr>'Schmitt-Walter+Leitner_1941'!BA2004_06b_1</vt:lpstr>
      <vt:lpstr>'Schwarz+Schornsheim_2018'!BA2004_06b_1</vt:lpstr>
      <vt:lpstr>'Wilson-Johnson+Norris_1984'!BA2004_06b_1</vt:lpstr>
      <vt:lpstr>'Zenkl+Breinl_2020'!BA2004_06b_1</vt:lpstr>
      <vt:lpstr>'Anders+Raucheisen_1945'!BA2004_06b_2</vt:lpstr>
      <vt:lpstr>'Araiza+Lemaire_1993'!BA2004_06b_2</vt:lpstr>
      <vt:lpstr>'Bogtman+Nobel_1954'!BA2004_06b_2</vt:lpstr>
      <vt:lpstr>'Boyce+Germain_1955'!BA2004_06b_2</vt:lpstr>
      <vt:lpstr>'Dermota+Dermota_1976'!BA2004_06b_2</vt:lpstr>
      <vt:lpstr>'Fischer-D+Billing_1948'!BA2004_06b_2</vt:lpstr>
      <vt:lpstr>'Fischer-D+Brendel_1984'!BA2004_06b_2</vt:lpstr>
      <vt:lpstr>'Fischer-D+Demus_1966'!BA2004_06b_2</vt:lpstr>
      <vt:lpstr>'Fischer-D+Moore_1955'!BA2004_06b_2</vt:lpstr>
      <vt:lpstr>'Fischer-D+Moore_1971'!BA2004_06b_2</vt:lpstr>
      <vt:lpstr>'Fischer-D+Reutter_1952'!BA2004_06b_2</vt:lpstr>
      <vt:lpstr>'Greindl+Klust_1957'!BA2004_06b_2</vt:lpstr>
      <vt:lpstr>'Hotter+Moore_1954'!BA2004_06b_2</vt:lpstr>
      <vt:lpstr>'Hotter+Parsons_1976'!BA2004_06b_2</vt:lpstr>
      <vt:lpstr>'Hotter+Schröter_1947'!BA2004_06b_2</vt:lpstr>
      <vt:lpstr>'Patzak+Demus_1964'!BA2004_06b_2</vt:lpstr>
      <vt:lpstr>'Pears+Britten_1970'!BA2004_06b_2</vt:lpstr>
      <vt:lpstr>'Prey+Moore_1959'!BA2004_06b_2</vt:lpstr>
      <vt:lpstr>'Prey+Sawallisch_1973'!BA2004_06b_2</vt:lpstr>
      <vt:lpstr>'Rehfuss+Werba_1956'!BA2004_06b_2</vt:lpstr>
      <vt:lpstr>'Schey+Nobel_1966b'!BA2004_06b_2</vt:lpstr>
      <vt:lpstr>'Schock+Eröd_1970'!BA2004_06b_2</vt:lpstr>
      <vt:lpstr>'Souzay+Baldwin_1962'!BA2004_06b_2</vt:lpstr>
      <vt:lpstr>'Wilson-Johnson+Norris_1984'!BA2004_06b_2</vt:lpstr>
      <vt:lpstr>'Bankl+Krumpöck_2016'!BA2004_07b</vt:lpstr>
      <vt:lpstr>'Bär+Parsons_1988'!BA2004_07b</vt:lpstr>
      <vt:lpstr>'Bästlein+Laux 1994'!BA2004_07b</vt:lpstr>
      <vt:lpstr>'Bauer+Immerseel 2009'!BA2004_07b</vt:lpstr>
      <vt:lpstr>'Boesch+Martineau_2011'!BA2004_07b</vt:lpstr>
      <vt:lpstr>'Boesch+Vignoles_2016'!BA2004_07b</vt:lpstr>
      <vt:lpstr>'Bostridge+Andsnes_2004'!BA2004_07b</vt:lpstr>
      <vt:lpstr>'Bostridge+Drake_1997'!BA2004_07b</vt:lpstr>
      <vt:lpstr>'Büchner+Shetler_1985'!BA2004_07b</vt:lpstr>
      <vt:lpstr>'Czerwenka+Schneider_1981'!BA2004_07b</vt:lpstr>
      <vt:lpstr>'Duhan+Foll_1928'!BA2004_07b</vt:lpstr>
      <vt:lpstr>'Egmond+Immerseel_1989'!BA2004_07b</vt:lpstr>
      <vt:lpstr>'Equiluz+Fussi_1988'!BA2004_07b</vt:lpstr>
      <vt:lpstr>'Eröd+Kutrowatz_2010'!BA2004_07b</vt:lpstr>
      <vt:lpstr>'Fassbaender+Reimann_1988'!BA2004_07b</vt:lpstr>
      <vt:lpstr>'Fassbaender+Rieger_1995'!BA2004_07b</vt:lpstr>
      <vt:lpstr>'Finley+Drake_2013'!BA2004_07b</vt:lpstr>
      <vt:lpstr>'Fischer-D+Barenboim_1979'!BA2004_07b</vt:lpstr>
      <vt:lpstr>'Fischer-D+Brendel_1979'!BA2004_07b</vt:lpstr>
      <vt:lpstr>'Fischer-D+Brendel_1985'!BA2004_07b</vt:lpstr>
      <vt:lpstr>'Fischer-D+Perahia_1990'!BA2004_07b</vt:lpstr>
      <vt:lpstr>'Fischer-D+Pollini_1978'!BA2004_07b</vt:lpstr>
      <vt:lpstr>'Furlanetto+Tchetuev_2011'!BA2004_07b</vt:lpstr>
      <vt:lpstr>'Gerhaher+Huber_2001'!BA2004_07b</vt:lpstr>
      <vt:lpstr>'Goerne+Brendel_2003'!BA2004_07b</vt:lpstr>
      <vt:lpstr>'Goerne+Hinterhäuser_2015'!BA2004_07b</vt:lpstr>
      <vt:lpstr>'Goerne+Johnson_1996'!BA2004_07b</vt:lpstr>
      <vt:lpstr>'Golser+Delaney_2004'!BA2004_07b</vt:lpstr>
      <vt:lpstr>'Haefliger+Dähler_1980'!BA2004_07b</vt:lpstr>
      <vt:lpstr>'Hampson+Sawallisch_1997'!BA2004_07b</vt:lpstr>
      <vt:lpstr>'Hatano+Takahashi_2017'!BA2004_07b</vt:lpstr>
      <vt:lpstr>'Holl+Grubert_1995'!BA2004_07b</vt:lpstr>
      <vt:lpstr>'Holl+Lutz_2001'!BA2004_07b</vt:lpstr>
      <vt:lpstr>'Holl+Maisenberg_1987'!BA2004_07b</vt:lpstr>
      <vt:lpstr>'Holl+Maisenberg_1995'!BA2004_07b</vt:lpstr>
      <vt:lpstr>'Holl+Richter_1980'!BA2004_07b</vt:lpstr>
      <vt:lpstr>'Holzmair+Cooper_1994'!BA2004_07b</vt:lpstr>
      <vt:lpstr>'Holzmair+Haefliger_2009'!BA2004_07b</vt:lpstr>
      <vt:lpstr>'Hoogklimmer+Walliser_2002'!BA2004_07b</vt:lpstr>
      <vt:lpstr>'Hotter+Raucheisen_1942'!BA2004_07b</vt:lpstr>
      <vt:lpstr>'Hüsch+Müller_1933'!BA2004_07b</vt:lpstr>
      <vt:lpstr>'Hynninen+Gothóni_1988'!BA2004_07b</vt:lpstr>
      <vt:lpstr>'Kaufmann+Deutsch_2013'!BA2004_07b</vt:lpstr>
      <vt:lpstr>'Kollo+Pohl_2003'!BA2004_07b</vt:lpstr>
      <vt:lpstr>'Kruysen+Blerk_1997'!BA2004_07b</vt:lpstr>
      <vt:lpstr>'Lehmann+Ulanowsky_1941'!BA2004_07b</vt:lpstr>
      <vt:lpstr>'Lorenz+Shetler_1986'!BA2004_07b</vt:lpstr>
      <vt:lpstr>'Ludwig+Levine_1986'!BA2004_07b</vt:lpstr>
      <vt:lpstr>'Moll+Garben_1982'!BA2004_07b</vt:lpstr>
      <vt:lpstr>'Padmore+Bezuidenhout_2017'!BA2004_07b</vt:lpstr>
      <vt:lpstr>'Padmore+Lewis_2008'!BA2004_07b</vt:lpstr>
      <vt:lpstr>'Prégardien+Gees_2015'!BA2004_07b</vt:lpstr>
      <vt:lpstr>'Prégardien+Staier_1996'!BA2004_07b</vt:lpstr>
      <vt:lpstr>'Prey+Deutsch_1987'!BA2004_07b</vt:lpstr>
      <vt:lpstr>'Price+Dewey_1997'!BA2004_07b</vt:lpstr>
      <vt:lpstr>'Price+Dewey_1997_neu'!BA2004_07b</vt:lpstr>
      <vt:lpstr>'Quasthoff+Barenboim_2005'!BA2004_07b</vt:lpstr>
      <vt:lpstr>'Quasthoff+Spencer_1998'!BA2004_07b</vt:lpstr>
      <vt:lpstr>'Rothmüller+Gyr_1944'!BA2004_07b</vt:lpstr>
      <vt:lpstr>'Schäfer+Schneider_2003'!BA2004_07b</vt:lpstr>
      <vt:lpstr>'Schmidt+Jansen_1990'!BA2004_07b</vt:lpstr>
      <vt:lpstr>'Schmidt+Jansen_2000'!BA2004_07b</vt:lpstr>
      <vt:lpstr>'Schollum+Johnson_1994'!BA2004_07b</vt:lpstr>
      <vt:lpstr>'Schreier+Richter_1985'!BA2004_07b</vt:lpstr>
      <vt:lpstr>'Schreier+Schiff_1991'!BA2004_07b</vt:lpstr>
      <vt:lpstr>'Shirai+Höll_1990'!BA2004_07b</vt:lpstr>
      <vt:lpstr>'Skovhus+Vladar_2016'!BA2004_07b</vt:lpstr>
      <vt:lpstr>'Souzay+Baldwin_1976'!BA2004_07b</vt:lpstr>
      <vt:lpstr>'Stutzmann+Södergren_2003'!BA2004_07b</vt:lpstr>
      <vt:lpstr>'Vickers+Parsons_1983'!BA2004_07b</vt:lpstr>
      <vt:lpstr>'Vickers+Schaaf_1983'!BA2004_07b</vt:lpstr>
      <vt:lpstr>'Zednik+Vorzellner_2015'!BA2004_07b</vt:lpstr>
      <vt:lpstr>'Araiza+Lemaire_1993'!BA2004_07b_1</vt:lpstr>
      <vt:lpstr>'Bostridge+Ades_2018'!BA2004_07b_1</vt:lpstr>
      <vt:lpstr>'Bostridge+Andsnes_2004'!BA2004_07b_1</vt:lpstr>
      <vt:lpstr>'DiDonato+N-S_2019'!BA2004_07b_1</vt:lpstr>
      <vt:lpstr>'Fischer-D+Brendel_1984'!BA2004_07b_1</vt:lpstr>
      <vt:lpstr>'Lay+Chapman_2019a'!BA2004_07b_1</vt:lpstr>
      <vt:lpstr>'Lay+Chapman_2019b'!BA2004_07b_1</vt:lpstr>
      <vt:lpstr>'Mattei+Nilsson_2018'!BA2004_07b_1</vt:lpstr>
      <vt:lpstr>'Mattei+Nilsson_2019'!BA2004_07b_1</vt:lpstr>
      <vt:lpstr>'Pears+Britten_1963'!BA2004_07b_1</vt:lpstr>
      <vt:lpstr>'Sabata+Poyato_2019'!BA2004_07b_1</vt:lpstr>
      <vt:lpstr>'Schmitt-Walter+Leitner_1941'!BA2004_07b_1</vt:lpstr>
      <vt:lpstr>'Schwarz+Schornsheim_2018'!BA2004_07b_1</vt:lpstr>
      <vt:lpstr>'Wilson-Johnson+Norris_1984'!BA2004_07b_1</vt:lpstr>
      <vt:lpstr>'Zenkl+Breinl_2020'!BA2004_07b_1</vt:lpstr>
      <vt:lpstr>'Anders+Raucheisen_1945'!BA2004_07b_2</vt:lpstr>
      <vt:lpstr>'Araiza+Lemaire_1993'!BA2004_07b_2</vt:lpstr>
      <vt:lpstr>'Bogtman+Nobel_1954'!BA2004_07b_2</vt:lpstr>
      <vt:lpstr>'Boyce+Germain_1955'!BA2004_07b_2</vt:lpstr>
      <vt:lpstr>'Dermota+Dermota_1976'!BA2004_07b_2</vt:lpstr>
      <vt:lpstr>'Fischer-D+Billing_1948'!BA2004_07b_2</vt:lpstr>
      <vt:lpstr>'Fischer-D+Brendel_1984'!BA2004_07b_2</vt:lpstr>
      <vt:lpstr>'Fischer-D+Demus_1966'!BA2004_07b_2</vt:lpstr>
      <vt:lpstr>'Fischer-D+Moore_1955'!BA2004_07b_2</vt:lpstr>
      <vt:lpstr>'Fischer-D+Moore_1971'!BA2004_07b_2</vt:lpstr>
      <vt:lpstr>'Fischer-D+Reutter_1952'!BA2004_07b_2</vt:lpstr>
      <vt:lpstr>'Greindl+Klust_1957'!BA2004_07b_2</vt:lpstr>
      <vt:lpstr>'Hotter+Moore_1954'!BA2004_07b_2</vt:lpstr>
      <vt:lpstr>'Hotter+Parsons_1976'!BA2004_07b_2</vt:lpstr>
      <vt:lpstr>'Hotter+Schröter_1947'!BA2004_07b_2</vt:lpstr>
      <vt:lpstr>'Patzak+Demus_1964'!BA2004_07b_2</vt:lpstr>
      <vt:lpstr>'Pears+Britten_1970'!BA2004_07b_2</vt:lpstr>
      <vt:lpstr>'Prey+Moore_1959'!BA2004_07b_2</vt:lpstr>
      <vt:lpstr>'Prey+Sawallisch_1973'!BA2004_07b_2</vt:lpstr>
      <vt:lpstr>'Rehfuss+Werba_1956'!BA2004_07b_2</vt:lpstr>
      <vt:lpstr>'Schey+Nobel_1966b'!BA2004_07b_2</vt:lpstr>
      <vt:lpstr>'Schock+Eröd_1970'!BA2004_07b_2</vt:lpstr>
      <vt:lpstr>'Souzay+Baldwin_1962'!BA2004_07b_2</vt:lpstr>
      <vt:lpstr>'Wilson-Johnson+Norris_1984'!BA2004_07b_2</vt:lpstr>
      <vt:lpstr>'Bankl+Krumpöck_2016'!BA2004_08b</vt:lpstr>
      <vt:lpstr>'Bär+Parsons_1988'!BA2004_08b</vt:lpstr>
      <vt:lpstr>'Bästlein+Laux 1994'!BA2004_08b</vt:lpstr>
      <vt:lpstr>'Bauer+Immerseel 2009'!BA2004_08b</vt:lpstr>
      <vt:lpstr>'Boesch+Martineau_2011'!BA2004_08b</vt:lpstr>
      <vt:lpstr>'Boesch+Vignoles_2016'!BA2004_08b</vt:lpstr>
      <vt:lpstr>'Bostridge+Andsnes_2004'!BA2004_08b</vt:lpstr>
      <vt:lpstr>'Bostridge+Drake_1997'!BA2004_08b</vt:lpstr>
      <vt:lpstr>'Büchner+Shetler_1985'!BA2004_08b</vt:lpstr>
      <vt:lpstr>'Czerwenka+Schneider_1981'!BA2004_08b</vt:lpstr>
      <vt:lpstr>'Duhan+Foll_1928'!BA2004_08b</vt:lpstr>
      <vt:lpstr>'Egmond+Immerseel_1989'!BA2004_08b</vt:lpstr>
      <vt:lpstr>'Equiluz+Fussi_1988'!BA2004_08b</vt:lpstr>
      <vt:lpstr>'Eröd+Kutrowatz_2010'!BA2004_08b</vt:lpstr>
      <vt:lpstr>'Fassbaender+Reimann_1988'!BA2004_08b</vt:lpstr>
      <vt:lpstr>'Fassbaender+Rieger_1995'!BA2004_08b</vt:lpstr>
      <vt:lpstr>'Fischer-D+Barenboim_1979'!BA2004_08b</vt:lpstr>
      <vt:lpstr>'Fischer-D+Brendel_1979'!BA2004_08b</vt:lpstr>
      <vt:lpstr>'Fischer-D+Brendel_1985'!BA2004_08b</vt:lpstr>
      <vt:lpstr>'Fischer-D+Perahia_1990'!BA2004_08b</vt:lpstr>
      <vt:lpstr>'Fischer-D+Pollini_1978'!BA2004_08b</vt:lpstr>
      <vt:lpstr>'Gerhaher+Huber_2001'!BA2004_08b</vt:lpstr>
      <vt:lpstr>'Goerne+Brendel_2003'!BA2004_08b</vt:lpstr>
      <vt:lpstr>'Goerne+Hinterhäuser_2015'!BA2004_08b</vt:lpstr>
      <vt:lpstr>'Goerne+Johnson_1996'!BA2004_08b</vt:lpstr>
      <vt:lpstr>'Golser+Delaney_2004'!BA2004_08b</vt:lpstr>
      <vt:lpstr>'Haefliger+Dähler_1980'!BA2004_08b</vt:lpstr>
      <vt:lpstr>'Hampson+Sawallisch_1997'!BA2004_08b</vt:lpstr>
      <vt:lpstr>'Hatano+Takahashi_2017'!BA2004_08b</vt:lpstr>
      <vt:lpstr>'Holl+Grubert_1995'!BA2004_08b</vt:lpstr>
      <vt:lpstr>'Holl+Lutz_2001'!BA2004_08b</vt:lpstr>
      <vt:lpstr>'Holl+Maisenberg_1987'!BA2004_08b</vt:lpstr>
      <vt:lpstr>'Holl+Maisenberg_1995'!BA2004_08b</vt:lpstr>
      <vt:lpstr>'Holl+Richter_1980'!BA2004_08b</vt:lpstr>
      <vt:lpstr>'Holzmair+Cooper_1994'!BA2004_08b</vt:lpstr>
      <vt:lpstr>'Holzmair+Haefliger_2009'!BA2004_08b</vt:lpstr>
      <vt:lpstr>'Hoogklimmer+Walliser_2002'!BA2004_08b</vt:lpstr>
      <vt:lpstr>'Hotter+Raucheisen_1942'!BA2004_08b</vt:lpstr>
      <vt:lpstr>'Hüsch+Müller_1933'!BA2004_08b</vt:lpstr>
      <vt:lpstr>'Hynninen+Gothóni_1988'!BA2004_08b</vt:lpstr>
      <vt:lpstr>'Kaufmann+Deutsch_2013'!BA2004_08b</vt:lpstr>
      <vt:lpstr>'Kollo+Pohl_2003'!BA2004_08b</vt:lpstr>
      <vt:lpstr>'Kruysen+Blerk_1997'!BA2004_08b</vt:lpstr>
      <vt:lpstr>'Lehmann+Ulanowsky_1941'!BA2004_08b</vt:lpstr>
      <vt:lpstr>'Lorenz+Shetler_1986'!BA2004_08b</vt:lpstr>
      <vt:lpstr>'Ludwig+Levine_1986'!BA2004_08b</vt:lpstr>
      <vt:lpstr>'Moll+Garben_1982'!BA2004_08b</vt:lpstr>
      <vt:lpstr>'Padmore+Bezuidenhout_2017'!BA2004_08b</vt:lpstr>
      <vt:lpstr>'Padmore+Lewis_2008'!BA2004_08b</vt:lpstr>
      <vt:lpstr>'Prégardien+Gees_2015'!BA2004_08b</vt:lpstr>
      <vt:lpstr>'Prégardien+Staier_1996'!BA2004_08b</vt:lpstr>
      <vt:lpstr>'Prey+Deutsch_1987'!BA2004_08b</vt:lpstr>
      <vt:lpstr>'Price+Dewey_1997'!BA2004_08b</vt:lpstr>
      <vt:lpstr>'Price+Dewey_1997_neu'!BA2004_08b</vt:lpstr>
      <vt:lpstr>'Quasthoff+Barenboim_2005'!BA2004_08b</vt:lpstr>
      <vt:lpstr>'Quasthoff+Spencer_1998'!BA2004_08b</vt:lpstr>
      <vt:lpstr>'Schäfer+Schneider_2003'!BA2004_08b</vt:lpstr>
      <vt:lpstr>'Schmidt+Jansen_1990'!BA2004_08b</vt:lpstr>
      <vt:lpstr>'Schmidt+Jansen_2000'!BA2004_08b</vt:lpstr>
      <vt:lpstr>'Schollum+Johnson_1994'!BA2004_08b</vt:lpstr>
      <vt:lpstr>'Schreier+Richter_1985'!BA2004_08b</vt:lpstr>
      <vt:lpstr>'Schreier+Schiff_1991'!BA2004_08b</vt:lpstr>
      <vt:lpstr>'Shirai+Höll_1990'!BA2004_08b</vt:lpstr>
      <vt:lpstr>'Skovhus+Vladar_2016'!BA2004_08b</vt:lpstr>
      <vt:lpstr>'Souzay+Baldwin_1976'!BA2004_08b</vt:lpstr>
      <vt:lpstr>'Stutzmann+Södergren_2003'!BA2004_08b</vt:lpstr>
      <vt:lpstr>'Vickers+Parsons_1983'!BA2004_08b</vt:lpstr>
      <vt:lpstr>'Vickers+Schaaf_1983'!BA2004_08b</vt:lpstr>
      <vt:lpstr>'Zednik+Vorzellner_2015'!BA2004_08b</vt:lpstr>
      <vt:lpstr>'Araiza+Lemaire_1993'!BA2004_08b_1</vt:lpstr>
      <vt:lpstr>'Bostridge+Ades_2018'!BA2004_08b_1</vt:lpstr>
      <vt:lpstr>'Bostridge+Andsnes_2004'!BA2004_08b_1</vt:lpstr>
      <vt:lpstr>'DiDonato+N-S_2019'!BA2004_08b_1</vt:lpstr>
      <vt:lpstr>'Fischer-D+Brendel_1984'!BA2004_08b_1</vt:lpstr>
      <vt:lpstr>'Lay+Chapman_2019a'!BA2004_08b_1</vt:lpstr>
      <vt:lpstr>'Lay+Chapman_2019b'!BA2004_08b_1</vt:lpstr>
      <vt:lpstr>'Mattei+Nilsson_2018'!BA2004_08b_1</vt:lpstr>
      <vt:lpstr>'Mattei+Nilsson_2019'!BA2004_08b_1</vt:lpstr>
      <vt:lpstr>'Pears+Britten_1963'!BA2004_08b_1</vt:lpstr>
      <vt:lpstr>'Sabata+Poyato_2019'!BA2004_08b_1</vt:lpstr>
      <vt:lpstr>'Schmitt-Walter+Leitner_1941'!BA2004_08b_1</vt:lpstr>
      <vt:lpstr>'Schwarz+Schornsheim_2018'!BA2004_08b_1</vt:lpstr>
      <vt:lpstr>'Wilson-Johnson+Norris_1984'!BA2004_08b_1</vt:lpstr>
      <vt:lpstr>'Zenkl+Breinl_2020'!BA2004_08b_1</vt:lpstr>
      <vt:lpstr>'Anders+Raucheisen_1945'!BA2004_08b_2</vt:lpstr>
      <vt:lpstr>'Araiza+Lemaire_1993'!BA2004_08b_2</vt:lpstr>
      <vt:lpstr>'Bogtman+Nobel_1954'!BA2004_08b_2</vt:lpstr>
      <vt:lpstr>'Boyce+Germain_1955'!BA2004_08b_2</vt:lpstr>
      <vt:lpstr>'Dermota+Dermota_1976'!BA2004_08b_2</vt:lpstr>
      <vt:lpstr>'Fischer-D+Billing_1948'!BA2004_08b_2</vt:lpstr>
      <vt:lpstr>'Fischer-D+Brendel_1984'!BA2004_08b_2</vt:lpstr>
      <vt:lpstr>'Fischer-D+Demus_1966'!BA2004_08b_2</vt:lpstr>
      <vt:lpstr>'Fischer-D+Moore_1955'!BA2004_08b_2</vt:lpstr>
      <vt:lpstr>'Fischer-D+Moore_1971'!BA2004_08b_2</vt:lpstr>
      <vt:lpstr>'Fischer-D+Reutter_1952'!BA2004_08b_2</vt:lpstr>
      <vt:lpstr>'Greindl+Klust_1957'!BA2004_08b_2</vt:lpstr>
      <vt:lpstr>'Hotter+Moore_1954'!BA2004_08b_2</vt:lpstr>
      <vt:lpstr>'Hotter+Parsons_1976'!BA2004_08b_2</vt:lpstr>
      <vt:lpstr>'Hotter+Schröter_1947'!BA2004_08b_2</vt:lpstr>
      <vt:lpstr>'Patzak+Demus_1964'!BA2004_08b_2</vt:lpstr>
      <vt:lpstr>'Pears+Britten_1970'!BA2004_08b_2</vt:lpstr>
      <vt:lpstr>'Prey+Moore_1959'!BA2004_08b_2</vt:lpstr>
      <vt:lpstr>'Prey+Sawallisch_1973'!BA2004_08b_2</vt:lpstr>
      <vt:lpstr>'Rehfuss+Werba_1956'!BA2004_08b_2</vt:lpstr>
      <vt:lpstr>'Schey+Nobel_1966b'!BA2004_08b_2</vt:lpstr>
      <vt:lpstr>'Schock+Eröd_1970'!BA2004_08b_2</vt:lpstr>
      <vt:lpstr>'Souzay+Baldwin_1962'!BA2004_08b_2</vt:lpstr>
      <vt:lpstr>'Wilson-Johnson+Norris_1984'!BA2004_08b_2</vt:lpstr>
      <vt:lpstr>'Bankl+Krumpöck_2016'!BA2004_09b</vt:lpstr>
      <vt:lpstr>'Bär+Parsons_1988'!BA2004_09b</vt:lpstr>
      <vt:lpstr>'Bästlein+Laux 1994'!BA2004_09b</vt:lpstr>
      <vt:lpstr>'Bauer+Immerseel 2009'!BA2004_09b</vt:lpstr>
      <vt:lpstr>'Boesch+Martineau_2011'!BA2004_09b</vt:lpstr>
      <vt:lpstr>'Boesch+Vignoles_2016'!BA2004_09b</vt:lpstr>
      <vt:lpstr>'Bostridge+Andsnes_2004'!BA2004_09b</vt:lpstr>
      <vt:lpstr>'Bostridge+Drake_1997'!BA2004_09b</vt:lpstr>
      <vt:lpstr>'Büchner+Shetler_1985'!BA2004_09b</vt:lpstr>
      <vt:lpstr>'Czerwenka+Schneider_1981'!BA2004_09b</vt:lpstr>
      <vt:lpstr>'Duhan+Foll_1928'!BA2004_09b</vt:lpstr>
      <vt:lpstr>'Egmond+Immerseel_1989'!BA2004_09b</vt:lpstr>
      <vt:lpstr>'Equiluz+Fussi_1988'!BA2004_09b</vt:lpstr>
      <vt:lpstr>'Eröd+Kutrowatz_2010'!BA2004_09b</vt:lpstr>
      <vt:lpstr>'Fassbaender+Reimann_1988'!BA2004_09b</vt:lpstr>
      <vt:lpstr>'Fassbaender+Rieger_1995'!BA2004_09b</vt:lpstr>
      <vt:lpstr>'Finley+Drake_2013'!BA2004_09b</vt:lpstr>
      <vt:lpstr>'Fischer-D+Barenboim_1979'!BA2004_09b</vt:lpstr>
      <vt:lpstr>'Fischer-D+Brendel_1979'!BA2004_09b</vt:lpstr>
      <vt:lpstr>'Fischer-D+Brendel_1985'!BA2004_09b</vt:lpstr>
      <vt:lpstr>'Fischer-D+Perahia_1990'!BA2004_09b</vt:lpstr>
      <vt:lpstr>'Fischer-D+Pollini_1978'!BA2004_09b</vt:lpstr>
      <vt:lpstr>'Furlanetto+Tchetuev_2011'!BA2004_09b</vt:lpstr>
      <vt:lpstr>'Gerhaher+Huber_2001'!BA2004_09b</vt:lpstr>
      <vt:lpstr>'Goerne+Brendel_2003'!BA2004_09b</vt:lpstr>
      <vt:lpstr>'Goerne+Hinterhäuser_2015'!BA2004_09b</vt:lpstr>
      <vt:lpstr>'Goerne+Johnson_1996'!BA2004_09b</vt:lpstr>
      <vt:lpstr>'Golser+Delaney_2004'!BA2004_09b</vt:lpstr>
      <vt:lpstr>'Haefliger+Dähler_1980'!BA2004_09b</vt:lpstr>
      <vt:lpstr>'Hampson+Sawallisch_1997'!BA2004_09b</vt:lpstr>
      <vt:lpstr>'Hatano+Takahashi_2017'!BA2004_09b</vt:lpstr>
      <vt:lpstr>'Holl+Grubert_1995'!BA2004_09b</vt:lpstr>
      <vt:lpstr>'Holl+Lutz_2001'!BA2004_09b</vt:lpstr>
      <vt:lpstr>'Holl+Maisenberg_1987'!BA2004_09b</vt:lpstr>
      <vt:lpstr>'Holl+Maisenberg_1995'!BA2004_09b</vt:lpstr>
      <vt:lpstr>'Holl+Richter_1980'!BA2004_09b</vt:lpstr>
      <vt:lpstr>'Holzmair+Cooper_1994'!BA2004_09b</vt:lpstr>
      <vt:lpstr>'Holzmair+Haefliger_2009'!BA2004_09b</vt:lpstr>
      <vt:lpstr>'Hoogklimmer+Walliser_2002'!BA2004_09b</vt:lpstr>
      <vt:lpstr>'Hotter+Raucheisen_1942'!BA2004_09b</vt:lpstr>
      <vt:lpstr>'Hüsch+Müller_1933'!BA2004_09b</vt:lpstr>
      <vt:lpstr>'Hynninen+Gothóni_1988'!BA2004_09b</vt:lpstr>
      <vt:lpstr>'Kaufmann+Deutsch_2013'!BA2004_09b</vt:lpstr>
      <vt:lpstr>'Kollo+Pohl_2003'!BA2004_09b</vt:lpstr>
      <vt:lpstr>'Kruysen+Blerk_1997'!BA2004_09b</vt:lpstr>
      <vt:lpstr>'Lehmann+Ulanowsky_1941'!BA2004_09b</vt:lpstr>
      <vt:lpstr>'Lorenz+Shetler_1986'!BA2004_09b</vt:lpstr>
      <vt:lpstr>'Ludwig+Levine_1986'!BA2004_09b</vt:lpstr>
      <vt:lpstr>'Moll+Garben_1982'!BA2004_09b</vt:lpstr>
      <vt:lpstr>'Padmore+Bezuidenhout_2017'!BA2004_09b</vt:lpstr>
      <vt:lpstr>'Padmore+Lewis_2008'!BA2004_09b</vt:lpstr>
      <vt:lpstr>'Prégardien+Gees_2015'!BA2004_09b</vt:lpstr>
      <vt:lpstr>'Prégardien+Staier_1996'!BA2004_09b</vt:lpstr>
      <vt:lpstr>'Prey+Deutsch_1987'!BA2004_09b</vt:lpstr>
      <vt:lpstr>'Price+Dewey_1997'!BA2004_09b</vt:lpstr>
      <vt:lpstr>'Price+Dewey_1997_neu'!BA2004_09b</vt:lpstr>
      <vt:lpstr>'Quasthoff+Barenboim_2005'!BA2004_09b</vt:lpstr>
      <vt:lpstr>'Quasthoff+Spencer_1998'!BA2004_09b</vt:lpstr>
      <vt:lpstr>'Rothmüller+Gyr_1944'!BA2004_09b</vt:lpstr>
      <vt:lpstr>'Schäfer+Schneider_2003'!BA2004_09b</vt:lpstr>
      <vt:lpstr>'Schmidt+Jansen_1990'!BA2004_09b</vt:lpstr>
      <vt:lpstr>'Schmidt+Jansen_2000'!BA2004_09b</vt:lpstr>
      <vt:lpstr>'Schollum+Johnson_1994'!BA2004_09b</vt:lpstr>
      <vt:lpstr>'Schreier+Richter_1985'!BA2004_09b</vt:lpstr>
      <vt:lpstr>'Schreier+Schiff_1991'!BA2004_09b</vt:lpstr>
      <vt:lpstr>'Shirai+Höll_1990'!BA2004_09b</vt:lpstr>
      <vt:lpstr>'Skovhus+Vladar_2016'!BA2004_09b</vt:lpstr>
      <vt:lpstr>'Souzay+Baldwin_1976'!BA2004_09b</vt:lpstr>
      <vt:lpstr>'Stutzmann+Södergren_2003'!BA2004_09b</vt:lpstr>
      <vt:lpstr>'Vickers+Parsons_1983'!BA2004_09b</vt:lpstr>
      <vt:lpstr>'Vickers+Schaaf_1983'!BA2004_09b</vt:lpstr>
      <vt:lpstr>'Zednik+Vorzellner_2015'!BA2004_09b</vt:lpstr>
      <vt:lpstr>'Araiza+Lemaire_1993'!BA2004_09b_1</vt:lpstr>
      <vt:lpstr>'Bostridge+Ades_2018'!BA2004_09b_1</vt:lpstr>
      <vt:lpstr>'Bostridge+Andsnes_2004'!BA2004_09b_1</vt:lpstr>
      <vt:lpstr>'DiDonato+N-S_2019'!BA2004_09b_1</vt:lpstr>
      <vt:lpstr>'Fischer-D+Brendel_1984'!BA2004_09b_1</vt:lpstr>
      <vt:lpstr>'Lay+Chapman_2019a'!BA2004_09b_1</vt:lpstr>
      <vt:lpstr>'Lay+Chapman_2019b'!BA2004_09b_1</vt:lpstr>
      <vt:lpstr>'Mattei+Nilsson_2018'!BA2004_09b_1</vt:lpstr>
      <vt:lpstr>'Mattei+Nilsson_2019'!BA2004_09b_1</vt:lpstr>
      <vt:lpstr>'Pears+Britten_1963'!BA2004_09b_1</vt:lpstr>
      <vt:lpstr>'Sabata+Poyato_2019'!BA2004_09b_1</vt:lpstr>
      <vt:lpstr>'Schmitt-Walter+Leitner_1941'!BA2004_09b_1</vt:lpstr>
      <vt:lpstr>'Schwarz+Schornsheim_2018'!BA2004_09b_1</vt:lpstr>
      <vt:lpstr>'Wilson-Johnson+Norris_1984'!BA2004_09b_1</vt:lpstr>
      <vt:lpstr>'Zenkl+Breinl_2020'!BA2004_09b_1</vt:lpstr>
      <vt:lpstr>'Anders+Raucheisen_1945'!BA2004_09b_2</vt:lpstr>
      <vt:lpstr>'Araiza+Lemaire_1993'!BA2004_09b_2</vt:lpstr>
      <vt:lpstr>'Bogtman+Nobel_1954'!BA2004_09b_2</vt:lpstr>
      <vt:lpstr>'Boyce+Germain_1955'!BA2004_09b_2</vt:lpstr>
      <vt:lpstr>'Dermota+Dermota_1976'!BA2004_09b_2</vt:lpstr>
      <vt:lpstr>'Fischer-D+Billing_1948'!BA2004_09b_2</vt:lpstr>
      <vt:lpstr>'Fischer-D+Brendel_1984'!BA2004_09b_2</vt:lpstr>
      <vt:lpstr>'Fischer-D+Demus_1966'!BA2004_09b_2</vt:lpstr>
      <vt:lpstr>'Fischer-D+Moore_1955'!BA2004_09b_2</vt:lpstr>
      <vt:lpstr>'Fischer-D+Moore_1971'!BA2004_09b_2</vt:lpstr>
      <vt:lpstr>'Fischer-D+Reutter_1952'!BA2004_09b_2</vt:lpstr>
      <vt:lpstr>'Greindl+Klust_1957'!BA2004_09b_2</vt:lpstr>
      <vt:lpstr>'Hotter+Moore_1954'!BA2004_09b_2</vt:lpstr>
      <vt:lpstr>'Hotter+Parsons_1976'!BA2004_09b_2</vt:lpstr>
      <vt:lpstr>'Hotter+Schröter_1947'!BA2004_09b_2</vt:lpstr>
      <vt:lpstr>'Patzak+Demus_1964'!BA2004_09b_2</vt:lpstr>
      <vt:lpstr>'Pears+Britten_1970'!BA2004_09b_2</vt:lpstr>
      <vt:lpstr>'Prey+Moore_1959'!BA2004_09b_2</vt:lpstr>
      <vt:lpstr>'Prey+Sawallisch_1973'!BA2004_09b_2</vt:lpstr>
      <vt:lpstr>'Rehfuss+Werba_1956'!BA2004_09b_2</vt:lpstr>
      <vt:lpstr>'Schey+Nobel_1966b'!BA2004_09b_2</vt:lpstr>
      <vt:lpstr>'Schock+Eröd_1970'!BA2004_09b_2</vt:lpstr>
      <vt:lpstr>'Souzay+Baldwin_1962'!BA2004_09b_2</vt:lpstr>
      <vt:lpstr>'Wilson-Johnson+Norris_1984'!BA2004_09b_2</vt:lpstr>
      <vt:lpstr>'Bankl+Krumpöck_2016'!BA2004_10b</vt:lpstr>
      <vt:lpstr>'Bär+Parsons_1988'!BA2004_10b</vt:lpstr>
      <vt:lpstr>'Bästlein+Laux 1994'!BA2004_10b</vt:lpstr>
      <vt:lpstr>'Bauer+Immerseel 2009'!BA2004_10b</vt:lpstr>
      <vt:lpstr>'Boesch+Martineau_2011'!BA2004_10b</vt:lpstr>
      <vt:lpstr>'Boesch+Vignoles_2016'!BA2004_10b</vt:lpstr>
      <vt:lpstr>'Bostridge+Andsnes_2004'!BA2004_10b</vt:lpstr>
      <vt:lpstr>'Bostridge+Drake_1997'!BA2004_10b</vt:lpstr>
      <vt:lpstr>'Büchner+Shetler_1985'!BA2004_10b</vt:lpstr>
      <vt:lpstr>'Czerwenka+Schneider_1981'!BA2004_10b</vt:lpstr>
      <vt:lpstr>'Duhan+Foll_1928'!BA2004_10b</vt:lpstr>
      <vt:lpstr>'Egmond+Immerseel_1989'!BA2004_10b</vt:lpstr>
      <vt:lpstr>'Equiluz+Fussi_1988'!BA2004_10b</vt:lpstr>
      <vt:lpstr>'Eröd+Kutrowatz_2010'!BA2004_10b</vt:lpstr>
      <vt:lpstr>'Fassbaender+Reimann_1988'!BA2004_10b</vt:lpstr>
      <vt:lpstr>'Fassbaender+Rieger_1995'!BA2004_10b</vt:lpstr>
      <vt:lpstr>'Finley+Drake_2013'!BA2004_10b</vt:lpstr>
      <vt:lpstr>'Fischer-D+Barenboim_1979'!BA2004_10b</vt:lpstr>
      <vt:lpstr>'Fischer-D+Brendel_1979'!BA2004_10b</vt:lpstr>
      <vt:lpstr>'Fischer-D+Brendel_1985'!BA2004_10b</vt:lpstr>
      <vt:lpstr>'Fischer-D+Perahia_1990'!BA2004_10b</vt:lpstr>
      <vt:lpstr>'Fischer-D+Pollini_1978'!BA2004_10b</vt:lpstr>
      <vt:lpstr>'Furlanetto+Tchetuev_2011'!BA2004_10b</vt:lpstr>
      <vt:lpstr>'Gerhaher+Huber_2001'!BA2004_10b</vt:lpstr>
      <vt:lpstr>'Goerne+Brendel_2003'!BA2004_10b</vt:lpstr>
      <vt:lpstr>'Goerne+Hinterhäuser_2015'!BA2004_10b</vt:lpstr>
      <vt:lpstr>'Goerne+Johnson_1996'!BA2004_10b</vt:lpstr>
      <vt:lpstr>'Golser+Delaney_2004'!BA2004_10b</vt:lpstr>
      <vt:lpstr>'Haefliger+Dähler_1980'!BA2004_10b</vt:lpstr>
      <vt:lpstr>'Hampson+Sawallisch_1997'!BA2004_10b</vt:lpstr>
      <vt:lpstr>'Hatano+Takahashi_2017'!BA2004_10b</vt:lpstr>
      <vt:lpstr>'Holl+Grubert_1995'!BA2004_10b</vt:lpstr>
      <vt:lpstr>'Holl+Lutz_2001'!BA2004_10b</vt:lpstr>
      <vt:lpstr>'Holl+Maisenberg_1987'!BA2004_10b</vt:lpstr>
      <vt:lpstr>'Holl+Maisenberg_1995'!BA2004_10b</vt:lpstr>
      <vt:lpstr>'Holl+Richter_1980'!BA2004_10b</vt:lpstr>
      <vt:lpstr>'Holzmair+Cooper_1994'!BA2004_10b</vt:lpstr>
      <vt:lpstr>'Holzmair+Haefliger_2009'!BA2004_10b</vt:lpstr>
      <vt:lpstr>'Hoogklimmer+Walliser_2002'!BA2004_10b</vt:lpstr>
      <vt:lpstr>'Hotter+Raucheisen_1942'!BA2004_10b</vt:lpstr>
      <vt:lpstr>'Hüsch+Müller_1933'!BA2004_10b</vt:lpstr>
      <vt:lpstr>'Hynninen+Gothóni_1988'!BA2004_10b</vt:lpstr>
      <vt:lpstr>'Kaufmann+Deutsch_2013'!BA2004_10b</vt:lpstr>
      <vt:lpstr>'Kollo+Pohl_2003'!BA2004_10b</vt:lpstr>
      <vt:lpstr>'Kruysen+Blerk_1997'!BA2004_10b</vt:lpstr>
      <vt:lpstr>'Lehmann+Ulanowsky_1941'!BA2004_10b</vt:lpstr>
      <vt:lpstr>'Lorenz+Shetler_1986'!BA2004_10b</vt:lpstr>
      <vt:lpstr>'Ludwig+Levine_1986'!BA2004_10b</vt:lpstr>
      <vt:lpstr>'Moll+Garben_1982'!BA2004_10b</vt:lpstr>
      <vt:lpstr>'Padmore+Bezuidenhout_2017'!BA2004_10b</vt:lpstr>
      <vt:lpstr>'Padmore+Lewis_2008'!BA2004_10b</vt:lpstr>
      <vt:lpstr>'Prégardien+Gees_2015'!BA2004_10b</vt:lpstr>
      <vt:lpstr>'Prégardien+Staier_1996'!BA2004_10b</vt:lpstr>
      <vt:lpstr>'Prey+Deutsch_1987'!BA2004_10b</vt:lpstr>
      <vt:lpstr>'Price+Dewey_1997'!BA2004_10b</vt:lpstr>
      <vt:lpstr>'Price+Dewey_1997_neu'!BA2004_10b</vt:lpstr>
      <vt:lpstr>'Quasthoff+Barenboim_2005'!BA2004_10b</vt:lpstr>
      <vt:lpstr>'Quasthoff+Spencer_1998'!BA2004_10b</vt:lpstr>
      <vt:lpstr>'Rothmüller+Gyr_1944'!BA2004_10b</vt:lpstr>
      <vt:lpstr>'Schäfer+Schneider_2003'!BA2004_10b</vt:lpstr>
      <vt:lpstr>'Schmidt+Jansen_1990'!BA2004_10b</vt:lpstr>
      <vt:lpstr>'Schmidt+Jansen_2000'!BA2004_10b</vt:lpstr>
      <vt:lpstr>'Schollum+Johnson_1994'!BA2004_10b</vt:lpstr>
      <vt:lpstr>'Schreier+Richter_1985'!BA2004_10b</vt:lpstr>
      <vt:lpstr>'Schreier+Schiff_1991'!BA2004_10b</vt:lpstr>
      <vt:lpstr>'Shirai+Höll_1990'!BA2004_10b</vt:lpstr>
      <vt:lpstr>'Skovhus+Vladar_2016'!BA2004_10b</vt:lpstr>
      <vt:lpstr>'Souzay+Baldwin_1976'!BA2004_10b</vt:lpstr>
      <vt:lpstr>'Stutzmann+Södergren_2003'!BA2004_10b</vt:lpstr>
      <vt:lpstr>'Vickers+Parsons_1983'!BA2004_10b</vt:lpstr>
      <vt:lpstr>'Vickers+Schaaf_1983'!BA2004_10b</vt:lpstr>
      <vt:lpstr>'Zednik+Vorzellner_2015'!BA2004_10b</vt:lpstr>
      <vt:lpstr>'Araiza+Lemaire_1993'!BA2004_10b_1</vt:lpstr>
      <vt:lpstr>'Bostridge+Ades_2018'!BA2004_10b_1</vt:lpstr>
      <vt:lpstr>'Bostridge+Andsnes_2004'!BA2004_10b_1</vt:lpstr>
      <vt:lpstr>'DiDonato+N-S_2019'!BA2004_10b_1</vt:lpstr>
      <vt:lpstr>'Fischer-D+Brendel_1984'!BA2004_10b_1</vt:lpstr>
      <vt:lpstr>'Lay+Chapman_2019a'!BA2004_10b_1</vt:lpstr>
      <vt:lpstr>'Lay+Chapman_2019b'!BA2004_10b_1</vt:lpstr>
      <vt:lpstr>'Mattei+Nilsson_2018'!BA2004_10b_1</vt:lpstr>
      <vt:lpstr>'Mattei+Nilsson_2019'!BA2004_10b_1</vt:lpstr>
      <vt:lpstr>'Pears+Britten_1963'!BA2004_10b_1</vt:lpstr>
      <vt:lpstr>'Sabata+Poyato_2019'!BA2004_10b_1</vt:lpstr>
      <vt:lpstr>'Schmitt-Walter+Leitner_1941'!BA2004_10b_1</vt:lpstr>
      <vt:lpstr>'Schwarz+Schornsheim_2018'!BA2004_10b_1</vt:lpstr>
      <vt:lpstr>'Wilson-Johnson+Norris_1984'!BA2004_10b_1</vt:lpstr>
      <vt:lpstr>'Zenkl+Breinl_2020'!BA2004_10b_1</vt:lpstr>
      <vt:lpstr>'Anders+Raucheisen_1945'!BA2004_10b_2</vt:lpstr>
      <vt:lpstr>'Araiza+Lemaire_1993'!BA2004_10b_2</vt:lpstr>
      <vt:lpstr>'Bogtman+Nobel_1954'!BA2004_10b_2</vt:lpstr>
      <vt:lpstr>'Boyce+Germain_1955'!BA2004_10b_2</vt:lpstr>
      <vt:lpstr>'Dermota+Dermota_1976'!BA2004_10b_2</vt:lpstr>
      <vt:lpstr>'Fischer-D+Billing_1948'!BA2004_10b_2</vt:lpstr>
      <vt:lpstr>'Fischer-D+Brendel_1984'!BA2004_10b_2</vt:lpstr>
      <vt:lpstr>'Fischer-D+Demus_1966'!BA2004_10b_2</vt:lpstr>
      <vt:lpstr>'Fischer-D+Moore_1955'!BA2004_10b_2</vt:lpstr>
      <vt:lpstr>'Fischer-D+Moore_1971'!BA2004_10b_2</vt:lpstr>
      <vt:lpstr>'Fischer-D+Reutter_1952'!BA2004_10b_2</vt:lpstr>
      <vt:lpstr>'Greindl+Klust_1957'!BA2004_10b_2</vt:lpstr>
      <vt:lpstr>'Hotter+Moore_1954'!BA2004_10b_2</vt:lpstr>
      <vt:lpstr>'Hotter+Parsons_1976'!BA2004_10b_2</vt:lpstr>
      <vt:lpstr>'Hotter+Schröter_1947'!BA2004_10b_2</vt:lpstr>
      <vt:lpstr>'Patzak+Demus_1964'!BA2004_10b_2</vt:lpstr>
      <vt:lpstr>'Pears+Britten_1970'!BA2004_10b_2</vt:lpstr>
      <vt:lpstr>'Prey+Moore_1959'!BA2004_10b_2</vt:lpstr>
      <vt:lpstr>'Prey+Sawallisch_1973'!BA2004_10b_2</vt:lpstr>
      <vt:lpstr>'Rehfuss+Werba_1956'!BA2004_10b_2</vt:lpstr>
      <vt:lpstr>'Schey+Nobel_1966b'!BA2004_10b_2</vt:lpstr>
      <vt:lpstr>'Schock+Eröd_1970'!BA2004_10b_2</vt:lpstr>
      <vt:lpstr>'Souzay+Baldwin_1962'!BA2004_10b_2</vt:lpstr>
      <vt:lpstr>'Wilson-Johnson+Norris_1984'!BA2004_10b_2</vt:lpstr>
      <vt:lpstr>'Bostridge+Andsnes_2004'!BA2004_11b</vt:lpstr>
      <vt:lpstr>'Bostridge+Andsnes_2004'!BA2004_11b_1</vt:lpstr>
      <vt:lpstr>'Bankl+Krumpöck_2016'!Bankl_Krumpöck_2016_dur</vt:lpstr>
      <vt:lpstr>'Bär+Parsons_1988'!Bär_Parsons_1988_dur</vt:lpstr>
      <vt:lpstr>'Bästlein+Laux 1994'!Bästlein_Laux_1994_dur</vt:lpstr>
      <vt:lpstr>'Bauer+Immerseel 2009'!Bauer_Immerseel_2009_dur</vt:lpstr>
      <vt:lpstr>'Boesch+Martineau_2011'!Boesch_Martineau_2011_dur</vt:lpstr>
      <vt:lpstr>'Boesch+Vignoles_2016'!Boesch_Vignoloes_2016_dur</vt:lpstr>
      <vt:lpstr>'Bogtman+Nobel_1954'!Bogtman_Nobel_1954_dur</vt:lpstr>
      <vt:lpstr>'Bostridge+Ades_2018'!Bostridge_Ades_2018_dur</vt:lpstr>
      <vt:lpstr>'Bostridge+Andsnes_2004'!Bostridge_Andsnes_2004_dur</vt:lpstr>
      <vt:lpstr>'Bostridge+Drake_1997'!Bostridge_Drake_1997_dur</vt:lpstr>
      <vt:lpstr>'Boyce+Germain_1955'!Boyce_Germain_1955_dur</vt:lpstr>
      <vt:lpstr>'Büchner+Shetler_1985'!Büchner_Shetler_1985_dur</vt:lpstr>
      <vt:lpstr>'Czerwenka+Schneider_1981'!Czerwenka_Schneider_1981_dur</vt:lpstr>
      <vt:lpstr>'Dermota+Dermota_1976'!Dermota_Dermota_1976_dur</vt:lpstr>
      <vt:lpstr>'DiDonato+N-S_2019'!DiDonato_Nézet_Séguin_2019</vt:lpstr>
      <vt:lpstr>'Duhan+Foll_1928'!Duhan_Foll_1928_dur_1</vt:lpstr>
      <vt:lpstr>'Egmond+Immerseel_1989'!Egmond_Immerseel_1990_dur</vt:lpstr>
      <vt:lpstr>'Equiluz+Fussi_1988'!Equiluz_Fussi_1988_dur</vt:lpstr>
      <vt:lpstr>'Eröd+Kutrowatz_2010'!Eröd_Kutrowatz_2010_dur</vt:lpstr>
      <vt:lpstr>'Fassbaender+Reimann_1988'!Fassbaender_Reimann_1988_dur</vt:lpstr>
      <vt:lpstr>'Fassbaender+Rieger_1995'!Fassbaender_Rieger_1995_dur</vt:lpstr>
      <vt:lpstr>'Finley+Drake_2013'!Finley_Drake_2013_dur</vt:lpstr>
      <vt:lpstr>'Fischer-D+Barenboim_1979'!Fischer_Dieskau_Barenboim_1979_dur</vt:lpstr>
      <vt:lpstr>'Fischer-D+Billing_1948'!Fischer_Dieskau_Billing_1948_dur</vt:lpstr>
      <vt:lpstr>'Fischer-D+Brendel_1979'!Fischer_Dieskau_Brendel_1979_dur</vt:lpstr>
      <vt:lpstr>'Fischer-D+Brendel_1984'!Fischer_Dieskau_Brendel_1984_dur</vt:lpstr>
      <vt:lpstr>'Fischer-D+Brendel_1985'!Fischer_Dieskau_Brendel_1985_dur</vt:lpstr>
      <vt:lpstr>'Fischer-D+Demus_1966'!Fischer_Dieskau_Demus_1966_dur</vt:lpstr>
      <vt:lpstr>'Fischer-D+Moore_1955'!Fischer_Dieskau_Moore_1955_dur</vt:lpstr>
      <vt:lpstr>'Fischer-D+Moore_1971'!Fischer_Dieskau_Moore_1971_dur</vt:lpstr>
      <vt:lpstr>'Fischer-D+Perahia_1990'!Fischer_Dieskau_Peraiha_1990_dur</vt:lpstr>
      <vt:lpstr>'Fischer-D+Pollini_1978'!Fischer_Dieskau_Pollini_1978_dur</vt:lpstr>
      <vt:lpstr>'Fischer-D+Reutter_1952'!Fischer_Dieskau_Reutter_1952_dur</vt:lpstr>
      <vt:lpstr>'Furlanetto+Tchetuev_2011'!Furlanetto_Tchetuev_2011_dur</vt:lpstr>
      <vt:lpstr>'Gerhaher+Huber_2001'!Gerharer_Huber_2001_dur</vt:lpstr>
      <vt:lpstr>'Goerne+Brendel_2003'!Goerne_Brendel_2003_dur</vt:lpstr>
      <vt:lpstr>'Goerne+Hinterhäuser_2015'!Goerne_Hinterhäuser_2015_dur</vt:lpstr>
      <vt:lpstr>'Goerne+Johnson_1996'!Goerne_Johnson_1996_dur</vt:lpstr>
      <vt:lpstr>'Golser+Delaney_2004'!Golser_Delaney_2004_dur</vt:lpstr>
      <vt:lpstr>'Greindl+Klust_1957'!Greindl_Klust_1957_dur</vt:lpstr>
      <vt:lpstr>'Haefliger+Dähler_1980'!Haefliger_Dähler_1980_dur</vt:lpstr>
      <vt:lpstr>'Hampson+Sawallisch_1997'!Hampson_Sawallisch_1997_dur</vt:lpstr>
      <vt:lpstr>'Hatano+Takahashi_2017'!Hatano_Takahashi_2017_dur</vt:lpstr>
      <vt:lpstr>'Holl+Grubert_1995'!Holl_Grubert_1995_dur</vt:lpstr>
      <vt:lpstr>'Holl+Lutz_2001'!Holl_Lutz_2001_dur</vt:lpstr>
      <vt:lpstr>'Holl+Maisenberg_1987'!Holl_Maisenberg_1987_dur</vt:lpstr>
      <vt:lpstr>'Holl+Maisenberg_1995'!Holl_Maisenberg_1995_dur.csv</vt:lpstr>
      <vt:lpstr>'Holl+Richter_1980'!Holl_Richter_1980_dur</vt:lpstr>
      <vt:lpstr>'Holzmair+Cooper_1994'!Holzmair_Cooper_1994_dur</vt:lpstr>
      <vt:lpstr>'Holzmair+Haefliger_2009'!Holzmair_Haefliger_2009_dur</vt:lpstr>
      <vt:lpstr>'Hoogklimmer+Walliser_2002'!Hoogklimmer_Walliser_2002_dur</vt:lpstr>
      <vt:lpstr>'Hotter+Moore_1954'!Hotter_Moore_1954_dur</vt:lpstr>
      <vt:lpstr>'Hotter+Parsons_1976'!Hotter_Parsons_1976_dur</vt:lpstr>
      <vt:lpstr>'Hotter+Raucheisen_1942'!Hotter_Raucheisen_1942_dur</vt:lpstr>
      <vt:lpstr>'Hotter+Schröter_1947'!Hotter_Schörter_1947_dur</vt:lpstr>
      <vt:lpstr>'Hüsch+Müller_1933'!Hüsch_Müller_1933_dur</vt:lpstr>
      <vt:lpstr>'Hynninen+Gothóni_1988'!Hynninen_Gothóni_1988_dur</vt:lpstr>
      <vt:lpstr>'Kaufmann+Deutsch_2013'!Kaufmann_Deutsch_2013_dur</vt:lpstr>
      <vt:lpstr>'Kollo+Pohl_2003'!Kollo_Pohl_2003_dur</vt:lpstr>
      <vt:lpstr>'Kruysen+Blerk_1997'!Kruysen_Blerk_1997_dur</vt:lpstr>
      <vt:lpstr>'Lay+Chapman_2019a'!Lay_Chapman_2019_1_dur</vt:lpstr>
      <vt:lpstr>'Lay+Chapman_2019b'!Lay_Chapman_2019_2_dur</vt:lpstr>
      <vt:lpstr>'Lehmann+Ulanowsky_1941'!Lehmann_Ulanowsky_1940_41_dur</vt:lpstr>
      <vt:lpstr>'Lorenz+Shetler_1986'!Lorenz_Shetler_1986_dur</vt:lpstr>
      <vt:lpstr>'Ludwig+Levine_1986'!Ludwig_Levine_1986_dur</vt:lpstr>
      <vt:lpstr>'Mattei+Nilsson_2018'!Mattei_Nilsson_2018_dur</vt:lpstr>
      <vt:lpstr>'Mattei+Nilsson_2019'!Mattei_Nilsson_2019_dur</vt:lpstr>
      <vt:lpstr>'Moll+Garben_1982'!Moll_Garben_1982_dur</vt:lpstr>
      <vt:lpstr>'Padmore+Bezuidenhout_2017'!Padmore_Bezuidenhout_2017_dur</vt:lpstr>
      <vt:lpstr>'Padmore+Lewis_2008'!Padmore_Lewis_2008_dur</vt:lpstr>
      <vt:lpstr>'Patzak+Demus_1964'!Patzak_Demus_1964_dur</vt:lpstr>
      <vt:lpstr>'Pears+Britten_1963'!Pears_Britten_1963_dur</vt:lpstr>
      <vt:lpstr>'Pears+Britten_1970'!Pears_Britten_1970_dur</vt:lpstr>
      <vt:lpstr>'Prégardien+Gees_2015'!Pregardien_Gees_2015_dur</vt:lpstr>
      <vt:lpstr>'Prégardien+Staier_1996'!Pregardien_Staier_1996_dur</vt:lpstr>
      <vt:lpstr>'Prey+Deutsch_1987'!Prey_Deutsch_1987_dur</vt:lpstr>
      <vt:lpstr>'Prey+Moore_1959'!Prey_Moore_1959_dur</vt:lpstr>
      <vt:lpstr>'Prey+Sawallisch_1973'!Prey_Sawallisch_1973_dur</vt:lpstr>
      <vt:lpstr>'Price+Dewey_1997'!Price_Dewey_1997_dur</vt:lpstr>
      <vt:lpstr>'Quasthoff+Barenboim_2005'!Quasthoff_Barenboim_2005_dur</vt:lpstr>
      <vt:lpstr>'Quasthoff+Spencer_1998'!Quasthoff_Spencer_1998_dur</vt:lpstr>
      <vt:lpstr>'Rehfuss+Werba_1956'!Rehfuss_Werba_1956_dur</vt:lpstr>
      <vt:lpstr>'Rothmüller+Gyr_1944'!Rothmüller_Gyr_1944_dur</vt:lpstr>
      <vt:lpstr>'Sabata+Poyato_2019'!Sabata_Poyato_2019_dur</vt:lpstr>
      <vt:lpstr>'Schäfer+Schneider_2003'!Schäfer_Schneider_2003_dur</vt:lpstr>
      <vt:lpstr>'Schey+Nobel_1966b'!Schey_Nobel_1966</vt:lpstr>
      <vt:lpstr>'Schmidt+Jansen_1990'!Schmidt_Jansen_1990_dur</vt:lpstr>
      <vt:lpstr>'Schmidt+Jansen_2000'!Schmidt_Jansen_2000_dur</vt:lpstr>
      <vt:lpstr>'Schmitt-Walter+Leitner_1941'!Schmitt_Walter_Leitner_1941_dur</vt:lpstr>
      <vt:lpstr>'Schock+Eröd_1970'!Schock_Eröd_1970_dur</vt:lpstr>
      <vt:lpstr>'Schollum+Johnson_1994'!Schollum_Johnson_1994_dur</vt:lpstr>
      <vt:lpstr>'Schreier+Richter_1985'!Schreier_Richter_1985_dur</vt:lpstr>
      <vt:lpstr>'Schreier+Schiff_1991'!Schreier_Schiff_1991_dur</vt:lpstr>
      <vt:lpstr>'Schwarz+Schornsheim_2018'!Schwarz_Schornsheim_2018_dur</vt:lpstr>
      <vt:lpstr>'Shirai+Höll_1990'!Shirai_Höll_1990_dur</vt:lpstr>
      <vt:lpstr>'Skovhus+Vladar_2016'!Skovhus_Vladar_2016_dur</vt:lpstr>
      <vt:lpstr>'Skovhus+Vladar_2016'!Skovhus_Vladar_2016_dur_1</vt:lpstr>
      <vt:lpstr>'Souzay+Baldwin_1962'!Souzay_Baldwin_1962_dur</vt:lpstr>
      <vt:lpstr>'Souzay+Baldwin_1976'!Souzay_Bladwin_1976_dur_1</vt:lpstr>
      <vt:lpstr>'Stutzmann+Södergren_2003'!Stutzmann_Södergren_2003_dur</vt:lpstr>
      <vt:lpstr>'Vickers+Parsons_1983'!Vickers_Parsons_1983_dur</vt:lpstr>
      <vt:lpstr>'Vickers+Schaaf_1983'!Vickers_Schaf_1983_dur</vt:lpstr>
      <vt:lpstr>'Wilson-Johnson+Norris_1984'!Wilson_Johnson_Norris_1984_dur_2</vt:lpstr>
      <vt:lpstr>'Zednik+Vorzellner_2015'!Zednik_Vorzellner_2015_dur</vt:lpstr>
      <vt:lpstr>'Zenkl+Breinl_2020'!Zenkl_Breinl_2020_dur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Utz</dc:creator>
  <cp:lastModifiedBy>Christian Utz</cp:lastModifiedBy>
  <cp:lastPrinted>2021-08-06T16:56:44Z</cp:lastPrinted>
  <dcterms:created xsi:type="dcterms:W3CDTF">2019-11-04T15:10:17Z</dcterms:created>
  <dcterms:modified xsi:type="dcterms:W3CDTF">2021-11-08T16:17:15Z</dcterms:modified>
</cp:coreProperties>
</file>