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CF138DDC-ADDE-41E6-8622-70F3EBAEA2E0}" xr6:coauthVersionLast="47" xr6:coauthVersionMax="47" xr10:uidLastSave="{00000000-0000-0000-0000-000000000000}"/>
  <bookViews>
    <workbookView xWindow="-110" yWindow="-110" windowWidth="38620" windowHeight="21100" tabRatio="622" activeTab="1"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G" sheetId="10" r:id="rId10"/>
    <sheet name="Tube H" sheetId="13"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5" i="21" l="1"/>
  <c r="AD6" i="21"/>
  <c r="AD7" i="21"/>
  <c r="AD8" i="21"/>
  <c r="AD9" i="21"/>
  <c r="AD10" i="21"/>
  <c r="AD11" i="21"/>
  <c r="AD12" i="21"/>
  <c r="AD13" i="21"/>
  <c r="AD14" i="21"/>
  <c r="AD15" i="21"/>
  <c r="AD16" i="21"/>
  <c r="AD17" i="21"/>
  <c r="AD18" i="21"/>
  <c r="AD19" i="21"/>
  <c r="AD20" i="21"/>
  <c r="AD21" i="21"/>
  <c r="AD22" i="21"/>
  <c r="AD23" i="21"/>
  <c r="AD24" i="21"/>
  <c r="AD25" i="21"/>
  <c r="AD4" i="21"/>
  <c r="A20" i="22"/>
  <c r="I30" i="3" l="1"/>
  <c r="I31" i="3"/>
  <c r="I32" i="3"/>
  <c r="I33" i="3"/>
  <c r="I34" i="3"/>
  <c r="I35" i="3"/>
  <c r="I36" i="3"/>
  <c r="I37" i="3"/>
  <c r="I38" i="3"/>
  <c r="I39" i="3"/>
  <c r="I40" i="3"/>
  <c r="I41" i="3"/>
  <c r="I42" i="3"/>
  <c r="I43" i="3"/>
  <c r="I44" i="3"/>
  <c r="I29" i="3"/>
  <c r="H30" i="3"/>
  <c r="H31" i="3"/>
  <c r="H32" i="3"/>
  <c r="H33" i="3"/>
  <c r="H34" i="3"/>
  <c r="H35" i="3"/>
  <c r="H36" i="3"/>
  <c r="H37" i="3"/>
  <c r="H38" i="3"/>
  <c r="H39" i="3"/>
  <c r="H40" i="3"/>
  <c r="H41" i="3"/>
  <c r="H42" i="3"/>
  <c r="H43" i="3"/>
  <c r="H44" i="3"/>
  <c r="H29" i="3"/>
  <c r="AL5" i="21" l="1"/>
  <c r="AO5" i="21"/>
  <c r="AR5" i="21"/>
  <c r="AU5" i="21"/>
  <c r="AL6" i="21"/>
  <c r="AO6" i="21"/>
  <c r="AR6" i="21"/>
  <c r="AU6" i="21"/>
  <c r="AL7" i="21"/>
  <c r="AO7" i="21"/>
  <c r="AR7" i="21"/>
  <c r="AU7" i="21"/>
  <c r="AL8" i="21"/>
  <c r="AO8" i="21"/>
  <c r="AR8" i="21"/>
  <c r="AU8" i="21"/>
  <c r="AL9" i="21"/>
  <c r="AO9" i="21"/>
  <c r="AR9" i="21"/>
  <c r="AU9" i="21"/>
  <c r="AL10" i="21"/>
  <c r="AO10" i="21"/>
  <c r="AR10" i="21"/>
  <c r="AU10" i="21"/>
  <c r="AL11" i="21"/>
  <c r="AO11" i="21"/>
  <c r="AR11" i="21"/>
  <c r="AU11" i="21"/>
  <c r="AL12" i="21"/>
  <c r="AO12" i="21"/>
  <c r="AR12" i="21"/>
  <c r="AU12" i="21"/>
  <c r="AL13" i="21"/>
  <c r="AO13" i="21"/>
  <c r="AR13" i="21"/>
  <c r="AU13" i="21"/>
  <c r="AL14" i="21"/>
  <c r="AO14" i="21"/>
  <c r="AR14" i="21"/>
  <c r="AU14" i="21"/>
  <c r="AL15" i="21"/>
  <c r="AO15" i="21"/>
  <c r="AR15" i="21"/>
  <c r="AU15" i="21"/>
  <c r="AL16" i="21"/>
  <c r="AO16" i="21"/>
  <c r="AR16" i="21"/>
  <c r="AS16" i="21"/>
  <c r="AU16" i="21"/>
  <c r="AL17" i="21"/>
  <c r="AO17" i="21"/>
  <c r="AR17" i="21"/>
  <c r="AU17" i="21"/>
  <c r="AL18" i="21"/>
  <c r="AO18" i="21"/>
  <c r="AR18" i="21"/>
  <c r="AS18" i="21"/>
  <c r="AU18" i="21"/>
  <c r="AL19" i="21"/>
  <c r="AO19" i="21"/>
  <c r="AR19" i="21"/>
  <c r="AU19" i="21"/>
  <c r="AL20" i="21"/>
  <c r="AO20" i="21"/>
  <c r="AR20" i="21"/>
  <c r="AU20" i="21"/>
  <c r="AL21" i="21"/>
  <c r="AO21" i="21"/>
  <c r="AR21" i="21"/>
  <c r="AS21" i="21"/>
  <c r="AU21" i="21"/>
  <c r="AL22" i="21"/>
  <c r="AO22" i="21"/>
  <c r="AR22" i="21"/>
  <c r="AU22" i="21"/>
  <c r="AL23" i="21"/>
  <c r="AO23" i="21"/>
  <c r="AR23" i="21"/>
  <c r="AU23" i="21"/>
  <c r="AL24" i="21"/>
  <c r="AO24" i="21"/>
  <c r="AR24" i="21"/>
  <c r="AU24" i="21"/>
  <c r="AL25" i="21"/>
  <c r="AO25" i="21"/>
  <c r="AR25" i="21"/>
  <c r="AU25" i="21"/>
  <c r="AU4" i="21"/>
  <c r="AR4" i="21"/>
  <c r="E23" i="19"/>
  <c r="F23" i="19" s="1"/>
  <c r="AV25" i="21" s="1"/>
  <c r="E22" i="19"/>
  <c r="F22" i="19" s="1"/>
  <c r="AV24" i="21" s="1"/>
  <c r="E21" i="19"/>
  <c r="F21" i="19" s="1"/>
  <c r="AV23" i="21" s="1"/>
  <c r="E20" i="19"/>
  <c r="F20" i="19" s="1"/>
  <c r="AV22" i="21" s="1"/>
  <c r="E19" i="19"/>
  <c r="F19" i="19" s="1"/>
  <c r="AV21" i="21" s="1"/>
  <c r="E18" i="19"/>
  <c r="F18" i="19" s="1"/>
  <c r="AV20" i="21" s="1"/>
  <c r="E17" i="19"/>
  <c r="F17" i="19" s="1"/>
  <c r="AV19" i="21" s="1"/>
  <c r="E16" i="19"/>
  <c r="F16" i="19" s="1"/>
  <c r="AV18" i="21" s="1"/>
  <c r="E15" i="19"/>
  <c r="F15" i="19" s="1"/>
  <c r="AV17" i="21" s="1"/>
  <c r="E14" i="19"/>
  <c r="F14" i="19" s="1"/>
  <c r="AV16" i="21" s="1"/>
  <c r="E13" i="19"/>
  <c r="F13" i="19" s="1"/>
  <c r="AV15" i="21" s="1"/>
  <c r="E12" i="19"/>
  <c r="F12" i="19" s="1"/>
  <c r="AV14" i="21" s="1"/>
  <c r="E11" i="19"/>
  <c r="F11" i="19" s="1"/>
  <c r="AV13" i="21" s="1"/>
  <c r="E10" i="19"/>
  <c r="F10" i="19" s="1"/>
  <c r="AV12" i="21" s="1"/>
  <c r="E9" i="19"/>
  <c r="F9" i="19" s="1"/>
  <c r="AV11" i="21" s="1"/>
  <c r="E8" i="19"/>
  <c r="F8" i="19" s="1"/>
  <c r="AV10" i="21" s="1"/>
  <c r="E7" i="19"/>
  <c r="F7" i="19" s="1"/>
  <c r="AV9" i="21" s="1"/>
  <c r="E6" i="19"/>
  <c r="F6" i="19" s="1"/>
  <c r="AV8" i="21" s="1"/>
  <c r="E5" i="19"/>
  <c r="F5" i="19" s="1"/>
  <c r="AV7" i="21" s="1"/>
  <c r="E4" i="19"/>
  <c r="F4" i="19" s="1"/>
  <c r="AV6" i="21" s="1"/>
  <c r="E3" i="19"/>
  <c r="F3" i="19" s="1"/>
  <c r="AV5" i="21" s="1"/>
  <c r="E2" i="19"/>
  <c r="F2" i="19" s="1"/>
  <c r="AV4" i="21" s="1"/>
  <c r="E23" i="12"/>
  <c r="F23" i="12" s="1"/>
  <c r="AS25" i="21" s="1"/>
  <c r="E22" i="12"/>
  <c r="F22" i="12" s="1"/>
  <c r="AS24" i="21" s="1"/>
  <c r="E21" i="12"/>
  <c r="F21" i="12" s="1"/>
  <c r="AS23" i="21" s="1"/>
  <c r="E20" i="12"/>
  <c r="F20" i="12" s="1"/>
  <c r="AS22" i="21" s="1"/>
  <c r="E19" i="12"/>
  <c r="F19" i="12" s="1"/>
  <c r="E18" i="12"/>
  <c r="F18" i="12" s="1"/>
  <c r="AS20" i="21" s="1"/>
  <c r="E17" i="12"/>
  <c r="F17" i="12" s="1"/>
  <c r="AS19" i="21" s="1"/>
  <c r="E16" i="12"/>
  <c r="F16" i="12" s="1"/>
  <c r="E15" i="12"/>
  <c r="F15" i="12" s="1"/>
  <c r="AS17" i="21" s="1"/>
  <c r="E14" i="12"/>
  <c r="F14" i="12" s="1"/>
  <c r="E13" i="12"/>
  <c r="F13" i="12" s="1"/>
  <c r="AS15" i="21" s="1"/>
  <c r="E12" i="12"/>
  <c r="F12" i="12" s="1"/>
  <c r="AS14" i="21" s="1"/>
  <c r="E11" i="12"/>
  <c r="F11" i="12" s="1"/>
  <c r="AS13" i="21" s="1"/>
  <c r="E10" i="12"/>
  <c r="F10" i="12" s="1"/>
  <c r="AS12" i="21" s="1"/>
  <c r="E9" i="12"/>
  <c r="F9" i="12" s="1"/>
  <c r="AS11" i="21" s="1"/>
  <c r="E8" i="12"/>
  <c r="F8" i="12" s="1"/>
  <c r="AS10" i="21" s="1"/>
  <c r="E7" i="12"/>
  <c r="F7" i="12" s="1"/>
  <c r="AS9" i="21" s="1"/>
  <c r="E6" i="12"/>
  <c r="F6" i="12" s="1"/>
  <c r="AS8" i="21" s="1"/>
  <c r="E5" i="12"/>
  <c r="F5" i="12" s="1"/>
  <c r="AS7" i="21" s="1"/>
  <c r="E4" i="12"/>
  <c r="F4" i="12" s="1"/>
  <c r="AS6" i="21" s="1"/>
  <c r="E3" i="12"/>
  <c r="F3" i="12" s="1"/>
  <c r="AS5" i="21" s="1"/>
  <c r="E2" i="12"/>
  <c r="F2" i="12" s="1"/>
  <c r="AS4" i="21" s="1"/>
  <c r="E23" i="4"/>
  <c r="F23" i="4" s="1"/>
  <c r="AP25" i="21" s="1"/>
  <c r="E22" i="4"/>
  <c r="F22" i="4" s="1"/>
  <c r="AP24" i="21" s="1"/>
  <c r="E21" i="4"/>
  <c r="F21" i="4" s="1"/>
  <c r="AP23" i="21" s="1"/>
  <c r="E20" i="4"/>
  <c r="F20" i="4" s="1"/>
  <c r="AP22" i="21" s="1"/>
  <c r="E19" i="4"/>
  <c r="F19" i="4" s="1"/>
  <c r="AP21" i="21" s="1"/>
  <c r="E18" i="4"/>
  <c r="F18" i="4" s="1"/>
  <c r="AP20" i="21" s="1"/>
  <c r="E17" i="4"/>
  <c r="F17" i="4" s="1"/>
  <c r="AP19" i="21" s="1"/>
  <c r="E16" i="4"/>
  <c r="F16" i="4" s="1"/>
  <c r="AP18" i="21" s="1"/>
  <c r="E15" i="4"/>
  <c r="F15" i="4" s="1"/>
  <c r="AP17" i="21" s="1"/>
  <c r="E14" i="4"/>
  <c r="F14" i="4" s="1"/>
  <c r="AP16" i="21" s="1"/>
  <c r="E13" i="4"/>
  <c r="F13" i="4" s="1"/>
  <c r="AP15" i="21" s="1"/>
  <c r="E12" i="4"/>
  <c r="F12" i="4" s="1"/>
  <c r="AP14" i="21" s="1"/>
  <c r="E11" i="4"/>
  <c r="F11" i="4" s="1"/>
  <c r="AP13" i="21" s="1"/>
  <c r="E10" i="4"/>
  <c r="F10" i="4" s="1"/>
  <c r="AP12" i="21" s="1"/>
  <c r="E9" i="4"/>
  <c r="F9" i="4" s="1"/>
  <c r="AP11" i="21" s="1"/>
  <c r="E8" i="4"/>
  <c r="F8" i="4" s="1"/>
  <c r="AP10" i="21" s="1"/>
  <c r="E7" i="4"/>
  <c r="F7" i="4" s="1"/>
  <c r="AP9" i="21" s="1"/>
  <c r="E6" i="4"/>
  <c r="F6" i="4" s="1"/>
  <c r="AP8" i="21" s="1"/>
  <c r="E5" i="4"/>
  <c r="F5" i="4" s="1"/>
  <c r="AP7" i="21" s="1"/>
  <c r="E4" i="4"/>
  <c r="F4" i="4" s="1"/>
  <c r="AP6" i="21" s="1"/>
  <c r="E3" i="4"/>
  <c r="F3" i="4" s="1"/>
  <c r="AP5" i="21" s="1"/>
  <c r="E2" i="4"/>
  <c r="F2" i="4" s="1"/>
  <c r="AP4" i="21" s="1"/>
  <c r="AO4" i="21"/>
  <c r="AL4" i="21"/>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A18" i="22" l="1"/>
  <c r="A19" i="22"/>
  <c r="B20" i="22"/>
  <c r="B19" i="22"/>
  <c r="B6" i="22"/>
  <c r="B7" i="22"/>
  <c r="B8" i="22"/>
  <c r="B9" i="22"/>
  <c r="B10" i="22"/>
  <c r="B11" i="22"/>
  <c r="B12" i="22"/>
  <c r="B13" i="22"/>
  <c r="B14" i="22"/>
  <c r="B15" i="22"/>
  <c r="B16" i="22"/>
  <c r="B17" i="22"/>
  <c r="B18" i="22"/>
  <c r="B5" i="22"/>
  <c r="A6" i="22"/>
  <c r="A7" i="22"/>
  <c r="A8" i="22"/>
  <c r="A9" i="22"/>
  <c r="A10" i="22"/>
  <c r="A11" i="22"/>
  <c r="A12" i="22"/>
  <c r="A13" i="22"/>
  <c r="A14" i="22"/>
  <c r="A15" i="22"/>
  <c r="A16" i="22"/>
  <c r="A17"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A25" i="21" l="1"/>
  <c r="AA24" i="21"/>
  <c r="AA23" i="21"/>
  <c r="AA22" i="21"/>
  <c r="AA21" i="21"/>
  <c r="AA20" i="21"/>
  <c r="AA19" i="21"/>
  <c r="AA18" i="21"/>
  <c r="AA17" i="21"/>
  <c r="AA16" i="21"/>
  <c r="AA15" i="21"/>
  <c r="AA14" i="21"/>
  <c r="AA13" i="21"/>
  <c r="AA12" i="21"/>
  <c r="AA11" i="21"/>
  <c r="AA10" i="21"/>
  <c r="AA9" i="21"/>
  <c r="AA8" i="21"/>
  <c r="AA7" i="21"/>
  <c r="AA6" i="21"/>
  <c r="AA5"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AM25" i="21" s="1"/>
  <c r="E22" i="18"/>
  <c r="F22" i="18" s="1"/>
  <c r="AM24" i="21" s="1"/>
  <c r="E21" i="18"/>
  <c r="F21" i="18" s="1"/>
  <c r="AM23" i="21" s="1"/>
  <c r="E20" i="18"/>
  <c r="F20" i="18" s="1"/>
  <c r="AM22" i="21" s="1"/>
  <c r="E19" i="18"/>
  <c r="F19" i="18" s="1"/>
  <c r="AM21" i="21" s="1"/>
  <c r="E18" i="18"/>
  <c r="F18" i="18" s="1"/>
  <c r="AM20" i="21" s="1"/>
  <c r="E17" i="18"/>
  <c r="F17" i="18" s="1"/>
  <c r="AM19" i="21" s="1"/>
  <c r="E16" i="18"/>
  <c r="F16" i="18" s="1"/>
  <c r="AM18" i="21" s="1"/>
  <c r="E15" i="18"/>
  <c r="F15" i="18" s="1"/>
  <c r="AM17" i="21" s="1"/>
  <c r="E14" i="18"/>
  <c r="F14" i="18" s="1"/>
  <c r="AM16" i="21" s="1"/>
  <c r="E13" i="18"/>
  <c r="F13" i="18" s="1"/>
  <c r="AM15" i="21" s="1"/>
  <c r="E12" i="18"/>
  <c r="F12" i="18" s="1"/>
  <c r="AM14" i="21" s="1"/>
  <c r="E11" i="18"/>
  <c r="F11" i="18" s="1"/>
  <c r="AM13" i="21" s="1"/>
  <c r="E10" i="18"/>
  <c r="F10" i="18" s="1"/>
  <c r="AM12" i="21" s="1"/>
  <c r="E9" i="18"/>
  <c r="F9" i="18" s="1"/>
  <c r="AM11" i="21" s="1"/>
  <c r="E8" i="18"/>
  <c r="F8" i="18" s="1"/>
  <c r="AM10" i="21" s="1"/>
  <c r="E7" i="18"/>
  <c r="F7" i="18" s="1"/>
  <c r="AM9" i="21" s="1"/>
  <c r="E6" i="18"/>
  <c r="F6" i="18" s="1"/>
  <c r="AM8" i="21" s="1"/>
  <c r="E5" i="18"/>
  <c r="F5" i="18" s="1"/>
  <c r="AM7" i="21" s="1"/>
  <c r="E4" i="18"/>
  <c r="F4" i="18" s="1"/>
  <c r="AM6" i="21" s="1"/>
  <c r="E3" i="18"/>
  <c r="F3" i="18" s="1"/>
  <c r="AM5" i="21" s="1"/>
  <c r="E2" i="18"/>
  <c r="F2" i="18" s="1"/>
  <c r="AM4" i="21"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20" i="22" l="1"/>
  <c r="AW26" i="21"/>
  <c r="H20" i="22" s="1"/>
  <c r="G5" i="22"/>
  <c r="D26" i="21"/>
  <c r="H5" i="22" s="1"/>
  <c r="L25" i="21"/>
  <c r="L24" i="21"/>
  <c r="L23" i="21"/>
  <c r="L22" i="21"/>
  <c r="L21" i="21"/>
  <c r="L20" i="21"/>
  <c r="L19" i="21"/>
  <c r="L18" i="21"/>
  <c r="L17" i="21"/>
  <c r="L16" i="21"/>
  <c r="L15" i="21"/>
  <c r="L14" i="21"/>
  <c r="L13" i="21"/>
  <c r="L12"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9" i="22" l="1"/>
  <c r="AT26" i="21"/>
  <c r="H19" i="22" s="1"/>
  <c r="G18" i="22"/>
  <c r="AQ26" i="21"/>
  <c r="H18" i="22" s="1"/>
  <c r="G15" i="22"/>
  <c r="AH26" i="21"/>
  <c r="H15" i="22" s="1"/>
  <c r="G12" i="22"/>
  <c r="Y26" i="21"/>
  <c r="H12" i="22" s="1"/>
  <c r="G14" i="22"/>
  <c r="AE26" i="21"/>
  <c r="H14" i="22" s="1"/>
  <c r="G17" i="22"/>
  <c r="AN26" i="21"/>
  <c r="H17"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 r="J30" i="3" l="1"/>
  <c r="J31" i="3"/>
  <c r="J32" i="3"/>
  <c r="J40" i="3"/>
  <c r="J33" i="3"/>
  <c r="J41" i="3"/>
  <c r="J44" i="3"/>
  <c r="J29" i="3"/>
  <c r="J34" i="3"/>
  <c r="J42" i="3"/>
  <c r="J37" i="3"/>
  <c r="J35" i="3"/>
  <c r="J43" i="3"/>
  <c r="J38" i="3"/>
  <c r="J39" i="3"/>
  <c r="J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Petar Penev</author>
  </authors>
  <commentList>
    <comment ref="L11" authorId="0" shapeId="0" xr:uid="{BC412A05-2A06-44E3-B226-10919671D2D4}">
      <text>
        <r>
          <rPr>
            <b/>
            <sz val="9"/>
            <color indexed="81"/>
            <rFont val="Tahoma"/>
            <charset val="1"/>
          </rPr>
          <t>Petar Penev
Original value: 1.7054
Recalculated based on linear fit excluding G10: 1.7333</t>
        </r>
      </text>
    </comment>
  </commentList>
</comments>
</file>

<file path=xl/sharedStrings.xml><?xml version="1.0" encoding="utf-8"?>
<sst xmlns="http://schemas.openxmlformats.org/spreadsheetml/2006/main" count="1336" uniqueCount="248">
  <si>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</si>
  <si>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</si>
  <si>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</si>
  <si>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</si>
  <si>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</si>
  <si>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</si>
  <si>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</si>
  <si>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</si>
  <si>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</si>
  <si>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</si>
  <si>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</si>
  <si>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</si>
  <si>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</si>
  <si>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</si>
  <si>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</si>
  <si>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</si>
  <si>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</si>
  <si>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</si>
  <si>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</si>
  <si>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</si>
  <si>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</si>
  <si>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</si>
  <si>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</si>
  <si>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</si>
  <si>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</si>
  <si>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</si>
  <si>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</si>
  <si>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</si>
  <si>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</si>
  <si>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</si>
  <si>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</si>
  <si>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</si>
  <si>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</si>
  <si>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</si>
  <si>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</si>
  <si>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</si>
  <si>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</si>
  <si>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</si>
  <si>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</si>
  <si>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</si>
  <si>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</si>
  <si>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</si>
  <si>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</si>
  <si>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</si>
  <si>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</si>
  <si>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</si>
  <si>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</si>
  <si>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</si>
  <si>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</si>
  <si>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</si>
  <si>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</si>
  <si>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</si>
  <si>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</si>
  <si>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</si>
  <si>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</si>
  <si>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</si>
  <si>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</si>
  <si>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</si>
  <si>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</si>
  <si>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</si>
  <si>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</si>
  <si>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</si>
  <si>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</si>
  <si>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</si>
  <si>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</si>
  <si>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</si>
  <si>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</si>
  <si>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</si>
  <si>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</si>
  <si>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</si>
  <si>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</si>
  <si>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</si>
  <si>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</si>
  <si>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</si>
  <si>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</si>
  <si>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</si>
  <si>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</si>
  <si>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</si>
  <si>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</si>
  <si>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</si>
  <si>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</si>
  <si>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</si>
  <si>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</si>
  <si>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</si>
  <si>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</si>
  <si>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</si>
  <si>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</si>
  <si>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</si>
  <si>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</si>
  <si>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</si>
  <si>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</si>
  <si>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</si>
  <si>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</si>
  <si>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</si>
  <si>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</si>
  <si>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</si>
  <si>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</si>
  <si>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</si>
  <si>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</si>
  <si>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</si>
  <si>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</si>
  <si>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</si>
  <si>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</si>
  <si>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</si>
  <si>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</si>
  <si>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</si>
  <si>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</si>
  <si>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</si>
  <si>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</si>
  <si>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</si>
  <si>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</si>
  <si>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</si>
  <si>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</si>
  <si>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</si>
  <si>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</si>
  <si>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</si>
  <si>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</si>
  <si>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</si>
  <si>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</si>
  <si>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</si>
  <si>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</si>
  <si>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</si>
  <si>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</si>
  <si>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</si>
  <si>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</si>
  <si>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</si>
  <si>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</si>
  <si>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</si>
  <si>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</si>
  <si>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</si>
  <si>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</si>
  <si>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</si>
  <si>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</si>
  <si>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</si>
  <si>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</si>
  <si>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</si>
  <si>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</si>
  <si>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</si>
  <si>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</si>
  <si>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</si>
  <si>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</si>
  <si>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</si>
  <si>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</si>
  <si>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</si>
  <si>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</si>
  <si>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</si>
  <si>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</si>
  <si>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</si>
  <si>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</si>
  <si>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</si>
  <si>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</si>
  <si>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</si>
  <si>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</si>
  <si>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</si>
  <si>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</si>
  <si>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</si>
  <si>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</si>
  <si>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</si>
  <si>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</si>
  <si>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</si>
  <si>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</si>
  <si>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</si>
  <si>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</si>
  <si>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</si>
  <si>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</si>
  <si>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</si>
  <si>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</si>
  <si>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</si>
  <si>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</si>
  <si>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</si>
  <si>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</si>
  <si>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</si>
  <si>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</si>
  <si>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</si>
  <si>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</si>
  <si>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</si>
  <si>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</si>
  <si>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</si>
  <si>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</si>
  <si>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</si>
  <si>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</si>
  <si>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</si>
  <si>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</si>
  <si>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</si>
  <si>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</si>
  <si>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</si>
  <si>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</si>
  <si>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</si>
  <si>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</si>
  <si>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</si>
  <si>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</si>
  <si>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</si>
  <si>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</si>
  <si>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</si>
  <si>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</si>
  <si>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EFGH</t>
  </si>
  <si>
    <t>Total Hours Centrifuged</t>
  </si>
  <si>
    <t>Percent DNA Recovered</t>
  </si>
  <si>
    <t>IJKL</t>
  </si>
  <si>
    <t>MNOP</t>
  </si>
  <si>
    <t>I</t>
  </si>
  <si>
    <t>J</t>
  </si>
  <si>
    <t>K</t>
  </si>
  <si>
    <t>O</t>
  </si>
  <si>
    <t>P</t>
  </si>
  <si>
    <t>Isotope</t>
  </si>
  <si>
    <t>DNA Loaded (ng)</t>
  </si>
  <si>
    <t>Notes:</t>
  </si>
  <si>
    <t>Final Volume (ul)</t>
  </si>
  <si>
    <t>Total DNA (ng)</t>
  </si>
  <si>
    <t>DNA to add (ul)</t>
  </si>
  <si>
    <t>TE to add (ul)</t>
  </si>
  <si>
    <t>GB (ul)</t>
  </si>
  <si>
    <t>3) Calculate how much Gradient Buffer (GB) to use ([Total Volume] - [CsCl stock volume] - [DNA volume])</t>
  </si>
  <si>
    <t>Double checked</t>
  </si>
  <si>
    <t>Sample 3193 (tube J) fractions F4, E4, D4, C4, B4, and A4 had small amount fall to the left of column F. This may account for the slight drop in the amount of DNA in these samples. Sample 3957 was covered which prevented contamination.</t>
  </si>
  <si>
    <t>1455-density</t>
  </si>
  <si>
    <t>1455-conc</t>
  </si>
  <si>
    <t>3964-density</t>
  </si>
  <si>
    <t>3964-conc</t>
  </si>
  <si>
    <t>2034-density</t>
  </si>
  <si>
    <t>2034-conc</t>
  </si>
  <si>
    <t>3200-density</t>
  </si>
  <si>
    <t>3200-conc</t>
  </si>
  <si>
    <t>2041-density</t>
  </si>
  <si>
    <t>2041-conc</t>
  </si>
  <si>
    <t>4004-density</t>
  </si>
  <si>
    <t>4004-conc</t>
  </si>
  <si>
    <t>3969-density</t>
  </si>
  <si>
    <t>3969-conc</t>
  </si>
  <si>
    <t>1792-density</t>
  </si>
  <si>
    <t>1792-conc</t>
  </si>
  <si>
    <t>3957-density</t>
  </si>
  <si>
    <t>3957-conc</t>
  </si>
  <si>
    <t>3193-density</t>
  </si>
  <si>
    <t>3193-conc</t>
  </si>
  <si>
    <t>3198-density</t>
  </si>
  <si>
    <t>3198-conc</t>
  </si>
  <si>
    <t>1425-density</t>
  </si>
  <si>
    <t>1425-conc</t>
  </si>
  <si>
    <t>3967-density</t>
  </si>
  <si>
    <t>3967-conc</t>
  </si>
  <si>
    <t>3644-density</t>
  </si>
  <si>
    <t>3644-conc</t>
  </si>
  <si>
    <t>1441-density</t>
  </si>
  <si>
    <t>1441-conc</t>
  </si>
  <si>
    <t>1789-density</t>
  </si>
  <si>
    <t>1789-conc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</si>
</sst>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b/>
      <sz val="9"/>
      <color indexed="81"/>
      <name val="Tahoma"/>
      <charset val="1"/>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8">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167" fontId="14" fillId="0" borderId="0" xfId="0" applyNumberFormat="1" applyFont="1"/>
    <xf numFmtId="0" fontId="4" fillId="0" borderId="0" xfId="0" applyFont="1" applyAlignment="1">
      <alignment horizontal="center"/>
    </xf>
    <xf numFmtId="0" fontId="6" fillId="5" borderId="0" xfId="0" applyFont="1" applyFill="1"/>
    <xf numFmtId="0" fontId="0" fillId="5" borderId="0" xfId="0" applyFill="1"/>
    <xf numFmtId="167" fontId="0" fillId="5" borderId="0" xfId="0" applyNumberFormat="1"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6" xfId="1" applyBorder="1" applyAlignment="1">
      <alignment horizontal="center"/>
    </xf>
    <xf numFmtId="0" fontId="16" fillId="0" borderId="0" xfId="1" applyAlignment="1">
      <alignment horizontal="center"/>
    </xf>
    <xf numFmtId="0" fontId="13" fillId="0" borderId="7"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6" xfId="1" applyNumberFormat="1" applyFill="1" applyBorder="1" applyAlignment="1">
      <alignment horizontal="right"/>
    </xf>
    <xf numFmtId="165" fontId="16" fillId="2" borderId="0" xfId="1" applyNumberFormat="1" applyFill="1"/>
    <xf numFmtId="165" fontId="16" fillId="2" borderId="7" xfId="1" applyNumberFormat="1" applyFill="1" applyBorder="1"/>
    <xf numFmtId="165" fontId="16" fillId="0" borderId="6" xfId="1" applyNumberFormat="1" applyBorder="1" applyAlignment="1">
      <alignment horizontal="right"/>
    </xf>
    <xf numFmtId="165" fontId="16" fillId="0" borderId="0" xfId="1" applyNumberFormat="1"/>
    <xf numFmtId="165" fontId="16" fillId="0" borderId="7" xfId="1" applyNumberFormat="1" applyBorder="1"/>
    <xf numFmtId="165" fontId="13" fillId="0" borderId="7" xfId="1" applyNumberFormat="1" applyFont="1" applyBorder="1"/>
    <xf numFmtId="165" fontId="14" fillId="0" borderId="7" xfId="1" applyNumberFormat="1" applyFont="1" applyBorder="1"/>
    <xf numFmtId="165" fontId="14" fillId="0" borderId="0" xfId="1" applyNumberFormat="1" applyFont="1"/>
    <xf numFmtId="165" fontId="16" fillId="2" borderId="8" xfId="1" applyNumberFormat="1" applyFill="1" applyBorder="1" applyAlignment="1">
      <alignment horizontal="right"/>
    </xf>
    <xf numFmtId="165" fontId="16" fillId="2" borderId="4" xfId="1" applyNumberFormat="1" applyFill="1" applyBorder="1"/>
    <xf numFmtId="165" fontId="16" fillId="2" borderId="9"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6" xfId="1" applyNumberFormat="1" applyBorder="1" applyAlignment="1">
      <alignment horizontal="center"/>
    </xf>
    <xf numFmtId="165" fontId="16" fillId="0" borderId="0" xfId="1" applyNumberFormat="1" applyAlignment="1">
      <alignment horizontal="center"/>
    </xf>
    <xf numFmtId="165" fontId="13" fillId="0" borderId="7" xfId="1" applyNumberFormat="1" applyFont="1" applyBorder="1" applyAlignment="1">
      <alignment horizontal="center"/>
    </xf>
    <xf numFmtId="165" fontId="16" fillId="0" borderId="5" xfId="1" applyNumberFormat="1" applyBorder="1"/>
    <xf numFmtId="165" fontId="16" fillId="2" borderId="12" xfId="1" applyNumberFormat="1" applyFill="1" applyBorder="1"/>
    <xf numFmtId="165" fontId="16" fillId="2" borderId="11" xfId="1" applyNumberFormat="1" applyFill="1" applyBorder="1" applyAlignment="1">
      <alignment horizontal="right"/>
    </xf>
    <xf numFmtId="165" fontId="16" fillId="2" borderId="13" xfId="1" applyNumberFormat="1" applyFill="1" applyBorder="1"/>
    <xf numFmtId="165" fontId="16" fillId="0" borderId="10" xfId="1" applyNumberFormat="1" applyBorder="1"/>
    <xf numFmtId="165" fontId="13" fillId="0" borderId="10" xfId="1" applyNumberFormat="1" applyFont="1" applyBorder="1" applyAlignment="1">
      <alignment horizontal="right"/>
    </xf>
    <xf numFmtId="165" fontId="13" fillId="0" borderId="10" xfId="1" applyNumberFormat="1" applyFont="1" applyBorder="1"/>
    <xf numFmtId="165" fontId="16" fillId="0" borderId="10"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164" fontId="0" fillId="2" borderId="0" xfId="0" applyNumberFormat="1" applyFill="1"/>
    <xf numFmtId="167" fontId="0" fillId="2" borderId="0" xfId="0" applyNumberFormat="1" applyFill="1"/>
    <xf numFmtId="0" fontId="4" fillId="0" borderId="14" xfId="0" applyFont="1" applyBorder="1"/>
    <xf numFmtId="0" fontId="4" fillId="0" borderId="14" xfId="0" applyFont="1" applyBorder="1" applyAlignment="1">
      <alignment wrapText="1"/>
    </xf>
    <xf numFmtId="0" fontId="15" fillId="0" borderId="14" xfId="0" applyFont="1" applyBorder="1" applyAlignment="1">
      <alignment wrapText="1"/>
    </xf>
    <xf numFmtId="0" fontId="13" fillId="2" borderId="0" xfId="0" applyFont="1" applyFill="1" applyAlignment="1">
      <alignment horizontal="right"/>
    </xf>
    <xf numFmtId="0" fontId="18" fillId="2"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0" borderId="0" xfId="0" applyFont="1" applyAlignment="1">
      <alignment horizontal="center"/>
    </xf>
    <xf numFmtId="0" fontId="18" fillId="2" borderId="0" xfId="0" applyFont="1" applyFill="1" applyAlignment="1">
      <alignment horizontal="center"/>
    </xf>
    <xf numFmtId="165" fontId="16" fillId="8" borderId="6" xfId="1" applyNumberFormat="1" applyFill="1" applyBorder="1" applyAlignment="1">
      <alignment horizontal="right"/>
    </xf>
    <xf numFmtId="165" fontId="16" fillId="8" borderId="7" xfId="1" applyNumberFormat="1" applyFill="1" applyBorder="1"/>
    <xf numFmtId="0" fontId="13" fillId="0" borderId="0" xfId="1" applyFont="1"/>
    <xf numFmtId="165" fontId="13" fillId="0" borderId="6" xfId="1" applyNumberFormat="1" applyFont="1" applyBorder="1" applyAlignment="1">
      <alignment horizontal="center"/>
    </xf>
    <xf numFmtId="165" fontId="13" fillId="0" borderId="0" xfId="1" applyNumberFormat="1" applyFont="1" applyAlignment="1">
      <alignment horizontal="center"/>
    </xf>
    <xf numFmtId="165" fontId="13" fillId="0" borderId="7" xfId="1" applyNumberFormat="1" applyFont="1" applyBorder="1" applyAlignment="1">
      <alignment horizontal="center"/>
    </xf>
    <xf numFmtId="0" fontId="13" fillId="0" borderId="6" xfId="1" applyFont="1" applyBorder="1" applyAlignment="1">
      <alignment horizontal="center"/>
    </xf>
    <xf numFmtId="0" fontId="13" fillId="0" borderId="0" xfId="1" applyFont="1" applyAlignment="1">
      <alignment horizontal="center"/>
    </xf>
    <xf numFmtId="0" fontId="13" fillId="0" borderId="7"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1.7774343320000003</c:v>
                </c:pt>
                <c:pt idx="1">
                  <c:v>1.7708777720000022</c:v>
                </c:pt>
                <c:pt idx="2">
                  <c:v>1.7643212120000005</c:v>
                </c:pt>
                <c:pt idx="3">
                  <c:v>1.7577646520000005</c:v>
                </c:pt>
                <c:pt idx="4">
                  <c:v>1.7513993250000013</c:v>
                </c:pt>
                <c:pt idx="5">
                  <c:v>1.7459355250000019</c:v>
                </c:pt>
                <c:pt idx="6">
                  <c:v>1.7415644849999996</c:v>
                </c:pt>
                <c:pt idx="7">
                  <c:v>1.7339151650000009</c:v>
                </c:pt>
                <c:pt idx="8">
                  <c:v>1.7284513650000015</c:v>
                </c:pt>
                <c:pt idx="9">
                  <c:v>1.7220860380000005</c:v>
                </c:pt>
                <c:pt idx="10">
                  <c:v>1.7155294780000006</c:v>
                </c:pt>
                <c:pt idx="11">
                  <c:v>1.7100656780000012</c:v>
                </c:pt>
                <c:pt idx="12">
                  <c:v>1.7046018780000018</c:v>
                </c:pt>
                <c:pt idx="13">
                  <c:v>1.6980453180000001</c:v>
                </c:pt>
                <c:pt idx="14">
                  <c:v>1.6936742780000014</c:v>
                </c:pt>
                <c:pt idx="15">
                  <c:v>1.6871177180000014</c:v>
                </c:pt>
                <c:pt idx="16">
                  <c:v>1.6807523910000022</c:v>
                </c:pt>
                <c:pt idx="17">
                  <c:v>1.6698247910000017</c:v>
                </c:pt>
                <c:pt idx="18">
                  <c:v>1.6337637110000003</c:v>
                </c:pt>
              </c:numCache>
            </c:numRef>
          </c:xVal>
          <c:yVal>
            <c:numRef>
              <c:f>Summary!$D$5:$D$23</c:f>
              <c:numCache>
                <c:formatCode>0.0000</c:formatCode>
                <c:ptCount val="19"/>
                <c:pt idx="0">
                  <c:v>3.539488689071682E-2</c:v>
                </c:pt>
                <c:pt idx="1">
                  <c:v>-1.4653428225599634E-2</c:v>
                </c:pt>
                <c:pt idx="2">
                  <c:v>-2.5839127805472067E-2</c:v>
                </c:pt>
                <c:pt idx="3">
                  <c:v>-2.297524076448502E-3</c:v>
                </c:pt>
                <c:pt idx="4">
                  <c:v>0.26834080785758196</c:v>
                </c:pt>
                <c:pt idx="5">
                  <c:v>0.74123636277198901</c:v>
                </c:pt>
                <c:pt idx="6">
                  <c:v>1.9615545900211828</c:v>
                </c:pt>
                <c:pt idx="7">
                  <c:v>5.8912154294160937</c:v>
                </c:pt>
                <c:pt idx="8">
                  <c:v>15.379412956802001</c:v>
                </c:pt>
                <c:pt idx="9">
                  <c:v>14.574890459400565</c:v>
                </c:pt>
                <c:pt idx="10">
                  <c:v>8.3816266545552676</c:v>
                </c:pt>
                <c:pt idx="11">
                  <c:v>3.4589047254893401</c:v>
                </c:pt>
                <c:pt idx="12">
                  <c:v>1.7064113696731036</c:v>
                </c:pt>
                <c:pt idx="13">
                  <c:v>1.1669450790690972</c:v>
                </c:pt>
                <c:pt idx="14">
                  <c:v>0.61231922249439574</c:v>
                </c:pt>
                <c:pt idx="15">
                  <c:v>0.28193365068744503</c:v>
                </c:pt>
                <c:pt idx="16">
                  <c:v>0.10530882537825699</c:v>
                </c:pt>
                <c:pt idx="17">
                  <c:v>5.8698769686358586E-2</c:v>
                </c:pt>
                <c:pt idx="18">
                  <c:v>5.1309806886283595E-2</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1.7716427040000013</c:v>
                </c:pt>
                <c:pt idx="1">
                  <c:v>1.7661789040000002</c:v>
                </c:pt>
                <c:pt idx="2">
                  <c:v>1.759813577000001</c:v>
                </c:pt>
                <c:pt idx="3">
                  <c:v>1.753257017000001</c:v>
                </c:pt>
                <c:pt idx="4">
                  <c:v>1.7467004570000029</c:v>
                </c:pt>
                <c:pt idx="5">
                  <c:v>1.7401438970000012</c:v>
                </c:pt>
                <c:pt idx="6">
                  <c:v>1.7346800970000018</c:v>
                </c:pt>
                <c:pt idx="7">
                  <c:v>1.7281235370000019</c:v>
                </c:pt>
                <c:pt idx="8">
                  <c:v>1.7226597370000007</c:v>
                </c:pt>
                <c:pt idx="9">
                  <c:v>1.7162944100000015</c:v>
                </c:pt>
                <c:pt idx="10">
                  <c:v>1.7108306100000021</c:v>
                </c:pt>
                <c:pt idx="11">
                  <c:v>1.7053668100000028</c:v>
                </c:pt>
                <c:pt idx="12">
                  <c:v>1.6988102500000011</c:v>
                </c:pt>
                <c:pt idx="13">
                  <c:v>1.6933464500000017</c:v>
                </c:pt>
                <c:pt idx="14">
                  <c:v>1.6867898900000018</c:v>
                </c:pt>
                <c:pt idx="15">
                  <c:v>1.6813260900000024</c:v>
                </c:pt>
                <c:pt idx="16">
                  <c:v>1.6725840100000013</c:v>
                </c:pt>
                <c:pt idx="17">
                  <c:v>1.6487345230000017</c:v>
                </c:pt>
                <c:pt idx="18">
                  <c:v>1.5711485630000031</c:v>
                </c:pt>
              </c:numCache>
              <c:extLst xmlns:c15="http://schemas.microsoft.com/office/drawing/2012/chart"/>
            </c:numRef>
          </c:xVal>
          <c:yVal>
            <c:numRef>
              <c:f>Summary!$G$5:$G$23</c:f>
              <c:numCache>
                <c:formatCode>0.0000</c:formatCode>
                <c:ptCount val="19"/>
                <c:pt idx="0">
                  <c:v>-1.7135651763540611E-2</c:v>
                </c:pt>
                <c:pt idx="1">
                  <c:v>-2.261433776977843E-2</c:v>
                </c:pt>
                <c:pt idx="2">
                  <c:v>-2.9179281991140154E-2</c:v>
                </c:pt>
                <c:pt idx="3">
                  <c:v>6.7326765089785509E-2</c:v>
                </c:pt>
                <c:pt idx="4">
                  <c:v>0.29285551066262799</c:v>
                </c:pt>
                <c:pt idx="5">
                  <c:v>0.56824290395075305</c:v>
                </c:pt>
                <c:pt idx="6">
                  <c:v>1.4553420561428589</c:v>
                </c:pt>
                <c:pt idx="7">
                  <c:v>4.811567626582363</c:v>
                </c:pt>
                <c:pt idx="8">
                  <c:v>8.98188426560022</c:v>
                </c:pt>
                <c:pt idx="9">
                  <c:v>7.030229933008008</c:v>
                </c:pt>
                <c:pt idx="10">
                  <c:v>4.8722625520670659</c:v>
                </c:pt>
                <c:pt idx="11">
                  <c:v>2.0232672579535431</c:v>
                </c:pt>
                <c:pt idx="12">
                  <c:v>0.90441654359965451</c:v>
                </c:pt>
                <c:pt idx="13">
                  <c:v>0.46945993484451165</c:v>
                </c:pt>
                <c:pt idx="14">
                  <c:v>0.21345582332037985</c:v>
                </c:pt>
                <c:pt idx="15">
                  <c:v>0.11708339832451531</c:v>
                </c:pt>
                <c:pt idx="16">
                  <c:v>6.3606291187532873E-2</c:v>
                </c:pt>
                <c:pt idx="17">
                  <c:v>7.5092180160961794E-2</c:v>
                </c:pt>
                <c:pt idx="18">
                  <c:v>7.7293716255551856E-2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1.7713148760000017</c:v>
                </c:pt>
                <c:pt idx="1">
                  <c:v>1.7669438360000012</c:v>
                </c:pt>
                <c:pt idx="2">
                  <c:v>1.761480036</c:v>
                </c:pt>
                <c:pt idx="3">
                  <c:v>1.7549234760000019</c:v>
                </c:pt>
                <c:pt idx="4">
                  <c:v>1.7472741560000031</c:v>
                </c:pt>
                <c:pt idx="5">
                  <c:v>1.7407175960000014</c:v>
                </c:pt>
                <c:pt idx="6">
                  <c:v>1.7352537960000021</c:v>
                </c:pt>
                <c:pt idx="7">
                  <c:v>1.7299812290000016</c:v>
                </c:pt>
                <c:pt idx="8">
                  <c:v>1.7234246689999999</c:v>
                </c:pt>
                <c:pt idx="9">
                  <c:v>1.7190536290000011</c:v>
                </c:pt>
                <c:pt idx="10">
                  <c:v>1.7135898290000018</c:v>
                </c:pt>
                <c:pt idx="11">
                  <c:v>1.7070332690000019</c:v>
                </c:pt>
                <c:pt idx="12">
                  <c:v>1.7004767090000001</c:v>
                </c:pt>
                <c:pt idx="13">
                  <c:v>1.6950129090000008</c:v>
                </c:pt>
                <c:pt idx="14">
                  <c:v>1.6897403420000021</c:v>
                </c:pt>
                <c:pt idx="15">
                  <c:v>1.6831837820000022</c:v>
                </c:pt>
                <c:pt idx="16">
                  <c:v>1.6755344619999999</c:v>
                </c:pt>
                <c:pt idx="17">
                  <c:v>1.6514937420000013</c:v>
                </c:pt>
                <c:pt idx="18">
                  <c:v>1.5739077820000027</c:v>
                </c:pt>
              </c:numCache>
              <c:extLst xmlns:c15="http://schemas.microsoft.com/office/drawing/2012/chart"/>
            </c:numRef>
          </c:xVal>
          <c:yVal>
            <c:numRef>
              <c:f>Summary!$J$5:$J$23</c:f>
              <c:numCache>
                <c:formatCode>0.0000</c:formatCode>
                <c:ptCount val="19"/>
                <c:pt idx="0">
                  <c:v>-3.7479562482028488E-2</c:v>
                </c:pt>
                <c:pt idx="1">
                  <c:v>-1.0252788554123279E-2</c:v>
                </c:pt>
                <c:pt idx="2">
                  <c:v>-4.5602380107562903E-3</c:v>
                </c:pt>
                <c:pt idx="3">
                  <c:v>0.16846023124879295</c:v>
                </c:pt>
                <c:pt idx="4">
                  <c:v>0.60279698624275035</c:v>
                </c:pt>
                <c:pt idx="5">
                  <c:v>1.3952761927856561</c:v>
                </c:pt>
                <c:pt idx="6">
                  <c:v>3.6592174287396055</c:v>
                </c:pt>
                <c:pt idx="7">
                  <c:v>8.341583504145154</c:v>
                </c:pt>
                <c:pt idx="8">
                  <c:v>15.934853765195415</c:v>
                </c:pt>
                <c:pt idx="9">
                  <c:v>15.35090297746831</c:v>
                </c:pt>
                <c:pt idx="10">
                  <c:v>8.9720344842469029</c:v>
                </c:pt>
                <c:pt idx="11">
                  <c:v>3.7887504646601342</c:v>
                </c:pt>
                <c:pt idx="12">
                  <c:v>1.615902925749696</c:v>
                </c:pt>
                <c:pt idx="13">
                  <c:v>0.95303140801316133</c:v>
                </c:pt>
                <c:pt idx="14">
                  <c:v>0.4771359187265099</c:v>
                </c:pt>
                <c:pt idx="15">
                  <c:v>0.23302131911670243</c:v>
                </c:pt>
                <c:pt idx="16">
                  <c:v>0.11660264407332104</c:v>
                </c:pt>
                <c:pt idx="17">
                  <c:v>0.15869614537290153</c:v>
                </c:pt>
                <c:pt idx="18">
                  <c:v>0.12476310794574903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1.768610295000002</c:v>
                </c:pt>
                <c:pt idx="1">
                  <c:v>1.7631464950000009</c:v>
                </c:pt>
                <c:pt idx="2">
                  <c:v>1.7576826950000015</c:v>
                </c:pt>
                <c:pt idx="3">
                  <c:v>1.7513173680000023</c:v>
                </c:pt>
                <c:pt idx="4">
                  <c:v>1.7447608080000006</c:v>
                </c:pt>
                <c:pt idx="5">
                  <c:v>1.7392970080000012</c:v>
                </c:pt>
                <c:pt idx="6">
                  <c:v>1.7333000000000001</c:v>
                </c:pt>
                <c:pt idx="7">
                  <c:v>1.7272766480000019</c:v>
                </c:pt>
                <c:pt idx="8">
                  <c:v>1.7220040810000015</c:v>
                </c:pt>
                <c:pt idx="9">
                  <c:v>1.7165402810000021</c:v>
                </c:pt>
                <c:pt idx="10">
                  <c:v>1.7088909610000016</c:v>
                </c:pt>
                <c:pt idx="11">
                  <c:v>1.7034271610000022</c:v>
                </c:pt>
                <c:pt idx="12">
                  <c:v>1.6990561209999999</c:v>
                </c:pt>
                <c:pt idx="13">
                  <c:v>1.6924995610000018</c:v>
                </c:pt>
                <c:pt idx="14">
                  <c:v>1.6859430010000018</c:v>
                </c:pt>
                <c:pt idx="15">
                  <c:v>1.6804792010000025</c:v>
                </c:pt>
                <c:pt idx="16">
                  <c:v>1.6739226410000008</c:v>
                </c:pt>
                <c:pt idx="17">
                  <c:v>1.6597167610000021</c:v>
                </c:pt>
                <c:pt idx="18">
                  <c:v>1.6007077210000027</c:v>
                </c:pt>
              </c:numCache>
              <c:extLst xmlns:c15="http://schemas.microsoft.com/office/drawing/2012/chart"/>
            </c:numRef>
          </c:xVal>
          <c:yVal>
            <c:numRef>
              <c:f>Summary!$M$5:$M$23</c:f>
              <c:numCache>
                <c:formatCode>0.0000</c:formatCode>
                <c:ptCount val="19"/>
                <c:pt idx="0">
                  <c:v>-3.8506600275976223E-2</c:v>
                </c:pt>
                <c:pt idx="1">
                  <c:v>-1.0802336453164441E-2</c:v>
                </c:pt>
                <c:pt idx="2">
                  <c:v>-1.5218148460153581E-2</c:v>
                </c:pt>
                <c:pt idx="3">
                  <c:v>0.16443531712191164</c:v>
                </c:pt>
                <c:pt idx="4">
                  <c:v>0.39207693391504822</c:v>
                </c:pt>
                <c:pt idx="5">
                  <c:v>0.90276411800308554</c:v>
                </c:pt>
                <c:pt idx="6">
                  <c:v>2.6395291636421554</c:v>
                </c:pt>
                <c:pt idx="7">
                  <c:v>10.120343465873708</c:v>
                </c:pt>
                <c:pt idx="8">
                  <c:v>15.311904262387735</c:v>
                </c:pt>
                <c:pt idx="9">
                  <c:v>13.553176150320001</c:v>
                </c:pt>
                <c:pt idx="10">
                  <c:v>9.4613909437315939</c:v>
                </c:pt>
                <c:pt idx="11">
                  <c:v>3.0568636569594947</c:v>
                </c:pt>
                <c:pt idx="12">
                  <c:v>1.3725003588687679</c:v>
                </c:pt>
                <c:pt idx="13">
                  <c:v>0.84144079867381416</c:v>
                </c:pt>
                <c:pt idx="14">
                  <c:v>0.41148720024519331</c:v>
                </c:pt>
                <c:pt idx="15">
                  <c:v>0.21824784747939693</c:v>
                </c:pt>
                <c:pt idx="16">
                  <c:v>0.12685734785653544</c:v>
                </c:pt>
                <c:pt idx="17">
                  <c:v>0.15194196374143287</c:v>
                </c:pt>
                <c:pt idx="18">
                  <c:v>0.1705210160576256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1.7713695140000034</c:v>
                </c:pt>
                <c:pt idx="1">
                  <c:v>1.7648129540000017</c:v>
                </c:pt>
                <c:pt idx="2">
                  <c:v>1.7582563940000018</c:v>
                </c:pt>
                <c:pt idx="3">
                  <c:v>1.7516998340000018</c:v>
                </c:pt>
                <c:pt idx="4">
                  <c:v>1.7451432740000001</c:v>
                </c:pt>
                <c:pt idx="5">
                  <c:v>1.7396794740000008</c:v>
                </c:pt>
                <c:pt idx="6">
                  <c:v>1.735308434000002</c:v>
                </c:pt>
                <c:pt idx="7">
                  <c:v>1.7276591140000033</c:v>
                </c:pt>
                <c:pt idx="8">
                  <c:v>1.7221953140000004</c:v>
                </c:pt>
                <c:pt idx="9">
                  <c:v>1.716731514000001</c:v>
                </c:pt>
                <c:pt idx="10">
                  <c:v>1.7112677140000017</c:v>
                </c:pt>
                <c:pt idx="11">
                  <c:v>1.7047111540000035</c:v>
                </c:pt>
                <c:pt idx="12">
                  <c:v>1.6992473540000006</c:v>
                </c:pt>
                <c:pt idx="13">
                  <c:v>1.6948763140000018</c:v>
                </c:pt>
                <c:pt idx="14">
                  <c:v>1.6894125140000025</c:v>
                </c:pt>
                <c:pt idx="15">
                  <c:v>1.6850414740000019</c:v>
                </c:pt>
                <c:pt idx="16">
                  <c:v>1.6773921540000014</c:v>
                </c:pt>
                <c:pt idx="17">
                  <c:v>1.6620935140000022</c:v>
                </c:pt>
                <c:pt idx="18">
                  <c:v>1.5932496340000029</c:v>
                </c:pt>
              </c:numCache>
            </c:numRef>
          </c:xVal>
          <c:yVal>
            <c:numRef>
              <c:f>Summary!$P$5:$P$23</c:f>
              <c:numCache>
                <c:formatCode>0.0000</c:formatCode>
                <c:ptCount val="19"/>
                <c:pt idx="0">
                  <c:v>5.143428783756409E-2</c:v>
                </c:pt>
                <c:pt idx="1">
                  <c:v>6.6912376344181471E-2</c:v>
                </c:pt>
                <c:pt idx="2">
                  <c:v>0.11326513280473975</c:v>
                </c:pt>
                <c:pt idx="3">
                  <c:v>0.33431942926337266</c:v>
                </c:pt>
                <c:pt idx="4">
                  <c:v>0.80439195618737891</c:v>
                </c:pt>
                <c:pt idx="5">
                  <c:v>1.6497606727994338</c:v>
                </c:pt>
                <c:pt idx="6">
                  <c:v>3.4159390575142226</c:v>
                </c:pt>
                <c:pt idx="7">
                  <c:v>7.863393010604617</c:v>
                </c:pt>
                <c:pt idx="8">
                  <c:v>15.461081270791764</c:v>
                </c:pt>
                <c:pt idx="9">
                  <c:v>12.49656110145272</c:v>
                </c:pt>
                <c:pt idx="10">
                  <c:v>8.550552911660553</c:v>
                </c:pt>
                <c:pt idx="11">
                  <c:v>4.31033492681469</c:v>
                </c:pt>
                <c:pt idx="12">
                  <c:v>2.0034816267268494</c:v>
                </c:pt>
                <c:pt idx="13">
                  <c:v>1.1765586015751774</c:v>
                </c:pt>
                <c:pt idx="14">
                  <c:v>0.67568664560566905</c:v>
                </c:pt>
                <c:pt idx="15">
                  <c:v>0.41663894796913592</c:v>
                </c:pt>
                <c:pt idx="16">
                  <c:v>0.23791743000742197</c:v>
                </c:pt>
                <c:pt idx="17">
                  <c:v>0.20830089797354914</c:v>
                </c:pt>
                <c:pt idx="18">
                  <c:v>0.18416170068221238</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1.7713695140000034</c:v>
                </c:pt>
                <c:pt idx="1">
                  <c:v>1.7648129540000017</c:v>
                </c:pt>
                <c:pt idx="2">
                  <c:v>1.7593491540000024</c:v>
                </c:pt>
                <c:pt idx="3">
                  <c:v>1.7516998340000018</c:v>
                </c:pt>
                <c:pt idx="4">
                  <c:v>1.7462360340000007</c:v>
                </c:pt>
                <c:pt idx="5">
                  <c:v>1.738586714000002</c:v>
                </c:pt>
                <c:pt idx="6">
                  <c:v>1.7333141470000015</c:v>
                </c:pt>
                <c:pt idx="7">
                  <c:v>1.7278503470000022</c:v>
                </c:pt>
                <c:pt idx="8">
                  <c:v>1.7234793069999998</c:v>
                </c:pt>
                <c:pt idx="9">
                  <c:v>1.7169227470000017</c:v>
                </c:pt>
                <c:pt idx="10">
                  <c:v>1.7114589470000023</c:v>
                </c:pt>
                <c:pt idx="11">
                  <c:v>1.705995147000003</c:v>
                </c:pt>
                <c:pt idx="12">
                  <c:v>1.7005313470000001</c:v>
                </c:pt>
                <c:pt idx="13">
                  <c:v>1.6939747870000019</c:v>
                </c:pt>
                <c:pt idx="14">
                  <c:v>1.6885109870000026</c:v>
                </c:pt>
                <c:pt idx="15">
                  <c:v>1.6819544270000026</c:v>
                </c:pt>
                <c:pt idx="16">
                  <c:v>1.6753978670000009</c:v>
                </c:pt>
                <c:pt idx="17">
                  <c:v>1.6535426670000017</c:v>
                </c:pt>
                <c:pt idx="18">
                  <c:v>1.5726784270000032</c:v>
                </c:pt>
              </c:numCache>
            </c:numRef>
          </c:xVal>
          <c:yVal>
            <c:numRef>
              <c:f>Summary!$S$5:$S$23</c:f>
              <c:numCache>
                <c:formatCode>0.0000</c:formatCode>
                <c:ptCount val="19"/>
                <c:pt idx="0">
                  <c:v>5.389170377793287E-2</c:v>
                </c:pt>
                <c:pt idx="1">
                  <c:v>0.10216816013385137</c:v>
                </c:pt>
                <c:pt idx="2">
                  <c:v>0.26106697472637219</c:v>
                </c:pt>
                <c:pt idx="3">
                  <c:v>0.58203009546882789</c:v>
                </c:pt>
                <c:pt idx="4">
                  <c:v>1.0722403787758734</c:v>
                </c:pt>
                <c:pt idx="5">
                  <c:v>2.5471424495441846</c:v>
                </c:pt>
                <c:pt idx="6">
                  <c:v>5.103579575049328</c:v>
                </c:pt>
                <c:pt idx="7">
                  <c:v>11.103492938843159</c:v>
                </c:pt>
                <c:pt idx="8">
                  <c:v>17.037688968542806</c:v>
                </c:pt>
                <c:pt idx="9">
                  <c:v>11.928711500678205</c:v>
                </c:pt>
                <c:pt idx="10">
                  <c:v>7.8172482577796911</c:v>
                </c:pt>
                <c:pt idx="11">
                  <c:v>3.5866914922839825</c:v>
                </c:pt>
                <c:pt idx="12">
                  <c:v>1.7055584693700654</c:v>
                </c:pt>
                <c:pt idx="13">
                  <c:v>1.0738960116334446</c:v>
                </c:pt>
                <c:pt idx="14">
                  <c:v>0.643830773610091</c:v>
                </c:pt>
                <c:pt idx="15">
                  <c:v>0.33475040225938085</c:v>
                </c:pt>
                <c:pt idx="16">
                  <c:v>0.17174836290714915</c:v>
                </c:pt>
                <c:pt idx="17">
                  <c:v>0.19274499028613934</c:v>
                </c:pt>
                <c:pt idx="18">
                  <c:v>0.15900131298673936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1.7704679870000035</c:v>
                </c:pt>
                <c:pt idx="1">
                  <c:v>1.7650041870000006</c:v>
                </c:pt>
                <c:pt idx="2">
                  <c:v>1.7595403870000013</c:v>
                </c:pt>
                <c:pt idx="3">
                  <c:v>1.753175060000002</c:v>
                </c:pt>
                <c:pt idx="4">
                  <c:v>1.7455257400000015</c:v>
                </c:pt>
                <c:pt idx="5">
                  <c:v>1.7400619400000021</c:v>
                </c:pt>
                <c:pt idx="6">
                  <c:v>1.7345981400000028</c:v>
                </c:pt>
                <c:pt idx="7">
                  <c:v>1.7291343400000017</c:v>
                </c:pt>
                <c:pt idx="8">
                  <c:v>1.7225777799999999</c:v>
                </c:pt>
                <c:pt idx="9">
                  <c:v>1.7171139800000006</c:v>
                </c:pt>
                <c:pt idx="10">
                  <c:v>1.7116501800000012</c:v>
                </c:pt>
                <c:pt idx="11">
                  <c:v>1.7061863800000019</c:v>
                </c:pt>
                <c:pt idx="12">
                  <c:v>1.7018153400000013</c:v>
                </c:pt>
                <c:pt idx="13">
                  <c:v>1.6952587800000014</c:v>
                </c:pt>
                <c:pt idx="14">
                  <c:v>1.6897949800000021</c:v>
                </c:pt>
                <c:pt idx="15">
                  <c:v>1.6832384200000021</c:v>
                </c:pt>
                <c:pt idx="16">
                  <c:v>1.677774620000001</c:v>
                </c:pt>
                <c:pt idx="17">
                  <c:v>1.6646615000000029</c:v>
                </c:pt>
                <c:pt idx="18">
                  <c:v>1.6067452200000023</c:v>
                </c:pt>
              </c:numCache>
            </c:numRef>
          </c:xVal>
          <c:yVal>
            <c:numRef>
              <c:f>Summary!$V$5:$V$23</c:f>
              <c:numCache>
                <c:formatCode>0.0000</c:formatCode>
                <c:ptCount val="19"/>
                <c:pt idx="0">
                  <c:v>1.178525380209243E-2</c:v>
                </c:pt>
                <c:pt idx="1">
                  <c:v>5.8427805511392893E-2</c:v>
                </c:pt>
                <c:pt idx="2">
                  <c:v>0.14212431720689025</c:v>
                </c:pt>
                <c:pt idx="3">
                  <c:v>0.30240282172351002</c:v>
                </c:pt>
                <c:pt idx="4">
                  <c:v>0.64648184488544791</c:v>
                </c:pt>
                <c:pt idx="5">
                  <c:v>1.1430711695538389</c:v>
                </c:pt>
                <c:pt idx="6">
                  <c:v>2.6643046114719371</c:v>
                </c:pt>
                <c:pt idx="7">
                  <c:v>5.7965640274965509</c:v>
                </c:pt>
                <c:pt idx="8">
                  <c:v>10.916556694896423</c:v>
                </c:pt>
                <c:pt idx="9">
                  <c:v>13.328126915475766</c:v>
                </c:pt>
                <c:pt idx="10">
                  <c:v>8.2502872671340111</c:v>
                </c:pt>
                <c:pt idx="11">
                  <c:v>3.6437474450163037</c:v>
                </c:pt>
                <c:pt idx="12">
                  <c:v>1.4251243610709377</c:v>
                </c:pt>
                <c:pt idx="13">
                  <c:v>0.78982445488019204</c:v>
                </c:pt>
                <c:pt idx="14">
                  <c:v>0.3967125811040122</c:v>
                </c:pt>
                <c:pt idx="15">
                  <c:v>0.24089368648355725</c:v>
                </c:pt>
                <c:pt idx="16">
                  <c:v>0.15243950718494756</c:v>
                </c:pt>
                <c:pt idx="17">
                  <c:v>0.17731951727580544</c:v>
                </c:pt>
                <c:pt idx="18">
                  <c:v>0.18465710951926173</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1.7684737000000013</c:v>
                </c:pt>
                <c:pt idx="1">
                  <c:v>1.7642938930000014</c:v>
                </c:pt>
                <c:pt idx="2">
                  <c:v>1.758830093000002</c:v>
                </c:pt>
                <c:pt idx="3">
                  <c:v>1.7522735330000021</c:v>
                </c:pt>
                <c:pt idx="4">
                  <c:v>1.7457169730000004</c:v>
                </c:pt>
                <c:pt idx="5">
                  <c:v>1.740253173000001</c:v>
                </c:pt>
                <c:pt idx="6">
                  <c:v>1.7336966130000029</c:v>
                </c:pt>
                <c:pt idx="7">
                  <c:v>1.7282328130000035</c:v>
                </c:pt>
                <c:pt idx="8">
                  <c:v>1.7216762530000018</c:v>
                </c:pt>
                <c:pt idx="9">
                  <c:v>1.7162124530000007</c:v>
                </c:pt>
                <c:pt idx="10">
                  <c:v>1.7118414130000019</c:v>
                </c:pt>
                <c:pt idx="11">
                  <c:v>1.705284853000002</c:v>
                </c:pt>
                <c:pt idx="12">
                  <c:v>1.6998210530000009</c:v>
                </c:pt>
                <c:pt idx="13">
                  <c:v>1.6943572530000015</c:v>
                </c:pt>
                <c:pt idx="14">
                  <c:v>1.6888934530000022</c:v>
                </c:pt>
                <c:pt idx="15">
                  <c:v>1.6834296530000028</c:v>
                </c:pt>
                <c:pt idx="16">
                  <c:v>1.6772555590000007</c:v>
                </c:pt>
                <c:pt idx="17">
                  <c:v>1.6608641590000026</c:v>
                </c:pt>
                <c:pt idx="18">
                  <c:v>1.5907362860000003</c:v>
                </c:pt>
              </c:numCache>
            </c:numRef>
          </c:xVal>
          <c:yVal>
            <c:numRef>
              <c:f>Summary!$Y$5:$Y$23</c:f>
              <c:numCache>
                <c:formatCode>0.0000</c:formatCode>
                <c:ptCount val="19"/>
                <c:pt idx="0">
                  <c:v>1.6810636129486082E-2</c:v>
                </c:pt>
                <c:pt idx="1">
                  <c:v>4.6279651767209391E-2</c:v>
                </c:pt>
                <c:pt idx="2">
                  <c:v>9.8602435041407352E-2</c:v>
                </c:pt>
                <c:pt idx="3">
                  <c:v>0.32581251341976047</c:v>
                </c:pt>
                <c:pt idx="4">
                  <c:v>0.66430503681577657</c:v>
                </c:pt>
                <c:pt idx="5">
                  <c:v>1.3645078577058489</c:v>
                </c:pt>
                <c:pt idx="6">
                  <c:v>2.9088704718078429</c:v>
                </c:pt>
                <c:pt idx="7">
                  <c:v>6.6273934015800036</c:v>
                </c:pt>
                <c:pt idx="8">
                  <c:v>10.267352522616871</c:v>
                </c:pt>
                <c:pt idx="9">
                  <c:v>9.2052465860507251</c:v>
                </c:pt>
                <c:pt idx="10">
                  <c:v>5.383742880625646</c:v>
                </c:pt>
                <c:pt idx="11">
                  <c:v>2.5952224365586996</c:v>
                </c:pt>
                <c:pt idx="12">
                  <c:v>1.3747613529420344</c:v>
                </c:pt>
                <c:pt idx="13">
                  <c:v>0.82293658724292307</c:v>
                </c:pt>
                <c:pt idx="14">
                  <c:v>0.45501545538321841</c:v>
                </c:pt>
                <c:pt idx="15">
                  <c:v>0.28668432214319578</c:v>
                </c:pt>
                <c:pt idx="16">
                  <c:v>0.19072426519161392</c:v>
                </c:pt>
                <c:pt idx="17">
                  <c:v>0.14806973280266747</c:v>
                </c:pt>
                <c:pt idx="18">
                  <c:v>0.1163367804028098</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1.7162397719999998</c:v>
                </c:pt>
                <c:pt idx="1">
                  <c:v>1.7774343320000003</c:v>
                </c:pt>
                <c:pt idx="2">
                  <c:v>1.7708777720000022</c:v>
                </c:pt>
                <c:pt idx="3">
                  <c:v>1.7643212120000005</c:v>
                </c:pt>
                <c:pt idx="4">
                  <c:v>1.7577646520000005</c:v>
                </c:pt>
                <c:pt idx="5">
                  <c:v>1.7513993250000013</c:v>
                </c:pt>
                <c:pt idx="6">
                  <c:v>1.7459355250000019</c:v>
                </c:pt>
                <c:pt idx="7">
                  <c:v>1.7415644849999996</c:v>
                </c:pt>
                <c:pt idx="8">
                  <c:v>1.7339151650000009</c:v>
                </c:pt>
                <c:pt idx="9">
                  <c:v>1.7284513650000015</c:v>
                </c:pt>
                <c:pt idx="10">
                  <c:v>1.7220860380000005</c:v>
                </c:pt>
                <c:pt idx="11">
                  <c:v>1.7155294780000006</c:v>
                </c:pt>
                <c:pt idx="12">
                  <c:v>1.7100656780000012</c:v>
                </c:pt>
                <c:pt idx="13">
                  <c:v>1.7046018780000018</c:v>
                </c:pt>
                <c:pt idx="14">
                  <c:v>1.6980453180000001</c:v>
                </c:pt>
                <c:pt idx="15">
                  <c:v>1.6936742780000014</c:v>
                </c:pt>
                <c:pt idx="16">
                  <c:v>1.6871177180000014</c:v>
                </c:pt>
                <c:pt idx="17">
                  <c:v>1.6807523910000022</c:v>
                </c:pt>
                <c:pt idx="18">
                  <c:v>1.6698247910000017</c:v>
                </c:pt>
                <c:pt idx="19">
                  <c:v>1.6337637110000003</c:v>
                </c:pt>
                <c:pt idx="20">
                  <c:v>1.5179311510000009</c:v>
                </c:pt>
                <c:pt idx="21">
                  <c:v>1.3256053909999999</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1.7290250640000018</c:v>
                </c:pt>
                <c:pt idx="1">
                  <c:v>1.7716427040000013</c:v>
                </c:pt>
                <c:pt idx="2">
                  <c:v>1.7661789040000002</c:v>
                </c:pt>
                <c:pt idx="3">
                  <c:v>1.759813577000001</c:v>
                </c:pt>
                <c:pt idx="4">
                  <c:v>1.753257017000001</c:v>
                </c:pt>
                <c:pt idx="5">
                  <c:v>1.7467004570000029</c:v>
                </c:pt>
                <c:pt idx="6">
                  <c:v>1.7401438970000012</c:v>
                </c:pt>
                <c:pt idx="7">
                  <c:v>1.7346800970000018</c:v>
                </c:pt>
                <c:pt idx="8">
                  <c:v>1.7281235370000019</c:v>
                </c:pt>
                <c:pt idx="9">
                  <c:v>1.7226597370000007</c:v>
                </c:pt>
                <c:pt idx="10">
                  <c:v>1.7162944100000015</c:v>
                </c:pt>
                <c:pt idx="11">
                  <c:v>1.7108306100000021</c:v>
                </c:pt>
                <c:pt idx="12">
                  <c:v>1.7053668100000028</c:v>
                </c:pt>
                <c:pt idx="13">
                  <c:v>1.6988102500000011</c:v>
                </c:pt>
                <c:pt idx="14">
                  <c:v>1.6933464500000017</c:v>
                </c:pt>
                <c:pt idx="15">
                  <c:v>1.6867898900000018</c:v>
                </c:pt>
                <c:pt idx="16">
                  <c:v>1.6813260900000024</c:v>
                </c:pt>
                <c:pt idx="17">
                  <c:v>1.6725840100000013</c:v>
                </c:pt>
                <c:pt idx="18">
                  <c:v>1.6487345230000017</c:v>
                </c:pt>
                <c:pt idx="19">
                  <c:v>1.5711485630000031</c:v>
                </c:pt>
                <c:pt idx="20">
                  <c:v>1.4159766430000023</c:v>
                </c:pt>
                <c:pt idx="21">
                  <c:v>1.2170943230000031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1.7197639230000004</c:v>
                </c:pt>
                <c:pt idx="1">
                  <c:v>1.7713148760000017</c:v>
                </c:pt>
                <c:pt idx="2">
                  <c:v>1.7669438360000012</c:v>
                </c:pt>
                <c:pt idx="3">
                  <c:v>1.761480036</c:v>
                </c:pt>
                <c:pt idx="4">
                  <c:v>1.7549234760000019</c:v>
                </c:pt>
                <c:pt idx="5">
                  <c:v>1.7472741560000031</c:v>
                </c:pt>
                <c:pt idx="6">
                  <c:v>1.7407175960000014</c:v>
                </c:pt>
                <c:pt idx="7">
                  <c:v>1.7352537960000021</c:v>
                </c:pt>
                <c:pt idx="8">
                  <c:v>1.7299812290000016</c:v>
                </c:pt>
                <c:pt idx="9">
                  <c:v>1.7234246689999999</c:v>
                </c:pt>
                <c:pt idx="10">
                  <c:v>1.7190536290000011</c:v>
                </c:pt>
                <c:pt idx="11">
                  <c:v>1.7135898290000018</c:v>
                </c:pt>
                <c:pt idx="12">
                  <c:v>1.7070332690000019</c:v>
                </c:pt>
                <c:pt idx="13">
                  <c:v>1.7004767090000001</c:v>
                </c:pt>
                <c:pt idx="14">
                  <c:v>1.6950129090000008</c:v>
                </c:pt>
                <c:pt idx="15">
                  <c:v>1.6897403420000021</c:v>
                </c:pt>
                <c:pt idx="16">
                  <c:v>1.6831837820000022</c:v>
                </c:pt>
                <c:pt idx="17">
                  <c:v>1.6755344619999999</c:v>
                </c:pt>
                <c:pt idx="18">
                  <c:v>1.6514937420000013</c:v>
                </c:pt>
                <c:pt idx="19">
                  <c:v>1.5739077820000027</c:v>
                </c:pt>
                <c:pt idx="20">
                  <c:v>1.4296634620000006</c:v>
                </c:pt>
                <c:pt idx="21">
                  <c:v>1.2285956220000021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1.7139722950000014</c:v>
                </c:pt>
                <c:pt idx="1">
                  <c:v>1.768610295000002</c:v>
                </c:pt>
                <c:pt idx="2">
                  <c:v>1.7631464950000009</c:v>
                </c:pt>
                <c:pt idx="3">
                  <c:v>1.7576826950000015</c:v>
                </c:pt>
                <c:pt idx="4">
                  <c:v>1.7513173680000023</c:v>
                </c:pt>
                <c:pt idx="5">
                  <c:v>1.7447608080000006</c:v>
                </c:pt>
                <c:pt idx="6">
                  <c:v>1.7392970080000012</c:v>
                </c:pt>
                <c:pt idx="7">
                  <c:v>1.7333000000000001</c:v>
                </c:pt>
                <c:pt idx="8">
                  <c:v>1.7272766480000019</c:v>
                </c:pt>
                <c:pt idx="9">
                  <c:v>1.7220040810000015</c:v>
                </c:pt>
                <c:pt idx="10">
                  <c:v>1.7165402810000021</c:v>
                </c:pt>
                <c:pt idx="11">
                  <c:v>1.7088909610000016</c:v>
                </c:pt>
                <c:pt idx="12">
                  <c:v>1.7034271610000022</c:v>
                </c:pt>
                <c:pt idx="13">
                  <c:v>1.6990561209999999</c:v>
                </c:pt>
                <c:pt idx="14">
                  <c:v>1.6924995610000018</c:v>
                </c:pt>
                <c:pt idx="15">
                  <c:v>1.6859430010000018</c:v>
                </c:pt>
                <c:pt idx="16">
                  <c:v>1.6804792010000025</c:v>
                </c:pt>
                <c:pt idx="17">
                  <c:v>1.6739226410000008</c:v>
                </c:pt>
                <c:pt idx="18">
                  <c:v>1.6597167610000021</c:v>
                </c:pt>
                <c:pt idx="19">
                  <c:v>1.6007077210000027</c:v>
                </c:pt>
                <c:pt idx="20">
                  <c:v>1.4477213210000013</c:v>
                </c:pt>
                <c:pt idx="21">
                  <c:v>1.2247982810000018</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1.7342156740000014</c:v>
                </c:pt>
                <c:pt idx="1">
                  <c:v>1.7713695140000034</c:v>
                </c:pt>
                <c:pt idx="2">
                  <c:v>1.7648129540000017</c:v>
                </c:pt>
                <c:pt idx="3">
                  <c:v>1.7582563940000018</c:v>
                </c:pt>
                <c:pt idx="4">
                  <c:v>1.7516998340000018</c:v>
                </c:pt>
                <c:pt idx="5">
                  <c:v>1.7451432740000001</c:v>
                </c:pt>
                <c:pt idx="6">
                  <c:v>1.7396794740000008</c:v>
                </c:pt>
                <c:pt idx="7">
                  <c:v>1.735308434000002</c:v>
                </c:pt>
                <c:pt idx="8">
                  <c:v>1.7276591140000033</c:v>
                </c:pt>
                <c:pt idx="9">
                  <c:v>1.7221953140000004</c:v>
                </c:pt>
                <c:pt idx="10">
                  <c:v>1.716731514000001</c:v>
                </c:pt>
                <c:pt idx="11">
                  <c:v>1.7112677140000017</c:v>
                </c:pt>
                <c:pt idx="12">
                  <c:v>1.7047111540000035</c:v>
                </c:pt>
                <c:pt idx="13">
                  <c:v>1.6992473540000006</c:v>
                </c:pt>
                <c:pt idx="14">
                  <c:v>1.6948763140000018</c:v>
                </c:pt>
                <c:pt idx="15">
                  <c:v>1.6894125140000025</c:v>
                </c:pt>
                <c:pt idx="16">
                  <c:v>1.6850414740000019</c:v>
                </c:pt>
                <c:pt idx="17">
                  <c:v>1.6773921540000014</c:v>
                </c:pt>
                <c:pt idx="18">
                  <c:v>1.6620935140000022</c:v>
                </c:pt>
                <c:pt idx="19">
                  <c:v>1.5932496340000029</c:v>
                </c:pt>
                <c:pt idx="20">
                  <c:v>1.4380777140000003</c:v>
                </c:pt>
                <c:pt idx="21">
                  <c:v>1.2326388340000012</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1.7003401140000012</c:v>
                </c:pt>
                <c:pt idx="1">
                  <c:v>1.7713695140000034</c:v>
                </c:pt>
                <c:pt idx="2">
                  <c:v>1.7648129540000017</c:v>
                </c:pt>
                <c:pt idx="3">
                  <c:v>1.7593491540000024</c:v>
                </c:pt>
                <c:pt idx="4">
                  <c:v>1.7516998340000018</c:v>
                </c:pt>
                <c:pt idx="5">
                  <c:v>1.7462360340000007</c:v>
                </c:pt>
                <c:pt idx="6">
                  <c:v>1.738586714000002</c:v>
                </c:pt>
                <c:pt idx="7">
                  <c:v>1.7333141470000015</c:v>
                </c:pt>
                <c:pt idx="8">
                  <c:v>1.7278503470000022</c:v>
                </c:pt>
                <c:pt idx="9">
                  <c:v>1.7234793069999998</c:v>
                </c:pt>
                <c:pt idx="10">
                  <c:v>1.7169227470000017</c:v>
                </c:pt>
                <c:pt idx="11">
                  <c:v>1.7114589470000023</c:v>
                </c:pt>
                <c:pt idx="12">
                  <c:v>1.705995147000003</c:v>
                </c:pt>
                <c:pt idx="13">
                  <c:v>1.7005313470000001</c:v>
                </c:pt>
                <c:pt idx="14">
                  <c:v>1.6939747870000019</c:v>
                </c:pt>
                <c:pt idx="15">
                  <c:v>1.6885109870000026</c:v>
                </c:pt>
                <c:pt idx="16">
                  <c:v>1.6819544270000026</c:v>
                </c:pt>
                <c:pt idx="17">
                  <c:v>1.6753978670000009</c:v>
                </c:pt>
                <c:pt idx="18">
                  <c:v>1.6535426670000017</c:v>
                </c:pt>
                <c:pt idx="19">
                  <c:v>1.5726784270000032</c:v>
                </c:pt>
                <c:pt idx="20">
                  <c:v>1.4098571870000018</c:v>
                </c:pt>
                <c:pt idx="21">
                  <c:v>1.2306445470000007</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1.6896037470000014</c:v>
                </c:pt>
                <c:pt idx="1">
                  <c:v>1.7704679870000035</c:v>
                </c:pt>
                <c:pt idx="2">
                  <c:v>1.7650041870000006</c:v>
                </c:pt>
                <c:pt idx="3">
                  <c:v>1.7595403870000013</c:v>
                </c:pt>
                <c:pt idx="4">
                  <c:v>1.753175060000002</c:v>
                </c:pt>
                <c:pt idx="5">
                  <c:v>1.7455257400000015</c:v>
                </c:pt>
                <c:pt idx="6">
                  <c:v>1.7400619400000021</c:v>
                </c:pt>
                <c:pt idx="7">
                  <c:v>1.7345981400000028</c:v>
                </c:pt>
                <c:pt idx="8">
                  <c:v>1.7291343400000017</c:v>
                </c:pt>
                <c:pt idx="9">
                  <c:v>1.7225777799999999</c:v>
                </c:pt>
                <c:pt idx="10">
                  <c:v>1.7171139800000006</c:v>
                </c:pt>
                <c:pt idx="11">
                  <c:v>1.7116501800000012</c:v>
                </c:pt>
                <c:pt idx="12">
                  <c:v>1.7061863800000019</c:v>
                </c:pt>
                <c:pt idx="13">
                  <c:v>1.7018153400000013</c:v>
                </c:pt>
                <c:pt idx="14">
                  <c:v>1.6952587800000014</c:v>
                </c:pt>
                <c:pt idx="15">
                  <c:v>1.6897949800000021</c:v>
                </c:pt>
                <c:pt idx="16">
                  <c:v>1.6832384200000021</c:v>
                </c:pt>
                <c:pt idx="17">
                  <c:v>1.677774620000001</c:v>
                </c:pt>
                <c:pt idx="18">
                  <c:v>1.6646615000000029</c:v>
                </c:pt>
                <c:pt idx="19">
                  <c:v>1.6067452200000023</c:v>
                </c:pt>
                <c:pt idx="20">
                  <c:v>1.4493877800000021</c:v>
                </c:pt>
                <c:pt idx="21">
                  <c:v>1.2417633800000036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1.6985370600000014</c:v>
                </c:pt>
                <c:pt idx="1">
                  <c:v>1.7684737000000013</c:v>
                </c:pt>
                <c:pt idx="2">
                  <c:v>1.7642938930000014</c:v>
                </c:pt>
                <c:pt idx="3">
                  <c:v>1.758830093000002</c:v>
                </c:pt>
                <c:pt idx="4">
                  <c:v>1.7522735330000021</c:v>
                </c:pt>
                <c:pt idx="5">
                  <c:v>1.7457169730000004</c:v>
                </c:pt>
                <c:pt idx="6">
                  <c:v>1.740253173000001</c:v>
                </c:pt>
                <c:pt idx="7">
                  <c:v>1.7336966130000029</c:v>
                </c:pt>
                <c:pt idx="8">
                  <c:v>1.7282328130000035</c:v>
                </c:pt>
                <c:pt idx="9">
                  <c:v>1.7216762530000018</c:v>
                </c:pt>
                <c:pt idx="10">
                  <c:v>1.7162124530000007</c:v>
                </c:pt>
                <c:pt idx="11">
                  <c:v>1.7118414130000019</c:v>
                </c:pt>
                <c:pt idx="12">
                  <c:v>1.705284853000002</c:v>
                </c:pt>
                <c:pt idx="13">
                  <c:v>1.6998210530000009</c:v>
                </c:pt>
                <c:pt idx="14">
                  <c:v>1.6943572530000015</c:v>
                </c:pt>
                <c:pt idx="15">
                  <c:v>1.6888934530000022</c:v>
                </c:pt>
                <c:pt idx="16">
                  <c:v>1.6834296530000028</c:v>
                </c:pt>
                <c:pt idx="17">
                  <c:v>1.6772555590000007</c:v>
                </c:pt>
                <c:pt idx="18">
                  <c:v>1.6608641590000026</c:v>
                </c:pt>
                <c:pt idx="19">
                  <c:v>1.5907362860000003</c:v>
                </c:pt>
                <c:pt idx="20">
                  <c:v>1.4377498860000006</c:v>
                </c:pt>
                <c:pt idx="21">
                  <c:v>1.2399603260000003</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1.7116774990000003</c:v>
                </c:pt>
                <c:pt idx="1">
                  <c:v>1.7728720590000009</c:v>
                </c:pt>
                <c:pt idx="2">
                  <c:v>1.7674082590000015</c:v>
                </c:pt>
                <c:pt idx="3">
                  <c:v>1.759758939000001</c:v>
                </c:pt>
                <c:pt idx="4">
                  <c:v>1.7532023790000011</c:v>
                </c:pt>
                <c:pt idx="5">
                  <c:v>1.7466458190000012</c:v>
                </c:pt>
                <c:pt idx="6">
                  <c:v>1.7413732520000007</c:v>
                </c:pt>
                <c:pt idx="7">
                  <c:v>1.7348166920000008</c:v>
                </c:pt>
                <c:pt idx="8">
                  <c:v>1.7282601320000008</c:v>
                </c:pt>
                <c:pt idx="9">
                  <c:v>1.7217035719999991</c:v>
                </c:pt>
                <c:pt idx="10">
                  <c:v>1.7162397719999998</c:v>
                </c:pt>
                <c:pt idx="11">
                  <c:v>1.7107759720000004</c:v>
                </c:pt>
                <c:pt idx="12">
                  <c:v>1.7044106450000012</c:v>
                </c:pt>
                <c:pt idx="13">
                  <c:v>1.698946845</c:v>
                </c:pt>
                <c:pt idx="14">
                  <c:v>1.6934830450000007</c:v>
                </c:pt>
                <c:pt idx="15">
                  <c:v>1.6869264850000008</c:v>
                </c:pt>
                <c:pt idx="16">
                  <c:v>1.6814626850000014</c:v>
                </c:pt>
                <c:pt idx="17">
                  <c:v>1.6750973580000004</c:v>
                </c:pt>
                <c:pt idx="18">
                  <c:v>1.6608914780000017</c:v>
                </c:pt>
                <c:pt idx="19">
                  <c:v>1.6084389980000005</c:v>
                </c:pt>
                <c:pt idx="20">
                  <c:v>1.4729367580000012</c:v>
                </c:pt>
                <c:pt idx="21">
                  <c:v>1.239086118000003</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1.720091751</c:v>
                </c:pt>
                <c:pt idx="1">
                  <c:v>1.7758225110000012</c:v>
                </c:pt>
                <c:pt idx="2">
                  <c:v>1.7681731910000025</c:v>
                </c:pt>
                <c:pt idx="3">
                  <c:v>1.7616166310000008</c:v>
                </c:pt>
                <c:pt idx="4">
                  <c:v>1.7563440640000021</c:v>
                </c:pt>
                <c:pt idx="5">
                  <c:v>1.7497875040000022</c:v>
                </c:pt>
                <c:pt idx="6">
                  <c:v>1.7619990970000003</c:v>
                </c:pt>
                <c:pt idx="7">
                  <c:v>1.737958377</c:v>
                </c:pt>
                <c:pt idx="8">
                  <c:v>1.7467004570000029</c:v>
                </c:pt>
                <c:pt idx="9">
                  <c:v>1.7326858100000013</c:v>
                </c:pt>
                <c:pt idx="10">
                  <c:v>1.7195726899999997</c:v>
                </c:pt>
                <c:pt idx="11">
                  <c:v>1.714300123000001</c:v>
                </c:pt>
                <c:pt idx="12">
                  <c:v>1.7088363230000017</c:v>
                </c:pt>
                <c:pt idx="13">
                  <c:v>1.7011870029999994</c:v>
                </c:pt>
                <c:pt idx="14">
                  <c:v>1.6946304430000012</c:v>
                </c:pt>
                <c:pt idx="15">
                  <c:v>1.6891666430000019</c:v>
                </c:pt>
                <c:pt idx="16">
                  <c:v>1.6828013160000026</c:v>
                </c:pt>
                <c:pt idx="17">
                  <c:v>1.6762447560000009</c:v>
                </c:pt>
                <c:pt idx="18">
                  <c:v>1.6620388760000022</c:v>
                </c:pt>
                <c:pt idx="19">
                  <c:v>1.5997515560000011</c:v>
                </c:pt>
                <c:pt idx="20">
                  <c:v>1.4434868760000015</c:v>
                </c:pt>
                <c:pt idx="21">
                  <c:v>1.2273116290000008</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1.7179608690000006</c:v>
                </c:pt>
                <c:pt idx="1">
                  <c:v>1.7704133490000018</c:v>
                </c:pt>
                <c:pt idx="2">
                  <c:v>1.7660423090000013</c:v>
                </c:pt>
                <c:pt idx="3">
                  <c:v>1.7607697420000008</c:v>
                </c:pt>
                <c:pt idx="4">
                  <c:v>1.7531204220000021</c:v>
                </c:pt>
                <c:pt idx="5">
                  <c:v>1.7467550950000028</c:v>
                </c:pt>
                <c:pt idx="6">
                  <c:v>1.7401985350000011</c:v>
                </c:pt>
                <c:pt idx="7">
                  <c:v>1.7336419750000012</c:v>
                </c:pt>
                <c:pt idx="8">
                  <c:v>1.7283694080000025</c:v>
                </c:pt>
                <c:pt idx="9">
                  <c:v>1.7229056080000014</c:v>
                </c:pt>
                <c:pt idx="10">
                  <c:v>1.7163490480000014</c:v>
                </c:pt>
                <c:pt idx="11">
                  <c:v>1.7108852480000021</c:v>
                </c:pt>
                <c:pt idx="12">
                  <c:v>1.7065142080000015</c:v>
                </c:pt>
                <c:pt idx="13">
                  <c:v>1.6990561209999999</c:v>
                </c:pt>
                <c:pt idx="14">
                  <c:v>1.6946850810000011</c:v>
                </c:pt>
                <c:pt idx="15">
                  <c:v>1.6881285210000012</c:v>
                </c:pt>
                <c:pt idx="16">
                  <c:v>1.6815719610000031</c:v>
                </c:pt>
                <c:pt idx="17">
                  <c:v>1.6750154010000013</c:v>
                </c:pt>
                <c:pt idx="18">
                  <c:v>1.6586240010000033</c:v>
                </c:pt>
                <c:pt idx="19">
                  <c:v>1.603084474000001</c:v>
                </c:pt>
                <c:pt idx="20">
                  <c:v>1.4546603470000008</c:v>
                </c:pt>
                <c:pt idx="21">
                  <c:v>1.2428561400000024</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1.7192995000000018</c:v>
                </c:pt>
                <c:pt idx="1">
                  <c:v>1.7706592200000024</c:v>
                </c:pt>
                <c:pt idx="2">
                  <c:v>1.7662881800000001</c:v>
                </c:pt>
                <c:pt idx="3">
                  <c:v>1.7608243800000007</c:v>
                </c:pt>
                <c:pt idx="4">
                  <c:v>1.7542678200000026</c:v>
                </c:pt>
                <c:pt idx="5">
                  <c:v>1.7477112600000027</c:v>
                </c:pt>
                <c:pt idx="6">
                  <c:v>1.7411547000000009</c:v>
                </c:pt>
                <c:pt idx="7">
                  <c:v>1.7356909000000016</c:v>
                </c:pt>
                <c:pt idx="8">
                  <c:v>1.7291343400000017</c:v>
                </c:pt>
                <c:pt idx="9">
                  <c:v>1.7236705400000005</c:v>
                </c:pt>
                <c:pt idx="10">
                  <c:v>1.7171139800000006</c:v>
                </c:pt>
                <c:pt idx="11">
                  <c:v>1.7118414130000019</c:v>
                </c:pt>
                <c:pt idx="12">
                  <c:v>1.7063776130000026</c:v>
                </c:pt>
                <c:pt idx="13">
                  <c:v>1.6998210530000009</c:v>
                </c:pt>
                <c:pt idx="14">
                  <c:v>1.6943572530000015</c:v>
                </c:pt>
                <c:pt idx="15">
                  <c:v>1.6878006930000016</c:v>
                </c:pt>
                <c:pt idx="16">
                  <c:v>1.6834296530000028</c:v>
                </c:pt>
                <c:pt idx="17">
                  <c:v>1.6757803330000005</c:v>
                </c:pt>
                <c:pt idx="18">
                  <c:v>1.6593889330000025</c:v>
                </c:pt>
                <c:pt idx="19">
                  <c:v>1.5883595330000002</c:v>
                </c:pt>
                <c:pt idx="20">
                  <c:v>1.4211672530000019</c:v>
                </c:pt>
                <c:pt idx="21">
                  <c:v>1.1982442130000024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1.7274678810000026</c:v>
                </c:pt>
                <c:pt idx="1">
                  <c:v>1.7733638010000021</c:v>
                </c:pt>
                <c:pt idx="2">
                  <c:v>1.7668072410000004</c:v>
                </c:pt>
                <c:pt idx="3">
                  <c:v>1.7602506810000005</c:v>
                </c:pt>
                <c:pt idx="4">
                  <c:v>1.7536941210000023</c:v>
                </c:pt>
                <c:pt idx="5">
                  <c:v>1.7471375610000024</c:v>
                </c:pt>
                <c:pt idx="6">
                  <c:v>1.7416737610000013</c:v>
                </c:pt>
                <c:pt idx="7">
                  <c:v>1.7351172010000013</c:v>
                </c:pt>
                <c:pt idx="8">
                  <c:v>1.729653401000002</c:v>
                </c:pt>
                <c:pt idx="9">
                  <c:v>1.7241896010000008</c:v>
                </c:pt>
                <c:pt idx="10">
                  <c:v>1.7176330410000009</c:v>
                </c:pt>
                <c:pt idx="11">
                  <c:v>1.7110764810000028</c:v>
                </c:pt>
                <c:pt idx="12">
                  <c:v>1.7099837210000022</c:v>
                </c:pt>
                <c:pt idx="13">
                  <c:v>1.7001488810000005</c:v>
                </c:pt>
                <c:pt idx="14">
                  <c:v>1.6935923210000006</c:v>
                </c:pt>
                <c:pt idx="15">
                  <c:v>1.6881285210000012</c:v>
                </c:pt>
                <c:pt idx="16">
                  <c:v>1.681763194000002</c:v>
                </c:pt>
                <c:pt idx="17">
                  <c:v>1.6762993940000008</c:v>
                </c:pt>
                <c:pt idx="18">
                  <c:v>1.656629714000001</c:v>
                </c:pt>
                <c:pt idx="19">
                  <c:v>1.5790437540000024</c:v>
                </c:pt>
                <c:pt idx="20">
                  <c:v>1.3987383540000025</c:v>
                </c:pt>
                <c:pt idx="21">
                  <c:v>1.1867429140000016</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1.7047111540000035</c:v>
                </c:pt>
                <c:pt idx="1">
                  <c:v>1.7724622740000022</c:v>
                </c:pt>
                <c:pt idx="2">
                  <c:v>1.7669984740000011</c:v>
                </c:pt>
                <c:pt idx="3">
                  <c:v>1.7604419140000012</c:v>
                </c:pt>
                <c:pt idx="4">
                  <c:v>1.7527925940000024</c:v>
                </c:pt>
                <c:pt idx="5">
                  <c:v>1.7462360340000007</c:v>
                </c:pt>
                <c:pt idx="6">
                  <c:v>1.7407722340000014</c:v>
                </c:pt>
                <c:pt idx="7">
                  <c:v>1.735308434000002</c:v>
                </c:pt>
                <c:pt idx="8">
                  <c:v>1.7300358670000016</c:v>
                </c:pt>
                <c:pt idx="9">
                  <c:v>1.7234793069999998</c:v>
                </c:pt>
                <c:pt idx="10">
                  <c:v>1.7202010270000017</c:v>
                </c:pt>
                <c:pt idx="11">
                  <c:v>1.7136444670000017</c:v>
                </c:pt>
                <c:pt idx="12">
                  <c:v>1.7070879070000018</c:v>
                </c:pt>
                <c:pt idx="13">
                  <c:v>1.7016241070000007</c:v>
                </c:pt>
                <c:pt idx="14">
                  <c:v>1.6939747870000019</c:v>
                </c:pt>
                <c:pt idx="15">
                  <c:v>1.6885109870000026</c:v>
                </c:pt>
                <c:pt idx="16">
                  <c:v>1.6819544270000026</c:v>
                </c:pt>
                <c:pt idx="17">
                  <c:v>1.6764906270000015</c:v>
                </c:pt>
                <c:pt idx="18">
                  <c:v>1.6590064670000029</c:v>
                </c:pt>
                <c:pt idx="19">
                  <c:v>1.5792349870000013</c:v>
                </c:pt>
                <c:pt idx="20">
                  <c:v>1.4043933870000025</c:v>
                </c:pt>
                <c:pt idx="21">
                  <c:v>1.1967689870000022</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1.6961603070000013</c:v>
                </c:pt>
                <c:pt idx="1">
                  <c:v>1.7715607470000023</c:v>
                </c:pt>
                <c:pt idx="2">
                  <c:v>1.7684737000000013</c:v>
                </c:pt>
                <c:pt idx="3">
                  <c:v>1.7608243800000007</c:v>
                </c:pt>
                <c:pt idx="4">
                  <c:v>1.7542678200000026</c:v>
                </c:pt>
                <c:pt idx="5">
                  <c:v>1.7466185000000003</c:v>
                </c:pt>
                <c:pt idx="6">
                  <c:v>1.7411547000000009</c:v>
                </c:pt>
                <c:pt idx="7">
                  <c:v>1.7356909000000016</c:v>
                </c:pt>
                <c:pt idx="8">
                  <c:v>1.7302271000000022</c:v>
                </c:pt>
                <c:pt idx="9">
                  <c:v>1.7236705400000005</c:v>
                </c:pt>
                <c:pt idx="10">
                  <c:v>1.7182067400000012</c:v>
                </c:pt>
                <c:pt idx="11">
                  <c:v>1.7127429400000018</c:v>
                </c:pt>
                <c:pt idx="12">
                  <c:v>1.7072791400000025</c:v>
                </c:pt>
                <c:pt idx="13">
                  <c:v>1.7007225800000008</c:v>
                </c:pt>
                <c:pt idx="14">
                  <c:v>1.6952587800000014</c:v>
                </c:pt>
                <c:pt idx="15">
                  <c:v>1.6921717330000021</c:v>
                </c:pt>
                <c:pt idx="16">
                  <c:v>1.6845224130000034</c:v>
                </c:pt>
                <c:pt idx="17">
                  <c:v>1.6757803330000005</c:v>
                </c:pt>
                <c:pt idx="18">
                  <c:v>1.6495540930000008</c:v>
                </c:pt>
                <c:pt idx="19">
                  <c:v>1.5621332930000023</c:v>
                </c:pt>
                <c:pt idx="20">
                  <c:v>1.3971265330000033</c:v>
                </c:pt>
                <c:pt idx="21">
                  <c:v>1.2310270130000021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Summary!$AV$4:$AV$25</c:f>
              <c:numCache>
                <c:formatCode>0.0000</c:formatCode>
                <c:ptCount val="22"/>
                <c:pt idx="0">
                  <c:v>1.7183979730000019</c:v>
                </c:pt>
                <c:pt idx="1">
                  <c:v>1.7708504530000031</c:v>
                </c:pt>
                <c:pt idx="2">
                  <c:v>1.7664794130000008</c:v>
                </c:pt>
                <c:pt idx="3">
                  <c:v>1.7610156130000014</c:v>
                </c:pt>
                <c:pt idx="4">
                  <c:v>1.7533662930000027</c:v>
                </c:pt>
                <c:pt idx="5">
                  <c:v>1.7479024930000033</c:v>
                </c:pt>
                <c:pt idx="6">
                  <c:v>1.7413459330000016</c:v>
                </c:pt>
                <c:pt idx="7">
                  <c:v>1.7358821330000023</c:v>
                </c:pt>
                <c:pt idx="8">
                  <c:v>1.7293255730000023</c:v>
                </c:pt>
                <c:pt idx="9">
                  <c:v>1.7238617730000012</c:v>
                </c:pt>
                <c:pt idx="10">
                  <c:v>1.7183979730000019</c:v>
                </c:pt>
                <c:pt idx="11">
                  <c:v>1.7118414130000019</c:v>
                </c:pt>
                <c:pt idx="12">
                  <c:v>1.7065688460000032</c:v>
                </c:pt>
                <c:pt idx="13">
                  <c:v>1.7011050460000003</c:v>
                </c:pt>
                <c:pt idx="14">
                  <c:v>1.6947397190000011</c:v>
                </c:pt>
                <c:pt idx="15">
                  <c:v>1.6892759190000017</c:v>
                </c:pt>
                <c:pt idx="16">
                  <c:v>1.6838121190000024</c:v>
                </c:pt>
                <c:pt idx="17">
                  <c:v>1.6783483190000013</c:v>
                </c:pt>
                <c:pt idx="18">
                  <c:v>1.663049679000002</c:v>
                </c:pt>
                <c:pt idx="19">
                  <c:v>1.5963913190000021</c:v>
                </c:pt>
                <c:pt idx="20">
                  <c:v>1.4257295260000014</c:v>
                </c:pt>
                <c:pt idx="21">
                  <c:v>1.2084615190000019</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Summary!$AA$5:$AA$23</c:f>
              <c:numCache>
                <c:formatCode>0.0000</c:formatCode>
                <c:ptCount val="19"/>
                <c:pt idx="0">
                  <c:v>1.7728720590000009</c:v>
                </c:pt>
                <c:pt idx="1">
                  <c:v>1.7674082590000015</c:v>
                </c:pt>
                <c:pt idx="2">
                  <c:v>1.759758939000001</c:v>
                </c:pt>
                <c:pt idx="3">
                  <c:v>1.7532023790000011</c:v>
                </c:pt>
                <c:pt idx="4">
                  <c:v>1.7466458190000012</c:v>
                </c:pt>
                <c:pt idx="5">
                  <c:v>1.7413732520000007</c:v>
                </c:pt>
                <c:pt idx="6">
                  <c:v>1.7348166920000008</c:v>
                </c:pt>
                <c:pt idx="7">
                  <c:v>1.7282601320000008</c:v>
                </c:pt>
                <c:pt idx="8">
                  <c:v>1.7217035719999991</c:v>
                </c:pt>
                <c:pt idx="9">
                  <c:v>1.7162397719999998</c:v>
                </c:pt>
                <c:pt idx="10">
                  <c:v>1.7107759720000004</c:v>
                </c:pt>
                <c:pt idx="11">
                  <c:v>1.7044106450000012</c:v>
                </c:pt>
                <c:pt idx="12">
                  <c:v>1.698946845</c:v>
                </c:pt>
                <c:pt idx="13">
                  <c:v>1.6934830450000007</c:v>
                </c:pt>
                <c:pt idx="14">
                  <c:v>1.6869264850000008</c:v>
                </c:pt>
                <c:pt idx="15">
                  <c:v>1.6814626850000014</c:v>
                </c:pt>
                <c:pt idx="16">
                  <c:v>1.6750973580000004</c:v>
                </c:pt>
                <c:pt idx="17">
                  <c:v>1.6608914780000017</c:v>
                </c:pt>
                <c:pt idx="18">
                  <c:v>1.6084389980000005</c:v>
                </c:pt>
              </c:numCache>
            </c:numRef>
          </c:xVal>
          <c:yVal>
            <c:numRef>
              <c:f>Summary!$AB$5:$AB$23</c:f>
              <c:numCache>
                <c:formatCode>0.0000</c:formatCode>
                <c:ptCount val="19"/>
                <c:pt idx="0">
                  <c:v>4.869786341190032E-2</c:v>
                </c:pt>
                <c:pt idx="1">
                  <c:v>2.033399719090018E-3</c:v>
                </c:pt>
                <c:pt idx="2">
                  <c:v>1.2523313174823539E-2</c:v>
                </c:pt>
                <c:pt idx="3">
                  <c:v>0.18051369372432502</c:v>
                </c:pt>
                <c:pt idx="4">
                  <c:v>0.56496093986112872</c:v>
                </c:pt>
                <c:pt idx="5">
                  <c:v>1.6562602222431932</c:v>
                </c:pt>
                <c:pt idx="6">
                  <c:v>4.0622502134945657</c:v>
                </c:pt>
                <c:pt idx="7">
                  <c:v>9.4634308887455152</c:v>
                </c:pt>
                <c:pt idx="8">
                  <c:v>13.894035924079773</c:v>
                </c:pt>
                <c:pt idx="9">
                  <c:v>9.3380302060060725</c:v>
                </c:pt>
                <c:pt idx="10">
                  <c:v>6.5039401130602323</c:v>
                </c:pt>
                <c:pt idx="11">
                  <c:v>1.9953174219599272</c:v>
                </c:pt>
                <c:pt idx="12">
                  <c:v>1.0023161533702638</c:v>
                </c:pt>
                <c:pt idx="13">
                  <c:v>0.59468341834220828</c:v>
                </c:pt>
                <c:pt idx="14">
                  <c:v>0.30542242106959722</c:v>
                </c:pt>
                <c:pt idx="15">
                  <c:v>0.16416767596994841</c:v>
                </c:pt>
                <c:pt idx="16">
                  <c:v>7.6676197696020285E-2</c:v>
                </c:pt>
                <c:pt idx="17">
                  <c:v>7.8027755352629832E-2</c:v>
                </c:pt>
                <c:pt idx="18">
                  <c:v>7.5171430587926844E-2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Summary!$AD$5:$AD$23</c:f>
              <c:numCache>
                <c:formatCode>0.0000</c:formatCode>
                <c:ptCount val="19"/>
                <c:pt idx="0">
                  <c:v>1.7758225110000012</c:v>
                </c:pt>
                <c:pt idx="1">
                  <c:v>1.7681731910000025</c:v>
                </c:pt>
                <c:pt idx="2">
                  <c:v>1.7616166310000008</c:v>
                </c:pt>
                <c:pt idx="3">
                  <c:v>1.7563440640000021</c:v>
                </c:pt>
                <c:pt idx="4">
                  <c:v>1.7497875040000022</c:v>
                </c:pt>
                <c:pt idx="5">
                  <c:v>1.7619990970000003</c:v>
                </c:pt>
                <c:pt idx="6">
                  <c:v>1.737958377</c:v>
                </c:pt>
                <c:pt idx="7">
                  <c:v>1.7467004570000029</c:v>
                </c:pt>
                <c:pt idx="8">
                  <c:v>1.7326858100000013</c:v>
                </c:pt>
                <c:pt idx="9">
                  <c:v>1.7195726899999997</c:v>
                </c:pt>
                <c:pt idx="10">
                  <c:v>1.714300123000001</c:v>
                </c:pt>
                <c:pt idx="11">
                  <c:v>1.7088363230000017</c:v>
                </c:pt>
                <c:pt idx="12">
                  <c:v>1.7011870029999994</c:v>
                </c:pt>
                <c:pt idx="13">
                  <c:v>1.6946304430000012</c:v>
                </c:pt>
                <c:pt idx="14">
                  <c:v>1.6891666430000019</c:v>
                </c:pt>
                <c:pt idx="15">
                  <c:v>1.6828013160000026</c:v>
                </c:pt>
                <c:pt idx="16">
                  <c:v>1.6762447560000009</c:v>
                </c:pt>
                <c:pt idx="17">
                  <c:v>1.6620388760000022</c:v>
                </c:pt>
                <c:pt idx="18">
                  <c:v>1.5997515560000011</c:v>
                </c:pt>
              </c:numCache>
            </c:numRef>
          </c:xVal>
          <c:yVal>
            <c:numRef>
              <c:f>Summary!$AE$5:$AE$23</c:f>
              <c:numCache>
                <c:formatCode>0.0000</c:formatCode>
                <c:ptCount val="19"/>
                <c:pt idx="0">
                  <c:v>-2.2744805687566292E-2</c:v>
                </c:pt>
                <c:pt idx="1">
                  <c:v>-2.1746969907379024E-2</c:v>
                </c:pt>
                <c:pt idx="2">
                  <c:v>-3.069589655491865E-2</c:v>
                </c:pt>
                <c:pt idx="3">
                  <c:v>4.3911836393426142E-2</c:v>
                </c:pt>
                <c:pt idx="4">
                  <c:v>0.17726908426687879</c:v>
                </c:pt>
                <c:pt idx="5">
                  <c:v>0.68477902703551463</c:v>
                </c:pt>
                <c:pt idx="6">
                  <c:v>1.1653297508468299</c:v>
                </c:pt>
                <c:pt idx="7">
                  <c:v>1.0272573685676323</c:v>
                </c:pt>
                <c:pt idx="8">
                  <c:v>9.1297521523685372</c:v>
                </c:pt>
                <c:pt idx="9">
                  <c:v>12.790632613549747</c:v>
                </c:pt>
                <c:pt idx="10">
                  <c:v>8.6880382036748482</c:v>
                </c:pt>
                <c:pt idx="11">
                  <c:v>3.4817869109138084</c:v>
                </c:pt>
                <c:pt idx="12">
                  <c:v>1.4925442748630395</c:v>
                </c:pt>
                <c:pt idx="13">
                  <c:v>0.73640113105829552</c:v>
                </c:pt>
                <c:pt idx="14">
                  <c:v>0.40619333424236964</c:v>
                </c:pt>
                <c:pt idx="15">
                  <c:v>0.21686418843300589</c:v>
                </c:pt>
                <c:pt idx="16">
                  <c:v>0.13107286315389047</c:v>
                </c:pt>
                <c:pt idx="17">
                  <c:v>0.1273326074937754</c:v>
                </c:pt>
                <c:pt idx="18">
                  <c:v>0.16686307307424886</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1.7704133490000018</c:v>
                </c:pt>
                <c:pt idx="1">
                  <c:v>1.7660423090000013</c:v>
                </c:pt>
                <c:pt idx="2">
                  <c:v>1.7607697420000008</c:v>
                </c:pt>
                <c:pt idx="3">
                  <c:v>1.7531204220000021</c:v>
                </c:pt>
                <c:pt idx="4">
                  <c:v>1.7467550950000028</c:v>
                </c:pt>
                <c:pt idx="5">
                  <c:v>1.7401985350000011</c:v>
                </c:pt>
                <c:pt idx="6">
                  <c:v>1.7336419750000012</c:v>
                </c:pt>
                <c:pt idx="7">
                  <c:v>1.7283694080000025</c:v>
                </c:pt>
                <c:pt idx="8">
                  <c:v>1.7229056080000014</c:v>
                </c:pt>
                <c:pt idx="9">
                  <c:v>1.7163490480000014</c:v>
                </c:pt>
                <c:pt idx="10">
                  <c:v>1.7108852480000021</c:v>
                </c:pt>
                <c:pt idx="11">
                  <c:v>1.7065142080000015</c:v>
                </c:pt>
                <c:pt idx="12">
                  <c:v>1.6990561209999999</c:v>
                </c:pt>
                <c:pt idx="13">
                  <c:v>1.6946850810000011</c:v>
                </c:pt>
                <c:pt idx="14">
                  <c:v>1.6881285210000012</c:v>
                </c:pt>
                <c:pt idx="15">
                  <c:v>1.6815719610000031</c:v>
                </c:pt>
                <c:pt idx="16">
                  <c:v>1.6750154010000013</c:v>
                </c:pt>
                <c:pt idx="17">
                  <c:v>1.6586240010000033</c:v>
                </c:pt>
                <c:pt idx="18">
                  <c:v>1.603084474000001</c:v>
                </c:pt>
              </c:numCache>
            </c:numRef>
          </c:xVal>
          <c:yVal>
            <c:numRef>
              <c:f>Summary!$AH$5:$AH$23</c:f>
              <c:numCache>
                <c:formatCode>0.0000</c:formatCode>
                <c:ptCount val="19"/>
                <c:pt idx="0">
                  <c:v>-2.0508800267029784E-2</c:v>
                </c:pt>
                <c:pt idx="1">
                  <c:v>7.7684855964655908E-3</c:v>
                </c:pt>
                <c:pt idx="2">
                  <c:v>2.9126642796388272E-2</c:v>
                </c:pt>
                <c:pt idx="3">
                  <c:v>0.17180816000110699</c:v>
                </c:pt>
                <c:pt idx="4">
                  <c:v>0.43682661021063929</c:v>
                </c:pt>
                <c:pt idx="5">
                  <c:v>1.3112103265513564</c:v>
                </c:pt>
                <c:pt idx="6">
                  <c:v>3.4525502047068968</c:v>
                </c:pt>
                <c:pt idx="7">
                  <c:v>11.432153270319313</c:v>
                </c:pt>
                <c:pt idx="8">
                  <c:v>14.920287367280102</c:v>
                </c:pt>
                <c:pt idx="9">
                  <c:v>11.6616887975174</c:v>
                </c:pt>
                <c:pt idx="10">
                  <c:v>5.0824571249641481</c:v>
                </c:pt>
                <c:pt idx="11">
                  <c:v>2.5584160877238573</c:v>
                </c:pt>
                <c:pt idx="12">
                  <c:v>1.1294502939287847</c:v>
                </c:pt>
                <c:pt idx="13">
                  <c:v>0.6774963964524362</c:v>
                </c:pt>
                <c:pt idx="14">
                  <c:v>0.42153897402091417</c:v>
                </c:pt>
                <c:pt idx="15">
                  <c:v>0.19900327875670809</c:v>
                </c:pt>
                <c:pt idx="16">
                  <c:v>8.280904794884153E-2</c:v>
                </c:pt>
                <c:pt idx="17">
                  <c:v>0.10797909932466521</c:v>
                </c:pt>
                <c:pt idx="18">
                  <c:v>0.14106947288055902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1.7706592200000024</c:v>
                </c:pt>
                <c:pt idx="1">
                  <c:v>1.7662881800000001</c:v>
                </c:pt>
                <c:pt idx="2">
                  <c:v>1.7608243800000007</c:v>
                </c:pt>
                <c:pt idx="3">
                  <c:v>1.7542678200000026</c:v>
                </c:pt>
                <c:pt idx="4">
                  <c:v>1.7477112600000027</c:v>
                </c:pt>
                <c:pt idx="5">
                  <c:v>1.7411547000000009</c:v>
                </c:pt>
                <c:pt idx="6">
                  <c:v>1.7356909000000016</c:v>
                </c:pt>
                <c:pt idx="7">
                  <c:v>1.7291343400000017</c:v>
                </c:pt>
                <c:pt idx="8">
                  <c:v>1.7236705400000005</c:v>
                </c:pt>
                <c:pt idx="9">
                  <c:v>1.7171139800000006</c:v>
                </c:pt>
                <c:pt idx="10">
                  <c:v>1.7118414130000019</c:v>
                </c:pt>
                <c:pt idx="11">
                  <c:v>1.7063776130000026</c:v>
                </c:pt>
                <c:pt idx="12">
                  <c:v>1.6998210530000009</c:v>
                </c:pt>
                <c:pt idx="13">
                  <c:v>1.6943572530000015</c:v>
                </c:pt>
                <c:pt idx="14">
                  <c:v>1.6878006930000016</c:v>
                </c:pt>
                <c:pt idx="15">
                  <c:v>1.6834296530000028</c:v>
                </c:pt>
                <c:pt idx="16">
                  <c:v>1.6757803330000005</c:v>
                </c:pt>
                <c:pt idx="17">
                  <c:v>1.6593889330000025</c:v>
                </c:pt>
                <c:pt idx="18">
                  <c:v>1.5883595330000002</c:v>
                </c:pt>
              </c:numCache>
            </c:numRef>
          </c:xVal>
          <c:yVal>
            <c:numRef>
              <c:f>Summary!$AK$5:$AK$23</c:f>
              <c:numCache>
                <c:formatCode>0.0000</c:formatCode>
                <c:ptCount val="19"/>
                <c:pt idx="0">
                  <c:v>-2.0544099836460574E-2</c:v>
                </c:pt>
                <c:pt idx="1">
                  <c:v>-1.0016522353316815E-2</c:v>
                </c:pt>
                <c:pt idx="2">
                  <c:v>4.0619630488657625E-2</c:v>
                </c:pt>
                <c:pt idx="3">
                  <c:v>0.52518141383538175</c:v>
                </c:pt>
                <c:pt idx="4">
                  <c:v>1.3054778667218732</c:v>
                </c:pt>
                <c:pt idx="5">
                  <c:v>1.9497283100690577</c:v>
                </c:pt>
                <c:pt idx="6">
                  <c:v>3.4293576676570763</c:v>
                </c:pt>
                <c:pt idx="7">
                  <c:v>6.5066160189663416</c:v>
                </c:pt>
                <c:pt idx="8">
                  <c:v>13.337302438515778</c:v>
                </c:pt>
                <c:pt idx="9">
                  <c:v>13.400413060411545</c:v>
                </c:pt>
                <c:pt idx="10">
                  <c:v>8.9004058730514757</c:v>
                </c:pt>
                <c:pt idx="11">
                  <c:v>4.5590228775748303</c:v>
                </c:pt>
                <c:pt idx="12">
                  <c:v>1.8282603961800705</c:v>
                </c:pt>
                <c:pt idx="13">
                  <c:v>1.0088363866594818</c:v>
                </c:pt>
                <c:pt idx="14">
                  <c:v>0.50384949825866554</c:v>
                </c:pt>
                <c:pt idx="15">
                  <c:v>0.27837003103470986</c:v>
                </c:pt>
                <c:pt idx="16">
                  <c:v>0.19838681034476044</c:v>
                </c:pt>
                <c:pt idx="17">
                  <c:v>0.21709354880810086</c:v>
                </c:pt>
                <c:pt idx="18">
                  <c:v>0.20869422311961147</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Summary!$AM$5:$AM$23</c:f>
              <c:numCache>
                <c:formatCode>0.0000</c:formatCode>
                <c:ptCount val="19"/>
                <c:pt idx="0">
                  <c:v>1.7733638010000021</c:v>
                </c:pt>
                <c:pt idx="1">
                  <c:v>1.7668072410000004</c:v>
                </c:pt>
                <c:pt idx="2">
                  <c:v>1.7602506810000005</c:v>
                </c:pt>
                <c:pt idx="3">
                  <c:v>1.7536941210000023</c:v>
                </c:pt>
                <c:pt idx="4">
                  <c:v>1.7471375610000024</c:v>
                </c:pt>
                <c:pt idx="5">
                  <c:v>1.7416737610000013</c:v>
                </c:pt>
                <c:pt idx="6">
                  <c:v>1.7351172010000013</c:v>
                </c:pt>
                <c:pt idx="7">
                  <c:v>1.729653401000002</c:v>
                </c:pt>
                <c:pt idx="8">
                  <c:v>1.7241896010000008</c:v>
                </c:pt>
                <c:pt idx="9">
                  <c:v>1.7176330410000009</c:v>
                </c:pt>
                <c:pt idx="10">
                  <c:v>1.7110764810000028</c:v>
                </c:pt>
                <c:pt idx="11">
                  <c:v>1.7099837210000022</c:v>
                </c:pt>
                <c:pt idx="12">
                  <c:v>1.7001488810000005</c:v>
                </c:pt>
                <c:pt idx="13">
                  <c:v>1.6935923210000006</c:v>
                </c:pt>
                <c:pt idx="14">
                  <c:v>1.6881285210000012</c:v>
                </c:pt>
                <c:pt idx="15">
                  <c:v>1.681763194000002</c:v>
                </c:pt>
                <c:pt idx="16">
                  <c:v>1.6762993940000008</c:v>
                </c:pt>
                <c:pt idx="17">
                  <c:v>1.656629714000001</c:v>
                </c:pt>
                <c:pt idx="18">
                  <c:v>1.5790437540000024</c:v>
                </c:pt>
              </c:numCache>
            </c:numRef>
          </c:xVal>
          <c:yVal>
            <c:numRef>
              <c:f>Summary!$AN$5:$AN$23</c:f>
              <c:numCache>
                <c:formatCode>0.0000</c:formatCode>
                <c:ptCount val="19"/>
                <c:pt idx="0">
                  <c:v>6.3186482923644705E-2</c:v>
                </c:pt>
                <c:pt idx="1">
                  <c:v>4.4851865026893256E-2</c:v>
                </c:pt>
                <c:pt idx="2">
                  <c:v>0.13345037046282857</c:v>
                </c:pt>
                <c:pt idx="3">
                  <c:v>0.47492969241983457</c:v>
                </c:pt>
                <c:pt idx="4">
                  <c:v>1.5686088898700881</c:v>
                </c:pt>
                <c:pt idx="5">
                  <c:v>3.8685849537547372</c:v>
                </c:pt>
                <c:pt idx="6">
                  <c:v>8.4205998751906517</c:v>
                </c:pt>
                <c:pt idx="7">
                  <c:v>14.81633132361892</c:v>
                </c:pt>
                <c:pt idx="8">
                  <c:v>17.292750188722547</c:v>
                </c:pt>
                <c:pt idx="9">
                  <c:v>13.25429560884875</c:v>
                </c:pt>
                <c:pt idx="10">
                  <c:v>8.0162178469532321</c:v>
                </c:pt>
                <c:pt idx="11">
                  <c:v>3.5176775412692911</c:v>
                </c:pt>
                <c:pt idx="12">
                  <c:v>1.7447730542507918</c:v>
                </c:pt>
                <c:pt idx="13">
                  <c:v>0.96756092775874381</c:v>
                </c:pt>
                <c:pt idx="14">
                  <c:v>0.58010849518820307</c:v>
                </c:pt>
                <c:pt idx="15">
                  <c:v>0.30394969137950151</c:v>
                </c:pt>
                <c:pt idx="16">
                  <c:v>0.19376664647378908</c:v>
                </c:pt>
                <c:pt idx="17">
                  <c:v>0.21364413913128055</c:v>
                </c:pt>
                <c:pt idx="18">
                  <c:v>0.17305113611734502</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Summary!$AP$5:$AP$23</c:f>
              <c:numCache>
                <c:formatCode>0.0000</c:formatCode>
                <c:ptCount val="19"/>
                <c:pt idx="0">
                  <c:v>1.7724622740000022</c:v>
                </c:pt>
                <c:pt idx="1">
                  <c:v>1.7669984740000011</c:v>
                </c:pt>
                <c:pt idx="2">
                  <c:v>1.7604419140000012</c:v>
                </c:pt>
                <c:pt idx="3">
                  <c:v>1.7527925940000024</c:v>
                </c:pt>
                <c:pt idx="4">
                  <c:v>1.7462360340000007</c:v>
                </c:pt>
                <c:pt idx="5">
                  <c:v>1.7407722340000014</c:v>
                </c:pt>
                <c:pt idx="6">
                  <c:v>1.735308434000002</c:v>
                </c:pt>
                <c:pt idx="7">
                  <c:v>1.7300358670000016</c:v>
                </c:pt>
                <c:pt idx="8">
                  <c:v>1.7234793069999998</c:v>
                </c:pt>
                <c:pt idx="9">
                  <c:v>1.7202010270000017</c:v>
                </c:pt>
                <c:pt idx="10">
                  <c:v>1.7136444670000017</c:v>
                </c:pt>
                <c:pt idx="11">
                  <c:v>1.7070879070000018</c:v>
                </c:pt>
                <c:pt idx="12">
                  <c:v>1.7016241070000007</c:v>
                </c:pt>
                <c:pt idx="13">
                  <c:v>1.6939747870000019</c:v>
                </c:pt>
                <c:pt idx="14">
                  <c:v>1.6885109870000026</c:v>
                </c:pt>
                <c:pt idx="15">
                  <c:v>1.6819544270000026</c:v>
                </c:pt>
                <c:pt idx="16">
                  <c:v>1.6764906270000015</c:v>
                </c:pt>
                <c:pt idx="17">
                  <c:v>1.6590064670000029</c:v>
                </c:pt>
                <c:pt idx="18">
                  <c:v>1.5792349870000013</c:v>
                </c:pt>
              </c:numCache>
            </c:numRef>
          </c:xVal>
          <c:yVal>
            <c:numRef>
              <c:f>Summary!$AQ$5:$AQ$23</c:f>
              <c:numCache>
                <c:formatCode>0.0000</c:formatCode>
                <c:ptCount val="19"/>
                <c:pt idx="0">
                  <c:v>0.12193627302478248</c:v>
                </c:pt>
                <c:pt idx="1">
                  <c:v>0.48680306668578432</c:v>
                </c:pt>
                <c:pt idx="2">
                  <c:v>1.3380938965633746</c:v>
                </c:pt>
                <c:pt idx="3">
                  <c:v>2.0747339542215109</c:v>
                </c:pt>
                <c:pt idx="4">
                  <c:v>3.5556387670298242</c:v>
                </c:pt>
                <c:pt idx="5">
                  <c:v>5.5498797152488537</c:v>
                </c:pt>
                <c:pt idx="6">
                  <c:v>8.14646368710447</c:v>
                </c:pt>
                <c:pt idx="7">
                  <c:v>13.248461262565771</c:v>
                </c:pt>
                <c:pt idx="8">
                  <c:v>15.97654093038139</c:v>
                </c:pt>
                <c:pt idx="9">
                  <c:v>11.844444225998366</c:v>
                </c:pt>
                <c:pt idx="10">
                  <c:v>8.3655654476161327</c:v>
                </c:pt>
                <c:pt idx="11">
                  <c:v>3.5771665663069592</c:v>
                </c:pt>
                <c:pt idx="12">
                  <c:v>1.8467678326212711</c:v>
                </c:pt>
                <c:pt idx="13">
                  <c:v>1.011144818023834</c:v>
                </c:pt>
                <c:pt idx="14">
                  <c:v>0.57443247472007519</c:v>
                </c:pt>
                <c:pt idx="15">
                  <c:v>0.43474865162407794</c:v>
                </c:pt>
                <c:pt idx="16">
                  <c:v>0.2071589663723894</c:v>
                </c:pt>
                <c:pt idx="17">
                  <c:v>0.25119262087491218</c:v>
                </c:pt>
                <c:pt idx="18">
                  <c:v>0.17991752412575115</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Summary!$AS$5:$AS$23</c:f>
              <c:numCache>
                <c:formatCode>0.0000</c:formatCode>
                <c:ptCount val="19"/>
                <c:pt idx="0">
                  <c:v>1.7715607470000023</c:v>
                </c:pt>
                <c:pt idx="1">
                  <c:v>1.7684737000000013</c:v>
                </c:pt>
                <c:pt idx="2">
                  <c:v>1.7608243800000007</c:v>
                </c:pt>
                <c:pt idx="3">
                  <c:v>1.7542678200000026</c:v>
                </c:pt>
                <c:pt idx="4">
                  <c:v>1.7466185000000003</c:v>
                </c:pt>
                <c:pt idx="5">
                  <c:v>1.7411547000000009</c:v>
                </c:pt>
                <c:pt idx="6">
                  <c:v>1.7356909000000016</c:v>
                </c:pt>
                <c:pt idx="7">
                  <c:v>1.7302271000000022</c:v>
                </c:pt>
                <c:pt idx="8">
                  <c:v>1.7236705400000005</c:v>
                </c:pt>
                <c:pt idx="9">
                  <c:v>1.7182067400000012</c:v>
                </c:pt>
                <c:pt idx="10">
                  <c:v>1.7127429400000018</c:v>
                </c:pt>
                <c:pt idx="11">
                  <c:v>1.7072791400000025</c:v>
                </c:pt>
                <c:pt idx="12">
                  <c:v>1.7007225800000008</c:v>
                </c:pt>
                <c:pt idx="13">
                  <c:v>1.6952587800000014</c:v>
                </c:pt>
                <c:pt idx="14">
                  <c:v>1.6921717330000021</c:v>
                </c:pt>
                <c:pt idx="15">
                  <c:v>1.6845224130000034</c:v>
                </c:pt>
                <c:pt idx="16">
                  <c:v>1.6757803330000005</c:v>
                </c:pt>
                <c:pt idx="17">
                  <c:v>1.6495540930000008</c:v>
                </c:pt>
                <c:pt idx="18">
                  <c:v>1.5621332930000023</c:v>
                </c:pt>
              </c:numCache>
            </c:numRef>
          </c:xVal>
          <c:yVal>
            <c:numRef>
              <c:f>Summary!$AT$5:$AT$23</c:f>
              <c:numCache>
                <c:formatCode>0.0000</c:formatCode>
                <c:ptCount val="19"/>
                <c:pt idx="0">
                  <c:v>-1.8810484504165701E-2</c:v>
                </c:pt>
                <c:pt idx="1">
                  <c:v>6.7536811431441135E-2</c:v>
                </c:pt>
                <c:pt idx="2">
                  <c:v>0.24991663297464087</c:v>
                </c:pt>
                <c:pt idx="3">
                  <c:v>0.98431929103131865</c:v>
                </c:pt>
                <c:pt idx="4">
                  <c:v>2.3134210534842392</c:v>
                </c:pt>
                <c:pt idx="5">
                  <c:v>3.4880804138453461</c:v>
                </c:pt>
                <c:pt idx="6">
                  <c:v>5.9006595991068087</c:v>
                </c:pt>
                <c:pt idx="7">
                  <c:v>11.345868321399378</c:v>
                </c:pt>
                <c:pt idx="8">
                  <c:v>14.621005651178303</c:v>
                </c:pt>
                <c:pt idx="9">
                  <c:v>15.661453605343306</c:v>
                </c:pt>
                <c:pt idx="10">
                  <c:v>11.377615105143439</c:v>
                </c:pt>
                <c:pt idx="11">
                  <c:v>4.5533829483903459</c:v>
                </c:pt>
                <c:pt idx="12">
                  <c:v>1.9541623903303273</c:v>
                </c:pt>
                <c:pt idx="13">
                  <c:v>1.0133304734843103</c:v>
                </c:pt>
                <c:pt idx="14">
                  <c:v>0.42420890792620614</c:v>
                </c:pt>
                <c:pt idx="15">
                  <c:v>0.22400336766297504</c:v>
                </c:pt>
                <c:pt idx="16">
                  <c:v>8.2816315557937906E-2</c:v>
                </c:pt>
                <c:pt idx="17">
                  <c:v>3.8338750332408959E-2</c:v>
                </c:pt>
                <c:pt idx="18">
                  <c:v>8.0109992244104533E-3</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Summary!$AV$5:$AV$23</c:f>
              <c:numCache>
                <c:formatCode>0.0000</c:formatCode>
                <c:ptCount val="19"/>
                <c:pt idx="0">
                  <c:v>1.7708504530000031</c:v>
                </c:pt>
                <c:pt idx="1">
                  <c:v>1.7664794130000008</c:v>
                </c:pt>
                <c:pt idx="2">
                  <c:v>1.7610156130000014</c:v>
                </c:pt>
                <c:pt idx="3">
                  <c:v>1.7533662930000027</c:v>
                </c:pt>
                <c:pt idx="4">
                  <c:v>1.7479024930000033</c:v>
                </c:pt>
                <c:pt idx="5">
                  <c:v>1.7413459330000016</c:v>
                </c:pt>
                <c:pt idx="6">
                  <c:v>1.7358821330000023</c:v>
                </c:pt>
                <c:pt idx="7">
                  <c:v>1.7293255730000023</c:v>
                </c:pt>
                <c:pt idx="8">
                  <c:v>1.7238617730000012</c:v>
                </c:pt>
                <c:pt idx="9">
                  <c:v>1.7183979730000019</c:v>
                </c:pt>
                <c:pt idx="10">
                  <c:v>1.7118414130000019</c:v>
                </c:pt>
                <c:pt idx="11">
                  <c:v>1.7065688460000032</c:v>
                </c:pt>
                <c:pt idx="12">
                  <c:v>1.7011050460000003</c:v>
                </c:pt>
                <c:pt idx="13">
                  <c:v>1.6947397190000011</c:v>
                </c:pt>
                <c:pt idx="14">
                  <c:v>1.6892759190000017</c:v>
                </c:pt>
                <c:pt idx="15">
                  <c:v>1.6838121190000024</c:v>
                </c:pt>
                <c:pt idx="16">
                  <c:v>1.6783483190000013</c:v>
                </c:pt>
                <c:pt idx="17">
                  <c:v>1.663049679000002</c:v>
                </c:pt>
                <c:pt idx="18">
                  <c:v>1.5963913190000021</c:v>
                </c:pt>
              </c:numCache>
            </c:numRef>
          </c:xVal>
          <c:yVal>
            <c:numRef>
              <c:f>Summary!$AW$5:$AW$23</c:f>
              <c:numCache>
                <c:formatCode>0.0000</c:formatCode>
                <c:ptCount val="19"/>
                <c:pt idx="0">
                  <c:v>-3.9781679560703477E-2</c:v>
                </c:pt>
                <c:pt idx="1">
                  <c:v>-2.1652860706683524E-2</c:v>
                </c:pt>
                <c:pt idx="2">
                  <c:v>4.9404213759198429E-2</c:v>
                </c:pt>
                <c:pt idx="3">
                  <c:v>0.27929987483596419</c:v>
                </c:pt>
                <c:pt idx="4">
                  <c:v>0.7034493623797351</c:v>
                </c:pt>
                <c:pt idx="5">
                  <c:v>1.3897911787239454</c:v>
                </c:pt>
                <c:pt idx="6">
                  <c:v>3.5254495168872464</c:v>
                </c:pt>
                <c:pt idx="7">
                  <c:v>10.28105064029954</c:v>
                </c:pt>
                <c:pt idx="8">
                  <c:v>14.498673624841553</c:v>
                </c:pt>
                <c:pt idx="9">
                  <c:v>10.279664980968116</c:v>
                </c:pt>
                <c:pt idx="10">
                  <c:v>2.6104943278541106</c:v>
                </c:pt>
                <c:pt idx="11">
                  <c:v>0.73701625263782544</c:v>
                </c:pt>
                <c:pt idx="12">
                  <c:v>0.41153011195458339</c:v>
                </c:pt>
                <c:pt idx="13">
                  <c:v>0.99454273018992134</c:v>
                </c:pt>
                <c:pt idx="14">
                  <c:v>0.11907381158411545</c:v>
                </c:pt>
                <c:pt idx="15">
                  <c:v>6.9083539541125519E-2</c:v>
                </c:pt>
                <c:pt idx="16">
                  <c:v>3.0341867447447879E-2</c:v>
                </c:pt>
                <c:pt idx="17">
                  <c:v>1.9575035853108907E-2</c:v>
                </c:pt>
                <c:pt idx="18">
                  <c:v>3.8403536199377648E-2</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4.3511400687644856E-2"/>
                  <c:y val="8.44650718372950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(Summary!$A$5:$A$10,Summary!$A$12:$A$21)</c:f>
              <c:numCache>
                <c:formatCode>General</c:formatCode>
                <c:ptCount val="16"/>
                <c:pt idx="0">
                  <c:v>2</c:v>
                </c:pt>
                <c:pt idx="1">
                  <c:v>3</c:v>
                </c:pt>
                <c:pt idx="2">
                  <c:v>4</c:v>
                </c:pt>
                <c:pt idx="3">
                  <c:v>5</c:v>
                </c:pt>
                <c:pt idx="4">
                  <c:v>6</c:v>
                </c:pt>
                <c:pt idx="5">
                  <c:v>7</c:v>
                </c:pt>
                <c:pt idx="6">
                  <c:v>9</c:v>
                </c:pt>
                <c:pt idx="7">
                  <c:v>10</c:v>
                </c:pt>
                <c:pt idx="8">
                  <c:v>11</c:v>
                </c:pt>
                <c:pt idx="9">
                  <c:v>12</c:v>
                </c:pt>
                <c:pt idx="10">
                  <c:v>13</c:v>
                </c:pt>
                <c:pt idx="11">
                  <c:v>14</c:v>
                </c:pt>
                <c:pt idx="12">
                  <c:v>15</c:v>
                </c:pt>
                <c:pt idx="13">
                  <c:v>16</c:v>
                </c:pt>
                <c:pt idx="14">
                  <c:v>17</c:v>
                </c:pt>
                <c:pt idx="15">
                  <c:v>18</c:v>
                </c:pt>
              </c:numCache>
            </c:numRef>
          </c:xVal>
          <c:yVal>
            <c:numRef>
              <c:f>(Summary!$L$5:$L$10,Summary!$L$12:$L$21)</c:f>
              <c:numCache>
                <c:formatCode>0.0000</c:formatCode>
                <c:ptCount val="16"/>
                <c:pt idx="0">
                  <c:v>1.768610295000002</c:v>
                </c:pt>
                <c:pt idx="1">
                  <c:v>1.7631464950000009</c:v>
                </c:pt>
                <c:pt idx="2">
                  <c:v>1.7576826950000015</c:v>
                </c:pt>
                <c:pt idx="3">
                  <c:v>1.7513173680000023</c:v>
                </c:pt>
                <c:pt idx="4">
                  <c:v>1.7447608080000006</c:v>
                </c:pt>
                <c:pt idx="5">
                  <c:v>1.7392970080000012</c:v>
                </c:pt>
                <c:pt idx="6">
                  <c:v>1.7272766480000019</c:v>
                </c:pt>
                <c:pt idx="7">
                  <c:v>1.7220040810000015</c:v>
                </c:pt>
                <c:pt idx="8">
                  <c:v>1.7165402810000021</c:v>
                </c:pt>
                <c:pt idx="9">
                  <c:v>1.7088909610000016</c:v>
                </c:pt>
                <c:pt idx="10">
                  <c:v>1.7034271610000022</c:v>
                </c:pt>
                <c:pt idx="11">
                  <c:v>1.6990561209999999</c:v>
                </c:pt>
                <c:pt idx="12">
                  <c:v>1.6924995610000018</c:v>
                </c:pt>
                <c:pt idx="13">
                  <c:v>1.6859430010000018</c:v>
                </c:pt>
                <c:pt idx="14">
                  <c:v>1.6804792010000025</c:v>
                </c:pt>
                <c:pt idx="15">
                  <c:v>1.6739226410000008</c:v>
                </c:pt>
              </c:numCache>
            </c:numRef>
          </c:yVal>
          <c:smooth val="1"/>
          <c:extLst>
            <c:ext xmlns:c16="http://schemas.microsoft.com/office/drawing/2014/chart" uri="{C3380CC4-5D6E-409C-BE32-E72D297353CC}">
              <c16:uniqueId val="{00000001-0078-49F5-B91F-E9143D5AA3D4}"/>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254809</xdr:colOff>
      <xdr:row>28</xdr:row>
      <xdr:rowOff>73780</xdr:rowOff>
    </xdr:from>
    <xdr:to>
      <xdr:col>16</xdr:col>
      <xdr:colOff>666625</xdr:colOff>
      <xdr:row>54</xdr:row>
      <xdr:rowOff>90715</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736600</xdr:colOff>
      <xdr:row>56</xdr:row>
      <xdr:rowOff>139700</xdr:rowOff>
    </xdr:from>
    <xdr:to>
      <xdr:col>16</xdr:col>
      <xdr:colOff>392766</xdr:colOff>
      <xdr:row>82</xdr:row>
      <xdr:rowOff>156635</xdr:rowOff>
    </xdr:to>
    <xdr:graphicFrame macro="">
      <xdr:nvGraphicFramePr>
        <xdr:cNvPr id="3" name="Chart 2">
          <a:extLst>
            <a:ext uri="{FF2B5EF4-FFF2-40B4-BE49-F238E27FC236}">
              <a16:creationId xmlns:a16="http://schemas.microsoft.com/office/drawing/2014/main" id="{08A3F36B-1396-46D6-A073-1C30ECC66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5"/>
  <sheetViews>
    <sheetView workbookViewId="0">
      <selection activeCell="A25" sqref="A25"/>
    </sheetView>
  </sheetViews>
  <sheetFormatPr defaultRowHeight="12.5"/>
  <cols>
    <col min="1" max="1" width="11.26953125" bestFit="1" customWidth="1"/>
    <col min="2" max="2" width="9.6328125" bestFit="1" customWidth="1"/>
    <col min="3" max="3" width="9.6328125" customWidth="1"/>
    <col min="4" max="4" width="17.26953125" bestFit="1" customWidth="1"/>
    <col min="5" max="5" width="18.6328125" bestFit="1" customWidth="1"/>
    <col min="6" max="6" width="12.54296875" customWidth="1"/>
    <col min="7" max="7" width="18.6328125" customWidth="1"/>
    <col min="8" max="8" width="20" bestFit="1" customWidth="1"/>
    <col min="9" max="9" width="20" customWidth="1"/>
  </cols>
  <sheetData>
    <row r="1" spans="1:10">
      <c r="A1" t="s">
        <v>188</v>
      </c>
    </row>
    <row r="2" spans="1:10">
      <c r="A2" t="s">
        <v>189</v>
      </c>
    </row>
    <row r="4" spans="1:10">
      <c r="A4" s="27" t="s">
        <v>183</v>
      </c>
      <c r="B4" s="27" t="s">
        <v>190</v>
      </c>
      <c r="C4" s="27" t="s">
        <v>192</v>
      </c>
      <c r="D4" s="27" t="s">
        <v>191</v>
      </c>
      <c r="E4" s="27" t="s">
        <v>196</v>
      </c>
      <c r="F4" s="27" t="s">
        <v>205</v>
      </c>
      <c r="G4" s="27" t="s">
        <v>206</v>
      </c>
      <c r="H4" s="27" t="s">
        <v>197</v>
      </c>
      <c r="I4" s="27" t="s">
        <v>208</v>
      </c>
      <c r="J4" s="27" t="s">
        <v>194</v>
      </c>
    </row>
    <row r="5" spans="1:10">
      <c r="A5" s="66">
        <f>'Tube Loading'!F29</f>
        <v>1455</v>
      </c>
      <c r="B5" s="66" t="str">
        <f>'Tube Loading'!A29</f>
        <v>Tube A</v>
      </c>
      <c r="C5" s="66" t="s">
        <v>193</v>
      </c>
      <c r="D5" s="67">
        <v>44874</v>
      </c>
      <c r="E5" s="66">
        <v>108</v>
      </c>
      <c r="G5" s="66">
        <f>'Tube Loading'!K29</f>
        <v>4000</v>
      </c>
      <c r="H5" s="68">
        <f>Summary!D26</f>
        <v>54.70677236379187</v>
      </c>
      <c r="I5" s="68">
        <v>37</v>
      </c>
    </row>
    <row r="6" spans="1:10">
      <c r="A6" s="66">
        <f>'Tube Loading'!F30</f>
        <v>3964</v>
      </c>
      <c r="B6" s="66" t="str">
        <f>'Tube Loading'!A30</f>
        <v>Tube B</v>
      </c>
      <c r="C6" s="66" t="s">
        <v>193</v>
      </c>
      <c r="D6" s="67">
        <v>44874</v>
      </c>
      <c r="E6">
        <v>108</v>
      </c>
      <c r="G6" s="66">
        <f>'Tube Loading'!K30</f>
        <v>4000</v>
      </c>
      <c r="H6" s="50">
        <f>Summary!G26</f>
        <v>32.05852617509084</v>
      </c>
      <c r="I6" s="50">
        <v>37</v>
      </c>
    </row>
    <row r="7" spans="1:10">
      <c r="A7" s="66">
        <f>'Tube Loading'!F31</f>
        <v>2034</v>
      </c>
      <c r="B7" s="66" t="str">
        <f>'Tube Loading'!A31</f>
        <v>Tube C</v>
      </c>
      <c r="C7" s="66" t="s">
        <v>193</v>
      </c>
      <c r="D7" s="67">
        <v>44874</v>
      </c>
      <c r="E7" s="66">
        <v>108</v>
      </c>
      <c r="G7" s="66">
        <f>'Tube Loading'!K31</f>
        <v>4000</v>
      </c>
      <c r="H7" s="50">
        <f>Summary!J26</f>
        <v>61.956395652900056</v>
      </c>
      <c r="I7" s="68">
        <v>37</v>
      </c>
    </row>
    <row r="8" spans="1:10">
      <c r="A8" s="66">
        <f>'Tube Loading'!F32</f>
        <v>3200</v>
      </c>
      <c r="B8" s="66" t="str">
        <f>'Tube Loading'!A32</f>
        <v>Tube D</v>
      </c>
      <c r="C8" s="66" t="s">
        <v>193</v>
      </c>
      <c r="D8" s="67">
        <v>44874</v>
      </c>
      <c r="E8">
        <v>108</v>
      </c>
      <c r="G8" s="66">
        <f>'Tube Loading'!K32</f>
        <v>4000</v>
      </c>
      <c r="H8" s="50">
        <f>Summary!M26</f>
        <v>59.000987200585286</v>
      </c>
      <c r="I8" s="50">
        <v>37</v>
      </c>
    </row>
    <row r="9" spans="1:10">
      <c r="A9" s="66">
        <f>'Tube Loading'!F33</f>
        <v>2041</v>
      </c>
      <c r="B9" s="66" t="str">
        <f>'Tube Loading'!A33</f>
        <v>Tube E</v>
      </c>
      <c r="C9" s="66" t="s">
        <v>195</v>
      </c>
      <c r="D9" s="67">
        <v>44874</v>
      </c>
      <c r="E9">
        <v>110</v>
      </c>
      <c r="G9" s="66">
        <f>'Tube Loading'!K33</f>
        <v>4000</v>
      </c>
      <c r="H9" s="50">
        <f>Summary!P26</f>
        <v>60.206270644818126</v>
      </c>
      <c r="I9" s="68">
        <v>37</v>
      </c>
    </row>
    <row r="10" spans="1:10">
      <c r="A10" s="66">
        <f>'Tube Loading'!F34</f>
        <v>4004</v>
      </c>
      <c r="B10" s="66" t="str">
        <f>'Tube Loading'!A34</f>
        <v>Tube F</v>
      </c>
      <c r="C10" s="66" t="s">
        <v>195</v>
      </c>
      <c r="D10" s="67">
        <v>44874</v>
      </c>
      <c r="E10">
        <v>110</v>
      </c>
      <c r="G10" s="66">
        <f>'Tube Loading'!K34</f>
        <v>4000</v>
      </c>
      <c r="H10" s="50">
        <f>Summary!S26</f>
        <v>65.686397355821839</v>
      </c>
      <c r="I10" s="50">
        <v>37</v>
      </c>
    </row>
    <row r="11" spans="1:10">
      <c r="A11" s="66">
        <f>'Tube Loading'!F35</f>
        <v>3969</v>
      </c>
      <c r="B11" s="66" t="str">
        <f>'Tube Loading'!A35</f>
        <v>Tube G</v>
      </c>
      <c r="C11" s="66" t="s">
        <v>195</v>
      </c>
      <c r="D11" s="67">
        <v>44874</v>
      </c>
      <c r="E11">
        <v>110</v>
      </c>
      <c r="G11" s="66">
        <f>'Tube Loading'!K35</f>
        <v>4000</v>
      </c>
      <c r="H11" s="50">
        <f>Summary!V26</f>
        <v>50.449986554861766</v>
      </c>
      <c r="I11" s="68">
        <v>37</v>
      </c>
    </row>
    <row r="12" spans="1:10">
      <c r="A12" s="66">
        <f>'Tube Loading'!F36</f>
        <v>1792</v>
      </c>
      <c r="B12" s="66" t="str">
        <f>'Tube Loading'!A36</f>
        <v>Tube H</v>
      </c>
      <c r="C12" s="66" t="s">
        <v>195</v>
      </c>
      <c r="D12" s="67">
        <v>44874</v>
      </c>
      <c r="E12">
        <v>110</v>
      </c>
      <c r="G12" s="66">
        <f>'Tube Loading'!K36</f>
        <v>4000</v>
      </c>
      <c r="H12" s="50">
        <f>Summary!Y26</f>
        <v>43.039168207377486</v>
      </c>
      <c r="I12" s="50">
        <v>37</v>
      </c>
    </row>
    <row r="13" spans="1:10">
      <c r="A13" s="66">
        <f>'Tube Loading'!F37</f>
        <v>3957</v>
      </c>
      <c r="B13" s="66" t="str">
        <f>'Tube Loading'!A37</f>
        <v>Tube I</v>
      </c>
      <c r="C13" s="66" t="s">
        <v>198</v>
      </c>
      <c r="D13" s="67">
        <v>44874</v>
      </c>
      <c r="E13">
        <v>130</v>
      </c>
      <c r="G13" s="66">
        <f>'Tube Loading'!K37</f>
        <v>4000</v>
      </c>
      <c r="H13" s="50">
        <f>Summary!AB26</f>
        <v>50.082614944127556</v>
      </c>
      <c r="I13" s="68">
        <v>37</v>
      </c>
    </row>
    <row r="14" spans="1:10">
      <c r="A14" s="66">
        <f>'Tube Loading'!F38</f>
        <v>3193</v>
      </c>
      <c r="B14" s="66" t="str">
        <f>'Tube Loading'!A38</f>
        <v>Tube J</v>
      </c>
      <c r="C14" s="66" t="s">
        <v>198</v>
      </c>
      <c r="D14" s="67">
        <v>44874</v>
      </c>
      <c r="E14">
        <v>130</v>
      </c>
      <c r="G14" s="66">
        <f>'Tube Loading'!K38</f>
        <v>4000</v>
      </c>
      <c r="H14" s="50">
        <f>Summary!AE26</f>
        <v>40.552989377242596</v>
      </c>
      <c r="I14" s="50">
        <v>37</v>
      </c>
    </row>
    <row r="15" spans="1:10">
      <c r="A15" s="66">
        <f>'Tube Loading'!F39</f>
        <v>3198</v>
      </c>
      <c r="B15" s="66" t="str">
        <f>'Tube Loading'!A39</f>
        <v>Tube K</v>
      </c>
      <c r="C15" s="66" t="s">
        <v>198</v>
      </c>
      <c r="D15" s="67">
        <v>44874</v>
      </c>
      <c r="E15">
        <v>130</v>
      </c>
      <c r="G15" s="66">
        <f>'Tube Loading'!K39</f>
        <v>4000</v>
      </c>
      <c r="H15" s="50">
        <f>Summary!AH26</f>
        <v>53.948770902690413</v>
      </c>
      <c r="I15" s="68">
        <v>37</v>
      </c>
    </row>
    <row r="16" spans="1:10">
      <c r="A16" s="66">
        <f>'Tube Loading'!F40</f>
        <v>1425</v>
      </c>
      <c r="B16" s="66" t="str">
        <f>'Tube Loading'!A40</f>
        <v>Tube L</v>
      </c>
      <c r="C16" s="66" t="s">
        <v>198</v>
      </c>
      <c r="D16" s="67">
        <v>44874</v>
      </c>
      <c r="E16">
        <v>130</v>
      </c>
      <c r="G16" s="66">
        <f>'Tube Loading'!K40</f>
        <v>4000</v>
      </c>
      <c r="H16" s="50">
        <f>Summary!AK26</f>
        <v>58.371507777243245</v>
      </c>
      <c r="I16" s="50">
        <v>37</v>
      </c>
    </row>
    <row r="17" spans="1:9">
      <c r="A17" s="66">
        <f>'Tube Loading'!F41</f>
        <v>3967</v>
      </c>
      <c r="B17" s="66" t="str">
        <f>'Tube Loading'!A41</f>
        <v>Tube M</v>
      </c>
      <c r="C17" s="66" t="s">
        <v>199</v>
      </c>
      <c r="D17" s="67">
        <v>44874</v>
      </c>
      <c r="E17">
        <v>133.5</v>
      </c>
      <c r="G17" s="66">
        <f>'Tube Loading'!K41</f>
        <v>4000</v>
      </c>
      <c r="H17" s="50">
        <f>Summary!AN26</f>
        <v>75.763760038666732</v>
      </c>
      <c r="I17" s="68">
        <v>37</v>
      </c>
    </row>
    <row r="18" spans="1:9">
      <c r="A18" s="66">
        <f>'Tube Loading'!F42</f>
        <v>3644</v>
      </c>
      <c r="B18" s="66" t="str">
        <f>'Tube Loading'!A42</f>
        <v>Tube N</v>
      </c>
      <c r="C18" s="66" t="s">
        <v>199</v>
      </c>
      <c r="D18" s="67">
        <v>44874</v>
      </c>
      <c r="E18">
        <v>133.5</v>
      </c>
      <c r="G18" s="66">
        <f>'Tube Loading'!K42</f>
        <v>4000</v>
      </c>
      <c r="H18" s="50">
        <f>Summary!AQ26</f>
        <v>78.869964770790631</v>
      </c>
      <c r="I18" s="50">
        <v>37</v>
      </c>
    </row>
    <row r="19" spans="1:9">
      <c r="A19" s="66">
        <f>'Tube Loading'!F43</f>
        <v>1441</v>
      </c>
      <c r="B19" s="66" t="str">
        <f>'Tube Loading'!A43</f>
        <v>Tube O</v>
      </c>
      <c r="C19" s="66" t="s">
        <v>199</v>
      </c>
      <c r="D19" s="67">
        <v>44874</v>
      </c>
      <c r="E19">
        <v>133.5</v>
      </c>
      <c r="G19" s="66">
        <f>'Tube Loading'!K43</f>
        <v>4000</v>
      </c>
      <c r="H19" s="50">
        <f>Summary!AT26</f>
        <v>74.347533564064079</v>
      </c>
      <c r="I19" s="68">
        <v>37</v>
      </c>
    </row>
    <row r="20" spans="1:9">
      <c r="A20" s="66">
        <f>'Tube Loading'!F44</f>
        <v>1789</v>
      </c>
      <c r="B20" s="66" t="str">
        <f>'Tube Loading'!A44</f>
        <v>Tube P</v>
      </c>
      <c r="C20" s="66" t="s">
        <v>199</v>
      </c>
      <c r="D20" s="67">
        <v>44874</v>
      </c>
      <c r="E20">
        <v>133.5</v>
      </c>
      <c r="G20" s="66">
        <f>'Tube Loading'!K44</f>
        <v>4000</v>
      </c>
      <c r="H20" s="50">
        <f>Summary!AW26</f>
        <v>46.076539466850186</v>
      </c>
      <c r="I20" s="50">
        <v>37</v>
      </c>
    </row>
    <row r="24" spans="1:9">
      <c r="A24" t="s">
        <v>207</v>
      </c>
    </row>
    <row r="25" spans="1:9">
      <c r="A25" t="s">
        <v>215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v>
      </c>
      <c r="D2" s="60">
        <v>21.9</v>
      </c>
      <c r="E2" s="60">
        <f t="shared" ref="E2:E23" si="0">((20-D2)*-0.000175+C2)-0.0008</f>
        <v>1.3985325000000002</v>
      </c>
      <c r="F2" s="61">
        <f t="shared" ref="F2:F23" si="1">E2*10.9276-13.593</f>
        <v>1.6896037470000014</v>
      </c>
      <c r="G2" s="60" t="s">
        <v>106</v>
      </c>
      <c r="I2" t="s">
        <v>151</v>
      </c>
      <c r="L2">
        <f>((20-K2)*-0.000175+J2)-0.0008</f>
        <v>-4.3E-3</v>
      </c>
      <c r="M2" s="37">
        <f>L2*10.9276-13.593</f>
        <v>-13.63998868</v>
      </c>
    </row>
    <row r="3" spans="1:13">
      <c r="A3" s="60">
        <v>2</v>
      </c>
      <c r="B3" s="60" t="s">
        <v>60</v>
      </c>
      <c r="C3" s="61">
        <v>1.4064000000000001</v>
      </c>
      <c r="D3" s="60">
        <v>21.9</v>
      </c>
      <c r="E3" s="60">
        <f t="shared" si="0"/>
        <v>1.4059325000000003</v>
      </c>
      <c r="F3" s="61">
        <f t="shared" si="1"/>
        <v>1.7704679870000035</v>
      </c>
      <c r="G3" s="60" t="s">
        <v>107</v>
      </c>
      <c r="I3" t="s">
        <v>152</v>
      </c>
      <c r="L3">
        <f>((20-K3)*-0.000175+J3)-0.0008</f>
        <v>-4.3E-3</v>
      </c>
      <c r="M3" s="37">
        <f>L3*10.9276-13.593</f>
        <v>-13.63998868</v>
      </c>
    </row>
    <row r="4" spans="1:13">
      <c r="A4" s="60">
        <v>3</v>
      </c>
      <c r="B4" s="60" t="s">
        <v>60</v>
      </c>
      <c r="C4" s="61">
        <v>1.4058999999999999</v>
      </c>
      <c r="D4" s="60">
        <v>21.9</v>
      </c>
      <c r="E4" s="60">
        <f t="shared" si="0"/>
        <v>1.4054325000000001</v>
      </c>
      <c r="F4" s="61">
        <f t="shared" si="1"/>
        <v>1.7650041870000006</v>
      </c>
      <c r="G4" s="60" t="s">
        <v>108</v>
      </c>
      <c r="I4" t="s">
        <v>153</v>
      </c>
    </row>
    <row r="5" spans="1:13">
      <c r="A5" s="60">
        <v>4</v>
      </c>
      <c r="B5" s="60" t="s">
        <v>60</v>
      </c>
      <c r="C5" s="61">
        <v>1.4054</v>
      </c>
      <c r="D5" s="60">
        <v>21.9</v>
      </c>
      <c r="E5" s="60">
        <f t="shared" si="0"/>
        <v>1.4049325000000001</v>
      </c>
      <c r="F5" s="61">
        <f t="shared" si="1"/>
        <v>1.7595403870000013</v>
      </c>
      <c r="G5" s="60" t="s">
        <v>109</v>
      </c>
      <c r="I5" t="s">
        <v>154</v>
      </c>
    </row>
    <row r="6" spans="1:13">
      <c r="A6" s="58">
        <v>5</v>
      </c>
      <c r="B6" s="58" t="s">
        <v>60</v>
      </c>
      <c r="C6" s="59">
        <v>1.4048</v>
      </c>
      <c r="D6" s="58">
        <v>22</v>
      </c>
      <c r="E6" s="58">
        <f t="shared" si="0"/>
        <v>1.4043500000000002</v>
      </c>
      <c r="F6" s="59">
        <f t="shared" si="1"/>
        <v>1.753175060000002</v>
      </c>
      <c r="G6" s="58" t="s">
        <v>110</v>
      </c>
    </row>
    <row r="7" spans="1:13">
      <c r="A7" s="58">
        <v>6</v>
      </c>
      <c r="B7" s="58" t="s">
        <v>60</v>
      </c>
      <c r="C7" s="59">
        <v>1.4040999999999999</v>
      </c>
      <c r="D7" s="58">
        <v>22</v>
      </c>
      <c r="E7" s="58">
        <f t="shared" si="0"/>
        <v>1.4036500000000001</v>
      </c>
      <c r="F7" s="59">
        <f t="shared" si="1"/>
        <v>1.7455257400000015</v>
      </c>
      <c r="G7" s="58" t="s">
        <v>111</v>
      </c>
    </row>
    <row r="8" spans="1:13">
      <c r="A8" s="58">
        <v>7</v>
      </c>
      <c r="B8" s="58" t="s">
        <v>60</v>
      </c>
      <c r="C8" s="59">
        <v>1.4036</v>
      </c>
      <c r="D8" s="58">
        <v>22</v>
      </c>
      <c r="E8" s="58">
        <f t="shared" si="0"/>
        <v>1.4031500000000001</v>
      </c>
      <c r="F8" s="59">
        <f t="shared" si="1"/>
        <v>1.7400619400000021</v>
      </c>
      <c r="G8" s="58" t="s">
        <v>112</v>
      </c>
    </row>
    <row r="9" spans="1:13">
      <c r="A9" s="58">
        <v>8</v>
      </c>
      <c r="B9" s="58" t="s">
        <v>60</v>
      </c>
      <c r="C9" s="59">
        <v>1.4031</v>
      </c>
      <c r="D9" s="58">
        <v>22</v>
      </c>
      <c r="E9" s="58">
        <f t="shared" si="0"/>
        <v>1.4026500000000002</v>
      </c>
      <c r="F9" s="59">
        <f t="shared" si="1"/>
        <v>1.7345981400000028</v>
      </c>
      <c r="G9" s="58" t="s">
        <v>113</v>
      </c>
    </row>
    <row r="10" spans="1:13">
      <c r="A10" s="58">
        <v>9</v>
      </c>
      <c r="B10" s="58" t="s">
        <v>60</v>
      </c>
      <c r="C10" s="59">
        <v>1.4026000000000001</v>
      </c>
      <c r="D10" s="58">
        <v>22</v>
      </c>
      <c r="E10" s="58">
        <f t="shared" si="0"/>
        <v>1.4021500000000002</v>
      </c>
      <c r="F10" s="59">
        <f t="shared" si="1"/>
        <v>1.7291343400000017</v>
      </c>
      <c r="G10" s="58" t="s">
        <v>114</v>
      </c>
    </row>
    <row r="11" spans="1:13">
      <c r="A11" s="58">
        <v>10</v>
      </c>
      <c r="B11" s="58" t="s">
        <v>60</v>
      </c>
      <c r="C11" s="59">
        <v>1.4019999999999999</v>
      </c>
      <c r="D11" s="58">
        <v>22</v>
      </c>
      <c r="E11" s="58">
        <f t="shared" si="0"/>
        <v>1.4015500000000001</v>
      </c>
      <c r="F11" s="59">
        <f t="shared" si="1"/>
        <v>1.7225777799999999</v>
      </c>
      <c r="G11" s="58" t="s">
        <v>115</v>
      </c>
    </row>
    <row r="12" spans="1:13">
      <c r="A12" s="58">
        <v>11</v>
      </c>
      <c r="B12" s="58" t="s">
        <v>60</v>
      </c>
      <c r="C12" s="59">
        <v>1.4015</v>
      </c>
      <c r="D12" s="58">
        <v>22</v>
      </c>
      <c r="E12" s="58">
        <f t="shared" si="0"/>
        <v>1.4010500000000001</v>
      </c>
      <c r="F12" s="59">
        <f t="shared" si="1"/>
        <v>1.7171139800000006</v>
      </c>
      <c r="G12" s="58" t="s">
        <v>116</v>
      </c>
    </row>
    <row r="13" spans="1:13">
      <c r="A13" s="58">
        <v>12</v>
      </c>
      <c r="B13" s="58" t="s">
        <v>60</v>
      </c>
      <c r="C13" s="59">
        <v>1.401</v>
      </c>
      <c r="D13" s="58">
        <v>22</v>
      </c>
      <c r="E13" s="58">
        <f t="shared" si="0"/>
        <v>1.4005500000000002</v>
      </c>
      <c r="F13" s="59">
        <f t="shared" si="1"/>
        <v>1.7116501800000012</v>
      </c>
      <c r="G13" s="58" t="s">
        <v>117</v>
      </c>
    </row>
    <row r="14" spans="1:13">
      <c r="A14" s="60">
        <v>13</v>
      </c>
      <c r="B14" s="60" t="s">
        <v>60</v>
      </c>
      <c r="C14" s="61">
        <v>1.4005000000000001</v>
      </c>
      <c r="D14" s="60">
        <v>22</v>
      </c>
      <c r="E14" s="60">
        <f t="shared" si="0"/>
        <v>1.4000500000000002</v>
      </c>
      <c r="F14" s="61">
        <f t="shared" si="1"/>
        <v>1.7061863800000019</v>
      </c>
      <c r="G14" s="60" t="s">
        <v>118</v>
      </c>
    </row>
    <row r="15" spans="1:13">
      <c r="A15" s="60">
        <v>14</v>
      </c>
      <c r="B15" s="60" t="s">
        <v>60</v>
      </c>
      <c r="C15" s="61">
        <v>1.4000999999999999</v>
      </c>
      <c r="D15" s="60">
        <v>22</v>
      </c>
      <c r="E15" s="60">
        <f t="shared" si="0"/>
        <v>1.3996500000000001</v>
      </c>
      <c r="F15" s="61">
        <f t="shared" si="1"/>
        <v>1.7018153400000013</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v>
      </c>
      <c r="D17" s="60">
        <v>22</v>
      </c>
      <c r="E17" s="60">
        <f t="shared" si="0"/>
        <v>1.3985500000000002</v>
      </c>
      <c r="F17" s="61">
        <f t="shared" si="1"/>
        <v>1.6897949800000021</v>
      </c>
      <c r="G17" s="60" t="s">
        <v>121</v>
      </c>
    </row>
    <row r="18" spans="1:7">
      <c r="A18" s="60">
        <v>17</v>
      </c>
      <c r="B18" s="60" t="s">
        <v>60</v>
      </c>
      <c r="C18" s="61">
        <v>1.3984000000000001</v>
      </c>
      <c r="D18" s="60">
        <v>22</v>
      </c>
      <c r="E18" s="60">
        <f t="shared" si="0"/>
        <v>1.3979500000000002</v>
      </c>
      <c r="F18" s="61">
        <f t="shared" si="1"/>
        <v>1.6832384200000021</v>
      </c>
      <c r="G18" s="60" t="s">
        <v>122</v>
      </c>
    </row>
    <row r="19" spans="1:7">
      <c r="A19" s="60">
        <v>18</v>
      </c>
      <c r="B19" s="60" t="s">
        <v>60</v>
      </c>
      <c r="C19" s="61">
        <v>1.3978999999999999</v>
      </c>
      <c r="D19" s="60">
        <v>22</v>
      </c>
      <c r="E19" s="60">
        <f t="shared" si="0"/>
        <v>1.3974500000000001</v>
      </c>
      <c r="F19" s="61">
        <f t="shared" si="1"/>
        <v>1.677774620000001</v>
      </c>
      <c r="G19" s="60" t="s">
        <v>123</v>
      </c>
    </row>
    <row r="20" spans="1:7">
      <c r="A20" s="60">
        <v>19</v>
      </c>
      <c r="B20" s="60" t="s">
        <v>60</v>
      </c>
      <c r="C20" s="61">
        <v>1.3967000000000001</v>
      </c>
      <c r="D20" s="60">
        <v>22</v>
      </c>
      <c r="E20" s="60">
        <f t="shared" si="0"/>
        <v>1.3962500000000002</v>
      </c>
      <c r="F20" s="61">
        <f t="shared" si="1"/>
        <v>1.6646615000000029</v>
      </c>
      <c r="G20" s="60" t="s">
        <v>124</v>
      </c>
    </row>
    <row r="21" spans="1:7">
      <c r="A21" s="60">
        <v>20</v>
      </c>
      <c r="B21" s="60" t="s">
        <v>60</v>
      </c>
      <c r="C21" s="61">
        <v>1.3914</v>
      </c>
      <c r="D21" s="60">
        <v>22</v>
      </c>
      <c r="E21" s="60">
        <f t="shared" si="0"/>
        <v>1.3909500000000001</v>
      </c>
      <c r="F21" s="61">
        <f t="shared" si="1"/>
        <v>1.6067452200000023</v>
      </c>
      <c r="G21" s="60" t="s">
        <v>125</v>
      </c>
    </row>
    <row r="22" spans="1:7">
      <c r="A22" s="58">
        <v>21</v>
      </c>
      <c r="B22" s="58" t="s">
        <v>60</v>
      </c>
      <c r="C22" s="59">
        <v>1.377</v>
      </c>
      <c r="D22" s="58">
        <v>22</v>
      </c>
      <c r="E22" s="58">
        <f t="shared" si="0"/>
        <v>1.3765500000000002</v>
      </c>
      <c r="F22" s="59">
        <f t="shared" si="1"/>
        <v>1.4493877800000021</v>
      </c>
      <c r="G22" s="58" t="s">
        <v>126</v>
      </c>
    </row>
    <row r="23" spans="1:7">
      <c r="A23" s="58">
        <v>22</v>
      </c>
      <c r="B23" s="58" t="s">
        <v>60</v>
      </c>
      <c r="C23" s="59">
        <v>1.3580000000000001</v>
      </c>
      <c r="D23" s="58">
        <v>22</v>
      </c>
      <c r="E23" s="58">
        <f t="shared" si="0"/>
        <v>1.3575500000000003</v>
      </c>
      <c r="F23" s="59">
        <f t="shared" si="1"/>
        <v>1.2417633800000036</v>
      </c>
      <c r="G23" s="58" t="s">
        <v>127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0" sqref="C2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1.3997999999999999</v>
      </c>
      <c r="D2" s="58">
        <v>22</v>
      </c>
      <c r="E2" s="58">
        <f t="shared" ref="E2:E23" si="0">((20-D2)*-0.000175+C2)-0.0008</f>
        <v>1.3993500000000001</v>
      </c>
      <c r="F2" s="59">
        <f t="shared" ref="F2:F23" si="1">E2*10.9276-13.593</f>
        <v>1.6985370600000014</v>
      </c>
      <c r="G2" s="58" t="s">
        <v>128</v>
      </c>
      <c r="I2" t="s">
        <v>151</v>
      </c>
      <c r="L2">
        <f>((20-K2)*-0.000175+J2)-0.0008</f>
        <v>-4.3E-3</v>
      </c>
      <c r="M2" s="37">
        <f>L2*10.9276-13.593</f>
        <v>-13.63998868</v>
      </c>
    </row>
    <row r="3" spans="1:13">
      <c r="A3" s="58">
        <v>2</v>
      </c>
      <c r="B3" s="58" t="s">
        <v>60</v>
      </c>
      <c r="C3" s="59">
        <v>1.4061999999999999</v>
      </c>
      <c r="D3" s="58">
        <v>22</v>
      </c>
      <c r="E3" s="58">
        <f t="shared" si="0"/>
        <v>1.4057500000000001</v>
      </c>
      <c r="F3" s="59">
        <f t="shared" si="1"/>
        <v>1.7684737000000013</v>
      </c>
      <c r="G3" s="58" t="s">
        <v>129</v>
      </c>
      <c r="I3" t="s">
        <v>152</v>
      </c>
      <c r="L3">
        <f>((20-K3)*-0.000175+J3)-0.0008</f>
        <v>-4.3E-3</v>
      </c>
      <c r="M3" s="37">
        <f>L3*10.9276-13.593</f>
        <v>-13.63998868</v>
      </c>
    </row>
    <row r="4" spans="1:13">
      <c r="A4" s="58">
        <v>3</v>
      </c>
      <c r="B4" s="58" t="s">
        <v>60</v>
      </c>
      <c r="C4" s="59">
        <v>1.4057999999999999</v>
      </c>
      <c r="D4" s="58">
        <v>22.1</v>
      </c>
      <c r="E4" s="58">
        <f t="shared" si="0"/>
        <v>1.4053675000000001</v>
      </c>
      <c r="F4" s="59">
        <f t="shared" si="1"/>
        <v>1.7642938930000014</v>
      </c>
      <c r="G4" s="58" t="s">
        <v>130</v>
      </c>
      <c r="I4" t="s">
        <v>153</v>
      </c>
    </row>
    <row r="5" spans="1:13">
      <c r="A5" s="58">
        <v>4</v>
      </c>
      <c r="B5" s="58" t="s">
        <v>60</v>
      </c>
      <c r="C5" s="59">
        <v>1.4053</v>
      </c>
      <c r="D5" s="58">
        <v>22.1</v>
      </c>
      <c r="E5" s="58">
        <f t="shared" si="0"/>
        <v>1.4048675000000002</v>
      </c>
      <c r="F5" s="59">
        <f t="shared" si="1"/>
        <v>1.758830093000002</v>
      </c>
      <c r="G5" s="58" t="s">
        <v>131</v>
      </c>
      <c r="I5" t="s">
        <v>154</v>
      </c>
    </row>
    <row r="6" spans="1:13">
      <c r="A6" s="58">
        <v>5</v>
      </c>
      <c r="B6" s="58" t="s">
        <v>60</v>
      </c>
      <c r="C6" s="59">
        <v>1.4047000000000001</v>
      </c>
      <c r="D6" s="58">
        <v>22.1</v>
      </c>
      <c r="E6" s="58">
        <f t="shared" si="0"/>
        <v>1.4042675000000002</v>
      </c>
      <c r="F6" s="59">
        <f t="shared" si="1"/>
        <v>1.7522735330000021</v>
      </c>
      <c r="G6" s="58" t="s">
        <v>132</v>
      </c>
    </row>
    <row r="7" spans="1:13">
      <c r="A7" s="58">
        <v>6</v>
      </c>
      <c r="B7" s="58" t="s">
        <v>60</v>
      </c>
      <c r="C7" s="59">
        <v>1.4040999999999999</v>
      </c>
      <c r="D7" s="58">
        <v>22.1</v>
      </c>
      <c r="E7" s="58">
        <f t="shared" si="0"/>
        <v>1.4036675000000001</v>
      </c>
      <c r="F7" s="59">
        <f t="shared" si="1"/>
        <v>1.7457169730000004</v>
      </c>
      <c r="G7" s="58" t="s">
        <v>133</v>
      </c>
    </row>
    <row r="8" spans="1:13">
      <c r="A8" s="60">
        <v>7</v>
      </c>
      <c r="B8" s="60" t="s">
        <v>60</v>
      </c>
      <c r="C8" s="61">
        <v>1.4036</v>
      </c>
      <c r="D8" s="60">
        <v>22.1</v>
      </c>
      <c r="E8" s="60">
        <f t="shared" si="0"/>
        <v>1.4031675000000001</v>
      </c>
      <c r="F8" s="61">
        <f t="shared" si="1"/>
        <v>1.740253173000001</v>
      </c>
      <c r="G8" s="60" t="s">
        <v>134</v>
      </c>
    </row>
    <row r="9" spans="1:13">
      <c r="A9" s="60">
        <v>8</v>
      </c>
      <c r="B9" s="60" t="s">
        <v>60</v>
      </c>
      <c r="C9" s="61">
        <v>1.403</v>
      </c>
      <c r="D9" s="60">
        <v>22.1</v>
      </c>
      <c r="E9" s="60">
        <f t="shared" si="0"/>
        <v>1.4025675000000002</v>
      </c>
      <c r="F9" s="61">
        <f t="shared" si="1"/>
        <v>1.7336966130000029</v>
      </c>
      <c r="G9" s="60" t="s">
        <v>135</v>
      </c>
    </row>
    <row r="10" spans="1:13">
      <c r="A10" s="60">
        <v>9</v>
      </c>
      <c r="B10" s="60" t="s">
        <v>60</v>
      </c>
      <c r="C10" s="61">
        <v>1.4025000000000001</v>
      </c>
      <c r="D10" s="60">
        <v>22.1</v>
      </c>
      <c r="E10" s="60">
        <f t="shared" si="0"/>
        <v>1.4020675000000002</v>
      </c>
      <c r="F10" s="61">
        <f t="shared" si="1"/>
        <v>1.7282328130000035</v>
      </c>
      <c r="G10" s="60" t="s">
        <v>136</v>
      </c>
    </row>
    <row r="11" spans="1:13">
      <c r="A11" s="60">
        <v>10</v>
      </c>
      <c r="B11" s="60" t="s">
        <v>60</v>
      </c>
      <c r="C11" s="61">
        <v>1.4018999999999999</v>
      </c>
      <c r="D11" s="60">
        <v>22.1</v>
      </c>
      <c r="E11" s="60">
        <f t="shared" si="0"/>
        <v>1.4014675000000001</v>
      </c>
      <c r="F11" s="61">
        <f t="shared" si="1"/>
        <v>1.7216762530000018</v>
      </c>
      <c r="G11" s="60" t="s">
        <v>155</v>
      </c>
    </row>
    <row r="12" spans="1:13">
      <c r="A12" s="60">
        <v>11</v>
      </c>
      <c r="B12" s="60" t="s">
        <v>60</v>
      </c>
      <c r="C12" s="61">
        <v>1.4014</v>
      </c>
      <c r="D12" s="60">
        <v>22.1</v>
      </c>
      <c r="E12" s="60">
        <f t="shared" si="0"/>
        <v>1.4009675000000001</v>
      </c>
      <c r="F12" s="61">
        <f t="shared" si="1"/>
        <v>1.7162124530000007</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1.4004000000000001</v>
      </c>
      <c r="D14" s="60">
        <v>22.1</v>
      </c>
      <c r="E14" s="60">
        <f t="shared" si="0"/>
        <v>1.3999675000000003</v>
      </c>
      <c r="F14" s="61">
        <f t="shared" si="1"/>
        <v>1.705284853000002</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1.3989</v>
      </c>
      <c r="D17" s="58">
        <v>22.1</v>
      </c>
      <c r="E17" s="58">
        <f t="shared" si="0"/>
        <v>1.3984675000000002</v>
      </c>
      <c r="F17" s="59">
        <f t="shared" si="1"/>
        <v>1.6888934530000022</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1.3977999999999999</v>
      </c>
      <c r="D19" s="58">
        <v>22.3</v>
      </c>
      <c r="E19" s="58">
        <f>((20-D19)*-0.000175+C19)-0.0008</f>
        <v>1.3974025000000001</v>
      </c>
      <c r="F19" s="59">
        <f t="shared" si="1"/>
        <v>1.6772555590000007</v>
      </c>
      <c r="G19" s="58" t="s">
        <v>178</v>
      </c>
    </row>
    <row r="20" spans="1:7">
      <c r="A20" s="58">
        <v>19</v>
      </c>
      <c r="B20" s="58" t="s">
        <v>60</v>
      </c>
      <c r="C20" s="59">
        <v>1.3963000000000001</v>
      </c>
      <c r="D20" s="58">
        <v>22.3</v>
      </c>
      <c r="E20" s="58">
        <f>((20-D20)*-0.000175+C20)-0.0008</f>
        <v>1.3959025000000003</v>
      </c>
      <c r="F20" s="59">
        <f t="shared" si="1"/>
        <v>1.6608641590000026</v>
      </c>
      <c r="G20" s="58" t="s">
        <v>179</v>
      </c>
    </row>
    <row r="21" spans="1:7">
      <c r="A21" s="58">
        <v>20</v>
      </c>
      <c r="B21" s="58" t="s">
        <v>60</v>
      </c>
      <c r="C21" s="59">
        <v>1.3898999999999999</v>
      </c>
      <c r="D21" s="58">
        <v>22.2</v>
      </c>
      <c r="E21" s="58">
        <f>((20-D21)*-0.000175+C21)-0.0008</f>
        <v>1.3894850000000001</v>
      </c>
      <c r="F21" s="59">
        <f t="shared" si="1"/>
        <v>1.5907362860000003</v>
      </c>
      <c r="G21" s="58" t="s">
        <v>180</v>
      </c>
    </row>
    <row r="22" spans="1:7">
      <c r="A22" s="58">
        <v>21</v>
      </c>
      <c r="B22" s="58" t="s">
        <v>60</v>
      </c>
      <c r="C22" s="59">
        <v>1.3758999999999999</v>
      </c>
      <c r="D22" s="58">
        <v>22.2</v>
      </c>
      <c r="E22" s="58">
        <f>((20-D22)*-0.000175+C22)-0.0008</f>
        <v>1.3754850000000001</v>
      </c>
      <c r="F22" s="59">
        <f t="shared" si="1"/>
        <v>1.4377498860000006</v>
      </c>
      <c r="G22" s="58" t="s">
        <v>181</v>
      </c>
    </row>
    <row r="23" spans="1:7">
      <c r="A23" s="58">
        <v>22</v>
      </c>
      <c r="B23" s="58" t="s">
        <v>60</v>
      </c>
      <c r="C23" s="59">
        <v>1.3577999999999999</v>
      </c>
      <c r="D23" s="58">
        <v>22.2</v>
      </c>
      <c r="E23" s="58">
        <f t="shared" si="0"/>
        <v>1.3573850000000001</v>
      </c>
      <c r="F23" s="59">
        <f t="shared" si="1"/>
        <v>1.2399603260000003</v>
      </c>
      <c r="G23" s="58" t="s">
        <v>182</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20.3</v>
      </c>
      <c r="E2" s="58">
        <f t="shared" ref="E2:E23" si="0">((20-D2)*-0.000175+C2)-0.0008</f>
        <v>1.4005525000000001</v>
      </c>
      <c r="F2" s="59">
        <f t="shared" ref="F2:F23" si="1">E2*10.9276-13.593</f>
        <v>1.7116774990000003</v>
      </c>
      <c r="G2" s="58" t="s">
        <v>62</v>
      </c>
      <c r="I2" t="s">
        <v>151</v>
      </c>
      <c r="L2">
        <f>((20-K2)*-0.000175+J2)-0.0008</f>
        <v>-4.3E-3</v>
      </c>
      <c r="M2" s="37">
        <f>L2*10.9276-13.593</f>
        <v>-13.63998868</v>
      </c>
    </row>
    <row r="3" spans="1:13">
      <c r="A3" s="58">
        <v>2</v>
      </c>
      <c r="B3" s="58" t="s">
        <v>60</v>
      </c>
      <c r="C3" s="59">
        <v>1.4069</v>
      </c>
      <c r="D3" s="58">
        <v>20.3</v>
      </c>
      <c r="E3" s="58">
        <f t="shared" si="0"/>
        <v>1.4061525000000001</v>
      </c>
      <c r="F3" s="59">
        <f t="shared" si="1"/>
        <v>1.7728720590000009</v>
      </c>
      <c r="G3" s="58" t="s">
        <v>63</v>
      </c>
      <c r="I3" t="s">
        <v>152</v>
      </c>
      <c r="L3">
        <f>((20-K3)*-0.000175+J3)-0.0008</f>
        <v>-4.3E-3</v>
      </c>
      <c r="M3" s="37">
        <f>L3*10.9276-13.593</f>
        <v>-13.63998868</v>
      </c>
    </row>
    <row r="4" spans="1:13">
      <c r="A4" s="58">
        <v>3</v>
      </c>
      <c r="B4" s="58" t="s">
        <v>60</v>
      </c>
      <c r="C4" s="59">
        <v>1.4064000000000001</v>
      </c>
      <c r="D4" s="58">
        <v>20.3</v>
      </c>
      <c r="E4" s="58">
        <f t="shared" si="0"/>
        <v>1.4056525000000002</v>
      </c>
      <c r="F4" s="59">
        <f t="shared" si="1"/>
        <v>1.7674082590000015</v>
      </c>
      <c r="G4" s="58" t="s">
        <v>64</v>
      </c>
      <c r="I4" t="s">
        <v>153</v>
      </c>
    </row>
    <row r="5" spans="1:13">
      <c r="A5" s="58">
        <v>4</v>
      </c>
      <c r="B5" s="58" t="s">
        <v>60</v>
      </c>
      <c r="C5" s="59">
        <v>1.4056999999999999</v>
      </c>
      <c r="D5" s="58">
        <v>20.3</v>
      </c>
      <c r="E5" s="58">
        <f t="shared" si="0"/>
        <v>1.4049525</v>
      </c>
      <c r="F5" s="59">
        <f t="shared" si="1"/>
        <v>1.759758939000001</v>
      </c>
      <c r="G5" s="58" t="s">
        <v>65</v>
      </c>
      <c r="I5" t="s">
        <v>154</v>
      </c>
    </row>
    <row r="6" spans="1:13">
      <c r="A6" s="58">
        <v>5</v>
      </c>
      <c r="B6" s="58" t="s">
        <v>60</v>
      </c>
      <c r="C6" s="59">
        <v>1.4051</v>
      </c>
      <c r="D6" s="58">
        <v>20.3</v>
      </c>
      <c r="E6" s="58">
        <f t="shared" si="0"/>
        <v>1.4043525000000001</v>
      </c>
      <c r="F6" s="59">
        <f t="shared" si="1"/>
        <v>1.7532023790000011</v>
      </c>
      <c r="G6" s="58" t="s">
        <v>66</v>
      </c>
    </row>
    <row r="7" spans="1:13">
      <c r="A7" s="58">
        <v>6</v>
      </c>
      <c r="B7" s="58" t="s">
        <v>60</v>
      </c>
      <c r="C7" s="59">
        <v>1.4045000000000001</v>
      </c>
      <c r="D7" s="58">
        <v>20.3</v>
      </c>
      <c r="E7" s="58">
        <f t="shared" si="0"/>
        <v>1.4037525000000002</v>
      </c>
      <c r="F7" s="59">
        <f t="shared" si="1"/>
        <v>1.7466458190000012</v>
      </c>
      <c r="G7" s="58" t="s">
        <v>67</v>
      </c>
    </row>
    <row r="8" spans="1:13">
      <c r="A8" s="58">
        <v>7</v>
      </c>
      <c r="B8" s="58" t="s">
        <v>60</v>
      </c>
      <c r="C8" s="59">
        <v>1.4039999999999999</v>
      </c>
      <c r="D8" s="58">
        <v>20.399999999999999</v>
      </c>
      <c r="E8" s="58">
        <f t="shared" si="0"/>
        <v>1.40327</v>
      </c>
      <c r="F8" s="59">
        <f t="shared" si="1"/>
        <v>1.7413732520000007</v>
      </c>
      <c r="G8" s="58" t="s">
        <v>68</v>
      </c>
    </row>
    <row r="9" spans="1:13">
      <c r="A9" s="58">
        <v>8</v>
      </c>
      <c r="B9" s="58" t="s">
        <v>60</v>
      </c>
      <c r="C9" s="59">
        <v>1.4034</v>
      </c>
      <c r="D9" s="58">
        <v>20.399999999999999</v>
      </c>
      <c r="E9" s="58">
        <f t="shared" si="0"/>
        <v>1.4026700000000001</v>
      </c>
      <c r="F9" s="59">
        <f t="shared" si="1"/>
        <v>1.7348166920000008</v>
      </c>
      <c r="G9" s="58" t="s">
        <v>69</v>
      </c>
    </row>
    <row r="10" spans="1:13">
      <c r="A10" s="43">
        <v>9</v>
      </c>
      <c r="B10" s="43" t="s">
        <v>60</v>
      </c>
      <c r="C10" s="44">
        <v>1.4028</v>
      </c>
      <c r="D10" s="43">
        <v>20.399999999999999</v>
      </c>
      <c r="E10" s="43">
        <f t="shared" si="0"/>
        <v>1.4020700000000001</v>
      </c>
      <c r="F10" s="44">
        <f t="shared" si="1"/>
        <v>1.7282601320000008</v>
      </c>
      <c r="G10" s="43" t="s">
        <v>70</v>
      </c>
    </row>
    <row r="11" spans="1:13">
      <c r="A11" s="43">
        <v>10</v>
      </c>
      <c r="B11" s="43" t="s">
        <v>60</v>
      </c>
      <c r="C11" s="44">
        <v>1.4021999999999999</v>
      </c>
      <c r="D11" s="43">
        <v>20.399999999999999</v>
      </c>
      <c r="E11" s="43">
        <f t="shared" si="0"/>
        <v>1.40147</v>
      </c>
      <c r="F11" s="44">
        <f t="shared" si="1"/>
        <v>1.7217035719999991</v>
      </c>
      <c r="G11" s="43" t="s">
        <v>71</v>
      </c>
    </row>
    <row r="12" spans="1:13">
      <c r="A12" s="43">
        <v>11</v>
      </c>
      <c r="B12" s="43" t="s">
        <v>60</v>
      </c>
      <c r="C12" s="44">
        <v>1.4016999999999999</v>
      </c>
      <c r="D12" s="43">
        <v>20.399999999999999</v>
      </c>
      <c r="E12" s="43">
        <f t="shared" si="0"/>
        <v>1.40097</v>
      </c>
      <c r="F12" s="44">
        <f t="shared" si="1"/>
        <v>1.7162397719999998</v>
      </c>
      <c r="G12" s="43" t="s">
        <v>72</v>
      </c>
    </row>
    <row r="13" spans="1:13">
      <c r="A13" s="43">
        <v>12</v>
      </c>
      <c r="B13" s="43" t="s">
        <v>60</v>
      </c>
      <c r="C13" s="44">
        <v>1.4012</v>
      </c>
      <c r="D13" s="43">
        <v>20.399999999999999</v>
      </c>
      <c r="E13" s="43">
        <f t="shared" si="0"/>
        <v>1.4004700000000001</v>
      </c>
      <c r="F13" s="44">
        <f t="shared" si="1"/>
        <v>1.7107759720000004</v>
      </c>
      <c r="G13" s="43" t="s">
        <v>73</v>
      </c>
    </row>
    <row r="14" spans="1:13">
      <c r="A14" s="43">
        <v>13</v>
      </c>
      <c r="B14" s="43" t="s">
        <v>60</v>
      </c>
      <c r="C14" s="44">
        <v>1.4006000000000001</v>
      </c>
      <c r="D14" s="43">
        <v>20.5</v>
      </c>
      <c r="E14" s="43">
        <f t="shared" si="0"/>
        <v>1.3998875000000002</v>
      </c>
      <c r="F14" s="44">
        <f t="shared" si="1"/>
        <v>1.7044106450000012</v>
      </c>
      <c r="G14" s="43" t="s">
        <v>74</v>
      </c>
    </row>
    <row r="15" spans="1:13">
      <c r="A15" s="43">
        <v>14</v>
      </c>
      <c r="B15" s="43" t="s">
        <v>60</v>
      </c>
      <c r="C15" s="44">
        <v>1.4000999999999999</v>
      </c>
      <c r="D15" s="43">
        <v>20.5</v>
      </c>
      <c r="E15" s="43">
        <f t="shared" si="0"/>
        <v>1.3993875</v>
      </c>
      <c r="F15" s="44">
        <f t="shared" si="1"/>
        <v>1.698946845</v>
      </c>
      <c r="G15" s="43" t="s">
        <v>75</v>
      </c>
    </row>
    <row r="16" spans="1:13">
      <c r="A16" s="43">
        <v>15</v>
      </c>
      <c r="B16" s="43" t="s">
        <v>60</v>
      </c>
      <c r="C16" s="44">
        <v>1.3996</v>
      </c>
      <c r="D16" s="43">
        <v>20.5</v>
      </c>
      <c r="E16" s="43">
        <f t="shared" si="0"/>
        <v>1.3988875000000001</v>
      </c>
      <c r="F16" s="44">
        <f t="shared" si="1"/>
        <v>1.6934830450000007</v>
      </c>
      <c r="G16" s="43" t="s">
        <v>76</v>
      </c>
    </row>
    <row r="17" spans="1:7">
      <c r="A17" s="43">
        <v>16</v>
      </c>
      <c r="B17" s="43" t="s">
        <v>60</v>
      </c>
      <c r="C17" s="44">
        <v>1.399</v>
      </c>
      <c r="D17" s="43">
        <v>20.5</v>
      </c>
      <c r="E17" s="43">
        <f t="shared" si="0"/>
        <v>1.3982875000000001</v>
      </c>
      <c r="F17" s="44">
        <f t="shared" si="1"/>
        <v>1.6869264850000008</v>
      </c>
      <c r="G17" s="43" t="s">
        <v>77</v>
      </c>
    </row>
    <row r="18" spans="1:7">
      <c r="A18" s="58">
        <v>17</v>
      </c>
      <c r="B18" s="58" t="s">
        <v>60</v>
      </c>
      <c r="C18" s="59">
        <v>1.3985000000000001</v>
      </c>
      <c r="D18" s="58">
        <v>20.5</v>
      </c>
      <c r="E18" s="58">
        <f t="shared" si="0"/>
        <v>1.3977875000000002</v>
      </c>
      <c r="F18" s="59">
        <f t="shared" si="1"/>
        <v>1.6814626850000014</v>
      </c>
      <c r="G18" s="58" t="s">
        <v>78</v>
      </c>
    </row>
    <row r="19" spans="1:7">
      <c r="A19" s="58">
        <v>18</v>
      </c>
      <c r="B19" s="58" t="s">
        <v>60</v>
      </c>
      <c r="C19" s="59">
        <v>1.3978999999999999</v>
      </c>
      <c r="D19" s="58">
        <v>20.6</v>
      </c>
      <c r="E19" s="58">
        <f t="shared" si="0"/>
        <v>1.397205</v>
      </c>
      <c r="F19" s="59">
        <f t="shared" si="1"/>
        <v>1.6750973580000004</v>
      </c>
      <c r="G19" s="58" t="s">
        <v>79</v>
      </c>
    </row>
    <row r="20" spans="1:7">
      <c r="A20" s="58">
        <v>19</v>
      </c>
      <c r="B20" s="58" t="s">
        <v>60</v>
      </c>
      <c r="C20" s="59">
        <v>1.3966000000000001</v>
      </c>
      <c r="D20" s="58">
        <v>20.6</v>
      </c>
      <c r="E20" s="58">
        <f t="shared" si="0"/>
        <v>1.3959050000000002</v>
      </c>
      <c r="F20" s="59">
        <f t="shared" si="1"/>
        <v>1.6608914780000017</v>
      </c>
      <c r="G20" s="58" t="s">
        <v>80</v>
      </c>
    </row>
    <row r="21" spans="1:7">
      <c r="A21" s="58">
        <v>20</v>
      </c>
      <c r="B21" s="58" t="s">
        <v>60</v>
      </c>
      <c r="C21" s="59">
        <v>1.3917999999999999</v>
      </c>
      <c r="D21" s="58">
        <v>20.6</v>
      </c>
      <c r="E21" s="58">
        <f t="shared" si="0"/>
        <v>1.391105</v>
      </c>
      <c r="F21" s="59">
        <f t="shared" si="1"/>
        <v>1.6084389980000005</v>
      </c>
      <c r="G21" s="58" t="s">
        <v>81</v>
      </c>
    </row>
    <row r="22" spans="1:7">
      <c r="A22" s="58">
        <v>21</v>
      </c>
      <c r="B22" s="58" t="s">
        <v>60</v>
      </c>
      <c r="C22" s="59">
        <v>1.3794</v>
      </c>
      <c r="D22" s="58">
        <v>20.6</v>
      </c>
      <c r="E22" s="58">
        <f t="shared" si="0"/>
        <v>1.3787050000000001</v>
      </c>
      <c r="F22" s="59">
        <f t="shared" si="1"/>
        <v>1.4729367580000012</v>
      </c>
      <c r="G22" s="58" t="s">
        <v>82</v>
      </c>
    </row>
    <row r="23" spans="1:7">
      <c r="A23" s="58">
        <v>22</v>
      </c>
      <c r="B23" s="58" t="s">
        <v>60</v>
      </c>
      <c r="C23" s="59">
        <v>1.3580000000000001</v>
      </c>
      <c r="D23" s="58">
        <v>20.6</v>
      </c>
      <c r="E23" s="58">
        <f t="shared" si="0"/>
        <v>1.3573050000000002</v>
      </c>
      <c r="F23" s="59">
        <f t="shared" si="1"/>
        <v>1.239086118000003</v>
      </c>
      <c r="G23" s="58" t="s">
        <v>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1.4019999999999999</v>
      </c>
      <c r="D2" s="58">
        <v>20.7</v>
      </c>
      <c r="E2" s="58">
        <f t="shared" ref="E2:E23" si="0">((20-D2)*-0.000175+C2)-0.0008</f>
        <v>1.4013225</v>
      </c>
      <c r="F2" s="59">
        <f t="shared" ref="F2:F23" si="1">E2*10.9276-13.593</f>
        <v>1.720091751</v>
      </c>
      <c r="G2" s="58" t="s">
        <v>84</v>
      </c>
      <c r="I2" t="s">
        <v>151</v>
      </c>
      <c r="L2">
        <f>((20-K2)*-0.000175+J2)-0.0008</f>
        <v>-4.3E-3</v>
      </c>
      <c r="M2" s="37">
        <f>L2*10.9276-13.593</f>
        <v>-13.63998868</v>
      </c>
    </row>
    <row r="3" spans="1:13">
      <c r="A3" s="58">
        <v>2</v>
      </c>
      <c r="B3" s="58" t="s">
        <v>60</v>
      </c>
      <c r="C3" s="59">
        <v>1.4071</v>
      </c>
      <c r="D3" s="58">
        <v>20.7</v>
      </c>
      <c r="E3" s="58">
        <f t="shared" si="0"/>
        <v>1.4064225000000001</v>
      </c>
      <c r="F3" s="59">
        <f t="shared" si="1"/>
        <v>1.7758225110000012</v>
      </c>
      <c r="G3" s="58" t="s">
        <v>85</v>
      </c>
      <c r="I3" t="s">
        <v>152</v>
      </c>
      <c r="L3">
        <f>((20-K3)*-0.000175+J3)-0.0008</f>
        <v>-4.3E-3</v>
      </c>
      <c r="M3" s="37">
        <f>L3*10.9276-13.593</f>
        <v>-13.63998868</v>
      </c>
    </row>
    <row r="4" spans="1:13">
      <c r="A4" s="60">
        <v>3</v>
      </c>
      <c r="B4" s="60" t="s">
        <v>60</v>
      </c>
      <c r="C4" s="61">
        <v>1.4064000000000001</v>
      </c>
      <c r="D4" s="60">
        <v>20.7</v>
      </c>
      <c r="E4" s="60">
        <f t="shared" si="0"/>
        <v>1.4057225000000002</v>
      </c>
      <c r="F4" s="61">
        <f t="shared" si="1"/>
        <v>1.7681731910000025</v>
      </c>
      <c r="G4" s="60" t="s">
        <v>86</v>
      </c>
      <c r="I4" t="s">
        <v>153</v>
      </c>
    </row>
    <row r="5" spans="1:13">
      <c r="A5" s="60">
        <v>4</v>
      </c>
      <c r="B5" s="60" t="s">
        <v>60</v>
      </c>
      <c r="C5" s="61">
        <v>1.4057999999999999</v>
      </c>
      <c r="D5" s="60">
        <v>20.7</v>
      </c>
      <c r="E5" s="60">
        <f t="shared" si="0"/>
        <v>1.4051225000000001</v>
      </c>
      <c r="F5" s="61">
        <f t="shared" si="1"/>
        <v>1.7616166310000008</v>
      </c>
      <c r="G5" s="60" t="s">
        <v>87</v>
      </c>
      <c r="I5" t="s">
        <v>154</v>
      </c>
    </row>
    <row r="6" spans="1:13">
      <c r="A6" s="60">
        <v>5</v>
      </c>
      <c r="B6" s="60" t="s">
        <v>60</v>
      </c>
      <c r="C6" s="61">
        <v>1.4053</v>
      </c>
      <c r="D6" s="60">
        <v>20.8</v>
      </c>
      <c r="E6" s="60">
        <f t="shared" si="0"/>
        <v>1.4046400000000001</v>
      </c>
      <c r="F6" s="61">
        <f t="shared" si="1"/>
        <v>1.7563440640000021</v>
      </c>
      <c r="G6" s="60" t="s">
        <v>88</v>
      </c>
    </row>
    <row r="7" spans="1:13">
      <c r="A7" s="60">
        <v>6</v>
      </c>
      <c r="B7" s="60" t="s">
        <v>60</v>
      </c>
      <c r="C7" s="61">
        <v>1.4047000000000001</v>
      </c>
      <c r="D7" s="60">
        <v>20.8</v>
      </c>
      <c r="E7" s="60">
        <f t="shared" si="0"/>
        <v>1.4040400000000002</v>
      </c>
      <c r="F7" s="61">
        <f t="shared" si="1"/>
        <v>1.7497875040000022</v>
      </c>
      <c r="G7" s="60" t="s">
        <v>89</v>
      </c>
    </row>
    <row r="8" spans="1:13">
      <c r="A8" s="60">
        <v>7</v>
      </c>
      <c r="B8" s="60" t="s">
        <v>60</v>
      </c>
      <c r="C8" s="61">
        <v>1.4057999999999999</v>
      </c>
      <c r="D8" s="60">
        <v>20.9</v>
      </c>
      <c r="E8" s="60">
        <f t="shared" si="0"/>
        <v>1.4051575000000001</v>
      </c>
      <c r="F8" s="61">
        <f t="shared" si="1"/>
        <v>1.7619990970000003</v>
      </c>
      <c r="G8" s="60" t="s">
        <v>90</v>
      </c>
    </row>
    <row r="9" spans="1:13">
      <c r="A9" s="60">
        <v>8</v>
      </c>
      <c r="B9" s="60" t="s">
        <v>60</v>
      </c>
      <c r="C9" s="61">
        <v>1.4036</v>
      </c>
      <c r="D9" s="60">
        <v>20.9</v>
      </c>
      <c r="E9" s="60">
        <f t="shared" si="0"/>
        <v>1.4029575000000001</v>
      </c>
      <c r="F9" s="61">
        <f t="shared" si="1"/>
        <v>1.737958377</v>
      </c>
      <c r="G9" s="60" t="s">
        <v>91</v>
      </c>
    </row>
    <row r="10" spans="1:13">
      <c r="A10" s="60">
        <v>9</v>
      </c>
      <c r="B10" s="60" t="s">
        <v>60</v>
      </c>
      <c r="C10" s="61">
        <v>1.4044000000000001</v>
      </c>
      <c r="D10" s="60">
        <v>20.9</v>
      </c>
      <c r="E10" s="60">
        <f t="shared" si="0"/>
        <v>1.4037575000000002</v>
      </c>
      <c r="F10" s="61">
        <f t="shared" si="1"/>
        <v>1.7467004570000029</v>
      </c>
      <c r="G10" s="60" t="s">
        <v>92</v>
      </c>
    </row>
    <row r="11" spans="1:13">
      <c r="A11" s="60">
        <v>10</v>
      </c>
      <c r="B11" s="60" t="s">
        <v>60</v>
      </c>
      <c r="C11" s="61">
        <v>1.4031</v>
      </c>
      <c r="D11" s="60">
        <v>21</v>
      </c>
      <c r="E11" s="60">
        <f t="shared" si="0"/>
        <v>1.4024750000000001</v>
      </c>
      <c r="F11" s="61">
        <f t="shared" si="1"/>
        <v>1.7326858100000013</v>
      </c>
      <c r="G11" s="60" t="s">
        <v>93</v>
      </c>
    </row>
    <row r="12" spans="1:13">
      <c r="A12" s="58">
        <v>11</v>
      </c>
      <c r="B12" s="58" t="s">
        <v>60</v>
      </c>
      <c r="C12" s="59">
        <v>1.4018999999999999</v>
      </c>
      <c r="D12" s="58">
        <v>21</v>
      </c>
      <c r="E12" s="58">
        <f t="shared" si="0"/>
        <v>1.401275</v>
      </c>
      <c r="F12" s="59">
        <f t="shared" si="1"/>
        <v>1.7195726899999997</v>
      </c>
      <c r="G12" s="58" t="s">
        <v>94</v>
      </c>
    </row>
    <row r="13" spans="1:13">
      <c r="A13" s="58">
        <v>12</v>
      </c>
      <c r="B13" s="58" t="s">
        <v>60</v>
      </c>
      <c r="C13" s="59">
        <v>1.4014</v>
      </c>
      <c r="D13" s="58">
        <v>21.1</v>
      </c>
      <c r="E13" s="58">
        <f t="shared" si="0"/>
        <v>1.4007925000000001</v>
      </c>
      <c r="F13" s="59">
        <f t="shared" si="1"/>
        <v>1.714300123000001</v>
      </c>
      <c r="G13" s="58" t="s">
        <v>95</v>
      </c>
    </row>
    <row r="14" spans="1:13">
      <c r="A14" s="58">
        <v>13</v>
      </c>
      <c r="B14" s="58" t="s">
        <v>60</v>
      </c>
      <c r="C14" s="59">
        <v>1.4009</v>
      </c>
      <c r="D14" s="58">
        <v>21.1</v>
      </c>
      <c r="E14" s="58">
        <f t="shared" si="0"/>
        <v>1.4002925000000002</v>
      </c>
      <c r="F14" s="59">
        <f t="shared" si="1"/>
        <v>1.7088363230000017</v>
      </c>
      <c r="G14" s="58" t="s">
        <v>96</v>
      </c>
    </row>
    <row r="15" spans="1:13">
      <c r="A15" s="58">
        <v>14</v>
      </c>
      <c r="B15" s="58" t="s">
        <v>60</v>
      </c>
      <c r="C15" s="59">
        <v>1.4001999999999999</v>
      </c>
      <c r="D15" s="58">
        <v>21.1</v>
      </c>
      <c r="E15" s="58">
        <f t="shared" si="0"/>
        <v>1.3995925</v>
      </c>
      <c r="F15" s="59">
        <f t="shared" si="1"/>
        <v>1.7011870029999994</v>
      </c>
      <c r="G15" s="58" t="s">
        <v>97</v>
      </c>
    </row>
    <row r="16" spans="1:13">
      <c r="A16" s="58">
        <v>15</v>
      </c>
      <c r="B16" s="58" t="s">
        <v>60</v>
      </c>
      <c r="C16" s="59">
        <v>1.3996</v>
      </c>
      <c r="D16" s="58">
        <v>21.1</v>
      </c>
      <c r="E16" s="58">
        <f t="shared" si="0"/>
        <v>1.3989925000000001</v>
      </c>
      <c r="F16" s="59">
        <f t="shared" si="1"/>
        <v>1.6946304430000012</v>
      </c>
      <c r="G16" s="58" t="s">
        <v>98</v>
      </c>
    </row>
    <row r="17" spans="1:7">
      <c r="A17" s="58">
        <v>16</v>
      </c>
      <c r="B17" s="58" t="s">
        <v>60</v>
      </c>
      <c r="C17" s="59">
        <v>1.3991</v>
      </c>
      <c r="D17" s="58">
        <v>21.1</v>
      </c>
      <c r="E17" s="58">
        <f t="shared" si="0"/>
        <v>1.3984925000000001</v>
      </c>
      <c r="F17" s="59">
        <f t="shared" si="1"/>
        <v>1.6891666430000019</v>
      </c>
      <c r="G17" s="58" t="s">
        <v>99</v>
      </c>
    </row>
    <row r="18" spans="1:7">
      <c r="A18" s="58">
        <v>17</v>
      </c>
      <c r="B18" s="58" t="s">
        <v>60</v>
      </c>
      <c r="C18" s="59">
        <v>1.3985000000000001</v>
      </c>
      <c r="D18" s="58">
        <v>21.2</v>
      </c>
      <c r="E18" s="58">
        <f t="shared" si="0"/>
        <v>1.3979100000000002</v>
      </c>
      <c r="F18" s="59">
        <f t="shared" si="1"/>
        <v>1.6828013160000026</v>
      </c>
      <c r="G18" s="58" t="s">
        <v>100</v>
      </c>
    </row>
    <row r="19" spans="1:7">
      <c r="A19" s="58">
        <v>18</v>
      </c>
      <c r="B19" s="58" t="s">
        <v>60</v>
      </c>
      <c r="C19" s="59">
        <v>1.3978999999999999</v>
      </c>
      <c r="D19" s="58">
        <v>21.2</v>
      </c>
      <c r="E19" s="58">
        <f t="shared" si="0"/>
        <v>1.3973100000000001</v>
      </c>
      <c r="F19" s="59">
        <f t="shared" si="1"/>
        <v>1.6762447560000009</v>
      </c>
      <c r="G19" s="58" t="s">
        <v>101</v>
      </c>
    </row>
    <row r="20" spans="1:7">
      <c r="A20" s="60">
        <v>19</v>
      </c>
      <c r="B20" s="60" t="s">
        <v>60</v>
      </c>
      <c r="C20" s="61">
        <v>1.3966000000000001</v>
      </c>
      <c r="D20" s="60">
        <v>21.2</v>
      </c>
      <c r="E20" s="60">
        <f t="shared" si="0"/>
        <v>1.3960100000000002</v>
      </c>
      <c r="F20" s="61">
        <f t="shared" si="1"/>
        <v>1.6620388760000022</v>
      </c>
      <c r="G20" s="60" t="s">
        <v>102</v>
      </c>
    </row>
    <row r="21" spans="1:7">
      <c r="A21" s="60">
        <v>20</v>
      </c>
      <c r="B21" s="60" t="s">
        <v>60</v>
      </c>
      <c r="C21" s="61">
        <v>1.3909</v>
      </c>
      <c r="D21" s="60">
        <v>21.2</v>
      </c>
      <c r="E21" s="60">
        <f t="shared" si="0"/>
        <v>1.3903100000000002</v>
      </c>
      <c r="F21" s="61">
        <f t="shared" si="1"/>
        <v>1.5997515560000011</v>
      </c>
      <c r="G21" s="60" t="s">
        <v>103</v>
      </c>
    </row>
    <row r="22" spans="1:7">
      <c r="A22" s="60">
        <v>21</v>
      </c>
      <c r="B22" s="60" t="s">
        <v>60</v>
      </c>
      <c r="C22" s="61">
        <v>1.3766</v>
      </c>
      <c r="D22" s="60">
        <v>21.2</v>
      </c>
      <c r="E22" s="60">
        <f t="shared" si="0"/>
        <v>1.3760100000000002</v>
      </c>
      <c r="F22" s="61">
        <f t="shared" si="1"/>
        <v>1.4434868760000015</v>
      </c>
      <c r="G22" s="60" t="s">
        <v>104</v>
      </c>
    </row>
    <row r="23" spans="1:7">
      <c r="A23" s="60">
        <v>22</v>
      </c>
      <c r="B23" s="60" t="s">
        <v>60</v>
      </c>
      <c r="C23" s="61">
        <v>1.3568</v>
      </c>
      <c r="D23" s="60">
        <v>21.3</v>
      </c>
      <c r="E23" s="60">
        <f t="shared" si="0"/>
        <v>1.3562275000000001</v>
      </c>
      <c r="F23" s="61">
        <f t="shared" si="1"/>
        <v>1.2273116290000008</v>
      </c>
      <c r="G23" s="60" t="s">
        <v>105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3" workbookViewId="0">
      <selection activeCell="D24" sqref="D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1.4016999999999999</v>
      </c>
      <c r="D2" s="60">
        <v>21.3</v>
      </c>
      <c r="E2" s="60">
        <f t="shared" ref="E2:E23" si="0">((20-D2)*-0.000175+C2)-0.0008</f>
        <v>1.4011275000000001</v>
      </c>
      <c r="F2" s="61">
        <f t="shared" ref="F2:F23" si="1">E2*10.9276-13.593</f>
        <v>1.7179608690000006</v>
      </c>
      <c r="G2" s="60" t="s">
        <v>106</v>
      </c>
      <c r="I2" t="s">
        <v>151</v>
      </c>
      <c r="L2">
        <f>((20-K2)*-0.000175+J2)-0.0008</f>
        <v>-4.3E-3</v>
      </c>
      <c r="M2" s="37">
        <f>L2*10.9276-13.593</f>
        <v>-13.63998868</v>
      </c>
    </row>
    <row r="3" spans="1:13">
      <c r="A3" s="60">
        <v>2</v>
      </c>
      <c r="B3" s="60" t="s">
        <v>60</v>
      </c>
      <c r="C3" s="61">
        <v>1.4065000000000001</v>
      </c>
      <c r="D3" s="60">
        <v>21.3</v>
      </c>
      <c r="E3" s="60">
        <f t="shared" si="0"/>
        <v>1.4059275000000002</v>
      </c>
      <c r="F3" s="61">
        <f t="shared" si="1"/>
        <v>1.7704133490000018</v>
      </c>
      <c r="G3" s="60" t="s">
        <v>107</v>
      </c>
      <c r="I3" t="s">
        <v>152</v>
      </c>
      <c r="L3">
        <f>((20-K3)*-0.000175+J3)-0.0008</f>
        <v>-4.3E-3</v>
      </c>
      <c r="M3" s="37">
        <f>L3*10.9276-13.593</f>
        <v>-13.63998868</v>
      </c>
    </row>
    <row r="4" spans="1:13">
      <c r="A4" s="60">
        <v>3</v>
      </c>
      <c r="B4" s="60" t="s">
        <v>60</v>
      </c>
      <c r="C4" s="61">
        <v>1.4060999999999999</v>
      </c>
      <c r="D4" s="60">
        <v>21.3</v>
      </c>
      <c r="E4" s="60">
        <f t="shared" si="0"/>
        <v>1.4055275</v>
      </c>
      <c r="F4" s="61">
        <f t="shared" si="1"/>
        <v>1.7660423090000013</v>
      </c>
      <c r="G4" s="60" t="s">
        <v>108</v>
      </c>
      <c r="I4" t="s">
        <v>153</v>
      </c>
    </row>
    <row r="5" spans="1:13">
      <c r="A5" s="60">
        <v>4</v>
      </c>
      <c r="B5" s="60" t="s">
        <v>60</v>
      </c>
      <c r="C5" s="61">
        <v>1.4056</v>
      </c>
      <c r="D5" s="60">
        <v>21.4</v>
      </c>
      <c r="E5" s="60">
        <f t="shared" si="0"/>
        <v>1.4050450000000001</v>
      </c>
      <c r="F5" s="61">
        <f t="shared" si="1"/>
        <v>1.7607697420000008</v>
      </c>
      <c r="G5" s="60" t="s">
        <v>109</v>
      </c>
      <c r="I5" t="s">
        <v>154</v>
      </c>
    </row>
    <row r="6" spans="1:13">
      <c r="A6" s="58">
        <v>5</v>
      </c>
      <c r="B6" s="58" t="s">
        <v>60</v>
      </c>
      <c r="C6" s="59">
        <v>1.4049</v>
      </c>
      <c r="D6" s="58">
        <v>21.4</v>
      </c>
      <c r="E6" s="58">
        <f t="shared" si="0"/>
        <v>1.4043450000000002</v>
      </c>
      <c r="F6" s="59">
        <f t="shared" si="1"/>
        <v>1.7531204220000021</v>
      </c>
      <c r="G6" s="58" t="s">
        <v>110</v>
      </c>
    </row>
    <row r="7" spans="1:13">
      <c r="A7" s="58">
        <v>6</v>
      </c>
      <c r="B7" s="58" t="s">
        <v>60</v>
      </c>
      <c r="C7" s="59">
        <v>1.4043000000000001</v>
      </c>
      <c r="D7" s="58">
        <v>21.5</v>
      </c>
      <c r="E7" s="58">
        <f t="shared" si="0"/>
        <v>1.4037625000000002</v>
      </c>
      <c r="F7" s="59">
        <f t="shared" si="1"/>
        <v>1.7467550950000028</v>
      </c>
      <c r="G7" s="58" t="s">
        <v>111</v>
      </c>
    </row>
    <row r="8" spans="1:13">
      <c r="A8" s="58">
        <v>7</v>
      </c>
      <c r="B8" s="58" t="s">
        <v>60</v>
      </c>
      <c r="C8" s="59">
        <v>1.4036999999999999</v>
      </c>
      <c r="D8" s="58">
        <v>21.5</v>
      </c>
      <c r="E8" s="58">
        <f t="shared" si="0"/>
        <v>1.4031625000000001</v>
      </c>
      <c r="F8" s="59">
        <f t="shared" si="1"/>
        <v>1.7401985350000011</v>
      </c>
      <c r="G8" s="58" t="s">
        <v>112</v>
      </c>
    </row>
    <row r="9" spans="1:13">
      <c r="A9" s="58">
        <v>8</v>
      </c>
      <c r="B9" s="58" t="s">
        <v>60</v>
      </c>
      <c r="C9" s="59">
        <v>1.4031</v>
      </c>
      <c r="D9" s="58">
        <v>21.5</v>
      </c>
      <c r="E9" s="58">
        <f t="shared" si="0"/>
        <v>1.4025625000000002</v>
      </c>
      <c r="F9" s="59">
        <f t="shared" si="1"/>
        <v>1.7336419750000012</v>
      </c>
      <c r="G9" s="58" t="s">
        <v>113</v>
      </c>
    </row>
    <row r="10" spans="1:13">
      <c r="A10" s="58">
        <v>9</v>
      </c>
      <c r="B10" s="58" t="s">
        <v>60</v>
      </c>
      <c r="C10" s="59">
        <v>1.4026000000000001</v>
      </c>
      <c r="D10" s="58">
        <v>21.6</v>
      </c>
      <c r="E10" s="58">
        <f t="shared" si="0"/>
        <v>1.4020800000000002</v>
      </c>
      <c r="F10" s="59">
        <f t="shared" si="1"/>
        <v>1.7283694080000025</v>
      </c>
      <c r="G10" s="58" t="s">
        <v>114</v>
      </c>
    </row>
    <row r="11" spans="1:13">
      <c r="A11" s="58">
        <v>10</v>
      </c>
      <c r="B11" s="58" t="s">
        <v>60</v>
      </c>
      <c r="C11" s="59">
        <v>1.4020999999999999</v>
      </c>
      <c r="D11" s="58">
        <v>21.6</v>
      </c>
      <c r="E11" s="58">
        <f t="shared" si="0"/>
        <v>1.40158</v>
      </c>
      <c r="F11" s="59">
        <f t="shared" si="1"/>
        <v>1.7229056080000014</v>
      </c>
      <c r="G11" s="58" t="s">
        <v>115</v>
      </c>
    </row>
    <row r="12" spans="1:13">
      <c r="A12" s="58">
        <v>11</v>
      </c>
      <c r="B12" s="58" t="s">
        <v>60</v>
      </c>
      <c r="C12" s="59">
        <v>1.4015</v>
      </c>
      <c r="D12" s="58">
        <v>21.6</v>
      </c>
      <c r="E12" s="58">
        <f t="shared" si="0"/>
        <v>1.4009800000000001</v>
      </c>
      <c r="F12" s="59">
        <f t="shared" si="1"/>
        <v>1.7163490480000014</v>
      </c>
      <c r="G12" s="58" t="s">
        <v>116</v>
      </c>
    </row>
    <row r="13" spans="1:13">
      <c r="A13" s="58">
        <v>12</v>
      </c>
      <c r="B13" s="58" t="s">
        <v>60</v>
      </c>
      <c r="C13" s="59">
        <v>1.401</v>
      </c>
      <c r="D13" s="58">
        <v>21.6</v>
      </c>
      <c r="E13" s="58">
        <f t="shared" si="0"/>
        <v>1.4004800000000002</v>
      </c>
      <c r="F13" s="59">
        <f t="shared" si="1"/>
        <v>1.7108852480000021</v>
      </c>
      <c r="G13" s="58" t="s">
        <v>117</v>
      </c>
    </row>
    <row r="14" spans="1:13">
      <c r="A14" s="60">
        <v>13</v>
      </c>
      <c r="B14" s="60" t="s">
        <v>60</v>
      </c>
      <c r="C14" s="61">
        <v>1.4006000000000001</v>
      </c>
      <c r="D14" s="60">
        <v>21.6</v>
      </c>
      <c r="E14" s="60">
        <f t="shared" si="0"/>
        <v>1.4000800000000002</v>
      </c>
      <c r="F14" s="61">
        <f t="shared" si="1"/>
        <v>1.7065142080000015</v>
      </c>
      <c r="G14" s="60" t="s">
        <v>118</v>
      </c>
    </row>
    <row r="15" spans="1:13">
      <c r="A15" s="60">
        <v>14</v>
      </c>
      <c r="B15" s="60" t="s">
        <v>60</v>
      </c>
      <c r="C15" s="61">
        <v>1.3998999999999999</v>
      </c>
      <c r="D15" s="60">
        <v>21.7</v>
      </c>
      <c r="E15" s="60">
        <f t="shared" si="0"/>
        <v>1.3993975000000001</v>
      </c>
      <c r="F15" s="61">
        <f t="shared" si="1"/>
        <v>1.6990561209999999</v>
      </c>
      <c r="G15" s="60" t="s">
        <v>119</v>
      </c>
    </row>
    <row r="16" spans="1:13">
      <c r="A16" s="60">
        <v>15</v>
      </c>
      <c r="B16" s="60" t="s">
        <v>60</v>
      </c>
      <c r="C16" s="61">
        <v>1.3995</v>
      </c>
      <c r="D16" s="60">
        <v>21.7</v>
      </c>
      <c r="E16" s="60">
        <f t="shared" si="0"/>
        <v>1.3989975000000001</v>
      </c>
      <c r="F16" s="61">
        <f t="shared" si="1"/>
        <v>1.6946850810000011</v>
      </c>
      <c r="G16" s="60" t="s">
        <v>120</v>
      </c>
    </row>
    <row r="17" spans="1:7">
      <c r="A17" s="60">
        <v>16</v>
      </c>
      <c r="B17" s="60" t="s">
        <v>60</v>
      </c>
      <c r="C17" s="61">
        <v>1.3989</v>
      </c>
      <c r="D17" s="60">
        <v>21.7</v>
      </c>
      <c r="E17" s="60">
        <f t="shared" si="0"/>
        <v>1.3983975000000002</v>
      </c>
      <c r="F17" s="61">
        <f t="shared" si="1"/>
        <v>1.6881285210000012</v>
      </c>
      <c r="G17" s="60" t="s">
        <v>121</v>
      </c>
    </row>
    <row r="18" spans="1:7">
      <c r="A18" s="60">
        <v>17</v>
      </c>
      <c r="B18" s="60" t="s">
        <v>60</v>
      </c>
      <c r="C18" s="61">
        <v>1.3983000000000001</v>
      </c>
      <c r="D18" s="60">
        <v>21.7</v>
      </c>
      <c r="E18" s="60">
        <f t="shared" si="0"/>
        <v>1.3977975000000002</v>
      </c>
      <c r="F18" s="61">
        <f t="shared" si="1"/>
        <v>1.6815719610000031</v>
      </c>
      <c r="G18" s="60" t="s">
        <v>122</v>
      </c>
    </row>
    <row r="19" spans="1:7">
      <c r="A19" s="60">
        <v>18</v>
      </c>
      <c r="B19" s="60" t="s">
        <v>60</v>
      </c>
      <c r="C19" s="61">
        <v>1.3976999999999999</v>
      </c>
      <c r="D19" s="60">
        <v>21.7</v>
      </c>
      <c r="E19" s="60">
        <f t="shared" si="0"/>
        <v>1.3971975000000001</v>
      </c>
      <c r="F19" s="61">
        <f t="shared" si="1"/>
        <v>1.6750154010000013</v>
      </c>
      <c r="G19" s="60" t="s">
        <v>123</v>
      </c>
    </row>
    <row r="20" spans="1:7">
      <c r="A20" s="60">
        <v>19</v>
      </c>
      <c r="B20" s="60" t="s">
        <v>60</v>
      </c>
      <c r="C20" s="61">
        <v>1.3962000000000001</v>
      </c>
      <c r="D20" s="60">
        <v>21.7</v>
      </c>
      <c r="E20" s="60">
        <f t="shared" si="0"/>
        <v>1.3956975000000003</v>
      </c>
      <c r="F20" s="61">
        <f t="shared" si="1"/>
        <v>1.6586240010000033</v>
      </c>
      <c r="G20" s="60" t="s">
        <v>124</v>
      </c>
    </row>
    <row r="21" spans="1:7">
      <c r="A21" s="60">
        <v>20</v>
      </c>
      <c r="B21" s="60" t="s">
        <v>60</v>
      </c>
      <c r="C21" s="61">
        <v>1.3911</v>
      </c>
      <c r="D21" s="60">
        <v>21.8</v>
      </c>
      <c r="E21" s="60">
        <f t="shared" si="0"/>
        <v>1.3906150000000002</v>
      </c>
      <c r="F21" s="61">
        <f t="shared" si="1"/>
        <v>1.603084474000001</v>
      </c>
      <c r="G21" s="60" t="s">
        <v>125</v>
      </c>
    </row>
    <row r="22" spans="1:7">
      <c r="A22" s="58">
        <v>21</v>
      </c>
      <c r="B22" s="58" t="s">
        <v>60</v>
      </c>
      <c r="C22" s="59">
        <v>1.3774999999999999</v>
      </c>
      <c r="D22" s="58">
        <v>21.9</v>
      </c>
      <c r="E22" s="58">
        <f t="shared" si="0"/>
        <v>1.3770325000000001</v>
      </c>
      <c r="F22" s="59">
        <f t="shared" si="1"/>
        <v>1.4546603470000008</v>
      </c>
      <c r="G22" s="58" t="s">
        <v>126</v>
      </c>
    </row>
    <row r="23" spans="1:7">
      <c r="A23" s="58">
        <v>22</v>
      </c>
      <c r="B23" s="58" t="s">
        <v>60</v>
      </c>
      <c r="C23" s="59">
        <v>1.3581000000000001</v>
      </c>
      <c r="D23" s="58">
        <v>22</v>
      </c>
      <c r="E23" s="58">
        <f t="shared" si="0"/>
        <v>1.3576500000000002</v>
      </c>
      <c r="F23" s="59">
        <f t="shared" si="1"/>
        <v>1.2428561400000024</v>
      </c>
      <c r="G23" s="58" t="s">
        <v>127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22</v>
      </c>
      <c r="E2" s="58">
        <f t="shared" ref="E2:E23" si="0">((20-D2)*-0.000175+C2)-0.0008</f>
        <v>1.4012500000000001</v>
      </c>
      <c r="F2" s="59">
        <f t="shared" ref="F2:F23" si="1">E2*10.9276-13.593</f>
        <v>1.7192995000000018</v>
      </c>
      <c r="G2" s="58" t="s">
        <v>128</v>
      </c>
      <c r="I2" t="s">
        <v>151</v>
      </c>
      <c r="L2">
        <f>((20-K2)*-0.000175+J2)-0.0008</f>
        <v>-4.3E-3</v>
      </c>
      <c r="M2" s="37">
        <f>L2*10.9276-13.593</f>
        <v>-13.63998868</v>
      </c>
    </row>
    <row r="3" spans="1:13">
      <c r="A3" s="58">
        <v>2</v>
      </c>
      <c r="B3" s="58" t="s">
        <v>60</v>
      </c>
      <c r="C3" s="59">
        <v>1.4064000000000001</v>
      </c>
      <c r="D3" s="58">
        <v>22</v>
      </c>
      <c r="E3" s="58">
        <f t="shared" si="0"/>
        <v>1.4059500000000003</v>
      </c>
      <c r="F3" s="59">
        <f t="shared" si="1"/>
        <v>1.7706592200000024</v>
      </c>
      <c r="G3" s="58" t="s">
        <v>129</v>
      </c>
      <c r="I3" t="s">
        <v>152</v>
      </c>
      <c r="L3">
        <f>((20-K3)*-0.000175+J3)-0.0008</f>
        <v>-4.3E-3</v>
      </c>
      <c r="M3" s="37">
        <f>L3*10.9276-13.593</f>
        <v>-13.63998868</v>
      </c>
    </row>
    <row r="4" spans="1:13">
      <c r="A4" s="58">
        <v>3</v>
      </c>
      <c r="B4" s="58" t="s">
        <v>60</v>
      </c>
      <c r="C4" s="59">
        <v>1.4059999999999999</v>
      </c>
      <c r="D4" s="58">
        <v>22</v>
      </c>
      <c r="E4" s="58">
        <f t="shared" si="0"/>
        <v>1.4055500000000001</v>
      </c>
      <c r="F4" s="59">
        <f t="shared" si="1"/>
        <v>1.7662881800000001</v>
      </c>
      <c r="G4" s="58" t="s">
        <v>130</v>
      </c>
      <c r="I4" t="s">
        <v>153</v>
      </c>
    </row>
    <row r="5" spans="1:13">
      <c r="A5" s="58">
        <v>4</v>
      </c>
      <c r="B5" s="58" t="s">
        <v>60</v>
      </c>
      <c r="C5" s="59">
        <v>1.4055</v>
      </c>
      <c r="D5" s="58">
        <v>22</v>
      </c>
      <c r="E5" s="58">
        <f t="shared" si="0"/>
        <v>1.4050500000000001</v>
      </c>
      <c r="F5" s="59">
        <f t="shared" si="1"/>
        <v>1.7608243800000007</v>
      </c>
      <c r="G5" s="58" t="s">
        <v>131</v>
      </c>
      <c r="I5" t="s">
        <v>154</v>
      </c>
    </row>
    <row r="6" spans="1:13">
      <c r="A6" s="58">
        <v>5</v>
      </c>
      <c r="B6" s="58" t="s">
        <v>60</v>
      </c>
      <c r="C6" s="59">
        <v>1.4049</v>
      </c>
      <c r="D6" s="58">
        <v>22</v>
      </c>
      <c r="E6" s="58">
        <f t="shared" si="0"/>
        <v>1.4044500000000002</v>
      </c>
      <c r="F6" s="59">
        <f t="shared" si="1"/>
        <v>1.7542678200000026</v>
      </c>
      <c r="G6" s="58" t="s">
        <v>132</v>
      </c>
    </row>
    <row r="7" spans="1:13">
      <c r="A7" s="58">
        <v>6</v>
      </c>
      <c r="B7" s="58" t="s">
        <v>60</v>
      </c>
      <c r="C7" s="59">
        <v>1.4043000000000001</v>
      </c>
      <c r="D7" s="58">
        <v>22</v>
      </c>
      <c r="E7" s="58">
        <f t="shared" si="0"/>
        <v>1.4038500000000003</v>
      </c>
      <c r="F7" s="59">
        <f t="shared" si="1"/>
        <v>1.7477112600000027</v>
      </c>
      <c r="G7" s="58" t="s">
        <v>133</v>
      </c>
    </row>
    <row r="8" spans="1:13">
      <c r="A8" s="60">
        <v>7</v>
      </c>
      <c r="B8" s="60" t="s">
        <v>60</v>
      </c>
      <c r="C8" s="61">
        <v>1.4036999999999999</v>
      </c>
      <c r="D8" s="60">
        <v>22</v>
      </c>
      <c r="E8" s="60">
        <f t="shared" si="0"/>
        <v>1.4032500000000001</v>
      </c>
      <c r="F8" s="61">
        <f t="shared" si="1"/>
        <v>1.7411547000000009</v>
      </c>
      <c r="G8" s="60" t="s">
        <v>134</v>
      </c>
    </row>
    <row r="9" spans="1:13">
      <c r="A9" s="60">
        <v>8</v>
      </c>
      <c r="B9" s="60" t="s">
        <v>60</v>
      </c>
      <c r="C9" s="61">
        <v>1.4032</v>
      </c>
      <c r="D9" s="60">
        <v>22</v>
      </c>
      <c r="E9" s="60">
        <f t="shared" si="0"/>
        <v>1.4027500000000002</v>
      </c>
      <c r="F9" s="61">
        <f t="shared" si="1"/>
        <v>1.7356909000000016</v>
      </c>
      <c r="G9" s="60" t="s">
        <v>135</v>
      </c>
    </row>
    <row r="10" spans="1:13">
      <c r="A10" s="60">
        <v>9</v>
      </c>
      <c r="B10" s="60" t="s">
        <v>60</v>
      </c>
      <c r="C10" s="61">
        <v>1.4026000000000001</v>
      </c>
      <c r="D10" s="60">
        <v>22</v>
      </c>
      <c r="E10" s="60">
        <f t="shared" si="0"/>
        <v>1.4021500000000002</v>
      </c>
      <c r="F10" s="61">
        <f t="shared" si="1"/>
        <v>1.7291343400000017</v>
      </c>
      <c r="G10" s="60" t="s">
        <v>136</v>
      </c>
    </row>
    <row r="11" spans="1:13">
      <c r="A11" s="60">
        <v>10</v>
      </c>
      <c r="B11" s="60" t="s">
        <v>60</v>
      </c>
      <c r="C11" s="61">
        <v>1.4020999999999999</v>
      </c>
      <c r="D11" s="60">
        <v>22</v>
      </c>
      <c r="E11" s="60">
        <f t="shared" si="0"/>
        <v>1.4016500000000001</v>
      </c>
      <c r="F11" s="61">
        <f t="shared" si="1"/>
        <v>1.7236705400000005</v>
      </c>
      <c r="G11" s="60" t="s">
        <v>155</v>
      </c>
    </row>
    <row r="12" spans="1:13">
      <c r="A12" s="60">
        <v>11</v>
      </c>
      <c r="B12" s="60" t="s">
        <v>60</v>
      </c>
      <c r="C12" s="61">
        <v>1.4015</v>
      </c>
      <c r="D12" s="60">
        <v>22</v>
      </c>
      <c r="E12" s="60">
        <f t="shared" si="0"/>
        <v>1.4010500000000001</v>
      </c>
      <c r="F12" s="61">
        <f t="shared" si="1"/>
        <v>1.7171139800000006</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22.1</v>
      </c>
      <c r="E14" s="60">
        <f t="shared" si="0"/>
        <v>1.4000675000000002</v>
      </c>
      <c r="F14" s="61">
        <f t="shared" si="1"/>
        <v>1.7063776130000026</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1.3988</v>
      </c>
      <c r="D17" s="58">
        <v>22.1</v>
      </c>
      <c r="E17" s="58">
        <f t="shared" si="0"/>
        <v>1.3983675000000002</v>
      </c>
      <c r="F17" s="59">
        <f t="shared" si="1"/>
        <v>1.6878006930000016</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1.3976999999999999</v>
      </c>
      <c r="D19" s="58">
        <v>22.1</v>
      </c>
      <c r="E19" s="58">
        <f t="shared" si="0"/>
        <v>1.3972675000000001</v>
      </c>
      <c r="F19" s="59">
        <f t="shared" si="1"/>
        <v>1.6757803330000005</v>
      </c>
      <c r="G19" s="58" t="s">
        <v>178</v>
      </c>
    </row>
    <row r="20" spans="1:7">
      <c r="A20" s="58">
        <v>19</v>
      </c>
      <c r="B20" s="58" t="s">
        <v>60</v>
      </c>
      <c r="C20" s="59">
        <v>1.3962000000000001</v>
      </c>
      <c r="D20" s="58">
        <v>22.1</v>
      </c>
      <c r="E20" s="58">
        <f t="shared" si="0"/>
        <v>1.3957675000000003</v>
      </c>
      <c r="F20" s="59">
        <f t="shared" si="1"/>
        <v>1.6593889330000025</v>
      </c>
      <c r="G20" s="58" t="s">
        <v>179</v>
      </c>
    </row>
    <row r="21" spans="1:7">
      <c r="A21" s="58">
        <v>20</v>
      </c>
      <c r="B21" s="58" t="s">
        <v>60</v>
      </c>
      <c r="C21" s="59">
        <v>1.3896999999999999</v>
      </c>
      <c r="D21" s="58">
        <v>22.1</v>
      </c>
      <c r="E21" s="58">
        <f t="shared" si="0"/>
        <v>1.3892675000000001</v>
      </c>
      <c r="F21" s="59">
        <f t="shared" si="1"/>
        <v>1.5883595330000002</v>
      </c>
      <c r="G21" s="58" t="s">
        <v>180</v>
      </c>
    </row>
    <row r="22" spans="1:7">
      <c r="A22" s="58">
        <v>21</v>
      </c>
      <c r="B22" s="58" t="s">
        <v>60</v>
      </c>
      <c r="C22" s="59">
        <v>1.3744000000000001</v>
      </c>
      <c r="D22" s="58">
        <v>22.1</v>
      </c>
      <c r="E22" s="58">
        <f t="shared" si="0"/>
        <v>1.3739675000000002</v>
      </c>
      <c r="F22" s="59">
        <f t="shared" si="1"/>
        <v>1.4211672530000019</v>
      </c>
      <c r="G22" s="58" t="s">
        <v>181</v>
      </c>
    </row>
    <row r="23" spans="1:7">
      <c r="A23" s="58">
        <v>22</v>
      </c>
      <c r="B23" s="58" t="s">
        <v>60</v>
      </c>
      <c r="C23" s="59">
        <v>1.3540000000000001</v>
      </c>
      <c r="D23" s="58">
        <v>22.1</v>
      </c>
      <c r="E23" s="58">
        <f t="shared" si="0"/>
        <v>1.3535675000000003</v>
      </c>
      <c r="F23" s="59">
        <f t="shared" si="1"/>
        <v>1.1982442130000024</v>
      </c>
      <c r="G23" s="58"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3" workbookViewId="0">
      <selection activeCell="C19" sqref="C19"/>
    </sheetView>
  </sheetViews>
  <sheetFormatPr defaultColWidth="11.36328125" defaultRowHeight="12.5"/>
  <sheetData>
    <row r="1" spans="1:13" ht="26">
      <c r="A1" s="32" t="s">
        <v>54</v>
      </c>
      <c r="B1" s="32" t="s">
        <v>55</v>
      </c>
      <c r="C1" s="33" t="s">
        <v>56</v>
      </c>
      <c r="D1" s="34" t="s">
        <v>57</v>
      </c>
      <c r="E1" s="35" t="s">
        <v>58</v>
      </c>
      <c r="F1" s="36" t="s">
        <v>59</v>
      </c>
      <c r="G1" s="36" t="s">
        <v>61</v>
      </c>
    </row>
    <row r="2" spans="1:13">
      <c r="A2">
        <v>1</v>
      </c>
      <c r="B2" t="s">
        <v>60</v>
      </c>
      <c r="C2" s="39">
        <v>1.4025000000000001</v>
      </c>
      <c r="D2" s="38">
        <v>21.7</v>
      </c>
      <c r="E2">
        <f t="shared" ref="E2:E23" si="0">((20-D2)*-0.000175+C2)-0.0008</f>
        <v>1.4019975000000002</v>
      </c>
      <c r="F2" s="37">
        <f t="shared" ref="F2:F23" si="1">E2*10.9276-13.593</f>
        <v>1.7274678810000026</v>
      </c>
      <c r="G2" t="s">
        <v>62</v>
      </c>
      <c r="I2" t="s">
        <v>151</v>
      </c>
      <c r="L2">
        <f>((20-K2)*-0.000175+J2)-0.0008</f>
        <v>-4.3E-3</v>
      </c>
      <c r="M2" s="37">
        <f>L2*10.9276-13.593</f>
        <v>-13.63998868</v>
      </c>
    </row>
    <row r="3" spans="1:13">
      <c r="A3">
        <v>2</v>
      </c>
      <c r="B3" t="s">
        <v>60</v>
      </c>
      <c r="C3" s="39">
        <v>1.4067000000000001</v>
      </c>
      <c r="D3" s="38">
        <v>21.7</v>
      </c>
      <c r="E3">
        <f t="shared" si="0"/>
        <v>1.4061975000000002</v>
      </c>
      <c r="F3" s="37">
        <f t="shared" si="1"/>
        <v>1.7733638010000021</v>
      </c>
      <c r="G3" t="s">
        <v>63</v>
      </c>
      <c r="I3" t="s">
        <v>152</v>
      </c>
      <c r="L3">
        <f>((20-K3)*-0.000175+J3)-0.0008</f>
        <v>-4.3E-3</v>
      </c>
      <c r="M3" s="37">
        <f>L3*10.9276-13.593</f>
        <v>-13.63998868</v>
      </c>
    </row>
    <row r="4" spans="1:13">
      <c r="A4">
        <v>3</v>
      </c>
      <c r="B4" t="s">
        <v>60</v>
      </c>
      <c r="C4" s="39">
        <v>1.4060999999999999</v>
      </c>
      <c r="D4" s="38">
        <v>21.7</v>
      </c>
      <c r="E4">
        <f t="shared" si="0"/>
        <v>1.4055975000000001</v>
      </c>
      <c r="F4" s="37">
        <f t="shared" si="1"/>
        <v>1.7668072410000004</v>
      </c>
      <c r="G4" t="s">
        <v>64</v>
      </c>
      <c r="I4" t="s">
        <v>153</v>
      </c>
    </row>
    <row r="5" spans="1:13">
      <c r="A5">
        <v>4</v>
      </c>
      <c r="B5" t="s">
        <v>60</v>
      </c>
      <c r="C5" s="39">
        <v>1.4055</v>
      </c>
      <c r="D5" s="38">
        <v>21.7</v>
      </c>
      <c r="E5">
        <f t="shared" si="0"/>
        <v>1.4049975000000001</v>
      </c>
      <c r="F5" s="37">
        <f t="shared" si="1"/>
        <v>1.7602506810000005</v>
      </c>
      <c r="G5" t="s">
        <v>65</v>
      </c>
      <c r="I5" t="s">
        <v>154</v>
      </c>
    </row>
    <row r="6" spans="1:13">
      <c r="A6">
        <v>5</v>
      </c>
      <c r="B6" t="s">
        <v>60</v>
      </c>
      <c r="C6" s="39">
        <v>1.4049</v>
      </c>
      <c r="D6" s="38">
        <v>21.7</v>
      </c>
      <c r="E6">
        <f t="shared" si="0"/>
        <v>1.4043975000000002</v>
      </c>
      <c r="F6" s="37">
        <f t="shared" si="1"/>
        <v>1.7536941210000023</v>
      </c>
      <c r="G6" t="s">
        <v>66</v>
      </c>
    </row>
    <row r="7" spans="1:13">
      <c r="A7">
        <v>6</v>
      </c>
      <c r="B7" t="s">
        <v>60</v>
      </c>
      <c r="C7" s="39">
        <v>1.4043000000000001</v>
      </c>
      <c r="D7" s="38">
        <v>21.7</v>
      </c>
      <c r="E7">
        <f t="shared" si="0"/>
        <v>1.4037975000000003</v>
      </c>
      <c r="F7" s="37">
        <f t="shared" si="1"/>
        <v>1.7471375610000024</v>
      </c>
      <c r="G7" t="s">
        <v>67</v>
      </c>
    </row>
    <row r="8" spans="1:13">
      <c r="A8">
        <v>7</v>
      </c>
      <c r="B8" t="s">
        <v>60</v>
      </c>
      <c r="C8" s="39">
        <v>1.4037999999999999</v>
      </c>
      <c r="D8" s="38">
        <v>21.7</v>
      </c>
      <c r="E8">
        <f t="shared" si="0"/>
        <v>1.4032975000000001</v>
      </c>
      <c r="F8" s="37">
        <f t="shared" si="1"/>
        <v>1.7416737610000013</v>
      </c>
      <c r="G8" t="s">
        <v>68</v>
      </c>
    </row>
    <row r="9" spans="1:13">
      <c r="A9">
        <v>8</v>
      </c>
      <c r="B9" t="s">
        <v>60</v>
      </c>
      <c r="C9" s="39">
        <v>1.4032</v>
      </c>
      <c r="D9" s="38">
        <v>21.7</v>
      </c>
      <c r="E9">
        <f t="shared" si="0"/>
        <v>1.4026975000000002</v>
      </c>
      <c r="F9" s="37">
        <f t="shared" si="1"/>
        <v>1.7351172010000013</v>
      </c>
      <c r="G9" t="s">
        <v>69</v>
      </c>
    </row>
    <row r="10" spans="1:13">
      <c r="A10" s="43">
        <v>9</v>
      </c>
      <c r="B10" s="43" t="s">
        <v>60</v>
      </c>
      <c r="C10" s="44">
        <v>1.4027000000000001</v>
      </c>
      <c r="D10" s="43">
        <v>21.7</v>
      </c>
      <c r="E10" s="43">
        <f t="shared" si="0"/>
        <v>1.4021975000000002</v>
      </c>
      <c r="F10" s="44">
        <f t="shared" si="1"/>
        <v>1.729653401000002</v>
      </c>
      <c r="G10" s="43" t="s">
        <v>70</v>
      </c>
    </row>
    <row r="11" spans="1:13">
      <c r="A11" s="43">
        <v>10</v>
      </c>
      <c r="B11" s="43" t="s">
        <v>60</v>
      </c>
      <c r="C11" s="44">
        <v>1.4021999999999999</v>
      </c>
      <c r="D11" s="43">
        <v>21.7</v>
      </c>
      <c r="E11" s="43">
        <f t="shared" si="0"/>
        <v>1.4016975</v>
      </c>
      <c r="F11" s="44">
        <f t="shared" si="1"/>
        <v>1.7241896010000008</v>
      </c>
      <c r="G11" s="43" t="s">
        <v>71</v>
      </c>
    </row>
    <row r="12" spans="1:13">
      <c r="A12" s="43">
        <v>11</v>
      </c>
      <c r="B12" s="43" t="s">
        <v>60</v>
      </c>
      <c r="C12" s="44">
        <v>1.4016</v>
      </c>
      <c r="D12" s="43">
        <v>21.7</v>
      </c>
      <c r="E12" s="43">
        <f t="shared" si="0"/>
        <v>1.4010975000000001</v>
      </c>
      <c r="F12" s="44">
        <f t="shared" si="1"/>
        <v>1.7176330410000009</v>
      </c>
      <c r="G12" s="43" t="s">
        <v>72</v>
      </c>
    </row>
    <row r="13" spans="1:13">
      <c r="A13" s="43">
        <v>12</v>
      </c>
      <c r="B13" s="43" t="s">
        <v>60</v>
      </c>
      <c r="C13" s="44">
        <v>1.401</v>
      </c>
      <c r="D13" s="43">
        <v>21.7</v>
      </c>
      <c r="E13" s="43">
        <f t="shared" si="0"/>
        <v>1.4004975000000002</v>
      </c>
      <c r="F13" s="44">
        <f t="shared" si="1"/>
        <v>1.7110764810000028</v>
      </c>
      <c r="G13" s="43" t="s">
        <v>73</v>
      </c>
    </row>
    <row r="14" spans="1:13">
      <c r="A14" s="43">
        <v>13</v>
      </c>
      <c r="B14" s="43" t="s">
        <v>60</v>
      </c>
      <c r="C14" s="44">
        <v>1.4009</v>
      </c>
      <c r="D14" s="43">
        <v>21.7</v>
      </c>
      <c r="E14" s="43">
        <f t="shared" si="0"/>
        <v>1.4003975000000002</v>
      </c>
      <c r="F14" s="44">
        <f t="shared" si="1"/>
        <v>1.7099837210000022</v>
      </c>
      <c r="G14" s="43" t="s">
        <v>74</v>
      </c>
    </row>
    <row r="15" spans="1:13">
      <c r="A15" s="43">
        <v>14</v>
      </c>
      <c r="B15" s="43" t="s">
        <v>60</v>
      </c>
      <c r="C15" s="44">
        <v>1.4</v>
      </c>
      <c r="D15" s="43">
        <v>21.7</v>
      </c>
      <c r="E15" s="43">
        <f t="shared" si="0"/>
        <v>1.3994975000000001</v>
      </c>
      <c r="F15" s="44">
        <f t="shared" si="1"/>
        <v>1.7001488810000005</v>
      </c>
      <c r="G15" s="43" t="s">
        <v>75</v>
      </c>
    </row>
    <row r="16" spans="1:13">
      <c r="A16" s="43">
        <v>15</v>
      </c>
      <c r="B16" s="43" t="s">
        <v>60</v>
      </c>
      <c r="C16" s="44">
        <v>1.3994</v>
      </c>
      <c r="D16" s="43">
        <v>21.7</v>
      </c>
      <c r="E16" s="43">
        <f t="shared" si="0"/>
        <v>1.3988975000000001</v>
      </c>
      <c r="F16" s="44">
        <f t="shared" si="1"/>
        <v>1.6935923210000006</v>
      </c>
      <c r="G16" s="43" t="s">
        <v>76</v>
      </c>
    </row>
    <row r="17" spans="1:7">
      <c r="A17" s="43">
        <v>16</v>
      </c>
      <c r="B17" s="43" t="s">
        <v>60</v>
      </c>
      <c r="C17" s="44">
        <v>1.3989</v>
      </c>
      <c r="D17" s="43">
        <v>21.7</v>
      </c>
      <c r="E17" s="43">
        <f t="shared" si="0"/>
        <v>1.3983975000000002</v>
      </c>
      <c r="F17" s="44">
        <f t="shared" si="1"/>
        <v>1.6881285210000012</v>
      </c>
      <c r="G17" s="43" t="s">
        <v>77</v>
      </c>
    </row>
    <row r="18" spans="1:7">
      <c r="A18">
        <v>17</v>
      </c>
      <c r="B18" t="s">
        <v>60</v>
      </c>
      <c r="C18" s="39">
        <v>1.3983000000000001</v>
      </c>
      <c r="D18" s="38">
        <v>21.8</v>
      </c>
      <c r="E18">
        <f t="shared" si="0"/>
        <v>1.3978150000000003</v>
      </c>
      <c r="F18" s="37">
        <f t="shared" si="1"/>
        <v>1.681763194000002</v>
      </c>
      <c r="G18" t="s">
        <v>78</v>
      </c>
    </row>
    <row r="19" spans="1:7">
      <c r="A19">
        <v>18</v>
      </c>
      <c r="B19" t="s">
        <v>60</v>
      </c>
      <c r="C19" s="39">
        <v>1.3977999999999999</v>
      </c>
      <c r="D19" s="38">
        <v>21.8</v>
      </c>
      <c r="E19">
        <f t="shared" si="0"/>
        <v>1.3973150000000001</v>
      </c>
      <c r="F19" s="37">
        <f t="shared" si="1"/>
        <v>1.6762993940000008</v>
      </c>
      <c r="G19" t="s">
        <v>79</v>
      </c>
    </row>
    <row r="20" spans="1:7">
      <c r="A20">
        <v>19</v>
      </c>
      <c r="B20" t="s">
        <v>60</v>
      </c>
      <c r="C20" s="39">
        <v>1.3959999999999999</v>
      </c>
      <c r="D20" s="38">
        <v>21.8</v>
      </c>
      <c r="E20">
        <f t="shared" si="0"/>
        <v>1.3955150000000001</v>
      </c>
      <c r="F20" s="37">
        <f t="shared" si="1"/>
        <v>1.656629714000001</v>
      </c>
      <c r="G20" t="s">
        <v>80</v>
      </c>
    </row>
    <row r="21" spans="1:7">
      <c r="A21">
        <v>20</v>
      </c>
      <c r="B21" t="s">
        <v>60</v>
      </c>
      <c r="C21" s="39">
        <v>1.3889</v>
      </c>
      <c r="D21" s="38">
        <v>21.8</v>
      </c>
      <c r="E21">
        <f t="shared" si="0"/>
        <v>1.3884150000000002</v>
      </c>
      <c r="F21" s="37">
        <f t="shared" si="1"/>
        <v>1.5790437540000024</v>
      </c>
      <c r="G21" t="s">
        <v>81</v>
      </c>
    </row>
    <row r="22" spans="1:7">
      <c r="A22">
        <v>21</v>
      </c>
      <c r="B22" t="s">
        <v>60</v>
      </c>
      <c r="C22" s="39">
        <v>1.3724000000000001</v>
      </c>
      <c r="D22" s="38">
        <v>21.8</v>
      </c>
      <c r="E22">
        <f t="shared" si="0"/>
        <v>1.3719150000000002</v>
      </c>
      <c r="F22" s="37">
        <f t="shared" si="1"/>
        <v>1.3987383540000025</v>
      </c>
      <c r="G22" t="s">
        <v>82</v>
      </c>
    </row>
    <row r="23" spans="1:7">
      <c r="A23">
        <v>22</v>
      </c>
      <c r="B23" t="s">
        <v>60</v>
      </c>
      <c r="C23" s="39">
        <v>1.353</v>
      </c>
      <c r="D23" s="38">
        <v>21.8</v>
      </c>
      <c r="E23">
        <f t="shared" si="0"/>
        <v>1.3525150000000001</v>
      </c>
      <c r="F23" s="37">
        <f t="shared" si="1"/>
        <v>1.1867429140000016</v>
      </c>
      <c r="G23" t="s">
        <v>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1.4004000000000001</v>
      </c>
      <c r="D2" s="58">
        <v>21.8</v>
      </c>
      <c r="E2" s="58">
        <f t="shared" ref="E2:E23" si="0">((20-D2)*-0.000175+C2)-0.0008</f>
        <v>1.3999150000000002</v>
      </c>
      <c r="F2" s="59">
        <f t="shared" ref="F2:F23" si="1">E2*10.9276-13.593</f>
        <v>1.7047111540000035</v>
      </c>
      <c r="G2" s="58" t="s">
        <v>84</v>
      </c>
      <c r="I2" t="s">
        <v>151</v>
      </c>
      <c r="L2">
        <f>((20-K2)*-0.000175+J2)-0.0008</f>
        <v>-4.3E-3</v>
      </c>
      <c r="M2" s="37">
        <f>L2*10.9276-13.593</f>
        <v>-13.63998868</v>
      </c>
    </row>
    <row r="3" spans="1:13">
      <c r="A3" s="58">
        <v>2</v>
      </c>
      <c r="B3" s="58" t="s">
        <v>60</v>
      </c>
      <c r="C3" s="59">
        <v>1.4066000000000001</v>
      </c>
      <c r="D3" s="58">
        <v>21.8</v>
      </c>
      <c r="E3" s="58">
        <f t="shared" si="0"/>
        <v>1.4061150000000002</v>
      </c>
      <c r="F3" s="59">
        <f t="shared" si="1"/>
        <v>1.7724622740000022</v>
      </c>
      <c r="G3" s="58" t="s">
        <v>85</v>
      </c>
      <c r="I3" t="s">
        <v>152</v>
      </c>
      <c r="L3">
        <f>((20-K3)*-0.000175+J3)-0.0008</f>
        <v>-4.3E-3</v>
      </c>
      <c r="M3" s="37">
        <f>L3*10.9276-13.593</f>
        <v>-13.63998868</v>
      </c>
    </row>
    <row r="4" spans="1:13">
      <c r="A4" s="60">
        <v>3</v>
      </c>
      <c r="B4" s="60" t="s">
        <v>60</v>
      </c>
      <c r="C4" s="61">
        <v>1.4060999999999999</v>
      </c>
      <c r="D4" s="60">
        <v>21.8</v>
      </c>
      <c r="E4" s="60">
        <f t="shared" si="0"/>
        <v>1.4056150000000001</v>
      </c>
      <c r="F4" s="61">
        <f t="shared" si="1"/>
        <v>1.7669984740000011</v>
      </c>
      <c r="G4" s="60" t="s">
        <v>86</v>
      </c>
      <c r="I4" t="s">
        <v>153</v>
      </c>
    </row>
    <row r="5" spans="1:13">
      <c r="A5" s="60">
        <v>4</v>
      </c>
      <c r="B5" s="60" t="s">
        <v>60</v>
      </c>
      <c r="C5" s="61">
        <v>1.4055</v>
      </c>
      <c r="D5" s="60">
        <v>21.8</v>
      </c>
      <c r="E5" s="60">
        <f t="shared" si="0"/>
        <v>1.4050150000000001</v>
      </c>
      <c r="F5" s="61">
        <f t="shared" si="1"/>
        <v>1.7604419140000012</v>
      </c>
      <c r="G5" s="60" t="s">
        <v>87</v>
      </c>
      <c r="I5" t="s">
        <v>154</v>
      </c>
    </row>
    <row r="6" spans="1:13">
      <c r="A6" s="60">
        <v>5</v>
      </c>
      <c r="B6" s="60" t="s">
        <v>60</v>
      </c>
      <c r="C6" s="61">
        <v>1.4048</v>
      </c>
      <c r="D6" s="60">
        <v>21.8</v>
      </c>
      <c r="E6" s="60">
        <f t="shared" si="0"/>
        <v>1.4043150000000002</v>
      </c>
      <c r="F6" s="61">
        <f t="shared" si="1"/>
        <v>1.7527925940000024</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1.4036999999999999</v>
      </c>
      <c r="D8" s="60">
        <v>21.8</v>
      </c>
      <c r="E8" s="60">
        <f t="shared" si="0"/>
        <v>1.4032150000000001</v>
      </c>
      <c r="F8" s="61">
        <f t="shared" si="1"/>
        <v>1.7407722340000014</v>
      </c>
      <c r="G8" s="60" t="s">
        <v>90</v>
      </c>
    </row>
    <row r="9" spans="1:13">
      <c r="A9" s="60">
        <v>8</v>
      </c>
      <c r="B9" s="60" t="s">
        <v>60</v>
      </c>
      <c r="C9" s="61">
        <v>1.4032</v>
      </c>
      <c r="D9" s="60">
        <v>21.8</v>
      </c>
      <c r="E9" s="60">
        <f t="shared" si="0"/>
        <v>1.4027150000000002</v>
      </c>
      <c r="F9" s="61">
        <f t="shared" si="1"/>
        <v>1.735308434000002</v>
      </c>
      <c r="G9" s="60" t="s">
        <v>91</v>
      </c>
    </row>
    <row r="10" spans="1:13">
      <c r="A10" s="60">
        <v>9</v>
      </c>
      <c r="B10" s="60" t="s">
        <v>60</v>
      </c>
      <c r="C10" s="61">
        <v>1.4027000000000001</v>
      </c>
      <c r="D10" s="60">
        <v>21.9</v>
      </c>
      <c r="E10" s="60">
        <f t="shared" si="0"/>
        <v>1.4022325000000002</v>
      </c>
      <c r="F10" s="61">
        <f t="shared" si="1"/>
        <v>1.7300358670000016</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1.4017999999999999</v>
      </c>
      <c r="D12" s="58">
        <v>21.9</v>
      </c>
      <c r="E12" s="58">
        <f t="shared" si="0"/>
        <v>1.4013325000000001</v>
      </c>
      <c r="F12" s="59">
        <f t="shared" si="1"/>
        <v>1.7202010270000017</v>
      </c>
      <c r="G12" s="58" t="s">
        <v>94</v>
      </c>
    </row>
    <row r="13" spans="1:13">
      <c r="A13" s="58">
        <v>12</v>
      </c>
      <c r="B13" s="58" t="s">
        <v>60</v>
      </c>
      <c r="C13" s="59">
        <v>1.4012</v>
      </c>
      <c r="D13" s="58">
        <v>21.9</v>
      </c>
      <c r="E13" s="58">
        <f t="shared" si="0"/>
        <v>1.4007325000000002</v>
      </c>
      <c r="F13" s="59">
        <f t="shared" si="1"/>
        <v>1.7136444670000017</v>
      </c>
      <c r="G13" s="58" t="s">
        <v>95</v>
      </c>
    </row>
    <row r="14" spans="1:13">
      <c r="A14" s="58">
        <v>13</v>
      </c>
      <c r="B14" s="58" t="s">
        <v>60</v>
      </c>
      <c r="C14" s="59">
        <v>1.4006000000000001</v>
      </c>
      <c r="D14" s="58">
        <v>21.9</v>
      </c>
      <c r="E14" s="58">
        <f t="shared" si="0"/>
        <v>1.4001325000000002</v>
      </c>
      <c r="F14" s="59">
        <f t="shared" si="1"/>
        <v>1.7070879070000018</v>
      </c>
      <c r="G14" s="58" t="s">
        <v>96</v>
      </c>
    </row>
    <row r="15" spans="1:13">
      <c r="A15" s="58">
        <v>14</v>
      </c>
      <c r="B15" s="58" t="s">
        <v>60</v>
      </c>
      <c r="C15" s="59">
        <v>1.4000999999999999</v>
      </c>
      <c r="D15" s="58">
        <v>21.9</v>
      </c>
      <c r="E15" s="58">
        <f t="shared" si="0"/>
        <v>1.3996325000000001</v>
      </c>
      <c r="F15" s="59">
        <f t="shared" si="1"/>
        <v>1.7016241070000007</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1.3977999999999999</v>
      </c>
      <c r="D19" s="58">
        <v>21.9</v>
      </c>
      <c r="E19" s="58">
        <f t="shared" si="0"/>
        <v>1.3973325000000001</v>
      </c>
      <c r="F19" s="59">
        <f t="shared" si="1"/>
        <v>1.6764906270000015</v>
      </c>
      <c r="G19" s="58" t="s">
        <v>101</v>
      </c>
    </row>
    <row r="20" spans="1:7">
      <c r="A20" s="60">
        <v>19</v>
      </c>
      <c r="B20" s="60" t="s">
        <v>60</v>
      </c>
      <c r="C20" s="61">
        <v>1.3962000000000001</v>
      </c>
      <c r="D20" s="60">
        <v>21.9</v>
      </c>
      <c r="E20" s="60">
        <f t="shared" si="0"/>
        <v>1.3957325000000003</v>
      </c>
      <c r="F20" s="61">
        <f t="shared" si="1"/>
        <v>1.6590064670000029</v>
      </c>
      <c r="G20" s="60" t="s">
        <v>102</v>
      </c>
    </row>
    <row r="21" spans="1:7">
      <c r="A21" s="60">
        <v>20</v>
      </c>
      <c r="B21" s="60" t="s">
        <v>60</v>
      </c>
      <c r="C21" s="61">
        <v>1.3889</v>
      </c>
      <c r="D21" s="60">
        <v>21.9</v>
      </c>
      <c r="E21" s="60">
        <f t="shared" si="0"/>
        <v>1.3884325000000002</v>
      </c>
      <c r="F21" s="61">
        <f t="shared" si="1"/>
        <v>1.5792349870000013</v>
      </c>
      <c r="G21" s="60" t="s">
        <v>103</v>
      </c>
    </row>
    <row r="22" spans="1:7">
      <c r="A22" s="60">
        <v>21</v>
      </c>
      <c r="B22" s="60" t="s">
        <v>60</v>
      </c>
      <c r="C22" s="61">
        <v>1.3729</v>
      </c>
      <c r="D22" s="60">
        <v>21.9</v>
      </c>
      <c r="E22" s="60">
        <f t="shared" si="0"/>
        <v>1.3724325000000002</v>
      </c>
      <c r="F22" s="61">
        <f t="shared" si="1"/>
        <v>1.4043933870000025</v>
      </c>
      <c r="G22" s="60" t="s">
        <v>104</v>
      </c>
    </row>
    <row r="23" spans="1:7">
      <c r="A23" s="60">
        <v>22</v>
      </c>
      <c r="B23" s="60" t="s">
        <v>60</v>
      </c>
      <c r="C23" s="61">
        <v>1.3539000000000001</v>
      </c>
      <c r="D23" s="60">
        <v>21.9</v>
      </c>
      <c r="E23" s="60">
        <f t="shared" si="0"/>
        <v>1.3534325000000003</v>
      </c>
      <c r="F23" s="61">
        <f t="shared" si="1"/>
        <v>1.1967689870000022</v>
      </c>
      <c r="G23" s="60" t="s">
        <v>105</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1.3996</v>
      </c>
      <c r="D2" s="60">
        <v>21.9</v>
      </c>
      <c r="E2" s="60">
        <f t="shared" ref="E2:E23" si="0">((20-D2)*-0.000175+C2)-0.0008</f>
        <v>1.3991325000000001</v>
      </c>
      <c r="F2" s="61">
        <f t="shared" ref="F2:F23" si="1">E2*10.9276-13.593</f>
        <v>1.6961603070000013</v>
      </c>
      <c r="G2" s="60" t="s">
        <v>106</v>
      </c>
      <c r="I2" t="s">
        <v>151</v>
      </c>
      <c r="L2">
        <f>((20-K2)*-0.000175+J2)-0.0008</f>
        <v>-4.3E-3</v>
      </c>
      <c r="M2" s="37">
        <f>L2*10.9276-13.593</f>
        <v>-13.63998868</v>
      </c>
    </row>
    <row r="3" spans="1:13">
      <c r="A3" s="60">
        <v>2</v>
      </c>
      <c r="B3" s="60" t="s">
        <v>60</v>
      </c>
      <c r="C3" s="61">
        <v>1.4065000000000001</v>
      </c>
      <c r="D3" s="60">
        <v>21.9</v>
      </c>
      <c r="E3" s="60">
        <f t="shared" si="0"/>
        <v>1.4060325000000002</v>
      </c>
      <c r="F3" s="61">
        <f t="shared" si="1"/>
        <v>1.7715607470000023</v>
      </c>
      <c r="G3" s="60" t="s">
        <v>107</v>
      </c>
      <c r="I3" t="s">
        <v>152</v>
      </c>
      <c r="L3">
        <f>((20-K3)*-0.000175+J3)-0.0008</f>
        <v>-4.3E-3</v>
      </c>
      <c r="M3" s="37">
        <f>L3*10.9276-13.593</f>
        <v>-13.63998868</v>
      </c>
    </row>
    <row r="4" spans="1:13">
      <c r="A4" s="60">
        <v>3</v>
      </c>
      <c r="B4" s="60" t="s">
        <v>60</v>
      </c>
      <c r="C4" s="61">
        <v>1.4061999999999999</v>
      </c>
      <c r="D4" s="60">
        <v>22</v>
      </c>
      <c r="E4" s="60">
        <f t="shared" si="0"/>
        <v>1.4057500000000001</v>
      </c>
      <c r="F4" s="61">
        <f t="shared" si="1"/>
        <v>1.7684737000000013</v>
      </c>
      <c r="G4" s="60" t="s">
        <v>108</v>
      </c>
      <c r="I4" t="s">
        <v>153</v>
      </c>
    </row>
    <row r="5" spans="1:13">
      <c r="A5" s="60">
        <v>4</v>
      </c>
      <c r="B5" s="60" t="s">
        <v>60</v>
      </c>
      <c r="C5" s="61">
        <v>1.4055</v>
      </c>
      <c r="D5" s="60">
        <v>22</v>
      </c>
      <c r="E5" s="60">
        <f t="shared" si="0"/>
        <v>1.4050500000000001</v>
      </c>
      <c r="F5" s="61">
        <f t="shared" si="1"/>
        <v>1.7608243800000007</v>
      </c>
      <c r="G5" s="60" t="s">
        <v>109</v>
      </c>
      <c r="I5" t="s">
        <v>154</v>
      </c>
    </row>
    <row r="6" spans="1:13">
      <c r="A6" s="58">
        <v>5</v>
      </c>
      <c r="B6" s="58" t="s">
        <v>60</v>
      </c>
      <c r="C6" s="59">
        <v>1.4049</v>
      </c>
      <c r="D6" s="58">
        <v>22</v>
      </c>
      <c r="E6" s="58">
        <f t="shared" si="0"/>
        <v>1.4044500000000002</v>
      </c>
      <c r="F6" s="59">
        <f t="shared" si="1"/>
        <v>1.7542678200000026</v>
      </c>
      <c r="G6" s="58" t="s">
        <v>110</v>
      </c>
    </row>
    <row r="7" spans="1:13">
      <c r="A7" s="58">
        <v>6</v>
      </c>
      <c r="B7" s="58" t="s">
        <v>60</v>
      </c>
      <c r="C7" s="59">
        <v>1.4041999999999999</v>
      </c>
      <c r="D7" s="58">
        <v>22</v>
      </c>
      <c r="E7" s="58">
        <f t="shared" si="0"/>
        <v>1.4037500000000001</v>
      </c>
      <c r="F7" s="59">
        <f t="shared" si="1"/>
        <v>1.7466185000000003</v>
      </c>
      <c r="G7" s="58" t="s">
        <v>111</v>
      </c>
    </row>
    <row r="8" spans="1:13">
      <c r="A8" s="58">
        <v>7</v>
      </c>
      <c r="B8" s="58" t="s">
        <v>60</v>
      </c>
      <c r="C8" s="59">
        <v>1.4036999999999999</v>
      </c>
      <c r="D8" s="58">
        <v>22</v>
      </c>
      <c r="E8" s="58">
        <f t="shared" si="0"/>
        <v>1.4032500000000001</v>
      </c>
      <c r="F8" s="59">
        <f t="shared" si="1"/>
        <v>1.7411547000000009</v>
      </c>
      <c r="G8" s="58" t="s">
        <v>112</v>
      </c>
    </row>
    <row r="9" spans="1:13">
      <c r="A9" s="58">
        <v>8</v>
      </c>
      <c r="B9" s="58" t="s">
        <v>60</v>
      </c>
      <c r="C9" s="59">
        <v>1.4032</v>
      </c>
      <c r="D9" s="58">
        <v>22</v>
      </c>
      <c r="E9" s="58">
        <f t="shared" si="0"/>
        <v>1.4027500000000002</v>
      </c>
      <c r="F9" s="59">
        <f t="shared" si="1"/>
        <v>1.7356909000000016</v>
      </c>
      <c r="G9" s="58" t="s">
        <v>113</v>
      </c>
    </row>
    <row r="10" spans="1:13">
      <c r="A10" s="58">
        <v>9</v>
      </c>
      <c r="B10" s="58" t="s">
        <v>60</v>
      </c>
      <c r="C10" s="59">
        <v>1.4027000000000001</v>
      </c>
      <c r="D10" s="58">
        <v>22</v>
      </c>
      <c r="E10" s="58">
        <f t="shared" si="0"/>
        <v>1.4022500000000002</v>
      </c>
      <c r="F10" s="59">
        <f t="shared" si="1"/>
        <v>1.7302271000000022</v>
      </c>
      <c r="G10" s="58" t="s">
        <v>114</v>
      </c>
    </row>
    <row r="11" spans="1:13">
      <c r="A11" s="58">
        <v>10</v>
      </c>
      <c r="B11" s="58" t="s">
        <v>60</v>
      </c>
      <c r="C11" s="59">
        <v>1.4020999999999999</v>
      </c>
      <c r="D11" s="58">
        <v>22</v>
      </c>
      <c r="E11" s="58">
        <f t="shared" si="0"/>
        <v>1.4016500000000001</v>
      </c>
      <c r="F11" s="59">
        <f t="shared" si="1"/>
        <v>1.7236705400000005</v>
      </c>
      <c r="G11" s="58" t="s">
        <v>115</v>
      </c>
    </row>
    <row r="12" spans="1:13">
      <c r="A12" s="58">
        <v>11</v>
      </c>
      <c r="B12" s="58" t="s">
        <v>60</v>
      </c>
      <c r="C12" s="59">
        <v>1.4016</v>
      </c>
      <c r="D12" s="58">
        <v>22</v>
      </c>
      <c r="E12" s="58">
        <f t="shared" si="0"/>
        <v>1.4011500000000001</v>
      </c>
      <c r="F12" s="59">
        <f t="shared" si="1"/>
        <v>1.7182067400000012</v>
      </c>
      <c r="G12" s="58" t="s">
        <v>116</v>
      </c>
    </row>
    <row r="13" spans="1:13">
      <c r="A13" s="58">
        <v>12</v>
      </c>
      <c r="B13" s="58" t="s">
        <v>60</v>
      </c>
      <c r="C13" s="59">
        <v>1.4011</v>
      </c>
      <c r="D13" s="58">
        <v>22</v>
      </c>
      <c r="E13" s="58">
        <f t="shared" si="0"/>
        <v>1.4006500000000002</v>
      </c>
      <c r="F13" s="59">
        <f t="shared" si="1"/>
        <v>1.7127429400000018</v>
      </c>
      <c r="G13" s="58" t="s">
        <v>117</v>
      </c>
    </row>
    <row r="14" spans="1:13">
      <c r="A14" s="60">
        <v>13</v>
      </c>
      <c r="B14" s="60" t="s">
        <v>60</v>
      </c>
      <c r="C14" s="61">
        <v>1.4006000000000001</v>
      </c>
      <c r="D14" s="60">
        <v>22</v>
      </c>
      <c r="E14" s="60">
        <f t="shared" si="0"/>
        <v>1.4001500000000002</v>
      </c>
      <c r="F14" s="61">
        <f t="shared" si="1"/>
        <v>1.7072791400000025</v>
      </c>
      <c r="G14" s="60" t="s">
        <v>118</v>
      </c>
    </row>
    <row r="15" spans="1:13">
      <c r="A15" s="60">
        <v>14</v>
      </c>
      <c r="B15" s="60" t="s">
        <v>60</v>
      </c>
      <c r="C15" s="61">
        <v>1.4</v>
      </c>
      <c r="D15" s="60">
        <v>22</v>
      </c>
      <c r="E15" s="60">
        <f t="shared" si="0"/>
        <v>1.3995500000000001</v>
      </c>
      <c r="F15" s="61">
        <f t="shared" si="1"/>
        <v>1.7007225800000008</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1.3992</v>
      </c>
      <c r="D17" s="60">
        <v>22.1</v>
      </c>
      <c r="E17" s="60">
        <f t="shared" si="0"/>
        <v>1.3987675000000002</v>
      </c>
      <c r="F17" s="61">
        <f t="shared" si="1"/>
        <v>1.6921717330000021</v>
      </c>
      <c r="G17" s="60" t="s">
        <v>121</v>
      </c>
    </row>
    <row r="18" spans="1:7">
      <c r="A18" s="60">
        <v>17</v>
      </c>
      <c r="B18" s="60" t="s">
        <v>60</v>
      </c>
      <c r="C18" s="61">
        <v>1.3985000000000001</v>
      </c>
      <c r="D18" s="60">
        <v>22.1</v>
      </c>
      <c r="E18" s="60">
        <f t="shared" si="0"/>
        <v>1.3980675000000002</v>
      </c>
      <c r="F18" s="61">
        <f t="shared" si="1"/>
        <v>1.6845224130000034</v>
      </c>
      <c r="G18" s="60" t="s">
        <v>122</v>
      </c>
    </row>
    <row r="19" spans="1:7">
      <c r="A19" s="60">
        <v>18</v>
      </c>
      <c r="B19" s="60" t="s">
        <v>60</v>
      </c>
      <c r="C19" s="61">
        <v>1.3976999999999999</v>
      </c>
      <c r="D19" s="60">
        <v>22.1</v>
      </c>
      <c r="E19" s="60">
        <f t="shared" si="0"/>
        <v>1.3972675000000001</v>
      </c>
      <c r="F19" s="61">
        <f t="shared" si="1"/>
        <v>1.6757803330000005</v>
      </c>
      <c r="G19" s="60" t="s">
        <v>123</v>
      </c>
    </row>
    <row r="20" spans="1:7">
      <c r="A20" s="60">
        <v>19</v>
      </c>
      <c r="B20" s="60" t="s">
        <v>60</v>
      </c>
      <c r="C20" s="61">
        <v>1.3953</v>
      </c>
      <c r="D20" s="60">
        <v>22.1</v>
      </c>
      <c r="E20" s="60">
        <f t="shared" si="0"/>
        <v>1.3948675000000001</v>
      </c>
      <c r="F20" s="61">
        <f t="shared" si="1"/>
        <v>1.6495540930000008</v>
      </c>
      <c r="G20" s="60" t="s">
        <v>124</v>
      </c>
    </row>
    <row r="21" spans="1:7">
      <c r="A21" s="60">
        <v>20</v>
      </c>
      <c r="B21" s="60" t="s">
        <v>60</v>
      </c>
      <c r="C21" s="61">
        <v>1.3873</v>
      </c>
      <c r="D21" s="60">
        <v>22.1</v>
      </c>
      <c r="E21" s="60">
        <f t="shared" si="0"/>
        <v>1.3868675000000001</v>
      </c>
      <c r="F21" s="61">
        <f t="shared" si="1"/>
        <v>1.5621332930000023</v>
      </c>
      <c r="G21" s="60" t="s">
        <v>125</v>
      </c>
    </row>
    <row r="22" spans="1:7">
      <c r="A22" s="58">
        <v>21</v>
      </c>
      <c r="B22" s="58" t="s">
        <v>60</v>
      </c>
      <c r="C22" s="59">
        <v>1.3722000000000001</v>
      </c>
      <c r="D22" s="58">
        <v>22.1</v>
      </c>
      <c r="E22" s="58">
        <f t="shared" si="0"/>
        <v>1.3717675000000003</v>
      </c>
      <c r="F22" s="59">
        <f t="shared" si="1"/>
        <v>1.3971265330000033</v>
      </c>
      <c r="G22" s="58" t="s">
        <v>126</v>
      </c>
    </row>
    <row r="23" spans="1:7">
      <c r="A23" s="58">
        <v>22</v>
      </c>
      <c r="B23" s="58" t="s">
        <v>60</v>
      </c>
      <c r="C23" s="59">
        <v>1.357</v>
      </c>
      <c r="D23" s="58">
        <v>22.1</v>
      </c>
      <c r="E23" s="58">
        <f t="shared" si="0"/>
        <v>1.3565675000000001</v>
      </c>
      <c r="F23" s="59">
        <f t="shared" si="1"/>
        <v>1.2310270130000021</v>
      </c>
      <c r="G23" s="58" t="s">
        <v>127</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3" workbookViewId="0">
      <selection activeCell="D17" sqref="D17"/>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v>
      </c>
      <c r="D2" s="58">
        <v>22.1</v>
      </c>
      <c r="E2" s="58">
        <f t="shared" ref="E2:E23" si="0">((20-D2)*-0.000175+C2)-0.0008</f>
        <v>1.4011675000000001</v>
      </c>
      <c r="F2" s="59">
        <f t="shared" ref="F2:F23" si="1">E2*10.9276-13.593</f>
        <v>1.7183979730000019</v>
      </c>
      <c r="G2" s="58" t="s">
        <v>128</v>
      </c>
      <c r="I2" t="s">
        <v>151</v>
      </c>
      <c r="L2">
        <f>((20-K2)*-0.000175+J2)-0.0008</f>
        <v>-4.3E-3</v>
      </c>
      <c r="M2" s="37">
        <f>L2*10.9276-13.593</f>
        <v>-13.63998868</v>
      </c>
    </row>
    <row r="3" spans="1:13">
      <c r="A3" s="58">
        <v>2</v>
      </c>
      <c r="B3" s="58" t="s">
        <v>60</v>
      </c>
      <c r="C3" s="59">
        <v>1.4064000000000001</v>
      </c>
      <c r="D3" s="58">
        <v>22.1</v>
      </c>
      <c r="E3" s="58">
        <f t="shared" si="0"/>
        <v>1.4059675000000003</v>
      </c>
      <c r="F3" s="59">
        <f t="shared" si="1"/>
        <v>1.7708504530000031</v>
      </c>
      <c r="G3" s="58" t="s">
        <v>129</v>
      </c>
      <c r="I3" t="s">
        <v>152</v>
      </c>
      <c r="L3">
        <f>((20-K3)*-0.000175+J3)-0.0008</f>
        <v>-4.3E-3</v>
      </c>
      <c r="M3" s="37">
        <f>L3*10.9276-13.593</f>
        <v>-13.63998868</v>
      </c>
    </row>
    <row r="4" spans="1:13">
      <c r="A4" s="58">
        <v>3</v>
      </c>
      <c r="B4" s="58" t="s">
        <v>60</v>
      </c>
      <c r="C4" s="59">
        <v>1.4059999999999999</v>
      </c>
      <c r="D4" s="58">
        <v>22.1</v>
      </c>
      <c r="E4" s="58">
        <f t="shared" si="0"/>
        <v>1.4055675000000001</v>
      </c>
      <c r="F4" s="59">
        <f t="shared" si="1"/>
        <v>1.7664794130000008</v>
      </c>
      <c r="G4" s="58" t="s">
        <v>130</v>
      </c>
      <c r="I4" t="s">
        <v>153</v>
      </c>
    </row>
    <row r="5" spans="1:13">
      <c r="A5" s="58">
        <v>4</v>
      </c>
      <c r="B5" s="58" t="s">
        <v>60</v>
      </c>
      <c r="C5" s="59">
        <v>1.4055</v>
      </c>
      <c r="D5" s="58">
        <v>22.1</v>
      </c>
      <c r="E5" s="58">
        <f t="shared" si="0"/>
        <v>1.4050675000000001</v>
      </c>
      <c r="F5" s="59">
        <f t="shared" si="1"/>
        <v>1.7610156130000014</v>
      </c>
      <c r="G5" s="58" t="s">
        <v>131</v>
      </c>
      <c r="I5" t="s">
        <v>154</v>
      </c>
    </row>
    <row r="6" spans="1:13">
      <c r="A6" s="58">
        <v>5</v>
      </c>
      <c r="B6" s="58" t="s">
        <v>60</v>
      </c>
      <c r="C6" s="59">
        <v>1.4048</v>
      </c>
      <c r="D6" s="58">
        <v>22.1</v>
      </c>
      <c r="E6" s="58">
        <f t="shared" si="0"/>
        <v>1.4043675000000002</v>
      </c>
      <c r="F6" s="59">
        <f t="shared" si="1"/>
        <v>1.7533662930000027</v>
      </c>
      <c r="G6" s="58" t="s">
        <v>132</v>
      </c>
    </row>
    <row r="7" spans="1:13">
      <c r="A7" s="58">
        <v>6</v>
      </c>
      <c r="B7" s="58" t="s">
        <v>60</v>
      </c>
      <c r="C7" s="59">
        <v>1.4043000000000001</v>
      </c>
      <c r="D7" s="58">
        <v>22.1</v>
      </c>
      <c r="E7" s="58">
        <f t="shared" si="0"/>
        <v>1.4038675000000003</v>
      </c>
      <c r="F7" s="59">
        <f t="shared" si="1"/>
        <v>1.7479024930000033</v>
      </c>
      <c r="G7" s="58" t="s">
        <v>133</v>
      </c>
    </row>
    <row r="8" spans="1:13">
      <c r="A8" s="60">
        <v>7</v>
      </c>
      <c r="B8" s="60" t="s">
        <v>60</v>
      </c>
      <c r="C8" s="61">
        <v>1.4036999999999999</v>
      </c>
      <c r="D8" s="60">
        <v>22.1</v>
      </c>
      <c r="E8" s="60">
        <f t="shared" si="0"/>
        <v>1.4032675000000001</v>
      </c>
      <c r="F8" s="61">
        <f t="shared" si="1"/>
        <v>1.7413459330000016</v>
      </c>
      <c r="G8" s="60" t="s">
        <v>134</v>
      </c>
    </row>
    <row r="9" spans="1:13">
      <c r="A9" s="60">
        <v>8</v>
      </c>
      <c r="B9" s="60" t="s">
        <v>60</v>
      </c>
      <c r="C9" s="61">
        <v>1.4032</v>
      </c>
      <c r="D9" s="60">
        <v>22.1</v>
      </c>
      <c r="E9" s="60">
        <f t="shared" si="0"/>
        <v>1.4027675000000002</v>
      </c>
      <c r="F9" s="61">
        <f t="shared" si="1"/>
        <v>1.7358821330000023</v>
      </c>
      <c r="G9" s="60" t="s">
        <v>135</v>
      </c>
    </row>
    <row r="10" spans="1:13">
      <c r="A10" s="60">
        <v>9</v>
      </c>
      <c r="B10" s="60" t="s">
        <v>60</v>
      </c>
      <c r="C10" s="61">
        <v>1.4026000000000001</v>
      </c>
      <c r="D10" s="60">
        <v>22.1</v>
      </c>
      <c r="E10" s="60">
        <f t="shared" si="0"/>
        <v>1.4021675000000002</v>
      </c>
      <c r="F10" s="61">
        <f t="shared" si="1"/>
        <v>1.7293255730000023</v>
      </c>
      <c r="G10" s="60" t="s">
        <v>136</v>
      </c>
    </row>
    <row r="11" spans="1:13">
      <c r="A11" s="60">
        <v>10</v>
      </c>
      <c r="B11" s="60" t="s">
        <v>60</v>
      </c>
      <c r="C11" s="61">
        <v>1.4020999999999999</v>
      </c>
      <c r="D11" s="60">
        <v>22.1</v>
      </c>
      <c r="E11" s="60">
        <f t="shared" si="0"/>
        <v>1.4016675000000001</v>
      </c>
      <c r="F11" s="61">
        <f t="shared" si="1"/>
        <v>1.7238617730000012</v>
      </c>
      <c r="G11" s="60" t="s">
        <v>155</v>
      </c>
    </row>
    <row r="12" spans="1:13">
      <c r="A12" s="60">
        <v>11</v>
      </c>
      <c r="B12" s="60" t="s">
        <v>60</v>
      </c>
      <c r="C12" s="61">
        <v>1.4016</v>
      </c>
      <c r="D12" s="60">
        <v>22.1</v>
      </c>
      <c r="E12" s="60">
        <f t="shared" si="0"/>
        <v>1.4011675000000001</v>
      </c>
      <c r="F12" s="61">
        <f t="shared" si="1"/>
        <v>1.7183979730000019</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22.2</v>
      </c>
      <c r="E14" s="60">
        <f t="shared" si="0"/>
        <v>1.4000850000000002</v>
      </c>
      <c r="F14" s="61">
        <f t="shared" si="1"/>
        <v>1.7065688460000032</v>
      </c>
      <c r="G14" s="60" t="s">
        <v>158</v>
      </c>
    </row>
    <row r="15" spans="1:13">
      <c r="A15" s="60">
        <v>14</v>
      </c>
      <c r="B15" s="60" t="s">
        <v>60</v>
      </c>
      <c r="C15" s="61">
        <v>1.4</v>
      </c>
      <c r="D15" s="60">
        <v>22.2</v>
      </c>
      <c r="E15" s="60">
        <f t="shared" si="0"/>
        <v>1.3995850000000001</v>
      </c>
      <c r="F15" s="61">
        <f t="shared" si="1"/>
        <v>1.7011050460000003</v>
      </c>
      <c r="G15" s="60" t="s">
        <v>159</v>
      </c>
    </row>
    <row r="16" spans="1:13">
      <c r="A16" s="58">
        <v>15</v>
      </c>
      <c r="B16" s="58" t="s">
        <v>60</v>
      </c>
      <c r="C16" s="59">
        <v>1.3994</v>
      </c>
      <c r="D16" s="58">
        <v>22.3</v>
      </c>
      <c r="E16" s="58">
        <f t="shared" si="0"/>
        <v>1.3990025000000001</v>
      </c>
      <c r="F16" s="59">
        <f t="shared" si="1"/>
        <v>1.6947397190000011</v>
      </c>
      <c r="G16" s="58" t="s">
        <v>175</v>
      </c>
    </row>
    <row r="17" spans="1:7">
      <c r="A17" s="58">
        <v>16</v>
      </c>
      <c r="B17" s="58" t="s">
        <v>60</v>
      </c>
      <c r="C17" s="59">
        <v>1.3989</v>
      </c>
      <c r="D17" s="58">
        <v>22.3</v>
      </c>
      <c r="E17" s="58">
        <f t="shared" si="0"/>
        <v>1.3985025000000002</v>
      </c>
      <c r="F17" s="59">
        <f t="shared" si="1"/>
        <v>1.6892759190000017</v>
      </c>
      <c r="G17" s="58" t="s">
        <v>176</v>
      </c>
    </row>
    <row r="18" spans="1:7">
      <c r="A18" s="58">
        <v>17</v>
      </c>
      <c r="B18" s="58" t="s">
        <v>60</v>
      </c>
      <c r="C18" s="59">
        <v>1.3984000000000001</v>
      </c>
      <c r="D18" s="58">
        <v>22.3</v>
      </c>
      <c r="E18" s="58">
        <f t="shared" si="0"/>
        <v>1.3980025000000003</v>
      </c>
      <c r="F18" s="59">
        <f t="shared" si="1"/>
        <v>1.6838121190000024</v>
      </c>
      <c r="G18" s="58" t="s">
        <v>177</v>
      </c>
    </row>
    <row r="19" spans="1:7">
      <c r="A19" s="58">
        <v>18</v>
      </c>
      <c r="B19" s="58" t="s">
        <v>60</v>
      </c>
      <c r="C19" s="59">
        <v>1.3978999999999999</v>
      </c>
      <c r="D19" s="58">
        <v>22.3</v>
      </c>
      <c r="E19" s="58">
        <f t="shared" si="0"/>
        <v>1.3975025000000001</v>
      </c>
      <c r="F19" s="59">
        <f t="shared" si="1"/>
        <v>1.6783483190000013</v>
      </c>
      <c r="G19" s="58" t="s">
        <v>178</v>
      </c>
    </row>
    <row r="20" spans="1:7">
      <c r="A20" s="58">
        <v>19</v>
      </c>
      <c r="B20" s="58" t="s">
        <v>60</v>
      </c>
      <c r="C20" s="59">
        <v>1.3965000000000001</v>
      </c>
      <c r="D20" s="58">
        <v>22.3</v>
      </c>
      <c r="E20" s="58">
        <f t="shared" si="0"/>
        <v>1.3961025000000002</v>
      </c>
      <c r="F20" s="59">
        <f t="shared" si="1"/>
        <v>1.663049679000002</v>
      </c>
      <c r="G20" s="58" t="s">
        <v>179</v>
      </c>
    </row>
    <row r="21" spans="1:7">
      <c r="A21" s="58">
        <v>20</v>
      </c>
      <c r="B21" s="58" t="s">
        <v>60</v>
      </c>
      <c r="C21" s="59">
        <v>1.3904000000000001</v>
      </c>
      <c r="D21" s="58">
        <v>22.3</v>
      </c>
      <c r="E21" s="58">
        <f t="shared" si="0"/>
        <v>1.3900025000000003</v>
      </c>
      <c r="F21" s="59">
        <f t="shared" si="1"/>
        <v>1.5963913190000021</v>
      </c>
      <c r="G21" s="58" t="s">
        <v>180</v>
      </c>
    </row>
    <row r="22" spans="1:7">
      <c r="A22" s="58">
        <v>21</v>
      </c>
      <c r="B22" s="58" t="s">
        <v>60</v>
      </c>
      <c r="C22" s="59">
        <v>1.3748</v>
      </c>
      <c r="D22" s="58">
        <v>22.2</v>
      </c>
      <c r="E22" s="58">
        <f t="shared" si="0"/>
        <v>1.3743850000000002</v>
      </c>
      <c r="F22" s="59">
        <f t="shared" si="1"/>
        <v>1.4257295260000014</v>
      </c>
      <c r="G22" s="58" t="s">
        <v>181</v>
      </c>
    </row>
    <row r="23" spans="1:7">
      <c r="A23" s="58">
        <v>22</v>
      </c>
      <c r="B23" s="58" t="s">
        <v>60</v>
      </c>
      <c r="C23" s="59">
        <v>1.3549</v>
      </c>
      <c r="D23" s="58">
        <v>22.3</v>
      </c>
      <c r="E23" s="58">
        <f t="shared" si="0"/>
        <v>1.3545025000000002</v>
      </c>
      <c r="F23" s="59">
        <f t="shared" si="1"/>
        <v>1.2084615190000019</v>
      </c>
      <c r="G23" s="58" t="s">
        <v>182</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W85"/>
  <sheetViews>
    <sheetView tabSelected="1" topLeftCell="R1" zoomScaleNormal="100" workbookViewId="0">
      <selection activeCell="AN34" sqref="AN34"/>
    </sheetView>
  </sheetViews>
  <sheetFormatPr defaultColWidth="10.81640625" defaultRowHeight="12.5"/>
  <cols>
    <col min="1" max="1" width="9.54296875" style="56" bestFit="1" customWidth="1"/>
    <col min="2" max="2" width="11.36328125" style="56" bestFit="1" customWidth="1"/>
    <col min="3" max="3" width="11.6328125" style="56" bestFit="1" customWidth="1"/>
    <col min="4" max="7" width="10.81640625" style="56"/>
    <col min="8" max="8" width="10.81640625" style="56" customWidth="1"/>
    <col min="9" max="9" width="10.81640625" style="56"/>
    <col min="10" max="11" width="11" style="56" customWidth="1"/>
    <col min="12" max="16384" width="10.81640625" style="56"/>
  </cols>
  <sheetData>
    <row r="1" spans="1:49">
      <c r="A1" s="62" t="s">
        <v>183</v>
      </c>
      <c r="B1" s="56">
        <v>1455</v>
      </c>
      <c r="C1" s="56" t="s">
        <v>216</v>
      </c>
      <c r="D1" s="56" t="s">
        <v>217</v>
      </c>
      <c r="E1" s="56">
        <v>3964</v>
      </c>
      <c r="F1" s="56" t="s">
        <v>218</v>
      </c>
      <c r="G1" s="56" t="s">
        <v>219</v>
      </c>
      <c r="H1" s="56">
        <v>2034</v>
      </c>
      <c r="I1" s="56" t="s">
        <v>220</v>
      </c>
      <c r="J1" s="56" t="s">
        <v>221</v>
      </c>
      <c r="K1" s="56">
        <v>3200</v>
      </c>
      <c r="L1" s="56" t="s">
        <v>222</v>
      </c>
      <c r="M1" s="56" t="s">
        <v>223</v>
      </c>
      <c r="N1" s="56">
        <v>2041</v>
      </c>
      <c r="O1" s="56" t="s">
        <v>224</v>
      </c>
      <c r="P1" s="56" t="s">
        <v>225</v>
      </c>
      <c r="Q1" s="56">
        <v>4004</v>
      </c>
      <c r="R1" s="56" t="s">
        <v>226</v>
      </c>
      <c r="S1" s="56" t="s">
        <v>227</v>
      </c>
      <c r="T1" s="56">
        <v>3969</v>
      </c>
      <c r="U1" s="56" t="s">
        <v>228</v>
      </c>
      <c r="V1" s="56" t="s">
        <v>229</v>
      </c>
      <c r="W1" s="56">
        <v>1792</v>
      </c>
      <c r="X1" s="56" t="s">
        <v>230</v>
      </c>
      <c r="Y1" s="56" t="s">
        <v>231</v>
      </c>
      <c r="Z1" s="56">
        <v>3957</v>
      </c>
      <c r="AA1" s="56" t="s">
        <v>232</v>
      </c>
      <c r="AB1" s="56" t="s">
        <v>233</v>
      </c>
      <c r="AC1" s="56">
        <v>3193</v>
      </c>
      <c r="AD1" s="56" t="s">
        <v>234</v>
      </c>
      <c r="AE1" s="56" t="s">
        <v>235</v>
      </c>
      <c r="AF1" s="56">
        <v>3198</v>
      </c>
      <c r="AG1" s="56" t="s">
        <v>236</v>
      </c>
      <c r="AH1" s="56" t="s">
        <v>237</v>
      </c>
      <c r="AI1" s="56">
        <v>1425</v>
      </c>
      <c r="AJ1" s="56" t="s">
        <v>238</v>
      </c>
      <c r="AK1" s="56" t="s">
        <v>239</v>
      </c>
      <c r="AL1" s="56">
        <v>3967</v>
      </c>
      <c r="AM1" s="56" t="s">
        <v>240</v>
      </c>
      <c r="AN1" s="56" t="s">
        <v>241</v>
      </c>
      <c r="AO1" s="56">
        <v>3644</v>
      </c>
      <c r="AP1" s="56" t="s">
        <v>242</v>
      </c>
      <c r="AQ1" s="56" t="s">
        <v>243</v>
      </c>
      <c r="AR1" s="56">
        <v>1441</v>
      </c>
      <c r="AS1" s="56" t="s">
        <v>244</v>
      </c>
      <c r="AT1" s="56" t="s">
        <v>245</v>
      </c>
      <c r="AU1" s="56">
        <v>1789</v>
      </c>
      <c r="AV1" s="56" t="s">
        <v>246</v>
      </c>
      <c r="AW1" s="56" t="s">
        <v>247</v>
      </c>
    </row>
    <row r="2" spans="1:49">
      <c r="A2" s="62" t="s">
        <v>184</v>
      </c>
      <c r="B2" s="115" t="s">
        <v>166</v>
      </c>
      <c r="C2" s="116"/>
      <c r="D2" s="117"/>
      <c r="E2" s="115" t="s">
        <v>167</v>
      </c>
      <c r="F2" s="116"/>
      <c r="G2" s="117"/>
      <c r="H2" s="115" t="s">
        <v>168</v>
      </c>
      <c r="I2" s="116"/>
      <c r="J2" s="117"/>
      <c r="K2" s="115" t="s">
        <v>169</v>
      </c>
      <c r="L2" s="116"/>
      <c r="M2" s="117"/>
      <c r="N2" s="112" t="s">
        <v>171</v>
      </c>
      <c r="O2" s="113"/>
      <c r="P2" s="114"/>
      <c r="Q2" s="112" t="s">
        <v>172</v>
      </c>
      <c r="R2" s="113"/>
      <c r="S2" s="114"/>
      <c r="T2" s="112" t="s">
        <v>173</v>
      </c>
      <c r="U2" s="113"/>
      <c r="V2" s="114"/>
      <c r="W2" s="112" t="s">
        <v>174</v>
      </c>
      <c r="X2" s="113"/>
      <c r="Y2" s="114"/>
      <c r="Z2" s="112" t="s">
        <v>200</v>
      </c>
      <c r="AA2" s="113"/>
      <c r="AB2" s="114"/>
      <c r="AC2" s="112" t="s">
        <v>201</v>
      </c>
      <c r="AD2" s="113"/>
      <c r="AE2" s="114"/>
      <c r="AF2" s="112" t="s">
        <v>202</v>
      </c>
      <c r="AG2" s="113"/>
      <c r="AH2" s="114"/>
      <c r="AI2" s="112" t="s">
        <v>8</v>
      </c>
      <c r="AJ2" s="113"/>
      <c r="AK2" s="114"/>
      <c r="AL2" s="112" t="s">
        <v>5</v>
      </c>
      <c r="AM2" s="113"/>
      <c r="AN2" s="114"/>
      <c r="AO2" s="112" t="s">
        <v>23</v>
      </c>
      <c r="AP2" s="113"/>
      <c r="AQ2" s="114"/>
      <c r="AR2" s="112" t="s">
        <v>203</v>
      </c>
      <c r="AS2" s="113"/>
      <c r="AT2" s="114"/>
      <c r="AU2" s="112" t="s">
        <v>204</v>
      </c>
      <c r="AV2" s="113"/>
      <c r="AW2" s="114"/>
    </row>
    <row r="3" spans="1:49">
      <c r="A3" s="62" t="s">
        <v>165</v>
      </c>
      <c r="B3" s="63" t="s">
        <v>185</v>
      </c>
      <c r="C3" s="64" t="s">
        <v>186</v>
      </c>
      <c r="D3" s="65" t="s">
        <v>170</v>
      </c>
      <c r="E3" s="63" t="s">
        <v>185</v>
      </c>
      <c r="F3" s="64" t="s">
        <v>186</v>
      </c>
      <c r="G3" s="65" t="s">
        <v>170</v>
      </c>
      <c r="H3" s="63" t="s">
        <v>185</v>
      </c>
      <c r="I3" s="64" t="s">
        <v>186</v>
      </c>
      <c r="J3" s="65" t="s">
        <v>170</v>
      </c>
      <c r="K3" s="63" t="s">
        <v>185</v>
      </c>
      <c r="L3" s="64" t="s">
        <v>186</v>
      </c>
      <c r="M3" s="65" t="s">
        <v>170</v>
      </c>
      <c r="N3" s="84" t="s">
        <v>185</v>
      </c>
      <c r="O3" s="85" t="s">
        <v>186</v>
      </c>
      <c r="P3" s="86" t="s">
        <v>170</v>
      </c>
      <c r="Q3" s="84" t="s">
        <v>185</v>
      </c>
      <c r="R3" s="85" t="s">
        <v>186</v>
      </c>
      <c r="S3" s="86" t="s">
        <v>170</v>
      </c>
      <c r="T3" s="84" t="s">
        <v>185</v>
      </c>
      <c r="U3" s="85" t="s">
        <v>186</v>
      </c>
      <c r="V3" s="86" t="s">
        <v>170</v>
      </c>
      <c r="W3" s="84" t="s">
        <v>185</v>
      </c>
      <c r="X3" s="85" t="s">
        <v>186</v>
      </c>
      <c r="Y3" s="86" t="s">
        <v>170</v>
      </c>
      <c r="Z3" s="84" t="s">
        <v>185</v>
      </c>
      <c r="AA3" s="85" t="s">
        <v>186</v>
      </c>
      <c r="AB3" s="86" t="s">
        <v>170</v>
      </c>
      <c r="AC3" s="84" t="s">
        <v>185</v>
      </c>
      <c r="AD3" s="85" t="s">
        <v>186</v>
      </c>
      <c r="AE3" s="86" t="s">
        <v>170</v>
      </c>
      <c r="AF3" s="84" t="s">
        <v>185</v>
      </c>
      <c r="AG3" s="85" t="s">
        <v>186</v>
      </c>
      <c r="AH3" s="86" t="s">
        <v>170</v>
      </c>
      <c r="AI3" s="84" t="s">
        <v>185</v>
      </c>
      <c r="AJ3" s="85" t="s">
        <v>186</v>
      </c>
      <c r="AK3" s="86" t="s">
        <v>170</v>
      </c>
      <c r="AL3" s="84" t="s">
        <v>185</v>
      </c>
      <c r="AM3" s="85" t="s">
        <v>186</v>
      </c>
      <c r="AN3" s="86" t="s">
        <v>170</v>
      </c>
      <c r="AO3" s="84" t="s">
        <v>185</v>
      </c>
      <c r="AP3" s="85" t="s">
        <v>186</v>
      </c>
      <c r="AQ3" s="86" t="s">
        <v>170</v>
      </c>
      <c r="AR3" s="84" t="s">
        <v>185</v>
      </c>
      <c r="AS3" s="85" t="s">
        <v>186</v>
      </c>
      <c r="AT3" s="86" t="s">
        <v>170</v>
      </c>
      <c r="AU3" s="84" t="s">
        <v>185</v>
      </c>
      <c r="AV3" s="85" t="s">
        <v>186</v>
      </c>
      <c r="AW3" s="86" t="s">
        <v>170</v>
      </c>
    </row>
    <row r="4" spans="1:49">
      <c r="A4" s="56">
        <v>1</v>
      </c>
      <c r="B4" s="69" t="str">
        <f>'Tube A'!G2</f>
        <v>A1</v>
      </c>
      <c r="C4" s="70">
        <f>'Tube A'!F2</f>
        <v>1.7162397719999998</v>
      </c>
      <c r="D4" s="71">
        <v>-1.1056717561297879E-2</v>
      </c>
      <c r="E4" s="69" t="str">
        <f>'Tube B'!G2</f>
        <v>G3</v>
      </c>
      <c r="F4" s="70">
        <f>'Tube B'!F2</f>
        <v>1.7290250640000018</v>
      </c>
      <c r="G4" s="71">
        <v>-2.0115808513142947E-2</v>
      </c>
      <c r="H4" s="69" t="str">
        <f>'Tube C'!G2</f>
        <v>D6</v>
      </c>
      <c r="I4" s="70">
        <f>'Tube C'!F2</f>
        <v>1.7197639230000004</v>
      </c>
      <c r="J4" s="71">
        <v>-2.2851331976653993E-2</v>
      </c>
      <c r="K4" s="69" t="str">
        <f>'Tube D'!G2</f>
        <v>C9</v>
      </c>
      <c r="L4" s="70">
        <f>'Tube D'!F2</f>
        <v>1.7139722950000014</v>
      </c>
      <c r="M4" s="71">
        <v>-4.5672663727171652E-2</v>
      </c>
      <c r="N4" s="69" t="str">
        <f>'Tube E'!G2</f>
        <v>A1</v>
      </c>
      <c r="O4" s="70">
        <f>'Tube E'!F2</f>
        <v>1.7342156740000014</v>
      </c>
      <c r="P4" s="71">
        <v>4.2548358031195166E-2</v>
      </c>
      <c r="Q4" s="69" t="str">
        <f>'Tube F'!G2</f>
        <v>G3</v>
      </c>
      <c r="R4" s="70">
        <f>'Tube F'!F2</f>
        <v>1.7003401140000012</v>
      </c>
      <c r="S4" s="71">
        <v>2.7945705602565925E-2</v>
      </c>
      <c r="T4" s="69" t="str">
        <f>'Tube G'!G2</f>
        <v>D6</v>
      </c>
      <c r="U4" s="70">
        <f>'Tube G'!F2</f>
        <v>1.6896037470000014</v>
      </c>
      <c r="V4" s="71">
        <v>2.9303985380204612E-2</v>
      </c>
      <c r="W4" s="69" t="str">
        <f>'Tube H'!G2</f>
        <v>C9</v>
      </c>
      <c r="X4" s="70">
        <f>'Tube H'!F2</f>
        <v>1.6985370600000014</v>
      </c>
      <c r="Y4" s="71">
        <v>1.9082448787304366E-2</v>
      </c>
      <c r="Z4" s="69" t="str">
        <f>'Tube I'!G2</f>
        <v>A1</v>
      </c>
      <c r="AA4" s="70">
        <f>'Tube I'!F2</f>
        <v>1.7116774990000003</v>
      </c>
      <c r="AB4" s="71">
        <v>9.25687035360339E-3</v>
      </c>
      <c r="AC4" s="69" t="str">
        <f>'Tube J'!G2</f>
        <v>G3</v>
      </c>
      <c r="AD4" s="70">
        <f>'Tube J'!F2</f>
        <v>1.720091751</v>
      </c>
      <c r="AE4" s="71">
        <v>-1.2697668712026345E-2</v>
      </c>
      <c r="AF4" s="69" t="str">
        <f>'Tube K'!G2</f>
        <v>D6</v>
      </c>
      <c r="AG4" s="70">
        <f>'Tube K'!F2</f>
        <v>1.7179608690000006</v>
      </c>
      <c r="AH4" s="71">
        <v>-1.3306257521871034E-2</v>
      </c>
      <c r="AI4" s="69" t="str">
        <f>'Tube L'!G2</f>
        <v>C9</v>
      </c>
      <c r="AJ4" s="70">
        <f>'Tube L'!F2</f>
        <v>1.7192995000000018</v>
      </c>
      <c r="AK4" s="71">
        <v>-1.8772590653531467E-2</v>
      </c>
      <c r="AL4" s="69" t="str">
        <f>'Tube M'!G2</f>
        <v>A1</v>
      </c>
      <c r="AM4" s="70">
        <f>'Tube M'!F2</f>
        <v>1.7274678810000026</v>
      </c>
      <c r="AN4" s="71">
        <v>1.4702137864173308E-2</v>
      </c>
      <c r="AO4" s="69" t="str">
        <f>'Tube N'!G2</f>
        <v>G3</v>
      </c>
      <c r="AP4" s="70">
        <f>'Tube N'!F2</f>
        <v>1.7047111540000035</v>
      </c>
      <c r="AQ4" s="71">
        <v>1.5224739881171229E-2</v>
      </c>
      <c r="AR4" s="69" t="str">
        <f>'Tube O'!G2</f>
        <v>D6</v>
      </c>
      <c r="AS4" s="70">
        <f>'Tube O'!F2</f>
        <v>1.6961603070000013</v>
      </c>
      <c r="AT4" s="71">
        <v>-2.8348128679534557E-2</v>
      </c>
      <c r="AU4" s="69" t="str">
        <f>'Tube P'!G2</f>
        <v>C9</v>
      </c>
      <c r="AV4" s="70">
        <f>'Tube P'!F2</f>
        <v>1.7183979730000019</v>
      </c>
      <c r="AW4" s="71">
        <v>-4.4743152942258078E-2</v>
      </c>
    </row>
    <row r="5" spans="1:49">
      <c r="A5" s="56">
        <v>2</v>
      </c>
      <c r="B5" s="72" t="str">
        <f>'Tube A'!G3</f>
        <v>B1</v>
      </c>
      <c r="C5" s="73">
        <f>'Tube A'!F3</f>
        <v>1.7774343320000003</v>
      </c>
      <c r="D5" s="74">
        <v>3.539488689071682E-2</v>
      </c>
      <c r="E5" s="72" t="str">
        <f>'Tube B'!G3</f>
        <v>H3</v>
      </c>
      <c r="F5" s="73">
        <f>'Tube B'!F3</f>
        <v>1.7716427040000013</v>
      </c>
      <c r="G5" s="74">
        <v>-1.7135651763540611E-2</v>
      </c>
      <c r="H5" s="72" t="str">
        <f>'Tube C'!G3</f>
        <v>C6</v>
      </c>
      <c r="I5" s="73">
        <f>'Tube C'!F3</f>
        <v>1.7713148760000017</v>
      </c>
      <c r="J5" s="74">
        <v>-3.7479562482028488E-2</v>
      </c>
      <c r="K5" s="72" t="str">
        <f>'Tube D'!G3</f>
        <v>D9</v>
      </c>
      <c r="L5" s="73">
        <f>'Tube D'!F3</f>
        <v>1.768610295000002</v>
      </c>
      <c r="M5" s="74">
        <v>-3.8506600275976223E-2</v>
      </c>
      <c r="N5" s="72" t="str">
        <f>'Tube E'!G3</f>
        <v>B1</v>
      </c>
      <c r="O5" s="73">
        <f>'Tube E'!F3</f>
        <v>1.7713695140000034</v>
      </c>
      <c r="P5" s="74">
        <v>5.143428783756409E-2</v>
      </c>
      <c r="Q5" s="72" t="str">
        <f>'Tube F'!G3</f>
        <v>H3</v>
      </c>
      <c r="R5" s="73">
        <f>'Tube F'!F3</f>
        <v>1.7713695140000034</v>
      </c>
      <c r="S5" s="74">
        <v>5.389170377793287E-2</v>
      </c>
      <c r="T5" s="72" t="str">
        <f>'Tube G'!G3</f>
        <v>C6</v>
      </c>
      <c r="U5" s="73">
        <f>'Tube G'!F3</f>
        <v>1.7704679870000035</v>
      </c>
      <c r="V5" s="74">
        <v>1.178525380209243E-2</v>
      </c>
      <c r="W5" s="72" t="str">
        <f>'Tube H'!G3</f>
        <v>D9</v>
      </c>
      <c r="X5" s="73">
        <f>'Tube H'!F3</f>
        <v>1.7684737000000013</v>
      </c>
      <c r="Y5" s="74">
        <v>1.6810636129486082E-2</v>
      </c>
      <c r="Z5" s="72" t="str">
        <f>'Tube I'!G3</f>
        <v>B1</v>
      </c>
      <c r="AA5" s="73">
        <f>'Tube I'!F3</f>
        <v>1.7728720590000009</v>
      </c>
      <c r="AB5" s="74">
        <v>4.869786341190032E-2</v>
      </c>
      <c r="AC5" s="72" t="str">
        <f>'Tube J'!G3</f>
        <v>H3</v>
      </c>
      <c r="AD5" s="70">
        <f>'Tube J'!F3</f>
        <v>1.7758225110000012</v>
      </c>
      <c r="AE5" s="74">
        <v>-2.2744805687566292E-2</v>
      </c>
      <c r="AF5" s="72" t="str">
        <f>'Tube K'!G3</f>
        <v>C6</v>
      </c>
      <c r="AG5" s="73">
        <f>'Tube K'!F3</f>
        <v>1.7704133490000018</v>
      </c>
      <c r="AH5" s="74">
        <v>-2.0508800267029784E-2</v>
      </c>
      <c r="AI5" s="72" t="str">
        <f>'Tube L'!G3</f>
        <v>D9</v>
      </c>
      <c r="AJ5" s="73">
        <f>'Tube L'!F3</f>
        <v>1.7706592200000024</v>
      </c>
      <c r="AK5" s="74">
        <v>-2.0544099836460574E-2</v>
      </c>
      <c r="AL5" s="72" t="str">
        <f>'Tube M'!G3</f>
        <v>B1</v>
      </c>
      <c r="AM5" s="73">
        <f>'Tube M'!F3</f>
        <v>1.7733638010000021</v>
      </c>
      <c r="AN5" s="74">
        <v>6.3186482923644705E-2</v>
      </c>
      <c r="AO5" s="72" t="str">
        <f>'Tube N'!G3</f>
        <v>H3</v>
      </c>
      <c r="AP5" s="73">
        <f>'Tube N'!F3</f>
        <v>1.7724622740000022</v>
      </c>
      <c r="AQ5" s="74">
        <v>0.12193627302478248</v>
      </c>
      <c r="AR5" s="72" t="str">
        <f>'Tube O'!G3</f>
        <v>C6</v>
      </c>
      <c r="AS5" s="73">
        <f>'Tube O'!F3</f>
        <v>1.7715607470000023</v>
      </c>
      <c r="AT5" s="74">
        <v>-1.8810484504165701E-2</v>
      </c>
      <c r="AU5" s="72" t="str">
        <f>'Tube P'!G3</f>
        <v>D9</v>
      </c>
      <c r="AV5" s="73">
        <f>'Tube P'!F3</f>
        <v>1.7708504530000031</v>
      </c>
      <c r="AW5" s="74">
        <v>-3.9781679560703477E-2</v>
      </c>
    </row>
    <row r="6" spans="1:49">
      <c r="A6" s="56">
        <v>3</v>
      </c>
      <c r="B6" s="72" t="str">
        <f>'Tube A'!G4</f>
        <v>C1</v>
      </c>
      <c r="C6" s="73">
        <f>'Tube A'!F4</f>
        <v>1.7708777720000022</v>
      </c>
      <c r="D6" s="74">
        <v>-1.4653428225599634E-2</v>
      </c>
      <c r="E6" s="72" t="str">
        <f>'Tube B'!G4</f>
        <v>H4</v>
      </c>
      <c r="F6" s="73">
        <f>'Tube B'!F4</f>
        <v>1.7661789040000002</v>
      </c>
      <c r="G6" s="74">
        <v>-2.261433776977843E-2</v>
      </c>
      <c r="H6" s="72" t="str">
        <f>'Tube C'!G4</f>
        <v>B6</v>
      </c>
      <c r="I6" s="73">
        <f>'Tube C'!F4</f>
        <v>1.7669438360000012</v>
      </c>
      <c r="J6" s="74">
        <v>-1.0252788554123279E-2</v>
      </c>
      <c r="K6" s="72" t="str">
        <f>'Tube D'!G4</f>
        <v>E9</v>
      </c>
      <c r="L6" s="73">
        <f>'Tube D'!F4</f>
        <v>1.7631464950000009</v>
      </c>
      <c r="M6" s="74">
        <v>-1.0802336453164441E-2</v>
      </c>
      <c r="N6" s="72" t="str">
        <f>'Tube E'!G4</f>
        <v>C1</v>
      </c>
      <c r="O6" s="73">
        <f>'Tube E'!F4</f>
        <v>1.7648129540000017</v>
      </c>
      <c r="P6" s="74">
        <v>6.6912376344181471E-2</v>
      </c>
      <c r="Q6" s="72" t="str">
        <f>'Tube F'!G4</f>
        <v>H4</v>
      </c>
      <c r="R6" s="73">
        <f>'Tube F'!F4</f>
        <v>1.7648129540000017</v>
      </c>
      <c r="S6" s="74">
        <v>0.10216816013385137</v>
      </c>
      <c r="T6" s="72" t="str">
        <f>'Tube G'!G4</f>
        <v>B6</v>
      </c>
      <c r="U6" s="73">
        <f>'Tube G'!F4</f>
        <v>1.7650041870000006</v>
      </c>
      <c r="V6" s="74">
        <v>5.8427805511392893E-2</v>
      </c>
      <c r="W6" s="72" t="str">
        <f>'Tube H'!G4</f>
        <v>E9</v>
      </c>
      <c r="X6" s="73">
        <f>'Tube H'!F4</f>
        <v>1.7642938930000014</v>
      </c>
      <c r="Y6" s="74">
        <v>4.6279651767209391E-2</v>
      </c>
      <c r="Z6" s="72" t="str">
        <f>'Tube I'!G4</f>
        <v>C1</v>
      </c>
      <c r="AA6" s="73">
        <f>'Tube I'!F4</f>
        <v>1.7674082590000015</v>
      </c>
      <c r="AB6" s="74">
        <v>2.033399719090018E-3</v>
      </c>
      <c r="AC6" s="72" t="str">
        <f>'Tube J'!G4</f>
        <v>H4</v>
      </c>
      <c r="AD6" s="70">
        <f>'Tube J'!F4</f>
        <v>1.7681731910000025</v>
      </c>
      <c r="AE6" s="74">
        <v>-2.1746969907379024E-2</v>
      </c>
      <c r="AF6" s="72" t="str">
        <f>'Tube K'!G4</f>
        <v>B6</v>
      </c>
      <c r="AG6" s="73">
        <f>'Tube K'!F4</f>
        <v>1.7660423090000013</v>
      </c>
      <c r="AH6" s="74">
        <v>7.7684855964655908E-3</v>
      </c>
      <c r="AI6" s="72" t="str">
        <f>'Tube L'!G4</f>
        <v>E9</v>
      </c>
      <c r="AJ6" s="73">
        <f>'Tube L'!F4</f>
        <v>1.7662881800000001</v>
      </c>
      <c r="AK6" s="74">
        <v>-1.0016522353316815E-2</v>
      </c>
      <c r="AL6" s="72" t="str">
        <f>'Tube M'!G4</f>
        <v>C1</v>
      </c>
      <c r="AM6" s="73">
        <f>'Tube M'!F4</f>
        <v>1.7668072410000004</v>
      </c>
      <c r="AN6" s="74">
        <v>4.4851865026893256E-2</v>
      </c>
      <c r="AO6" s="72" t="str">
        <f>'Tube N'!G4</f>
        <v>H4</v>
      </c>
      <c r="AP6" s="73">
        <f>'Tube N'!F4</f>
        <v>1.7669984740000011</v>
      </c>
      <c r="AQ6" s="74">
        <v>0.48680306668578432</v>
      </c>
      <c r="AR6" s="72" t="str">
        <f>'Tube O'!G4</f>
        <v>B6</v>
      </c>
      <c r="AS6" s="73">
        <f>'Tube O'!F4</f>
        <v>1.7684737000000013</v>
      </c>
      <c r="AT6" s="74">
        <v>6.7536811431441135E-2</v>
      </c>
      <c r="AU6" s="72" t="str">
        <f>'Tube P'!G4</f>
        <v>E9</v>
      </c>
      <c r="AV6" s="73">
        <f>'Tube P'!F4</f>
        <v>1.7664794130000008</v>
      </c>
      <c r="AW6" s="74">
        <v>-2.1652860706683524E-2</v>
      </c>
    </row>
    <row r="7" spans="1:49">
      <c r="A7" s="56">
        <v>4</v>
      </c>
      <c r="B7" s="72" t="str">
        <f>'Tube A'!G5</f>
        <v>D1</v>
      </c>
      <c r="C7" s="73">
        <f>'Tube A'!F5</f>
        <v>1.7643212120000005</v>
      </c>
      <c r="D7" s="74">
        <v>-2.5839127805472067E-2</v>
      </c>
      <c r="E7" s="72" t="str">
        <f>'Tube B'!G5</f>
        <v>G4</v>
      </c>
      <c r="F7" s="73">
        <f>'Tube B'!F5</f>
        <v>1.759813577000001</v>
      </c>
      <c r="G7" s="74">
        <v>-2.9179281991140154E-2</v>
      </c>
      <c r="H7" s="72" t="str">
        <f>'Tube C'!G5</f>
        <v>A6</v>
      </c>
      <c r="I7" s="73">
        <f>'Tube C'!F5</f>
        <v>1.761480036</v>
      </c>
      <c r="J7" s="74">
        <v>-4.5602380107562903E-3</v>
      </c>
      <c r="K7" s="72" t="str">
        <f>'Tube D'!G5</f>
        <v>F9</v>
      </c>
      <c r="L7" s="73">
        <f>'Tube D'!F5</f>
        <v>1.7576826950000015</v>
      </c>
      <c r="M7" s="74">
        <v>-1.5218148460153581E-2</v>
      </c>
      <c r="N7" s="72" t="str">
        <f>'Tube E'!G5</f>
        <v>D1</v>
      </c>
      <c r="O7" s="73">
        <f>'Tube E'!F5</f>
        <v>1.7582563940000018</v>
      </c>
      <c r="P7" s="74">
        <v>0.11326513280473975</v>
      </c>
      <c r="Q7" s="72" t="str">
        <f>'Tube F'!G5</f>
        <v>G4</v>
      </c>
      <c r="R7" s="73">
        <f>'Tube F'!F5</f>
        <v>1.7593491540000024</v>
      </c>
      <c r="S7" s="74">
        <v>0.26106697472637219</v>
      </c>
      <c r="T7" s="72" t="str">
        <f>'Tube G'!G5</f>
        <v>A6</v>
      </c>
      <c r="U7" s="73">
        <f>'Tube G'!F5</f>
        <v>1.7595403870000013</v>
      </c>
      <c r="V7" s="74">
        <v>0.14212431720689025</v>
      </c>
      <c r="W7" s="72" t="str">
        <f>'Tube H'!G5</f>
        <v>F9</v>
      </c>
      <c r="X7" s="73">
        <f>'Tube H'!F5</f>
        <v>1.758830093000002</v>
      </c>
      <c r="Y7" s="74">
        <v>9.8602435041407352E-2</v>
      </c>
      <c r="Z7" s="72" t="str">
        <f>'Tube I'!G5</f>
        <v>D1</v>
      </c>
      <c r="AA7" s="73">
        <f>'Tube I'!F5</f>
        <v>1.759758939000001</v>
      </c>
      <c r="AB7" s="74">
        <v>1.2523313174823539E-2</v>
      </c>
      <c r="AC7" s="72" t="str">
        <f>'Tube J'!G5</f>
        <v>G4</v>
      </c>
      <c r="AD7" s="70">
        <f>'Tube J'!F5</f>
        <v>1.7616166310000008</v>
      </c>
      <c r="AE7" s="74">
        <v>-3.069589655491865E-2</v>
      </c>
      <c r="AF7" s="72" t="str">
        <f>'Tube K'!G5</f>
        <v>A6</v>
      </c>
      <c r="AG7" s="73">
        <f>'Tube K'!F5</f>
        <v>1.7607697420000008</v>
      </c>
      <c r="AH7" s="74">
        <v>2.9126642796388272E-2</v>
      </c>
      <c r="AI7" s="72" t="str">
        <f>'Tube L'!G5</f>
        <v>F9</v>
      </c>
      <c r="AJ7" s="73">
        <f>'Tube L'!F5</f>
        <v>1.7608243800000007</v>
      </c>
      <c r="AK7" s="74">
        <v>4.0619630488657625E-2</v>
      </c>
      <c r="AL7" s="72" t="str">
        <f>'Tube M'!G5</f>
        <v>D1</v>
      </c>
      <c r="AM7" s="73">
        <f>'Tube M'!F5</f>
        <v>1.7602506810000005</v>
      </c>
      <c r="AN7" s="74">
        <v>0.13345037046282857</v>
      </c>
      <c r="AO7" s="72" t="str">
        <f>'Tube N'!G5</f>
        <v>G4</v>
      </c>
      <c r="AP7" s="73">
        <f>'Tube N'!F5</f>
        <v>1.7604419140000012</v>
      </c>
      <c r="AQ7" s="74">
        <v>1.3380938965633746</v>
      </c>
      <c r="AR7" s="72" t="str">
        <f>'Tube O'!G5</f>
        <v>A6</v>
      </c>
      <c r="AS7" s="73">
        <f>'Tube O'!F5</f>
        <v>1.7608243800000007</v>
      </c>
      <c r="AT7" s="74">
        <v>0.24991663297464087</v>
      </c>
      <c r="AU7" s="72" t="str">
        <f>'Tube P'!G5</f>
        <v>F9</v>
      </c>
      <c r="AV7" s="73">
        <f>'Tube P'!F5</f>
        <v>1.7610156130000014</v>
      </c>
      <c r="AW7" s="74">
        <v>4.9404213759198429E-2</v>
      </c>
    </row>
    <row r="8" spans="1:49">
      <c r="A8" s="56">
        <v>5</v>
      </c>
      <c r="B8" s="72" t="str">
        <f>'Tube A'!G6</f>
        <v>E1</v>
      </c>
      <c r="C8" s="73">
        <f>'Tube A'!F6</f>
        <v>1.7577646520000005</v>
      </c>
      <c r="D8" s="74">
        <v>-2.297524076448502E-3</v>
      </c>
      <c r="E8" s="72" t="str">
        <f>'Tube B'!G6</f>
        <v>F4</v>
      </c>
      <c r="F8" s="73">
        <f>'Tube B'!F6</f>
        <v>1.753257017000001</v>
      </c>
      <c r="G8" s="74">
        <v>6.7326765089785509E-2</v>
      </c>
      <c r="H8" s="72" t="str">
        <f>'Tube C'!G6</f>
        <v>A7</v>
      </c>
      <c r="I8" s="73">
        <f>'Tube C'!F6</f>
        <v>1.7549234760000019</v>
      </c>
      <c r="J8" s="74">
        <v>0.16846023124879295</v>
      </c>
      <c r="K8" s="72" t="str">
        <f>'Tube D'!G6</f>
        <v>G9</v>
      </c>
      <c r="L8" s="73">
        <f>'Tube D'!F6</f>
        <v>1.7513173680000023</v>
      </c>
      <c r="M8" s="74">
        <v>0.16443531712191164</v>
      </c>
      <c r="N8" s="72" t="str">
        <f>'Tube E'!G6</f>
        <v>E1</v>
      </c>
      <c r="O8" s="73">
        <f>'Tube E'!F6</f>
        <v>1.7516998340000018</v>
      </c>
      <c r="P8" s="74">
        <v>0.33431942926337266</v>
      </c>
      <c r="Q8" s="72" t="str">
        <f>'Tube F'!G6</f>
        <v>F4</v>
      </c>
      <c r="R8" s="73">
        <f>'Tube F'!F6</f>
        <v>1.7516998340000018</v>
      </c>
      <c r="S8" s="74">
        <v>0.58203009546882789</v>
      </c>
      <c r="T8" s="72" t="str">
        <f>'Tube G'!G6</f>
        <v>A7</v>
      </c>
      <c r="U8" s="73">
        <f>'Tube G'!F6</f>
        <v>1.753175060000002</v>
      </c>
      <c r="V8" s="74">
        <v>0.30240282172351002</v>
      </c>
      <c r="W8" s="72" t="str">
        <f>'Tube H'!G6</f>
        <v>G9</v>
      </c>
      <c r="X8" s="73">
        <f>'Tube H'!F6</f>
        <v>1.7522735330000021</v>
      </c>
      <c r="Y8" s="74">
        <v>0.32581251341976047</v>
      </c>
      <c r="Z8" s="72" t="str">
        <f>'Tube I'!G6</f>
        <v>E1</v>
      </c>
      <c r="AA8" s="73">
        <f>'Tube I'!F6</f>
        <v>1.7532023790000011</v>
      </c>
      <c r="AB8" s="74">
        <v>0.18051369372432502</v>
      </c>
      <c r="AC8" s="109" t="str">
        <f>'Tube J'!G6</f>
        <v>F4</v>
      </c>
      <c r="AD8" s="70">
        <f>'Tube J'!F6</f>
        <v>1.7563440640000021</v>
      </c>
      <c r="AE8" s="110">
        <v>4.3911836393426142E-2</v>
      </c>
      <c r="AF8" s="72" t="str">
        <f>'Tube K'!G6</f>
        <v>A7</v>
      </c>
      <c r="AG8" s="73">
        <f>'Tube K'!F6</f>
        <v>1.7531204220000021</v>
      </c>
      <c r="AH8" s="74">
        <v>0.17180816000110699</v>
      </c>
      <c r="AI8" s="72" t="str">
        <f>'Tube L'!G6</f>
        <v>G9</v>
      </c>
      <c r="AJ8" s="73">
        <f>'Tube L'!F6</f>
        <v>1.7542678200000026</v>
      </c>
      <c r="AK8" s="74">
        <v>0.52518141383538175</v>
      </c>
      <c r="AL8" s="72" t="str">
        <f>'Tube M'!G6</f>
        <v>E1</v>
      </c>
      <c r="AM8" s="73">
        <f>'Tube M'!F6</f>
        <v>1.7536941210000023</v>
      </c>
      <c r="AN8" s="74">
        <v>0.47492969241983457</v>
      </c>
      <c r="AO8" s="72" t="str">
        <f>'Tube N'!G6</f>
        <v>F4</v>
      </c>
      <c r="AP8" s="73">
        <f>'Tube N'!F6</f>
        <v>1.7527925940000024</v>
      </c>
      <c r="AQ8" s="74">
        <v>2.0747339542215109</v>
      </c>
      <c r="AR8" s="72" t="str">
        <f>'Tube O'!G6</f>
        <v>A7</v>
      </c>
      <c r="AS8" s="73">
        <f>'Tube O'!F6</f>
        <v>1.7542678200000026</v>
      </c>
      <c r="AT8" s="74">
        <v>0.98431929103131865</v>
      </c>
      <c r="AU8" s="72" t="str">
        <f>'Tube P'!G6</f>
        <v>G9</v>
      </c>
      <c r="AV8" s="73">
        <f>'Tube P'!F6</f>
        <v>1.7533662930000027</v>
      </c>
      <c r="AW8" s="74">
        <v>0.27929987483596419</v>
      </c>
    </row>
    <row r="9" spans="1:49">
      <c r="A9" s="56">
        <v>6</v>
      </c>
      <c r="B9" s="72" t="str">
        <f>'Tube A'!G7</f>
        <v>F1</v>
      </c>
      <c r="C9" s="73">
        <f>'Tube A'!F7</f>
        <v>1.7513993250000013</v>
      </c>
      <c r="D9" s="74">
        <v>0.26834080785758196</v>
      </c>
      <c r="E9" s="72" t="str">
        <f>'Tube B'!G7</f>
        <v>E4</v>
      </c>
      <c r="F9" s="73">
        <f>'Tube B'!F7</f>
        <v>1.7467004570000029</v>
      </c>
      <c r="G9" s="74">
        <v>0.29285551066262799</v>
      </c>
      <c r="H9" s="72" t="str">
        <f>'Tube C'!G7</f>
        <v>B7</v>
      </c>
      <c r="I9" s="73">
        <f>'Tube C'!F7</f>
        <v>1.7472741560000031</v>
      </c>
      <c r="J9" s="74">
        <v>0.60279698624275035</v>
      </c>
      <c r="K9" s="72" t="str">
        <f>'Tube D'!G7</f>
        <v>H9</v>
      </c>
      <c r="L9" s="73">
        <f>'Tube D'!F7</f>
        <v>1.7447608080000006</v>
      </c>
      <c r="M9" s="74">
        <v>0.39207693391504822</v>
      </c>
      <c r="N9" s="72" t="str">
        <f>'Tube E'!G7</f>
        <v>F1</v>
      </c>
      <c r="O9" s="73">
        <f>'Tube E'!F7</f>
        <v>1.7451432740000001</v>
      </c>
      <c r="P9" s="74">
        <v>0.80439195618737891</v>
      </c>
      <c r="Q9" s="72" t="str">
        <f>'Tube F'!G7</f>
        <v>E4</v>
      </c>
      <c r="R9" s="73">
        <f>'Tube F'!F7</f>
        <v>1.7462360340000007</v>
      </c>
      <c r="S9" s="74">
        <v>1.0722403787758734</v>
      </c>
      <c r="T9" s="72" t="str">
        <f>'Tube G'!G7</f>
        <v>B7</v>
      </c>
      <c r="U9" s="73">
        <f>'Tube G'!F7</f>
        <v>1.7455257400000015</v>
      </c>
      <c r="V9" s="74">
        <v>0.64648184488544791</v>
      </c>
      <c r="W9" s="72" t="str">
        <f>'Tube H'!G7</f>
        <v>H9</v>
      </c>
      <c r="X9" s="73">
        <f>'Tube H'!F7</f>
        <v>1.7457169730000004</v>
      </c>
      <c r="Y9" s="75">
        <v>0.66430503681577657</v>
      </c>
      <c r="Z9" s="72" t="str">
        <f>'Tube I'!G7</f>
        <v>F1</v>
      </c>
      <c r="AA9" s="73">
        <f>'Tube I'!F7</f>
        <v>1.7466458190000012</v>
      </c>
      <c r="AB9" s="74">
        <v>0.56496093986112872</v>
      </c>
      <c r="AC9" s="109" t="str">
        <f>'Tube J'!G7</f>
        <v>E4</v>
      </c>
      <c r="AD9" s="70">
        <f>'Tube J'!F7</f>
        <v>1.7497875040000022</v>
      </c>
      <c r="AE9" s="110">
        <v>0.17726908426687879</v>
      </c>
      <c r="AF9" s="72" t="str">
        <f>'Tube K'!G7</f>
        <v>B7</v>
      </c>
      <c r="AG9" s="73">
        <f>'Tube K'!F7</f>
        <v>1.7467550950000028</v>
      </c>
      <c r="AH9" s="74">
        <v>0.43682661021063929</v>
      </c>
      <c r="AI9" s="72" t="str">
        <f>'Tube L'!G7</f>
        <v>H9</v>
      </c>
      <c r="AJ9" s="73">
        <f>'Tube L'!F7</f>
        <v>1.7477112600000027</v>
      </c>
      <c r="AK9" s="74">
        <v>1.3054778667218732</v>
      </c>
      <c r="AL9" s="72" t="str">
        <f>'Tube M'!G7</f>
        <v>F1</v>
      </c>
      <c r="AM9" s="73">
        <f>'Tube M'!F7</f>
        <v>1.7471375610000024</v>
      </c>
      <c r="AN9" s="74">
        <v>1.5686088898700881</v>
      </c>
      <c r="AO9" s="72" t="str">
        <f>'Tube N'!G7</f>
        <v>E4</v>
      </c>
      <c r="AP9" s="73">
        <f>'Tube N'!F7</f>
        <v>1.7462360340000007</v>
      </c>
      <c r="AQ9" s="74">
        <v>3.5556387670298242</v>
      </c>
      <c r="AR9" s="72" t="str">
        <f>'Tube O'!G7</f>
        <v>B7</v>
      </c>
      <c r="AS9" s="73">
        <f>'Tube O'!F7</f>
        <v>1.7466185000000003</v>
      </c>
      <c r="AT9" s="74">
        <v>2.3134210534842392</v>
      </c>
      <c r="AU9" s="72" t="str">
        <f>'Tube P'!G7</f>
        <v>H9</v>
      </c>
      <c r="AV9" s="73">
        <f>'Tube P'!F7</f>
        <v>1.7479024930000033</v>
      </c>
      <c r="AW9" s="74">
        <v>0.7034493623797351</v>
      </c>
    </row>
    <row r="10" spans="1:49">
      <c r="A10" s="56">
        <v>7</v>
      </c>
      <c r="B10" s="72" t="str">
        <f>'Tube A'!G8</f>
        <v>G1</v>
      </c>
      <c r="C10" s="73">
        <f>'Tube A'!F8</f>
        <v>1.7459355250000019</v>
      </c>
      <c r="D10" s="74">
        <v>0.74123636277198901</v>
      </c>
      <c r="E10" s="72" t="str">
        <f>'Tube B'!G8</f>
        <v>D4</v>
      </c>
      <c r="F10" s="73">
        <f>'Tube B'!F8</f>
        <v>1.7401438970000012</v>
      </c>
      <c r="G10" s="74">
        <v>0.56824290395075305</v>
      </c>
      <c r="H10" s="72" t="str">
        <f>'Tube C'!G8</f>
        <v>C7</v>
      </c>
      <c r="I10" s="73">
        <f>'Tube C'!F8</f>
        <v>1.7407175960000014</v>
      </c>
      <c r="J10" s="74">
        <v>1.3952761927856561</v>
      </c>
      <c r="K10" s="72" t="str">
        <f>'Tube D'!G8</f>
        <v>H10</v>
      </c>
      <c r="L10" s="73">
        <f>'Tube D'!F8</f>
        <v>1.7392970080000012</v>
      </c>
      <c r="M10" s="75">
        <v>0.90276411800308554</v>
      </c>
      <c r="N10" s="72" t="str">
        <f>'Tube E'!G8</f>
        <v>G1</v>
      </c>
      <c r="O10" s="73">
        <f>'Tube E'!F8</f>
        <v>1.7396794740000008</v>
      </c>
      <c r="P10" s="74">
        <v>1.6497606727994338</v>
      </c>
      <c r="Q10" s="72" t="str">
        <f>'Tube F'!G8</f>
        <v>D4</v>
      </c>
      <c r="R10" s="73">
        <f>'Tube F'!F8</f>
        <v>1.738586714000002</v>
      </c>
      <c r="S10" s="74">
        <v>2.5471424495441846</v>
      </c>
      <c r="T10" s="72" t="str">
        <f>'Tube G'!G8</f>
        <v>C7</v>
      </c>
      <c r="U10" s="73">
        <f>'Tube G'!F8</f>
        <v>1.7400619400000021</v>
      </c>
      <c r="V10" s="74">
        <v>1.1430711695538389</v>
      </c>
      <c r="W10" s="72" t="str">
        <f>'Tube H'!G8</f>
        <v>H10</v>
      </c>
      <c r="X10" s="73">
        <f>'Tube H'!F8</f>
        <v>1.740253173000001</v>
      </c>
      <c r="Y10" s="75">
        <v>1.3645078577058489</v>
      </c>
      <c r="Z10" s="72" t="str">
        <f>'Tube I'!G8</f>
        <v>G1</v>
      </c>
      <c r="AA10" s="73">
        <f>'Tube I'!F8</f>
        <v>1.7413732520000007</v>
      </c>
      <c r="AB10" s="74">
        <v>1.6562602222431932</v>
      </c>
      <c r="AC10" s="109" t="str">
        <f>'Tube J'!G8</f>
        <v>D4</v>
      </c>
      <c r="AD10" s="70">
        <f>'Tube J'!F8</f>
        <v>1.7619990970000003</v>
      </c>
      <c r="AE10" s="110">
        <v>0.68477902703551463</v>
      </c>
      <c r="AF10" s="72" t="str">
        <f>'Tube K'!G8</f>
        <v>C7</v>
      </c>
      <c r="AG10" s="73">
        <f>'Tube K'!F8</f>
        <v>1.7401985350000011</v>
      </c>
      <c r="AH10" s="74">
        <v>1.3112103265513564</v>
      </c>
      <c r="AI10" s="72" t="str">
        <f>'Tube L'!G8</f>
        <v>H10</v>
      </c>
      <c r="AJ10" s="73">
        <f>'Tube L'!F8</f>
        <v>1.7411547000000009</v>
      </c>
      <c r="AK10" s="75">
        <v>1.9497283100690577</v>
      </c>
      <c r="AL10" s="72" t="str">
        <f>'Tube M'!G8</f>
        <v>G1</v>
      </c>
      <c r="AM10" s="73">
        <f>'Tube M'!F8</f>
        <v>1.7416737610000013</v>
      </c>
      <c r="AN10" s="74">
        <v>3.8685849537547372</v>
      </c>
      <c r="AO10" s="72" t="str">
        <f>'Tube N'!G8</f>
        <v>D4</v>
      </c>
      <c r="AP10" s="73">
        <f>'Tube N'!F8</f>
        <v>1.7407722340000014</v>
      </c>
      <c r="AQ10" s="74">
        <v>5.5498797152488537</v>
      </c>
      <c r="AR10" s="72" t="str">
        <f>'Tube O'!G8</f>
        <v>C7</v>
      </c>
      <c r="AS10" s="73">
        <f>'Tube O'!F8</f>
        <v>1.7411547000000009</v>
      </c>
      <c r="AT10" s="74">
        <v>3.4880804138453461</v>
      </c>
      <c r="AU10" s="72" t="str">
        <f>'Tube P'!G8</f>
        <v>H10</v>
      </c>
      <c r="AV10" s="73">
        <f>'Tube P'!F8</f>
        <v>1.7413459330000016</v>
      </c>
      <c r="AW10" s="75">
        <v>1.3897911787239454</v>
      </c>
    </row>
    <row r="11" spans="1:49">
      <c r="A11" s="56">
        <v>8</v>
      </c>
      <c r="B11" s="72" t="str">
        <f>'Tube A'!G9</f>
        <v>H1</v>
      </c>
      <c r="C11" s="73">
        <f>'Tube A'!F9</f>
        <v>1.7415644849999996</v>
      </c>
      <c r="D11" s="74">
        <v>1.9615545900211828</v>
      </c>
      <c r="E11" s="72" t="str">
        <f>'Tube B'!G9</f>
        <v>C4</v>
      </c>
      <c r="F11" s="73">
        <f>'Tube B'!F9</f>
        <v>1.7346800970000018</v>
      </c>
      <c r="G11" s="74">
        <v>1.4553420561428589</v>
      </c>
      <c r="H11" s="72" t="str">
        <f>'Tube C'!G9</f>
        <v>D7</v>
      </c>
      <c r="I11" s="73">
        <f>'Tube C'!F9</f>
        <v>1.7352537960000021</v>
      </c>
      <c r="J11" s="74">
        <v>3.6592174287396055</v>
      </c>
      <c r="K11" s="72" t="str">
        <f>'Tube D'!G9</f>
        <v>G10</v>
      </c>
      <c r="L11" s="73">
        <v>1.7333000000000001</v>
      </c>
      <c r="M11" s="75">
        <v>2.6395291636421554</v>
      </c>
      <c r="N11" s="72" t="str">
        <f>'Tube E'!G9</f>
        <v>H1</v>
      </c>
      <c r="O11" s="73">
        <f>'Tube E'!F9</f>
        <v>1.735308434000002</v>
      </c>
      <c r="P11" s="74">
        <v>3.4159390575142226</v>
      </c>
      <c r="Q11" s="72" t="str">
        <f>'Tube F'!G9</f>
        <v>C4</v>
      </c>
      <c r="R11" s="73">
        <f>'Tube F'!F9</f>
        <v>1.7333141470000015</v>
      </c>
      <c r="S11" s="74">
        <v>5.103579575049328</v>
      </c>
      <c r="T11" s="72" t="str">
        <f>'Tube G'!G9</f>
        <v>D7</v>
      </c>
      <c r="U11" s="73">
        <f>'Tube G'!F9</f>
        <v>1.7345981400000028</v>
      </c>
      <c r="V11" s="74">
        <v>2.6643046114719371</v>
      </c>
      <c r="W11" s="72" t="str">
        <f>'Tube H'!G9</f>
        <v>G10</v>
      </c>
      <c r="X11" s="73">
        <f>'Tube H'!F9</f>
        <v>1.7336966130000029</v>
      </c>
      <c r="Y11" s="75">
        <v>2.9088704718078429</v>
      </c>
      <c r="Z11" s="72" t="str">
        <f>'Tube I'!G9</f>
        <v>H1</v>
      </c>
      <c r="AA11" s="73">
        <f>'Tube I'!F9</f>
        <v>1.7348166920000008</v>
      </c>
      <c r="AB11" s="74">
        <v>4.0622502134945657</v>
      </c>
      <c r="AC11" s="109" t="str">
        <f>'Tube J'!G9</f>
        <v>C4</v>
      </c>
      <c r="AD11" s="70">
        <f>'Tube J'!F9</f>
        <v>1.737958377</v>
      </c>
      <c r="AE11" s="110">
        <v>1.1653297508468299</v>
      </c>
      <c r="AF11" s="72" t="str">
        <f>'Tube K'!G9</f>
        <v>D7</v>
      </c>
      <c r="AG11" s="73">
        <f>'Tube K'!F9</f>
        <v>1.7336419750000012</v>
      </c>
      <c r="AH11" s="74">
        <v>3.4525502047068968</v>
      </c>
      <c r="AI11" s="72" t="str">
        <f>'Tube L'!G9</f>
        <v>G10</v>
      </c>
      <c r="AJ11" s="73">
        <f>'Tube L'!F9</f>
        <v>1.7356909000000016</v>
      </c>
      <c r="AK11" s="75">
        <v>3.4293576676570763</v>
      </c>
      <c r="AL11" s="72" t="str">
        <f>'Tube M'!G9</f>
        <v>H1</v>
      </c>
      <c r="AM11" s="73">
        <f>'Tube M'!F9</f>
        <v>1.7351172010000013</v>
      </c>
      <c r="AN11" s="74">
        <v>8.4205998751906517</v>
      </c>
      <c r="AO11" s="72" t="str">
        <f>'Tube N'!G9</f>
        <v>C4</v>
      </c>
      <c r="AP11" s="73">
        <f>'Tube N'!F9</f>
        <v>1.735308434000002</v>
      </c>
      <c r="AQ11" s="74">
        <v>8.14646368710447</v>
      </c>
      <c r="AR11" s="72" t="str">
        <f>'Tube O'!G9</f>
        <v>D7</v>
      </c>
      <c r="AS11" s="73">
        <f>'Tube O'!F9</f>
        <v>1.7356909000000016</v>
      </c>
      <c r="AT11" s="74">
        <v>5.9006595991068087</v>
      </c>
      <c r="AU11" s="72" t="str">
        <f>'Tube P'!G9</f>
        <v>G10</v>
      </c>
      <c r="AV11" s="73">
        <f>'Tube P'!F9</f>
        <v>1.7358821330000023</v>
      </c>
      <c r="AW11" s="75">
        <v>3.5254495168872464</v>
      </c>
    </row>
    <row r="12" spans="1:49">
      <c r="A12" s="56">
        <v>9</v>
      </c>
      <c r="B12" s="72" t="str">
        <f>'Tube A'!G10</f>
        <v>H2</v>
      </c>
      <c r="C12" s="73">
        <f>'Tube A'!F10</f>
        <v>1.7339151650000009</v>
      </c>
      <c r="D12" s="74">
        <v>5.8912154294160937</v>
      </c>
      <c r="E12" s="72" t="str">
        <f>'Tube B'!G10</f>
        <v>B4</v>
      </c>
      <c r="F12" s="73">
        <f>'Tube B'!F10</f>
        <v>1.7281235370000019</v>
      </c>
      <c r="G12" s="74">
        <v>4.811567626582363</v>
      </c>
      <c r="H12" s="72" t="str">
        <f>'Tube C'!G10</f>
        <v>E7</v>
      </c>
      <c r="I12" s="73">
        <f>'Tube C'!F10</f>
        <v>1.7299812290000016</v>
      </c>
      <c r="J12" s="74">
        <v>8.341583504145154</v>
      </c>
      <c r="K12" s="72" t="str">
        <f>'Tube D'!G10</f>
        <v>F10</v>
      </c>
      <c r="L12" s="73">
        <f>'Tube D'!F10</f>
        <v>1.7272766480000019</v>
      </c>
      <c r="M12" s="75">
        <v>10.120343465873708</v>
      </c>
      <c r="N12" s="72" t="str">
        <f>'Tube E'!G10</f>
        <v>H2</v>
      </c>
      <c r="O12" s="73">
        <f>'Tube E'!F10</f>
        <v>1.7276591140000033</v>
      </c>
      <c r="P12" s="74">
        <v>7.863393010604617</v>
      </c>
      <c r="Q12" s="72" t="str">
        <f>'Tube F'!G10</f>
        <v>B4</v>
      </c>
      <c r="R12" s="73">
        <f>'Tube F'!F10</f>
        <v>1.7278503470000022</v>
      </c>
      <c r="S12" s="74">
        <v>11.103492938843159</v>
      </c>
      <c r="T12" s="72" t="str">
        <f>'Tube G'!G10</f>
        <v>E7</v>
      </c>
      <c r="U12" s="73">
        <f>'Tube G'!F10</f>
        <v>1.7291343400000017</v>
      </c>
      <c r="V12" s="74">
        <v>5.7965640274965509</v>
      </c>
      <c r="W12" s="72" t="str">
        <f>'Tube H'!G10</f>
        <v>F10</v>
      </c>
      <c r="X12" s="73">
        <f>'Tube H'!F10</f>
        <v>1.7282328130000035</v>
      </c>
      <c r="Y12" s="75">
        <v>6.6273934015800036</v>
      </c>
      <c r="Z12" s="72" t="str">
        <f>'Tube I'!G10</f>
        <v>H2</v>
      </c>
      <c r="AA12" s="73">
        <f>'Tube I'!F10</f>
        <v>1.7282601320000008</v>
      </c>
      <c r="AB12" s="74">
        <v>9.4634308887455152</v>
      </c>
      <c r="AC12" s="109" t="str">
        <f>'Tube J'!G10</f>
        <v>B4</v>
      </c>
      <c r="AD12" s="70">
        <f>'Tube J'!F10</f>
        <v>1.7467004570000029</v>
      </c>
      <c r="AE12" s="110">
        <v>1.0272573685676323</v>
      </c>
      <c r="AF12" s="72" t="str">
        <f>'Tube K'!G10</f>
        <v>E7</v>
      </c>
      <c r="AG12" s="73">
        <f>'Tube K'!F10</f>
        <v>1.7283694080000025</v>
      </c>
      <c r="AH12" s="74">
        <v>11.432153270319313</v>
      </c>
      <c r="AI12" s="72" t="str">
        <f>'Tube L'!G10</f>
        <v>F10</v>
      </c>
      <c r="AJ12" s="73">
        <f>'Tube L'!F10</f>
        <v>1.7291343400000017</v>
      </c>
      <c r="AK12" s="75">
        <v>6.5066160189663416</v>
      </c>
      <c r="AL12" s="72" t="str">
        <f>'Tube M'!G10</f>
        <v>H2</v>
      </c>
      <c r="AM12" s="73">
        <f>'Tube M'!F10</f>
        <v>1.729653401000002</v>
      </c>
      <c r="AN12" s="74">
        <v>14.81633132361892</v>
      </c>
      <c r="AO12" s="72" t="str">
        <f>'Tube N'!G10</f>
        <v>B4</v>
      </c>
      <c r="AP12" s="73">
        <f>'Tube N'!F10</f>
        <v>1.7300358670000016</v>
      </c>
      <c r="AQ12" s="74">
        <v>13.248461262565771</v>
      </c>
      <c r="AR12" s="72" t="str">
        <f>'Tube O'!G10</f>
        <v>E7</v>
      </c>
      <c r="AS12" s="73">
        <f>'Tube O'!F10</f>
        <v>1.7302271000000022</v>
      </c>
      <c r="AT12" s="74">
        <v>11.345868321399378</v>
      </c>
      <c r="AU12" s="72" t="str">
        <f>'Tube P'!G10</f>
        <v>F10</v>
      </c>
      <c r="AV12" s="73">
        <f>'Tube P'!F10</f>
        <v>1.7293255730000023</v>
      </c>
      <c r="AW12" s="75">
        <v>10.28105064029954</v>
      </c>
    </row>
    <row r="13" spans="1:49">
      <c r="A13" s="56">
        <v>10</v>
      </c>
      <c r="B13" s="72" t="str">
        <f>'Tube A'!G11</f>
        <v>G2</v>
      </c>
      <c r="C13" s="73">
        <f>'Tube A'!F11</f>
        <v>1.7284513650000015</v>
      </c>
      <c r="D13" s="74">
        <v>15.379412956802001</v>
      </c>
      <c r="E13" s="72" t="str">
        <f>'Tube B'!G11</f>
        <v>A4</v>
      </c>
      <c r="F13" s="73">
        <f>'Tube B'!F11</f>
        <v>1.7226597370000007</v>
      </c>
      <c r="G13" s="74">
        <v>8.98188426560022</v>
      </c>
      <c r="H13" s="72" t="str">
        <f>'Tube C'!G11</f>
        <v>F7</v>
      </c>
      <c r="I13" s="73">
        <f>'Tube C'!F11</f>
        <v>1.7234246689999999</v>
      </c>
      <c r="J13" s="74">
        <v>15.934853765195415</v>
      </c>
      <c r="K13" s="72" t="str">
        <f>'Tube D'!G11</f>
        <v>E10</v>
      </c>
      <c r="L13" s="73">
        <f>'Tube D'!F11</f>
        <v>1.7220040810000015</v>
      </c>
      <c r="M13" s="74">
        <v>15.311904262387735</v>
      </c>
      <c r="N13" s="72" t="str">
        <f>'Tube E'!G11</f>
        <v>G2</v>
      </c>
      <c r="O13" s="73">
        <f>'Tube E'!F11</f>
        <v>1.7221953140000004</v>
      </c>
      <c r="P13" s="75">
        <v>15.461081270791764</v>
      </c>
      <c r="Q13" s="72" t="str">
        <f>'Tube F'!G11</f>
        <v>A4</v>
      </c>
      <c r="R13" s="73">
        <f>'Tube F'!F11</f>
        <v>1.7234793069999998</v>
      </c>
      <c r="S13" s="74">
        <v>17.037688968542806</v>
      </c>
      <c r="T13" s="72" t="str">
        <f>'Tube G'!G11</f>
        <v>F7</v>
      </c>
      <c r="U13" s="73">
        <f>'Tube G'!F11</f>
        <v>1.7225777799999999</v>
      </c>
      <c r="V13" s="74">
        <v>10.916556694896423</v>
      </c>
      <c r="W13" s="72" t="str">
        <f>'Tube H'!G11</f>
        <v>E10</v>
      </c>
      <c r="X13" s="73">
        <f>'Tube H'!F11</f>
        <v>1.7216762530000018</v>
      </c>
      <c r="Y13" s="75">
        <v>10.267352522616871</v>
      </c>
      <c r="Z13" s="72" t="str">
        <f>'Tube I'!G11</f>
        <v>G2</v>
      </c>
      <c r="AA13" s="73">
        <f>'Tube I'!F11</f>
        <v>1.7217035719999991</v>
      </c>
      <c r="AB13" s="74">
        <v>13.894035924079773</v>
      </c>
      <c r="AC13" s="72" t="str">
        <f>'Tube J'!G11</f>
        <v>A4</v>
      </c>
      <c r="AD13" s="70">
        <f>'Tube J'!F11</f>
        <v>1.7326858100000013</v>
      </c>
      <c r="AE13" s="74">
        <v>9.1297521523685372</v>
      </c>
      <c r="AF13" s="72" t="str">
        <f>'Tube K'!G11</f>
        <v>F7</v>
      </c>
      <c r="AG13" s="73">
        <f>'Tube K'!F11</f>
        <v>1.7229056080000014</v>
      </c>
      <c r="AH13" s="74">
        <v>14.920287367280102</v>
      </c>
      <c r="AI13" s="72" t="str">
        <f>'Tube L'!G11</f>
        <v>E10</v>
      </c>
      <c r="AJ13" s="73">
        <f>'Tube L'!F11</f>
        <v>1.7236705400000005</v>
      </c>
      <c r="AK13" s="74">
        <v>13.337302438515778</v>
      </c>
      <c r="AL13" s="72" t="str">
        <f>'Tube M'!G11</f>
        <v>G2</v>
      </c>
      <c r="AM13" s="73">
        <f>'Tube M'!F11</f>
        <v>1.7241896010000008</v>
      </c>
      <c r="AN13" s="74">
        <v>17.292750188722547</v>
      </c>
      <c r="AO13" s="72" t="str">
        <f>'Tube N'!G11</f>
        <v>A4</v>
      </c>
      <c r="AP13" s="73">
        <f>'Tube N'!F11</f>
        <v>1.7234793069999998</v>
      </c>
      <c r="AQ13" s="74">
        <v>15.97654093038139</v>
      </c>
      <c r="AR13" s="72" t="str">
        <f>'Tube O'!G11</f>
        <v>F7</v>
      </c>
      <c r="AS13" s="73">
        <f>'Tube O'!F11</f>
        <v>1.7236705400000005</v>
      </c>
      <c r="AT13" s="74">
        <v>14.621005651178303</v>
      </c>
      <c r="AU13" s="72" t="str">
        <f>'Tube P'!G11</f>
        <v>E10</v>
      </c>
      <c r="AV13" s="73">
        <f>'Tube P'!F11</f>
        <v>1.7238617730000012</v>
      </c>
      <c r="AW13" s="74">
        <v>14.498673624841553</v>
      </c>
    </row>
    <row r="14" spans="1:49">
      <c r="A14" s="56">
        <v>11</v>
      </c>
      <c r="B14" s="72" t="str">
        <f>'Tube A'!G12</f>
        <v>F2</v>
      </c>
      <c r="C14" s="73">
        <f>'Tube A'!F12</f>
        <v>1.7220860380000005</v>
      </c>
      <c r="D14" s="74">
        <v>14.574890459400565</v>
      </c>
      <c r="E14" s="72" t="str">
        <f>'Tube B'!G12</f>
        <v>A5</v>
      </c>
      <c r="F14" s="73">
        <f>'Tube B'!F12</f>
        <v>1.7162944100000015</v>
      </c>
      <c r="G14" s="74">
        <v>7.030229933008008</v>
      </c>
      <c r="H14" s="72" t="str">
        <f>'Tube C'!G12</f>
        <v>G7</v>
      </c>
      <c r="I14" s="73">
        <f>'Tube C'!F12</f>
        <v>1.7190536290000011</v>
      </c>
      <c r="J14" s="76">
        <v>15.35090297746831</v>
      </c>
      <c r="K14" s="72" t="str">
        <f>'Tube D'!G12</f>
        <v>D10</v>
      </c>
      <c r="L14" s="77">
        <f>'Tube D'!F12</f>
        <v>1.7165402810000021</v>
      </c>
      <c r="M14" s="76">
        <v>13.553176150320001</v>
      </c>
      <c r="N14" s="72" t="str">
        <f>'Tube E'!G12</f>
        <v>F2</v>
      </c>
      <c r="O14" s="73">
        <f>'Tube E'!F12</f>
        <v>1.716731514000001</v>
      </c>
      <c r="P14" s="75">
        <v>12.49656110145272</v>
      </c>
      <c r="Q14" s="72" t="str">
        <f>'Tube F'!G12</f>
        <v>A5</v>
      </c>
      <c r="R14" s="73">
        <f>'Tube F'!F12</f>
        <v>1.7169227470000017</v>
      </c>
      <c r="S14" s="74">
        <v>11.928711500678205</v>
      </c>
      <c r="T14" s="72" t="str">
        <f>'Tube G'!G12</f>
        <v>G7</v>
      </c>
      <c r="U14" s="73">
        <f>'Tube G'!F12</f>
        <v>1.7171139800000006</v>
      </c>
      <c r="V14" s="74">
        <v>13.328126915475766</v>
      </c>
      <c r="W14" s="72" t="str">
        <f>'Tube H'!G12</f>
        <v>D10</v>
      </c>
      <c r="X14" s="73">
        <f>'Tube H'!F12</f>
        <v>1.7162124530000007</v>
      </c>
      <c r="Y14" s="75">
        <v>9.2052465860507251</v>
      </c>
      <c r="Z14" s="72" t="str">
        <f>'Tube I'!G12</f>
        <v>F2</v>
      </c>
      <c r="AA14" s="73">
        <f>'Tube I'!F12</f>
        <v>1.7162397719999998</v>
      </c>
      <c r="AB14" s="74">
        <v>9.3380302060060725</v>
      </c>
      <c r="AC14" s="72" t="str">
        <f>'Tube J'!G12</f>
        <v>A5</v>
      </c>
      <c r="AD14" s="70">
        <f>'Tube J'!F12</f>
        <v>1.7195726899999997</v>
      </c>
      <c r="AE14" s="74">
        <v>12.790632613549747</v>
      </c>
      <c r="AF14" s="72" t="str">
        <f>'Tube K'!G12</f>
        <v>G7</v>
      </c>
      <c r="AG14" s="73">
        <f>'Tube K'!F12</f>
        <v>1.7163490480000014</v>
      </c>
      <c r="AH14" s="74">
        <v>11.6616887975174</v>
      </c>
      <c r="AI14" s="72" t="str">
        <f>'Tube L'!G12</f>
        <v>D10</v>
      </c>
      <c r="AJ14" s="73">
        <f>'Tube L'!F12</f>
        <v>1.7171139800000006</v>
      </c>
      <c r="AK14" s="76">
        <v>13.400413060411545</v>
      </c>
      <c r="AL14" s="72" t="str">
        <f>'Tube M'!G12</f>
        <v>F2</v>
      </c>
      <c r="AM14" s="73">
        <f>'Tube M'!F12</f>
        <v>1.7176330410000009</v>
      </c>
      <c r="AN14" s="74">
        <v>13.25429560884875</v>
      </c>
      <c r="AO14" s="72" t="str">
        <f>'Tube N'!G12</f>
        <v>A5</v>
      </c>
      <c r="AP14" s="73">
        <f>'Tube N'!F12</f>
        <v>1.7202010270000017</v>
      </c>
      <c r="AQ14" s="74">
        <v>11.844444225998366</v>
      </c>
      <c r="AR14" s="72" t="str">
        <f>'Tube O'!G12</f>
        <v>G7</v>
      </c>
      <c r="AS14" s="73">
        <f>'Tube O'!F12</f>
        <v>1.7182067400000012</v>
      </c>
      <c r="AT14" s="74">
        <v>15.661453605343306</v>
      </c>
      <c r="AU14" s="72" t="str">
        <f>'Tube P'!G12</f>
        <v>D10</v>
      </c>
      <c r="AV14" s="73">
        <f>'Tube P'!F12</f>
        <v>1.7183979730000019</v>
      </c>
      <c r="AW14" s="76">
        <v>10.279664980968116</v>
      </c>
    </row>
    <row r="15" spans="1:49">
      <c r="A15" s="56">
        <v>12</v>
      </c>
      <c r="B15" s="72" t="str">
        <f>'Tube A'!G13</f>
        <v>E2</v>
      </c>
      <c r="C15" s="73">
        <f>'Tube A'!F13</f>
        <v>1.7155294780000006</v>
      </c>
      <c r="D15" s="74">
        <v>8.3816266545552676</v>
      </c>
      <c r="E15" s="72" t="str">
        <f>'Tube B'!G13</f>
        <v>B5</v>
      </c>
      <c r="F15" s="73">
        <f>'Tube B'!F13</f>
        <v>1.7108306100000021</v>
      </c>
      <c r="G15" s="74">
        <v>4.8722625520670659</v>
      </c>
      <c r="H15" s="72" t="str">
        <f>'Tube C'!G13</f>
        <v>H7</v>
      </c>
      <c r="I15" s="73">
        <f>'Tube C'!F13</f>
        <v>1.7135898290000018</v>
      </c>
      <c r="J15" s="76">
        <v>8.9720344842469029</v>
      </c>
      <c r="K15" s="72" t="str">
        <f>'Tube D'!G13</f>
        <v>C10</v>
      </c>
      <c r="L15" s="77">
        <f>'Tube D'!F13</f>
        <v>1.7088909610000016</v>
      </c>
      <c r="M15" s="76">
        <v>9.4613909437315939</v>
      </c>
      <c r="N15" s="72" t="str">
        <f>'Tube E'!G13</f>
        <v>E2</v>
      </c>
      <c r="O15" s="73">
        <f>'Tube E'!F13</f>
        <v>1.7112677140000017</v>
      </c>
      <c r="P15" s="75">
        <v>8.550552911660553</v>
      </c>
      <c r="Q15" s="72" t="str">
        <f>'Tube F'!G13</f>
        <v>B5</v>
      </c>
      <c r="R15" s="73">
        <f>'Tube F'!F13</f>
        <v>1.7114589470000023</v>
      </c>
      <c r="S15" s="74">
        <v>7.8172482577796911</v>
      </c>
      <c r="T15" s="72" t="str">
        <f>'Tube G'!G13</f>
        <v>H7</v>
      </c>
      <c r="U15" s="73">
        <f>'Tube G'!F13</f>
        <v>1.7116501800000012</v>
      </c>
      <c r="V15" s="74">
        <v>8.2502872671340111</v>
      </c>
      <c r="W15" s="72" t="str">
        <f>'Tube H'!G13</f>
        <v>C10</v>
      </c>
      <c r="X15" s="73">
        <f>'Tube H'!F13</f>
        <v>1.7118414130000019</v>
      </c>
      <c r="Y15" s="74">
        <v>5.383742880625646</v>
      </c>
      <c r="Z15" s="72" t="str">
        <f>'Tube I'!G13</f>
        <v>E2</v>
      </c>
      <c r="AA15" s="73">
        <f>'Tube I'!F13</f>
        <v>1.7107759720000004</v>
      </c>
      <c r="AB15" s="74">
        <v>6.5039401130602323</v>
      </c>
      <c r="AC15" s="72" t="str">
        <f>'Tube J'!G13</f>
        <v>B5</v>
      </c>
      <c r="AD15" s="70">
        <f>'Tube J'!F13</f>
        <v>1.714300123000001</v>
      </c>
      <c r="AE15" s="74">
        <v>8.6880382036748482</v>
      </c>
      <c r="AF15" s="72" t="str">
        <f>'Tube K'!G13</f>
        <v>H7</v>
      </c>
      <c r="AG15" s="73">
        <f>'Tube K'!F13</f>
        <v>1.7108852480000021</v>
      </c>
      <c r="AH15" s="74">
        <v>5.0824571249641481</v>
      </c>
      <c r="AI15" s="72" t="str">
        <f>'Tube L'!G13</f>
        <v>C10</v>
      </c>
      <c r="AJ15" s="73">
        <f>'Tube L'!F13</f>
        <v>1.7118414130000019</v>
      </c>
      <c r="AK15" s="76">
        <v>8.9004058730514757</v>
      </c>
      <c r="AL15" s="72" t="str">
        <f>'Tube M'!G13</f>
        <v>E2</v>
      </c>
      <c r="AM15" s="73">
        <f>'Tube M'!F13</f>
        <v>1.7110764810000028</v>
      </c>
      <c r="AN15" s="74">
        <v>8.0162178469532321</v>
      </c>
      <c r="AO15" s="72" t="str">
        <f>'Tube N'!G13</f>
        <v>B5</v>
      </c>
      <c r="AP15" s="73">
        <f>'Tube N'!F13</f>
        <v>1.7136444670000017</v>
      </c>
      <c r="AQ15" s="74">
        <v>8.3655654476161327</v>
      </c>
      <c r="AR15" s="72" t="str">
        <f>'Tube O'!G13</f>
        <v>H7</v>
      </c>
      <c r="AS15" s="73">
        <f>'Tube O'!F13</f>
        <v>1.7127429400000018</v>
      </c>
      <c r="AT15" s="74">
        <v>11.377615105143439</v>
      </c>
      <c r="AU15" s="72" t="str">
        <f>'Tube P'!G13</f>
        <v>C10</v>
      </c>
      <c r="AV15" s="73">
        <f>'Tube P'!F13</f>
        <v>1.7118414130000019</v>
      </c>
      <c r="AW15" s="76">
        <v>2.6104943278541106</v>
      </c>
    </row>
    <row r="16" spans="1:49">
      <c r="A16" s="56">
        <v>13</v>
      </c>
      <c r="B16" s="72" t="str">
        <f>'Tube A'!G14</f>
        <v>D2</v>
      </c>
      <c r="C16" s="73">
        <f>'Tube A'!F14</f>
        <v>1.7100656780000012</v>
      </c>
      <c r="D16" s="74">
        <v>3.4589047254893401</v>
      </c>
      <c r="E16" s="72" t="str">
        <f>'Tube B'!G14</f>
        <v>C5</v>
      </c>
      <c r="F16" s="73">
        <f>'Tube B'!F14</f>
        <v>1.7053668100000028</v>
      </c>
      <c r="G16" s="74">
        <v>2.0232672579535431</v>
      </c>
      <c r="H16" s="72" t="str">
        <f>'Tube C'!G14</f>
        <v>H8</v>
      </c>
      <c r="I16" s="73">
        <f>'Tube C'!F14</f>
        <v>1.7070332690000019</v>
      </c>
      <c r="J16" s="76">
        <v>3.7887504646601342</v>
      </c>
      <c r="K16" s="72" t="str">
        <f>'Tube D'!G14</f>
        <v>B10</v>
      </c>
      <c r="L16" s="77">
        <f>'Tube D'!F14</f>
        <v>1.7034271610000022</v>
      </c>
      <c r="M16" s="76">
        <v>3.0568636569594947</v>
      </c>
      <c r="N16" s="72" t="str">
        <f>'Tube E'!G14</f>
        <v>D2</v>
      </c>
      <c r="O16" s="73">
        <f>'Tube E'!F14</f>
        <v>1.7047111540000035</v>
      </c>
      <c r="P16" s="75">
        <v>4.31033492681469</v>
      </c>
      <c r="Q16" s="72" t="str">
        <f>'Tube F'!G14</f>
        <v>C5</v>
      </c>
      <c r="R16" s="73">
        <f>'Tube F'!F14</f>
        <v>1.705995147000003</v>
      </c>
      <c r="S16" s="74">
        <v>3.5866914922839825</v>
      </c>
      <c r="T16" s="72" t="str">
        <f>'Tube G'!G14</f>
        <v>H8</v>
      </c>
      <c r="U16" s="73">
        <f>'Tube G'!F14</f>
        <v>1.7061863800000019</v>
      </c>
      <c r="V16" s="74">
        <v>3.6437474450163037</v>
      </c>
      <c r="W16" s="72" t="str">
        <f>'Tube H'!G14</f>
        <v>B10</v>
      </c>
      <c r="X16" s="73">
        <f>'Tube H'!F14</f>
        <v>1.705284853000002</v>
      </c>
      <c r="Y16" s="74">
        <v>2.5952224365586996</v>
      </c>
      <c r="Z16" s="72" t="str">
        <f>'Tube I'!G14</f>
        <v>D2</v>
      </c>
      <c r="AA16" s="73">
        <f>'Tube I'!F14</f>
        <v>1.7044106450000012</v>
      </c>
      <c r="AB16" s="74">
        <v>1.9953174219599272</v>
      </c>
      <c r="AC16" s="72" t="str">
        <f>'Tube J'!G14</f>
        <v>C5</v>
      </c>
      <c r="AD16" s="70">
        <f>'Tube J'!F14</f>
        <v>1.7088363230000017</v>
      </c>
      <c r="AE16" s="74">
        <v>3.4817869109138084</v>
      </c>
      <c r="AF16" s="72" t="str">
        <f>'Tube K'!G14</f>
        <v>H8</v>
      </c>
      <c r="AG16" s="73">
        <f>'Tube K'!F14</f>
        <v>1.7065142080000015</v>
      </c>
      <c r="AH16" s="74">
        <v>2.5584160877238573</v>
      </c>
      <c r="AI16" s="72" t="str">
        <f>'Tube L'!G14</f>
        <v>B10</v>
      </c>
      <c r="AJ16" s="73">
        <f>'Tube L'!F14</f>
        <v>1.7063776130000026</v>
      </c>
      <c r="AK16" s="76">
        <v>4.5590228775748303</v>
      </c>
      <c r="AL16" s="72" t="str">
        <f>'Tube M'!G14</f>
        <v>D2</v>
      </c>
      <c r="AM16" s="73">
        <f>'Tube M'!F14</f>
        <v>1.7099837210000022</v>
      </c>
      <c r="AN16" s="74">
        <v>3.5176775412692911</v>
      </c>
      <c r="AO16" s="72" t="str">
        <f>'Tube N'!G14</f>
        <v>C5</v>
      </c>
      <c r="AP16" s="73">
        <f>'Tube N'!F14</f>
        <v>1.7070879070000018</v>
      </c>
      <c r="AQ16" s="74">
        <v>3.5771665663069592</v>
      </c>
      <c r="AR16" s="72" t="str">
        <f>'Tube O'!G14</f>
        <v>H8</v>
      </c>
      <c r="AS16" s="73">
        <f>'Tube O'!F14</f>
        <v>1.7072791400000025</v>
      </c>
      <c r="AT16" s="74">
        <v>4.5533829483903459</v>
      </c>
      <c r="AU16" s="72" t="str">
        <f>'Tube P'!G14</f>
        <v>B10</v>
      </c>
      <c r="AV16" s="73">
        <f>'Tube P'!F14</f>
        <v>1.7065688460000032</v>
      </c>
      <c r="AW16" s="76">
        <v>0.73701625263782544</v>
      </c>
    </row>
    <row r="17" spans="1:49">
      <c r="A17" s="56">
        <v>14</v>
      </c>
      <c r="B17" s="72" t="str">
        <f>'Tube A'!G15</f>
        <v>C2</v>
      </c>
      <c r="C17" s="73">
        <f>'Tube A'!F15</f>
        <v>1.7046018780000018</v>
      </c>
      <c r="D17" s="74">
        <v>1.7064113696731036</v>
      </c>
      <c r="E17" s="72" t="str">
        <f>'Tube B'!G15</f>
        <v>D5</v>
      </c>
      <c r="F17" s="73">
        <f>'Tube B'!F15</f>
        <v>1.6988102500000011</v>
      </c>
      <c r="G17" s="74">
        <v>0.90441654359965451</v>
      </c>
      <c r="H17" s="72" t="str">
        <f>'Tube C'!G15</f>
        <v>G8</v>
      </c>
      <c r="I17" s="73">
        <f>'Tube C'!F15</f>
        <v>1.7004767090000001</v>
      </c>
      <c r="J17" s="74">
        <v>1.615902925749696</v>
      </c>
      <c r="K17" s="72" t="str">
        <f>'Tube D'!G15</f>
        <v>A10</v>
      </c>
      <c r="L17" s="73">
        <f>'Tube D'!F15</f>
        <v>1.6990561209999999</v>
      </c>
      <c r="M17" s="74">
        <v>1.3725003588687679</v>
      </c>
      <c r="N17" s="72" t="str">
        <f>'Tube E'!G15</f>
        <v>C2</v>
      </c>
      <c r="O17" s="73">
        <f>'Tube E'!F15</f>
        <v>1.6992473540000006</v>
      </c>
      <c r="P17" s="75">
        <v>2.0034816267268494</v>
      </c>
      <c r="Q17" s="72" t="str">
        <f>'Tube F'!G15</f>
        <v>D5</v>
      </c>
      <c r="R17" s="73">
        <f>'Tube F'!F15</f>
        <v>1.7005313470000001</v>
      </c>
      <c r="S17" s="74">
        <v>1.7055584693700654</v>
      </c>
      <c r="T17" s="72" t="str">
        <f>'Tube G'!G15</f>
        <v>G8</v>
      </c>
      <c r="U17" s="73">
        <f>'Tube G'!F15</f>
        <v>1.7018153400000013</v>
      </c>
      <c r="V17" s="74">
        <v>1.4251243610709377</v>
      </c>
      <c r="W17" s="72" t="str">
        <f>'Tube H'!G15</f>
        <v>A10</v>
      </c>
      <c r="X17" s="73">
        <f>'Tube H'!F15</f>
        <v>1.6998210530000009</v>
      </c>
      <c r="Y17" s="74">
        <v>1.3747613529420344</v>
      </c>
      <c r="Z17" s="72" t="str">
        <f>'Tube I'!G15</f>
        <v>C2</v>
      </c>
      <c r="AA17" s="73">
        <f>'Tube I'!F15</f>
        <v>1.698946845</v>
      </c>
      <c r="AB17" s="74">
        <v>1.0023161533702638</v>
      </c>
      <c r="AC17" s="72" t="str">
        <f>'Tube J'!G15</f>
        <v>D5</v>
      </c>
      <c r="AD17" s="70">
        <f>'Tube J'!F15</f>
        <v>1.7011870029999994</v>
      </c>
      <c r="AE17" s="74">
        <v>1.4925442748630395</v>
      </c>
      <c r="AF17" s="72" t="str">
        <f>'Tube K'!G15</f>
        <v>G8</v>
      </c>
      <c r="AG17" s="73">
        <f>'Tube K'!F15</f>
        <v>1.6990561209999999</v>
      </c>
      <c r="AH17" s="74">
        <v>1.1294502939287847</v>
      </c>
      <c r="AI17" s="72" t="str">
        <f>'Tube L'!G15</f>
        <v>A10</v>
      </c>
      <c r="AJ17" s="73">
        <f>'Tube L'!F15</f>
        <v>1.6998210530000009</v>
      </c>
      <c r="AK17" s="74">
        <v>1.8282603961800705</v>
      </c>
      <c r="AL17" s="72" t="str">
        <f>'Tube M'!G15</f>
        <v>C2</v>
      </c>
      <c r="AM17" s="73">
        <f>'Tube M'!F15</f>
        <v>1.7001488810000005</v>
      </c>
      <c r="AN17" s="74">
        <v>1.7447730542507918</v>
      </c>
      <c r="AO17" s="72" t="str">
        <f>'Tube N'!G15</f>
        <v>D5</v>
      </c>
      <c r="AP17" s="73">
        <f>'Tube N'!F15</f>
        <v>1.7016241070000007</v>
      </c>
      <c r="AQ17" s="74">
        <v>1.8467678326212711</v>
      </c>
      <c r="AR17" s="72" t="str">
        <f>'Tube O'!G15</f>
        <v>G8</v>
      </c>
      <c r="AS17" s="73">
        <f>'Tube O'!F15</f>
        <v>1.7007225800000008</v>
      </c>
      <c r="AT17" s="74">
        <v>1.9541623903303273</v>
      </c>
      <c r="AU17" s="72" t="str">
        <f>'Tube P'!G15</f>
        <v>A10</v>
      </c>
      <c r="AV17" s="73">
        <f>'Tube P'!F15</f>
        <v>1.7011050460000003</v>
      </c>
      <c r="AW17" s="74">
        <v>0.41153011195458339</v>
      </c>
    </row>
    <row r="18" spans="1:49">
      <c r="A18" s="56">
        <v>15</v>
      </c>
      <c r="B18" s="72" t="str">
        <f>'Tube A'!G16</f>
        <v>B2</v>
      </c>
      <c r="C18" s="73">
        <f>'Tube A'!F16</f>
        <v>1.6980453180000001</v>
      </c>
      <c r="D18" s="74">
        <v>1.1669450790690972</v>
      </c>
      <c r="E18" s="72" t="str">
        <f>'Tube B'!G16</f>
        <v>E5</v>
      </c>
      <c r="F18" s="73">
        <f>'Tube B'!F16</f>
        <v>1.6933464500000017</v>
      </c>
      <c r="G18" s="74">
        <v>0.46945993484451165</v>
      </c>
      <c r="H18" s="72" t="str">
        <f>'Tube C'!G16</f>
        <v>F8</v>
      </c>
      <c r="I18" s="73">
        <f>'Tube C'!F16</f>
        <v>1.6950129090000008</v>
      </c>
      <c r="J18" s="74">
        <v>0.95303140801316133</v>
      </c>
      <c r="K18" s="72" t="str">
        <f>'Tube D'!G16</f>
        <v>A11</v>
      </c>
      <c r="L18" s="73">
        <f>'Tube D'!F16</f>
        <v>1.6924995610000018</v>
      </c>
      <c r="M18" s="74">
        <v>0.84144079867381416</v>
      </c>
      <c r="N18" s="72" t="str">
        <f>'Tube E'!G16</f>
        <v>B2</v>
      </c>
      <c r="O18" s="73">
        <f>'Tube E'!F16</f>
        <v>1.6948763140000018</v>
      </c>
      <c r="P18" s="75">
        <v>1.1765586015751774</v>
      </c>
      <c r="Q18" s="72" t="str">
        <f>'Tube F'!G16</f>
        <v>E5</v>
      </c>
      <c r="R18" s="73">
        <f>'Tube F'!F16</f>
        <v>1.6939747870000019</v>
      </c>
      <c r="S18" s="74">
        <v>1.0738960116334446</v>
      </c>
      <c r="T18" s="72" t="str">
        <f>'Tube G'!G16</f>
        <v>F8</v>
      </c>
      <c r="U18" s="73">
        <f>'Tube G'!F16</f>
        <v>1.6952587800000014</v>
      </c>
      <c r="V18" s="74">
        <v>0.78982445488019204</v>
      </c>
      <c r="W18" s="72" t="str">
        <f>'Tube H'!G16</f>
        <v>A11</v>
      </c>
      <c r="X18" s="73">
        <f>'Tube H'!F16</f>
        <v>1.6943572530000015</v>
      </c>
      <c r="Y18" s="74">
        <v>0.82293658724292307</v>
      </c>
      <c r="Z18" s="72" t="str">
        <f>'Tube I'!G16</f>
        <v>B2</v>
      </c>
      <c r="AA18" s="73">
        <f>'Tube I'!F16</f>
        <v>1.6934830450000007</v>
      </c>
      <c r="AB18" s="74">
        <v>0.59468341834220828</v>
      </c>
      <c r="AC18" s="72" t="str">
        <f>'Tube J'!G16</f>
        <v>E5</v>
      </c>
      <c r="AD18" s="70">
        <f>'Tube J'!F16</f>
        <v>1.6946304430000012</v>
      </c>
      <c r="AE18" s="74">
        <v>0.73640113105829552</v>
      </c>
      <c r="AF18" s="72" t="str">
        <f>'Tube K'!G16</f>
        <v>F8</v>
      </c>
      <c r="AG18" s="73">
        <f>'Tube K'!F16</f>
        <v>1.6946850810000011</v>
      </c>
      <c r="AH18" s="74">
        <v>0.6774963964524362</v>
      </c>
      <c r="AI18" s="72" t="str">
        <f>'Tube L'!G16</f>
        <v>A11</v>
      </c>
      <c r="AJ18" s="73">
        <f>'Tube L'!F16</f>
        <v>1.6943572530000015</v>
      </c>
      <c r="AK18" s="74">
        <v>1.0088363866594818</v>
      </c>
      <c r="AL18" s="72" t="str">
        <f>'Tube M'!G16</f>
        <v>B2</v>
      </c>
      <c r="AM18" s="73">
        <f>'Tube M'!F16</f>
        <v>1.6935923210000006</v>
      </c>
      <c r="AN18" s="74">
        <v>0.96756092775874381</v>
      </c>
      <c r="AO18" s="72" t="str">
        <f>'Tube N'!G16</f>
        <v>E5</v>
      </c>
      <c r="AP18" s="73">
        <f>'Tube N'!F16</f>
        <v>1.6939747870000019</v>
      </c>
      <c r="AQ18" s="74">
        <v>1.011144818023834</v>
      </c>
      <c r="AR18" s="72" t="str">
        <f>'Tube O'!G16</f>
        <v>F8</v>
      </c>
      <c r="AS18" s="73">
        <f>'Tube O'!F16</f>
        <v>1.6952587800000014</v>
      </c>
      <c r="AT18" s="74">
        <v>1.0133304734843103</v>
      </c>
      <c r="AU18" s="72" t="str">
        <f>'Tube P'!G16</f>
        <v>A11</v>
      </c>
      <c r="AV18" s="73">
        <f>'Tube P'!F16</f>
        <v>1.6947397190000011</v>
      </c>
      <c r="AW18" s="74">
        <v>0.99454273018992134</v>
      </c>
    </row>
    <row r="19" spans="1:49">
      <c r="A19" s="56">
        <v>16</v>
      </c>
      <c r="B19" s="72" t="str">
        <f>'Tube A'!G17</f>
        <v>A2</v>
      </c>
      <c r="C19" s="73">
        <f>'Tube A'!F17</f>
        <v>1.6936742780000014</v>
      </c>
      <c r="D19" s="74">
        <v>0.61231922249439574</v>
      </c>
      <c r="E19" s="72" t="str">
        <f>'Tube B'!G17</f>
        <v>F5</v>
      </c>
      <c r="F19" s="73">
        <f>'Tube B'!F17</f>
        <v>1.6867898900000018</v>
      </c>
      <c r="G19" s="74">
        <v>0.21345582332037985</v>
      </c>
      <c r="H19" s="72" t="str">
        <f>'Tube C'!G17</f>
        <v>E8</v>
      </c>
      <c r="I19" s="73">
        <f>'Tube C'!F17</f>
        <v>1.6897403420000021</v>
      </c>
      <c r="J19" s="74">
        <v>0.4771359187265099</v>
      </c>
      <c r="K19" s="72" t="str">
        <f>'Tube D'!G17</f>
        <v>B11</v>
      </c>
      <c r="L19" s="73">
        <f>'Tube D'!F17</f>
        <v>1.6859430010000018</v>
      </c>
      <c r="M19" s="74">
        <v>0.41148720024519331</v>
      </c>
      <c r="N19" s="72" t="str">
        <f>'Tube E'!G17</f>
        <v>A2</v>
      </c>
      <c r="O19" s="73">
        <f>'Tube E'!F17</f>
        <v>1.6894125140000025</v>
      </c>
      <c r="P19" s="75">
        <v>0.67568664560566905</v>
      </c>
      <c r="Q19" s="72" t="str">
        <f>'Tube F'!G17</f>
        <v>F5</v>
      </c>
      <c r="R19" s="73">
        <f>'Tube F'!F17</f>
        <v>1.6885109870000026</v>
      </c>
      <c r="S19" s="74">
        <v>0.643830773610091</v>
      </c>
      <c r="T19" s="72" t="str">
        <f>'Tube G'!G17</f>
        <v>E8</v>
      </c>
      <c r="U19" s="73">
        <f>'Tube G'!F17</f>
        <v>1.6897949800000021</v>
      </c>
      <c r="V19" s="74">
        <v>0.3967125811040122</v>
      </c>
      <c r="W19" s="72" t="str">
        <f>'Tube H'!G17</f>
        <v>B11</v>
      </c>
      <c r="X19" s="73">
        <f>'Tube H'!F17</f>
        <v>1.6888934530000022</v>
      </c>
      <c r="Y19" s="74">
        <v>0.45501545538321841</v>
      </c>
      <c r="Z19" s="72" t="str">
        <f>'Tube I'!G17</f>
        <v>A2</v>
      </c>
      <c r="AA19" s="73">
        <f>'Tube I'!F17</f>
        <v>1.6869264850000008</v>
      </c>
      <c r="AB19" s="74">
        <v>0.30542242106959722</v>
      </c>
      <c r="AC19" s="72" t="str">
        <f>'Tube J'!G17</f>
        <v>F5</v>
      </c>
      <c r="AD19" s="70">
        <f>'Tube J'!F17</f>
        <v>1.6891666430000019</v>
      </c>
      <c r="AE19" s="74">
        <v>0.40619333424236964</v>
      </c>
      <c r="AF19" s="72" t="str">
        <f>'Tube K'!G17</f>
        <v>E8</v>
      </c>
      <c r="AG19" s="73">
        <f>'Tube K'!F17</f>
        <v>1.6881285210000012</v>
      </c>
      <c r="AH19" s="74">
        <v>0.42153897402091417</v>
      </c>
      <c r="AI19" s="72" t="str">
        <f>'Tube L'!G17</f>
        <v>B11</v>
      </c>
      <c r="AJ19" s="73">
        <f>'Tube L'!F17</f>
        <v>1.6878006930000016</v>
      </c>
      <c r="AK19" s="74">
        <v>0.50384949825866554</v>
      </c>
      <c r="AL19" s="72" t="str">
        <f>'Tube M'!G17</f>
        <v>A2</v>
      </c>
      <c r="AM19" s="73">
        <f>'Tube M'!F17</f>
        <v>1.6881285210000012</v>
      </c>
      <c r="AN19" s="74">
        <v>0.58010849518820307</v>
      </c>
      <c r="AO19" s="72" t="str">
        <f>'Tube N'!G17</f>
        <v>F5</v>
      </c>
      <c r="AP19" s="73">
        <f>'Tube N'!F17</f>
        <v>1.6885109870000026</v>
      </c>
      <c r="AQ19" s="74">
        <v>0.57443247472007519</v>
      </c>
      <c r="AR19" s="72" t="str">
        <f>'Tube O'!G17</f>
        <v>E8</v>
      </c>
      <c r="AS19" s="73">
        <f>'Tube O'!F17</f>
        <v>1.6921717330000021</v>
      </c>
      <c r="AT19" s="74">
        <v>0.42420890792620614</v>
      </c>
      <c r="AU19" s="72" t="str">
        <f>'Tube P'!G17</f>
        <v>B11</v>
      </c>
      <c r="AV19" s="73">
        <f>'Tube P'!F17</f>
        <v>1.6892759190000017</v>
      </c>
      <c r="AW19" s="74">
        <v>0.11907381158411545</v>
      </c>
    </row>
    <row r="20" spans="1:49">
      <c r="A20" s="56">
        <v>17</v>
      </c>
      <c r="B20" s="72" t="str">
        <f>'Tube A'!G18</f>
        <v>A3</v>
      </c>
      <c r="C20" s="73">
        <f>'Tube A'!F18</f>
        <v>1.6871177180000014</v>
      </c>
      <c r="D20" s="74">
        <v>0.28193365068744503</v>
      </c>
      <c r="E20" s="72" t="str">
        <f>'Tube B'!G18</f>
        <v>G5</v>
      </c>
      <c r="F20" s="73">
        <f>'Tube B'!F18</f>
        <v>1.6813260900000024</v>
      </c>
      <c r="G20" s="74">
        <v>0.11708339832451531</v>
      </c>
      <c r="H20" s="72" t="str">
        <f>'Tube C'!G18</f>
        <v>D8</v>
      </c>
      <c r="I20" s="73">
        <f>'Tube C'!F18</f>
        <v>1.6831837820000022</v>
      </c>
      <c r="J20" s="74">
        <v>0.23302131911670243</v>
      </c>
      <c r="K20" s="72" t="str">
        <f>'Tube D'!G18</f>
        <v>C11</v>
      </c>
      <c r="L20" s="73">
        <f>'Tube D'!F18</f>
        <v>1.6804792010000025</v>
      </c>
      <c r="M20" s="74">
        <v>0.21824784747939693</v>
      </c>
      <c r="N20" s="72" t="str">
        <f>'Tube E'!G18</f>
        <v>A3</v>
      </c>
      <c r="O20" s="73">
        <f>'Tube E'!F18</f>
        <v>1.6850414740000019</v>
      </c>
      <c r="P20" s="74">
        <v>0.41663894796913592</v>
      </c>
      <c r="Q20" s="72" t="str">
        <f>'Tube F'!G18</f>
        <v>G5</v>
      </c>
      <c r="R20" s="73">
        <f>'Tube F'!F18</f>
        <v>1.6819544270000026</v>
      </c>
      <c r="S20" s="74">
        <v>0.33475040225938085</v>
      </c>
      <c r="T20" s="72" t="str">
        <f>'Tube G'!G18</f>
        <v>D8</v>
      </c>
      <c r="U20" s="73">
        <f>'Tube G'!F18</f>
        <v>1.6832384200000021</v>
      </c>
      <c r="V20" s="74">
        <v>0.24089368648355725</v>
      </c>
      <c r="W20" s="72" t="str">
        <f>'Tube H'!G18</f>
        <v>C11</v>
      </c>
      <c r="X20" s="73">
        <f>'Tube H'!F18</f>
        <v>1.6834296530000028</v>
      </c>
      <c r="Y20" s="74">
        <v>0.28668432214319578</v>
      </c>
      <c r="Z20" s="72" t="str">
        <f>'Tube I'!G18</f>
        <v>A3</v>
      </c>
      <c r="AA20" s="73">
        <f>'Tube I'!F18</f>
        <v>1.6814626850000014</v>
      </c>
      <c r="AB20" s="74">
        <v>0.16416767596994841</v>
      </c>
      <c r="AC20" s="72" t="str">
        <f>'Tube J'!G18</f>
        <v>G5</v>
      </c>
      <c r="AD20" s="70">
        <f>'Tube J'!F18</f>
        <v>1.6828013160000026</v>
      </c>
      <c r="AE20" s="74">
        <v>0.21686418843300589</v>
      </c>
      <c r="AF20" s="72" t="str">
        <f>'Tube K'!G18</f>
        <v>D8</v>
      </c>
      <c r="AG20" s="73">
        <f>'Tube K'!F18</f>
        <v>1.6815719610000031</v>
      </c>
      <c r="AH20" s="74">
        <v>0.19900327875670809</v>
      </c>
      <c r="AI20" s="72" t="str">
        <f>'Tube L'!G18</f>
        <v>C11</v>
      </c>
      <c r="AJ20" s="73">
        <f>'Tube L'!F18</f>
        <v>1.6834296530000028</v>
      </c>
      <c r="AK20" s="74">
        <v>0.27837003103470986</v>
      </c>
      <c r="AL20" s="72" t="str">
        <f>'Tube M'!G18</f>
        <v>A3</v>
      </c>
      <c r="AM20" s="73">
        <f>'Tube M'!F18</f>
        <v>1.681763194000002</v>
      </c>
      <c r="AN20" s="74">
        <v>0.30394969137950151</v>
      </c>
      <c r="AO20" s="72" t="str">
        <f>'Tube N'!G18</f>
        <v>G5</v>
      </c>
      <c r="AP20" s="73">
        <f>'Tube N'!F18</f>
        <v>1.6819544270000026</v>
      </c>
      <c r="AQ20" s="74">
        <v>0.43474865162407794</v>
      </c>
      <c r="AR20" s="72" t="str">
        <f>'Tube O'!G18</f>
        <v>D8</v>
      </c>
      <c r="AS20" s="73">
        <f>'Tube O'!F18</f>
        <v>1.6845224130000034</v>
      </c>
      <c r="AT20" s="74">
        <v>0.22400336766297504</v>
      </c>
      <c r="AU20" s="72" t="str">
        <f>'Tube P'!G18</f>
        <v>C11</v>
      </c>
      <c r="AV20" s="73">
        <f>'Tube P'!F18</f>
        <v>1.6838121190000024</v>
      </c>
      <c r="AW20" s="74">
        <v>6.9083539541125519E-2</v>
      </c>
    </row>
    <row r="21" spans="1:49">
      <c r="A21" s="56">
        <v>18</v>
      </c>
      <c r="B21" s="72" t="str">
        <f>'Tube A'!G19</f>
        <v>B3</v>
      </c>
      <c r="C21" s="73">
        <f>'Tube A'!F19</f>
        <v>1.6807523910000022</v>
      </c>
      <c r="D21" s="74">
        <v>0.10530882537825699</v>
      </c>
      <c r="E21" s="72" t="str">
        <f>'Tube B'!G19</f>
        <v>H5</v>
      </c>
      <c r="F21" s="73">
        <f>'Tube B'!F19</f>
        <v>1.6725840100000013</v>
      </c>
      <c r="G21" s="74">
        <v>6.3606291187532873E-2</v>
      </c>
      <c r="H21" s="72" t="str">
        <f>'Tube C'!G19</f>
        <v>C8</v>
      </c>
      <c r="I21" s="73">
        <f>'Tube C'!F19</f>
        <v>1.6755344619999999</v>
      </c>
      <c r="J21" s="74">
        <v>0.11660264407332104</v>
      </c>
      <c r="K21" s="72" t="str">
        <f>'Tube D'!G19</f>
        <v>D11</v>
      </c>
      <c r="L21" s="73">
        <f>'Tube D'!F19</f>
        <v>1.6739226410000008</v>
      </c>
      <c r="M21" s="74">
        <v>0.12685734785653544</v>
      </c>
      <c r="N21" s="72" t="str">
        <f>'Tube E'!G19</f>
        <v>B3</v>
      </c>
      <c r="O21" s="73">
        <f>'Tube E'!F19</f>
        <v>1.6773921540000014</v>
      </c>
      <c r="P21" s="74">
        <v>0.23791743000742197</v>
      </c>
      <c r="Q21" s="72" t="str">
        <f>'Tube F'!G19</f>
        <v>H5</v>
      </c>
      <c r="R21" s="73">
        <f>'Tube F'!F19</f>
        <v>1.6753978670000009</v>
      </c>
      <c r="S21" s="74">
        <v>0.17174836290714915</v>
      </c>
      <c r="T21" s="72" t="str">
        <f>'Tube G'!G19</f>
        <v>C8</v>
      </c>
      <c r="U21" s="73">
        <f>'Tube G'!F19</f>
        <v>1.677774620000001</v>
      </c>
      <c r="V21" s="74">
        <v>0.15243950718494756</v>
      </c>
      <c r="W21" s="72" t="str">
        <f>'Tube H'!G19</f>
        <v>D11</v>
      </c>
      <c r="X21" s="73">
        <f>'Tube H'!F19</f>
        <v>1.6772555590000007</v>
      </c>
      <c r="Y21" s="74">
        <v>0.19072426519161392</v>
      </c>
      <c r="Z21" s="72" t="str">
        <f>'Tube I'!G19</f>
        <v>B3</v>
      </c>
      <c r="AA21" s="73">
        <f>'Tube I'!F19</f>
        <v>1.6750973580000004</v>
      </c>
      <c r="AB21" s="74">
        <v>7.6676197696020285E-2</v>
      </c>
      <c r="AC21" s="72" t="str">
        <f>'Tube J'!G19</f>
        <v>H5</v>
      </c>
      <c r="AD21" s="70">
        <f>'Tube J'!F19</f>
        <v>1.6762447560000009</v>
      </c>
      <c r="AE21" s="74">
        <v>0.13107286315389047</v>
      </c>
      <c r="AF21" s="72" t="str">
        <f>'Tube K'!G19</f>
        <v>C8</v>
      </c>
      <c r="AG21" s="73">
        <f>'Tube K'!F19</f>
        <v>1.6750154010000013</v>
      </c>
      <c r="AH21" s="74">
        <v>8.280904794884153E-2</v>
      </c>
      <c r="AI21" s="72" t="str">
        <f>'Tube L'!G19</f>
        <v>D11</v>
      </c>
      <c r="AJ21" s="73">
        <f>'Tube L'!F19</f>
        <v>1.6757803330000005</v>
      </c>
      <c r="AK21" s="74">
        <v>0.19838681034476044</v>
      </c>
      <c r="AL21" s="72" t="str">
        <f>'Tube M'!G19</f>
        <v>B3</v>
      </c>
      <c r="AM21" s="73">
        <f>'Tube M'!F19</f>
        <v>1.6762993940000008</v>
      </c>
      <c r="AN21" s="74">
        <v>0.19376664647378908</v>
      </c>
      <c r="AO21" s="72" t="str">
        <f>'Tube N'!G19</f>
        <v>H5</v>
      </c>
      <c r="AP21" s="73">
        <f>'Tube N'!F19</f>
        <v>1.6764906270000015</v>
      </c>
      <c r="AQ21" s="74">
        <v>0.2071589663723894</v>
      </c>
      <c r="AR21" s="72" t="str">
        <f>'Tube O'!G19</f>
        <v>C8</v>
      </c>
      <c r="AS21" s="73">
        <f>'Tube O'!F19</f>
        <v>1.6757803330000005</v>
      </c>
      <c r="AT21" s="74">
        <v>8.2816315557937906E-2</v>
      </c>
      <c r="AU21" s="72" t="str">
        <f>'Tube P'!G19</f>
        <v>D11</v>
      </c>
      <c r="AV21" s="73">
        <f>'Tube P'!F19</f>
        <v>1.6783483190000013</v>
      </c>
      <c r="AW21" s="74">
        <v>3.0341867447447879E-2</v>
      </c>
    </row>
    <row r="22" spans="1:49">
      <c r="A22" s="56">
        <v>19</v>
      </c>
      <c r="B22" s="72" t="str">
        <f>'Tube A'!G20</f>
        <v>C3</v>
      </c>
      <c r="C22" s="73">
        <f>'Tube A'!F20</f>
        <v>1.6698247910000017</v>
      </c>
      <c r="D22" s="74">
        <v>5.8698769686358586E-2</v>
      </c>
      <c r="E22" s="72" t="str">
        <f>'Tube B'!G20</f>
        <v>H6</v>
      </c>
      <c r="F22" s="73">
        <f>'Tube B'!F20</f>
        <v>1.6487345230000017</v>
      </c>
      <c r="G22" s="74">
        <v>7.5092180160961794E-2</v>
      </c>
      <c r="H22" s="72" t="str">
        <f>'Tube C'!G20</f>
        <v>B8</v>
      </c>
      <c r="I22" s="73">
        <f>'Tube C'!F20</f>
        <v>1.6514937420000013</v>
      </c>
      <c r="J22" s="74">
        <v>0.15869614537290153</v>
      </c>
      <c r="K22" s="72" t="str">
        <f>'Tube D'!G20</f>
        <v>E11</v>
      </c>
      <c r="L22" s="73">
        <f>'Tube D'!F20</f>
        <v>1.6597167610000021</v>
      </c>
      <c r="M22" s="74">
        <v>0.15194196374143287</v>
      </c>
      <c r="N22" s="72" t="str">
        <f>'Tube E'!G20</f>
        <v>C3</v>
      </c>
      <c r="O22" s="73">
        <f>'Tube E'!F20</f>
        <v>1.6620935140000022</v>
      </c>
      <c r="P22" s="74">
        <v>0.20830089797354914</v>
      </c>
      <c r="Q22" s="72" t="str">
        <f>'Tube F'!G20</f>
        <v>H6</v>
      </c>
      <c r="R22" s="73">
        <f>'Tube F'!F20</f>
        <v>1.6535426670000017</v>
      </c>
      <c r="S22" s="74">
        <v>0.19274499028613934</v>
      </c>
      <c r="T22" s="72" t="str">
        <f>'Tube G'!G20</f>
        <v>B8</v>
      </c>
      <c r="U22" s="73">
        <f>'Tube G'!F20</f>
        <v>1.6646615000000029</v>
      </c>
      <c r="V22" s="74">
        <v>0.17731951727580544</v>
      </c>
      <c r="W22" s="72" t="str">
        <f>'Tube H'!G20</f>
        <v>E11</v>
      </c>
      <c r="X22" s="73">
        <f>'Tube H'!F20</f>
        <v>1.6608641590000026</v>
      </c>
      <c r="Y22" s="74">
        <v>0.14806973280266747</v>
      </c>
      <c r="Z22" s="72" t="str">
        <f>'Tube I'!G20</f>
        <v>C3</v>
      </c>
      <c r="AA22" s="73">
        <f>'Tube I'!F20</f>
        <v>1.6608914780000017</v>
      </c>
      <c r="AB22" s="74">
        <v>7.8027755352629832E-2</v>
      </c>
      <c r="AC22" s="72" t="str">
        <f>'Tube J'!G20</f>
        <v>H6</v>
      </c>
      <c r="AD22" s="70">
        <f>'Tube J'!F20</f>
        <v>1.6620388760000022</v>
      </c>
      <c r="AE22" s="74">
        <v>0.1273326074937754</v>
      </c>
      <c r="AF22" s="72" t="str">
        <f>'Tube K'!G20</f>
        <v>B8</v>
      </c>
      <c r="AG22" s="73">
        <f>'Tube K'!F20</f>
        <v>1.6586240010000033</v>
      </c>
      <c r="AH22" s="74">
        <v>0.10797909932466521</v>
      </c>
      <c r="AI22" s="72" t="str">
        <f>'Tube L'!G20</f>
        <v>E11</v>
      </c>
      <c r="AJ22" s="73">
        <f>'Tube L'!F20</f>
        <v>1.6593889330000025</v>
      </c>
      <c r="AK22" s="74">
        <v>0.21709354880810086</v>
      </c>
      <c r="AL22" s="72" t="str">
        <f>'Tube M'!G20</f>
        <v>C3</v>
      </c>
      <c r="AM22" s="73">
        <f>'Tube M'!F20</f>
        <v>1.656629714000001</v>
      </c>
      <c r="AN22" s="74">
        <v>0.21364413913128055</v>
      </c>
      <c r="AO22" s="72" t="str">
        <f>'Tube N'!G20</f>
        <v>H6</v>
      </c>
      <c r="AP22" s="73">
        <f>'Tube N'!F20</f>
        <v>1.6590064670000029</v>
      </c>
      <c r="AQ22" s="74">
        <v>0.25119262087491218</v>
      </c>
      <c r="AR22" s="72" t="str">
        <f>'Tube O'!G20</f>
        <v>B8</v>
      </c>
      <c r="AS22" s="73">
        <f>'Tube O'!F20</f>
        <v>1.6495540930000008</v>
      </c>
      <c r="AT22" s="74">
        <v>3.8338750332408959E-2</v>
      </c>
      <c r="AU22" s="72" t="str">
        <f>'Tube P'!G20</f>
        <v>E11</v>
      </c>
      <c r="AV22" s="73">
        <f>'Tube P'!F20</f>
        <v>1.663049679000002</v>
      </c>
      <c r="AW22" s="74">
        <v>1.9575035853108907E-2</v>
      </c>
    </row>
    <row r="23" spans="1:49">
      <c r="A23" s="56">
        <v>20</v>
      </c>
      <c r="B23" s="72" t="str">
        <f>'Tube A'!G21</f>
        <v>D3</v>
      </c>
      <c r="C23" s="73">
        <f>'Tube A'!F21</f>
        <v>1.6337637110000003</v>
      </c>
      <c r="D23" s="74">
        <v>5.1309806886283595E-2</v>
      </c>
      <c r="E23" s="72" t="str">
        <f>'Tube B'!G21</f>
        <v>G6</v>
      </c>
      <c r="F23" s="73">
        <f>'Tube B'!F21</f>
        <v>1.5711485630000031</v>
      </c>
      <c r="G23" s="74">
        <v>7.7293716255551856E-2</v>
      </c>
      <c r="H23" s="72" t="str">
        <f>'Tube C'!G21</f>
        <v>A8</v>
      </c>
      <c r="I23" s="73">
        <f>'Tube C'!F21</f>
        <v>1.5739077820000027</v>
      </c>
      <c r="J23" s="74">
        <v>0.12476310794574903</v>
      </c>
      <c r="K23" s="72" t="str">
        <f>'Tube D'!G21</f>
        <v>F11</v>
      </c>
      <c r="L23" s="73">
        <f>'Tube D'!F21</f>
        <v>1.6007077210000027</v>
      </c>
      <c r="M23" s="74">
        <v>0.1705210160576256</v>
      </c>
      <c r="N23" s="72" t="str">
        <f>'Tube E'!G21</f>
        <v>D3</v>
      </c>
      <c r="O23" s="73">
        <f>'Tube E'!F21</f>
        <v>1.5932496340000029</v>
      </c>
      <c r="P23" s="74">
        <v>0.18416170068221238</v>
      </c>
      <c r="Q23" s="72" t="str">
        <f>'Tube F'!G21</f>
        <v>G6</v>
      </c>
      <c r="R23" s="73">
        <f>'Tube F'!F21</f>
        <v>1.5726784270000032</v>
      </c>
      <c r="S23" s="74">
        <v>0.15900131298673936</v>
      </c>
      <c r="T23" s="72" t="str">
        <f>'Tube G'!G21</f>
        <v>A8</v>
      </c>
      <c r="U23" s="73">
        <f>'Tube G'!F21</f>
        <v>1.6067452200000023</v>
      </c>
      <c r="V23" s="74">
        <v>0.18465710951926173</v>
      </c>
      <c r="W23" s="72" t="str">
        <f>'Tube H'!G21</f>
        <v>F11</v>
      </c>
      <c r="X23" s="73">
        <f>'Tube H'!F21</f>
        <v>1.5907362860000003</v>
      </c>
      <c r="Y23" s="74">
        <v>0.1163367804028098</v>
      </c>
      <c r="Z23" s="72" t="str">
        <f>'Tube I'!G21</f>
        <v>D3</v>
      </c>
      <c r="AA23" s="73">
        <f>'Tube I'!F21</f>
        <v>1.6084389980000005</v>
      </c>
      <c r="AB23" s="74">
        <v>7.5171430587926844E-2</v>
      </c>
      <c r="AC23" s="72" t="str">
        <f>'Tube J'!G21</f>
        <v>G6</v>
      </c>
      <c r="AD23" s="70">
        <f>'Tube J'!F21</f>
        <v>1.5997515560000011</v>
      </c>
      <c r="AE23" s="74">
        <v>0.16686307307424886</v>
      </c>
      <c r="AF23" s="72" t="str">
        <f>'Tube K'!G21</f>
        <v>A8</v>
      </c>
      <c r="AG23" s="73">
        <f>'Tube K'!F21</f>
        <v>1.603084474000001</v>
      </c>
      <c r="AH23" s="74">
        <v>0.14106947288055902</v>
      </c>
      <c r="AI23" s="72" t="str">
        <f>'Tube L'!G21</f>
        <v>F11</v>
      </c>
      <c r="AJ23" s="73">
        <f>'Tube L'!F21</f>
        <v>1.5883595330000002</v>
      </c>
      <c r="AK23" s="74">
        <v>0.20869422311961147</v>
      </c>
      <c r="AL23" s="72" t="str">
        <f>'Tube M'!G21</f>
        <v>D3</v>
      </c>
      <c r="AM23" s="73">
        <f>'Tube M'!F21</f>
        <v>1.5790437540000024</v>
      </c>
      <c r="AN23" s="74">
        <v>0.17305113611734502</v>
      </c>
      <c r="AO23" s="72" t="str">
        <f>'Tube N'!G21</f>
        <v>G6</v>
      </c>
      <c r="AP23" s="73">
        <f>'Tube N'!F21</f>
        <v>1.5792349870000013</v>
      </c>
      <c r="AQ23" s="74">
        <v>0.17991752412575115</v>
      </c>
      <c r="AR23" s="72" t="str">
        <f>'Tube O'!G21</f>
        <v>A8</v>
      </c>
      <c r="AS23" s="73">
        <f>'Tube O'!F21</f>
        <v>1.5621332930000023</v>
      </c>
      <c r="AT23" s="74">
        <v>8.0109992244104533E-3</v>
      </c>
      <c r="AU23" s="72" t="str">
        <f>'Tube P'!G21</f>
        <v>F11</v>
      </c>
      <c r="AV23" s="73">
        <f>'Tube P'!F21</f>
        <v>1.5963913190000021</v>
      </c>
      <c r="AW23" s="74">
        <v>3.8403536199377648E-2</v>
      </c>
    </row>
    <row r="24" spans="1:49">
      <c r="A24" s="56">
        <v>21</v>
      </c>
      <c r="B24" s="69" t="str">
        <f>'Tube A'!G22</f>
        <v>E3</v>
      </c>
      <c r="C24" s="70">
        <f>'Tube A'!F22</f>
        <v>1.5179311510000009</v>
      </c>
      <c r="D24" s="71">
        <v>4.6161104766891614E-2</v>
      </c>
      <c r="E24" s="69" t="str">
        <f>'Tube B'!G22</f>
        <v>F6</v>
      </c>
      <c r="F24" s="70">
        <f>'Tube B'!F22</f>
        <v>1.4159766430000023</v>
      </c>
      <c r="G24" s="71">
        <v>3.3721441471199688E-2</v>
      </c>
      <c r="H24" s="69" t="str">
        <f>'Tube C'!G22</f>
        <v>A9</v>
      </c>
      <c r="I24" s="70">
        <f>'Tube C'!F22</f>
        <v>1.4296634620000006</v>
      </c>
      <c r="J24" s="71">
        <v>8.1132902256705761E-2</v>
      </c>
      <c r="K24" s="69" t="str">
        <f>'Tube D'!G22</f>
        <v>G11</v>
      </c>
      <c r="L24" s="70">
        <f>'Tube D'!F22</f>
        <v>1.4477213210000013</v>
      </c>
      <c r="M24" s="71">
        <v>9.8065778629131836E-2</v>
      </c>
      <c r="N24" s="69" t="str">
        <f>'Tube E'!G22</f>
        <v>E3</v>
      </c>
      <c r="O24" s="70">
        <f>'Tube E'!F22</f>
        <v>1.4380777140000003</v>
      </c>
      <c r="P24" s="71">
        <v>0.10942939253196153</v>
      </c>
      <c r="Q24" s="69" t="str">
        <f>'Tube F'!G22</f>
        <v>F6</v>
      </c>
      <c r="R24" s="70">
        <f>'Tube F'!F22</f>
        <v>1.4098571870000018</v>
      </c>
      <c r="S24" s="71">
        <v>9.2674895536297111E-2</v>
      </c>
      <c r="T24" s="69" t="str">
        <f>'Tube G'!G22</f>
        <v>A9</v>
      </c>
      <c r="U24" s="70">
        <f>'Tube G'!F22</f>
        <v>1.4493877800000021</v>
      </c>
      <c r="V24" s="71">
        <v>0.11847168374354138</v>
      </c>
      <c r="W24" s="69" t="str">
        <f>'Tube H'!G22</f>
        <v>G11</v>
      </c>
      <c r="X24" s="70">
        <f>'Tube H'!F22</f>
        <v>1.4377498860000006</v>
      </c>
      <c r="Y24" s="71">
        <v>6.6026181363600486E-2</v>
      </c>
      <c r="Z24" s="69" t="str">
        <f>'Tube I'!G22</f>
        <v>E3</v>
      </c>
      <c r="AA24" s="70">
        <f>'Tube I'!F22</f>
        <v>1.4729367580000012</v>
      </c>
      <c r="AB24" s="71">
        <v>4.0587666671161399E-2</v>
      </c>
      <c r="AC24" s="69" t="str">
        <f>'Tube J'!G22</f>
        <v>F6</v>
      </c>
      <c r="AD24" s="70">
        <f>'Tube J'!F22</f>
        <v>1.4434868760000015</v>
      </c>
      <c r="AE24" s="71">
        <v>0.11000444170398697</v>
      </c>
      <c r="AF24" s="69" t="str">
        <f>'Tube K'!G22</f>
        <v>A9</v>
      </c>
      <c r="AG24" s="70">
        <f>'Tube K'!F22</f>
        <v>1.4546603470000008</v>
      </c>
      <c r="AH24" s="71">
        <v>9.2640226623638147E-2</v>
      </c>
      <c r="AI24" s="69" t="str">
        <f>'Tube L'!G22</f>
        <v>G11</v>
      </c>
      <c r="AJ24" s="70">
        <f>'Tube L'!F22</f>
        <v>1.4211672530000019</v>
      </c>
      <c r="AK24" s="71">
        <v>0.13286403927642432</v>
      </c>
      <c r="AL24" s="69" t="str">
        <f>'Tube M'!G22</f>
        <v>E3</v>
      </c>
      <c r="AM24" s="70">
        <f>'Tube M'!F22</f>
        <v>1.3987383540000025</v>
      </c>
      <c r="AN24" s="71">
        <v>6.4530207564664252E-2</v>
      </c>
      <c r="AO24" s="69" t="str">
        <f>'Tube N'!G22</f>
        <v>F6</v>
      </c>
      <c r="AP24" s="70">
        <f>'Tube N'!F22</f>
        <v>1.4043933870000025</v>
      </c>
      <c r="AQ24" s="71">
        <v>3.1579886490325192E-2</v>
      </c>
      <c r="AR24" s="69" t="str">
        <f>'Tube O'!G22</f>
        <v>A9</v>
      </c>
      <c r="AS24" s="70">
        <f>'Tube O'!F22</f>
        <v>1.3971265330000033</v>
      </c>
      <c r="AT24" s="71">
        <v>1.2623115633281836E-2</v>
      </c>
      <c r="AU24" s="69" t="str">
        <f>'Tube P'!G22</f>
        <v>G11</v>
      </c>
      <c r="AV24" s="70">
        <f>'Tube P'!F22</f>
        <v>1.4257295260000014</v>
      </c>
      <c r="AW24" s="71">
        <v>1.6092599994199739E-2</v>
      </c>
    </row>
    <row r="25" spans="1:49" ht="13" thickBot="1">
      <c r="A25" s="56">
        <v>22</v>
      </c>
      <c r="B25" s="78" t="str">
        <f>'Tube A'!G23</f>
        <v>F3</v>
      </c>
      <c r="C25" s="79">
        <f>'Tube A'!F23</f>
        <v>1.3256053909999999</v>
      </c>
      <c r="D25" s="80">
        <v>2.7897742052823003E-2</v>
      </c>
      <c r="E25" s="78" t="str">
        <f>'Tube B'!G23</f>
        <v>E6</v>
      </c>
      <c r="F25" s="79">
        <f>'Tube B'!F23</f>
        <v>1.2170943230000031</v>
      </c>
      <c r="G25" s="80">
        <v>7.034724639375961E-2</v>
      </c>
      <c r="H25" s="78" t="str">
        <f>'Tube C'!G23</f>
        <v>B9</v>
      </c>
      <c r="I25" s="79">
        <f>'Tube C'!F23</f>
        <v>1.2285956220000021</v>
      </c>
      <c r="J25" s="80">
        <v>3.4525835959499505E-2</v>
      </c>
      <c r="K25" s="78" t="str">
        <f>'Tube D'!G23</f>
        <v>H11</v>
      </c>
      <c r="L25" s="79">
        <f>'Tube D'!F23</f>
        <v>1.2247982810000018</v>
      </c>
      <c r="M25" s="80">
        <v>7.1967962267948216E-2</v>
      </c>
      <c r="N25" s="78" t="str">
        <f>'Tube E'!G23</f>
        <v>F3</v>
      </c>
      <c r="O25" s="79">
        <f>'Tube E'!F23</f>
        <v>1.2326388340000012</v>
      </c>
      <c r="P25" s="80">
        <v>7.6149267670903298E-2</v>
      </c>
      <c r="Q25" s="78" t="str">
        <f>'Tube F'!G23</f>
        <v>E6</v>
      </c>
      <c r="R25" s="79">
        <f>'Tube F'!F23</f>
        <v>1.2306445470000007</v>
      </c>
      <c r="S25" s="80">
        <v>0.11623964162830679</v>
      </c>
      <c r="T25" s="69" t="str">
        <f>'Tube G'!G23</f>
        <v>B9</v>
      </c>
      <c r="U25" s="79">
        <f>'Tube G'!F23</f>
        <v>1.2417633800000036</v>
      </c>
      <c r="V25" s="80">
        <v>6.0663479425355694E-2</v>
      </c>
      <c r="W25" s="78" t="str">
        <f>'Tube H'!G23</f>
        <v>H11</v>
      </c>
      <c r="X25" s="79">
        <f>'Tube H'!F23</f>
        <v>1.2399603260000003</v>
      </c>
      <c r="Y25" s="80">
        <v>7.4467099786147503E-2</v>
      </c>
      <c r="Z25" s="69" t="str">
        <f>'Tube I'!G23</f>
        <v>F3</v>
      </c>
      <c r="AA25" s="70">
        <f>'Tube I'!F23</f>
        <v>1.239086118000003</v>
      </c>
      <c r="AB25" s="88">
        <v>2.3568025587256836E-2</v>
      </c>
      <c r="AC25" s="89" t="str">
        <f>'Tube J'!G23</f>
        <v>E6</v>
      </c>
      <c r="AD25" s="70">
        <f>'Tube J'!F23</f>
        <v>1.2273116290000008</v>
      </c>
      <c r="AE25" s="71">
        <v>5.2144187752624215E-2</v>
      </c>
      <c r="AF25" s="89" t="str">
        <f>'Tube K'!G23</f>
        <v>B9</v>
      </c>
      <c r="AG25" s="90">
        <f>'Tube K'!F23</f>
        <v>1.2428561400000024</v>
      </c>
      <c r="AH25" s="71">
        <v>5.2999835353218804E-2</v>
      </c>
      <c r="AI25" s="69" t="str">
        <f>'Tube L'!G23</f>
        <v>H11</v>
      </c>
      <c r="AJ25" s="90">
        <f>'Tube L'!F23</f>
        <v>1.1982442130000024</v>
      </c>
      <c r="AK25" s="71">
        <v>7.1588308459175534E-2</v>
      </c>
      <c r="AL25" s="69" t="str">
        <f>'Tube M'!G23</f>
        <v>F3</v>
      </c>
      <c r="AM25" s="70">
        <f>'Tube M'!F23</f>
        <v>1.1867429140000016</v>
      </c>
      <c r="AN25" s="71">
        <v>5.0891101741018185E-2</v>
      </c>
      <c r="AO25" s="89" t="str">
        <f>'Tube N'!G23</f>
        <v>E6</v>
      </c>
      <c r="AP25" s="70">
        <f>'Tube N'!F23</f>
        <v>1.1967689870000022</v>
      </c>
      <c r="AQ25" s="88">
        <v>4.729420319078121E-2</v>
      </c>
      <c r="AR25" s="69" t="str">
        <f>'Tube O'!G23</f>
        <v>B9</v>
      </c>
      <c r="AS25" s="70">
        <f>'Tube O'!F23</f>
        <v>1.2310270130000021</v>
      </c>
      <c r="AT25" s="88">
        <v>4.5590295087846733E-2</v>
      </c>
      <c r="AU25" s="69" t="str">
        <f>'Tube P'!G23</f>
        <v>H11</v>
      </c>
      <c r="AV25" s="70">
        <f>'Tube P'!F23</f>
        <v>1.2084615190000019</v>
      </c>
      <c r="AW25" s="80">
        <v>8.5036801166457079E-2</v>
      </c>
    </row>
    <row r="26" spans="1:49" ht="13" thickTop="1">
      <c r="B26" s="73"/>
      <c r="C26" s="81" t="s">
        <v>187</v>
      </c>
      <c r="D26" s="82">
        <f>SUM(D5:D25)*40/'Tube Loading'!K29*100</f>
        <v>54.70677236379187</v>
      </c>
      <c r="E26" s="73"/>
      <c r="F26" s="81" t="s">
        <v>187</v>
      </c>
      <c r="G26" s="82">
        <f>SUM(G5:G25)*40/'Tube Loading'!K30*100</f>
        <v>32.05852617509084</v>
      </c>
      <c r="H26" s="73"/>
      <c r="I26" s="81" t="s">
        <v>187</v>
      </c>
      <c r="J26" s="82">
        <f>SUM(J5:J25)*40/'Tube Loading'!K31*100</f>
        <v>61.956395652900056</v>
      </c>
      <c r="K26" s="83"/>
      <c r="L26" s="81" t="s">
        <v>187</v>
      </c>
      <c r="M26" s="82">
        <f>SUM(M5:M25)*40/'Tube Loading'!K32*100</f>
        <v>59.000987200585286</v>
      </c>
      <c r="N26" s="73"/>
      <c r="O26" s="81" t="s">
        <v>187</v>
      </c>
      <c r="P26" s="82">
        <f>SUM(P5:P25)*40/'Tube Loading'!K33*100</f>
        <v>60.206270644818126</v>
      </c>
      <c r="Q26" s="73"/>
      <c r="R26" s="81" t="s">
        <v>187</v>
      </c>
      <c r="S26" s="82">
        <f>SUM(S5:S25)*40/'Tube Loading'!K34*100</f>
        <v>65.686397355821839</v>
      </c>
      <c r="T26" s="87"/>
      <c r="U26" s="81" t="s">
        <v>187</v>
      </c>
      <c r="V26" s="82">
        <f>SUM(V5:V25)*40/'Tube Loading'!K35*100</f>
        <v>50.449986554861766</v>
      </c>
      <c r="W26" s="73"/>
      <c r="X26" s="81" t="s">
        <v>187</v>
      </c>
      <c r="Y26" s="82">
        <f>SUM(Y5:Y25)*40/'Tube Loading'!K36*100</f>
        <v>43.039168207377486</v>
      </c>
      <c r="Z26" s="91"/>
      <c r="AA26" s="92" t="s">
        <v>187</v>
      </c>
      <c r="AB26" s="82">
        <f>SUM(AB5:AB25)*40/'Tube Loading'!K37*100</f>
        <v>50.082614944127556</v>
      </c>
      <c r="AC26" s="73"/>
      <c r="AD26" s="92" t="s">
        <v>187</v>
      </c>
      <c r="AE26" s="93">
        <f>SUM(AE5:AE25)*40/'Tube Loading'!K38*100</f>
        <v>40.552989377242596</v>
      </c>
      <c r="AF26" s="73"/>
      <c r="AG26" s="81" t="s">
        <v>187</v>
      </c>
      <c r="AH26" s="93">
        <f>SUM(AH5:AH25)*40/'Tube Loading'!K39*100</f>
        <v>53.948770902690413</v>
      </c>
      <c r="AI26" s="94"/>
      <c r="AJ26" s="81" t="s">
        <v>187</v>
      </c>
      <c r="AK26" s="93">
        <f>SUM(AK5:AK25)*40/'Tube Loading'!K40*100</f>
        <v>58.371507777243245</v>
      </c>
      <c r="AL26" s="91"/>
      <c r="AM26" s="92" t="s">
        <v>187</v>
      </c>
      <c r="AN26" s="93">
        <f>SUM(AN5:AN25)*40/'Tube Loading'!K41*100</f>
        <v>75.763760038666732</v>
      </c>
      <c r="AO26" s="73"/>
      <c r="AP26" s="92" t="s">
        <v>187</v>
      </c>
      <c r="AQ26" s="82">
        <f>SUM(AQ5:AQ25)*40/'Tube Loading'!K42*100</f>
        <v>78.869964770790631</v>
      </c>
      <c r="AR26" s="91"/>
      <c r="AS26" s="92" t="s">
        <v>187</v>
      </c>
      <c r="AT26" s="82">
        <f>SUM(AT5:AT25)*40/'Tube Loading'!K43*100</f>
        <v>74.347533564064079</v>
      </c>
      <c r="AU26" s="83"/>
      <c r="AV26" s="81" t="s">
        <v>187</v>
      </c>
      <c r="AW26" s="82">
        <f>SUM(AW5:AW25)*40/'Tube Loading'!K44*100</f>
        <v>46.076539466850186</v>
      </c>
    </row>
    <row r="27" spans="1:49">
      <c r="B27" s="73"/>
      <c r="C27" s="73"/>
      <c r="D27" s="73"/>
      <c r="E27" s="73"/>
      <c r="F27" s="73"/>
      <c r="G27" s="73"/>
      <c r="H27" s="73"/>
      <c r="I27" s="73"/>
      <c r="J27" s="73"/>
      <c r="K27" s="73"/>
      <c r="L27" s="73"/>
      <c r="M27" s="73"/>
    </row>
    <row r="28" spans="1:49">
      <c r="B28" s="73"/>
      <c r="C28" s="73"/>
      <c r="D28" s="73"/>
      <c r="E28" s="73"/>
      <c r="F28" s="73"/>
      <c r="G28" s="73"/>
      <c r="H28" s="73"/>
      <c r="I28" s="73"/>
      <c r="J28" s="73"/>
      <c r="K28" s="73"/>
      <c r="L28" s="73"/>
      <c r="M28" s="73"/>
    </row>
    <row r="29" spans="1:49">
      <c r="A29" s="62"/>
    </row>
    <row r="30" spans="1:49">
      <c r="A30" s="62"/>
    </row>
    <row r="31" spans="1:49">
      <c r="A31" s="62"/>
    </row>
    <row r="55" spans="1:13">
      <c r="B55" s="73"/>
      <c r="C55" s="82"/>
      <c r="D55" s="82"/>
      <c r="E55" s="73"/>
      <c r="F55" s="73"/>
      <c r="G55" s="73"/>
      <c r="H55" s="73"/>
      <c r="I55" s="73"/>
      <c r="J55" s="73"/>
      <c r="K55" s="73"/>
      <c r="L55" s="73"/>
      <c r="M55" s="73"/>
    </row>
    <row r="56" spans="1:13">
      <c r="A56" s="62"/>
    </row>
    <row r="57" spans="1:13">
      <c r="A57" s="62"/>
      <c r="B57" s="111"/>
    </row>
    <row r="58" spans="1:13">
      <c r="B58" s="111"/>
    </row>
    <row r="81" spans="1:13">
      <c r="E81" s="73"/>
      <c r="F81" s="73"/>
      <c r="G81" s="73"/>
      <c r="H81" s="73"/>
      <c r="I81" s="73"/>
      <c r="J81" s="73"/>
      <c r="K81" s="73"/>
      <c r="L81" s="73"/>
      <c r="M81" s="73"/>
    </row>
    <row r="82" spans="1:13">
      <c r="E82" s="73"/>
      <c r="F82" s="73"/>
      <c r="G82" s="73"/>
      <c r="H82" s="73"/>
      <c r="I82" s="73"/>
      <c r="J82" s="73"/>
      <c r="K82" s="73"/>
      <c r="L82" s="73"/>
      <c r="M82" s="73"/>
    </row>
    <row r="83" spans="1:13">
      <c r="A83" s="62"/>
    </row>
    <row r="84" spans="1:13">
      <c r="A84" s="62"/>
    </row>
    <row r="85" spans="1:13">
      <c r="A85" s="62"/>
    </row>
  </sheetData>
  <mergeCells count="16">
    <mergeCell ref="AO2:AQ2"/>
    <mergeCell ref="AR2:AT2"/>
    <mergeCell ref="AU2:AW2"/>
    <mergeCell ref="Z2:AB2"/>
    <mergeCell ref="AC2:AE2"/>
    <mergeCell ref="AF2:AH2"/>
    <mergeCell ref="AI2:AK2"/>
    <mergeCell ref="AL2:AN2"/>
    <mergeCell ref="N2:P2"/>
    <mergeCell ref="Q2:S2"/>
    <mergeCell ref="T2:V2"/>
    <mergeCell ref="W2:Y2"/>
    <mergeCell ref="B2:D2"/>
    <mergeCell ref="E2:G2"/>
    <mergeCell ref="H2:J2"/>
    <mergeCell ref="K2:M2"/>
  </mergeCells>
  <pageMargins left="0.7" right="0.7" top="0.75" bottom="0.75" header="0.3" footer="0.3"/>
  <pageSetup orientation="portrait" horizontalDpi="300" verticalDpi="300"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topLeftCell="A6" zoomScaleNormal="100" workbookViewId="0">
      <selection activeCell="A32" sqref="A32:K32"/>
    </sheetView>
  </sheetViews>
  <sheetFormatPr defaultColWidth="11.36328125" defaultRowHeight="12.5"/>
  <cols>
    <col min="1" max="1" width="11.36328125" customWidth="1"/>
    <col min="2" max="2" width="16" customWidth="1"/>
    <col min="3" max="9" width="11.36328125" customWidth="1"/>
    <col min="11" max="12" width="11.36328125" customWidth="1"/>
    <col min="13" max="13" width="12.26953125" bestFit="1" customWidth="1"/>
  </cols>
  <sheetData>
    <row r="1" spans="1:11" ht="13">
      <c r="A1" s="3" t="s">
        <v>53</v>
      </c>
      <c r="B1" s="24"/>
      <c r="C1" s="24"/>
      <c r="D1" s="24"/>
      <c r="E1" s="24"/>
      <c r="K1" s="3"/>
    </row>
    <row r="2" spans="1:11">
      <c r="A2" t="s">
        <v>50</v>
      </c>
      <c r="B2" s="24"/>
      <c r="C2" s="29"/>
      <c r="D2" s="25"/>
      <c r="E2" s="27"/>
    </row>
    <row r="3" spans="1:11">
      <c r="A3" t="s">
        <v>48</v>
      </c>
      <c r="B3" s="24"/>
      <c r="C3" s="29"/>
      <c r="D3" s="25"/>
      <c r="E3" s="27"/>
    </row>
    <row r="4" spans="1:11">
      <c r="A4" t="s">
        <v>213</v>
      </c>
      <c r="B4" s="24"/>
      <c r="C4" s="29"/>
      <c r="D4" s="25"/>
      <c r="E4" s="27"/>
    </row>
    <row r="5" spans="1:11">
      <c r="A5" t="s">
        <v>49</v>
      </c>
      <c r="B5" s="24"/>
      <c r="C5" s="29"/>
      <c r="D5" s="25"/>
      <c r="E5" s="27"/>
    </row>
    <row r="6" spans="1:11">
      <c r="A6" t="s">
        <v>51</v>
      </c>
      <c r="B6" s="24"/>
      <c r="C6" s="29"/>
      <c r="D6" s="25"/>
      <c r="E6" s="27"/>
    </row>
    <row r="7" spans="1:11">
      <c r="A7" t="s">
        <v>52</v>
      </c>
      <c r="B7" s="24"/>
      <c r="C7" s="29"/>
      <c r="D7" s="25"/>
      <c r="E7" s="27"/>
    </row>
    <row r="10" spans="1:11">
      <c r="A10" t="s">
        <v>44</v>
      </c>
    </row>
    <row r="12" spans="1:11" ht="13">
      <c r="A12" s="3" t="s">
        <v>18</v>
      </c>
      <c r="B12" s="3" t="s">
        <v>19</v>
      </c>
      <c r="C12" s="3" t="s">
        <v>20</v>
      </c>
      <c r="D12" s="3"/>
      <c r="E12" s="3" t="s">
        <v>1</v>
      </c>
    </row>
    <row r="13" spans="1:11">
      <c r="A13" s="31">
        <v>4</v>
      </c>
      <c r="B13" s="31">
        <f t="shared" ref="B13:B26" si="0">($E$45-1.73)*A13*1.52</f>
        <v>0.97704934848000491</v>
      </c>
      <c r="C13" s="31">
        <f t="shared" ref="C13:C26" si="1">B13+A13</f>
        <v>4.9770493484800049</v>
      </c>
    </row>
    <row r="14" spans="1:11">
      <c r="A14" s="31">
        <v>4.05</v>
      </c>
      <c r="B14" s="31">
        <f t="shared" si="0"/>
        <v>0.98926246533600504</v>
      </c>
      <c r="C14" s="31">
        <f t="shared" si="1"/>
        <v>5.0392624653360052</v>
      </c>
    </row>
    <row r="15" spans="1:11">
      <c r="A15" s="31">
        <v>4.0999999999999996</v>
      </c>
      <c r="B15" s="31">
        <f t="shared" si="0"/>
        <v>1.0014755821920049</v>
      </c>
      <c r="C15" s="31">
        <f t="shared" si="1"/>
        <v>5.1014755821920046</v>
      </c>
    </row>
    <row r="16" spans="1:11">
      <c r="A16" s="31">
        <v>4.1500000000000004</v>
      </c>
      <c r="B16" s="31">
        <f t="shared" si="0"/>
        <v>1.0136886990480052</v>
      </c>
      <c r="C16" s="15">
        <f t="shared" si="1"/>
        <v>5.1636886990480058</v>
      </c>
    </row>
    <row r="17" spans="1:11">
      <c r="A17" s="31">
        <v>4.2</v>
      </c>
      <c r="B17" s="31">
        <f t="shared" si="0"/>
        <v>1.0259018159040052</v>
      </c>
      <c r="C17" s="31">
        <f t="shared" si="1"/>
        <v>5.2259018159040052</v>
      </c>
    </row>
    <row r="18" spans="1:11">
      <c r="A18" s="31">
        <v>4.25</v>
      </c>
      <c r="B18" s="31">
        <f t="shared" si="0"/>
        <v>1.0381149327600052</v>
      </c>
      <c r="C18" s="31">
        <f t="shared" si="1"/>
        <v>5.2881149327600054</v>
      </c>
    </row>
    <row r="19" spans="1:11" ht="13">
      <c r="A19" s="31">
        <v>4.3</v>
      </c>
      <c r="B19" s="31">
        <f t="shared" si="0"/>
        <v>1.0503280496160052</v>
      </c>
      <c r="C19" s="31">
        <f t="shared" si="1"/>
        <v>5.3503280496160048</v>
      </c>
      <c r="E19" s="40" t="s">
        <v>45</v>
      </c>
      <c r="F19" s="40" t="s">
        <v>47</v>
      </c>
      <c r="G19" s="40" t="s">
        <v>46</v>
      </c>
      <c r="H19" s="52" t="s">
        <v>164</v>
      </c>
    </row>
    <row r="20" spans="1:11">
      <c r="A20" s="31">
        <v>4.3499999999999996</v>
      </c>
      <c r="B20" s="31">
        <f t="shared" si="0"/>
        <v>1.0625411664720052</v>
      </c>
      <c r="C20" s="31">
        <f t="shared" si="1"/>
        <v>5.4125411664720051</v>
      </c>
      <c r="E20">
        <f t="shared" ref="E20:E26" si="2">A20</f>
        <v>4.3499999999999996</v>
      </c>
      <c r="F20" s="38">
        <v>0.15</v>
      </c>
      <c r="G20" s="28">
        <f t="shared" ref="G20:G26" si="3">B20-F20</f>
        <v>0.91254116647200523</v>
      </c>
      <c r="H20">
        <v>5.0000000000000001E-3</v>
      </c>
    </row>
    <row r="21" spans="1:11">
      <c r="A21" s="31">
        <v>4.4000000000000004</v>
      </c>
      <c r="B21" s="31">
        <f t="shared" si="0"/>
        <v>1.0747542833280055</v>
      </c>
      <c r="C21" s="31">
        <f t="shared" si="1"/>
        <v>5.4747542833280054</v>
      </c>
      <c r="E21">
        <f t="shared" si="2"/>
        <v>4.4000000000000004</v>
      </c>
      <c r="F21">
        <f t="shared" ref="F21:F26" si="4">$F$20</f>
        <v>0.15</v>
      </c>
      <c r="G21" s="28">
        <f t="shared" si="3"/>
        <v>0.92475428332800547</v>
      </c>
      <c r="H21">
        <v>5.0000000000000001E-3</v>
      </c>
      <c r="I21" s="16"/>
      <c r="J21" s="16"/>
      <c r="K21" s="16"/>
    </row>
    <row r="22" spans="1:11">
      <c r="A22" s="31">
        <v>4.45</v>
      </c>
      <c r="B22" s="31">
        <f t="shared" si="0"/>
        <v>1.0869674001840055</v>
      </c>
      <c r="C22" s="31">
        <f t="shared" si="1"/>
        <v>5.5369674001840057</v>
      </c>
      <c r="E22">
        <f t="shared" si="2"/>
        <v>4.45</v>
      </c>
      <c r="F22">
        <f t="shared" si="4"/>
        <v>0.15</v>
      </c>
      <c r="G22" s="28">
        <f t="shared" si="3"/>
        <v>0.93696740018400548</v>
      </c>
      <c r="H22">
        <v>5.0000000000000001E-3</v>
      </c>
      <c r="I22" s="16"/>
      <c r="K22" s="16"/>
    </row>
    <row r="23" spans="1:11">
      <c r="A23" s="54">
        <v>4.5</v>
      </c>
      <c r="B23" s="53">
        <f t="shared" si="0"/>
        <v>1.0991805170400055</v>
      </c>
      <c r="C23" s="54">
        <f t="shared" si="1"/>
        <v>5.599180517040006</v>
      </c>
      <c r="D23" s="54"/>
      <c r="E23" s="54">
        <f t="shared" si="2"/>
        <v>4.5</v>
      </c>
      <c r="F23" s="54">
        <f t="shared" si="4"/>
        <v>0.15</v>
      </c>
      <c r="G23" s="55">
        <f t="shared" si="3"/>
        <v>0.9491805170400055</v>
      </c>
      <c r="H23" s="54">
        <v>5.0000000000000001E-3</v>
      </c>
      <c r="I23" s="16"/>
      <c r="K23" s="16"/>
    </row>
    <row r="24" spans="1:11">
      <c r="A24" s="30">
        <v>4.55</v>
      </c>
      <c r="B24" s="30">
        <f t="shared" si="0"/>
        <v>1.1113936338960055</v>
      </c>
      <c r="C24" s="30">
        <f t="shared" si="1"/>
        <v>5.6613936338960054</v>
      </c>
      <c r="D24" s="30"/>
      <c r="E24" s="30">
        <f>A24</f>
        <v>4.55</v>
      </c>
      <c r="F24" s="30">
        <f t="shared" si="4"/>
        <v>0.15</v>
      </c>
      <c r="G24" s="51">
        <f>B24-F24</f>
        <v>0.96139363389600552</v>
      </c>
      <c r="H24">
        <v>5.0000000000000001E-3</v>
      </c>
      <c r="I24" s="16"/>
      <c r="K24" s="16"/>
    </row>
    <row r="25" spans="1:11">
      <c r="A25">
        <v>4.57</v>
      </c>
      <c r="B25" s="31">
        <f t="shared" si="0"/>
        <v>1.1162788806384056</v>
      </c>
      <c r="C25">
        <f t="shared" si="1"/>
        <v>5.6862788806384064</v>
      </c>
      <c r="E25">
        <f t="shared" si="2"/>
        <v>4.57</v>
      </c>
      <c r="F25">
        <f t="shared" si="4"/>
        <v>0.15</v>
      </c>
      <c r="G25" s="28">
        <f t="shared" si="3"/>
        <v>0.96627888063840561</v>
      </c>
      <c r="H25">
        <v>5.0000000000000001E-3</v>
      </c>
      <c r="I25" s="16"/>
      <c r="J25" s="15"/>
      <c r="K25" s="16"/>
    </row>
    <row r="26" spans="1:11">
      <c r="A26" s="30">
        <v>4.5999999999999996</v>
      </c>
      <c r="B26" s="31">
        <f t="shared" si="0"/>
        <v>1.1236067507520056</v>
      </c>
      <c r="C26" s="30">
        <f t="shared" si="1"/>
        <v>5.7236067507520048</v>
      </c>
      <c r="E26">
        <f t="shared" si="2"/>
        <v>4.5999999999999996</v>
      </c>
      <c r="F26">
        <f t="shared" si="4"/>
        <v>0.15</v>
      </c>
      <c r="G26" s="28">
        <f t="shared" si="3"/>
        <v>0.97360675075200553</v>
      </c>
      <c r="H26">
        <v>5.0000000000000001E-3</v>
      </c>
      <c r="I26" s="16"/>
      <c r="J26" s="16"/>
      <c r="K26" s="16"/>
    </row>
    <row r="27" spans="1:11">
      <c r="A27" s="30"/>
      <c r="B27" s="16"/>
      <c r="C27" s="30"/>
    </row>
    <row r="28" spans="1:11" ht="39.5" thickBot="1">
      <c r="A28" s="100" t="s">
        <v>43</v>
      </c>
      <c r="B28" s="101" t="s">
        <v>39</v>
      </c>
      <c r="C28" s="101" t="s">
        <v>40</v>
      </c>
      <c r="D28" s="101" t="s">
        <v>42</v>
      </c>
      <c r="E28" s="101" t="s">
        <v>0</v>
      </c>
      <c r="F28" s="101" t="s">
        <v>150</v>
      </c>
      <c r="G28" s="102" t="s">
        <v>145</v>
      </c>
      <c r="H28" s="101" t="s">
        <v>210</v>
      </c>
      <c r="I28" s="101" t="s">
        <v>211</v>
      </c>
      <c r="J28" s="101" t="s">
        <v>212</v>
      </c>
      <c r="K28" s="100" t="s">
        <v>209</v>
      </c>
    </row>
    <row r="29" spans="1:11" ht="14">
      <c r="A29" s="38" t="s">
        <v>137</v>
      </c>
      <c r="B29" s="96">
        <v>1.4018999999999999</v>
      </c>
      <c r="C29" s="96">
        <v>21.7</v>
      </c>
      <c r="D29" s="97">
        <f t="shared" ref="D29:D40" si="5">(20-C29)*-0.000175+B29</f>
        <v>1.4021975</v>
      </c>
      <c r="E29" s="97">
        <f t="shared" ref="E29:E40" si="6">D29*10.9276-13.593</f>
        <v>1.7296534010000002</v>
      </c>
      <c r="F29" s="104">
        <v>1455</v>
      </c>
      <c r="G29" s="98">
        <v>228.63</v>
      </c>
      <c r="H29" s="98">
        <f>4000/G29</f>
        <v>17.495516773826708</v>
      </c>
      <c r="I29" s="98">
        <f>150-H29-5</f>
        <v>127.50448322617331</v>
      </c>
      <c r="J29" s="99">
        <f t="shared" ref="J29:J44" si="7">G$23</f>
        <v>0.9491805170400055</v>
      </c>
      <c r="K29" s="38">
        <v>4000</v>
      </c>
    </row>
    <row r="30" spans="1:11" ht="14">
      <c r="A30" t="s">
        <v>138</v>
      </c>
      <c r="B30" s="57">
        <v>1.4017999999999999</v>
      </c>
      <c r="C30" s="57">
        <v>21.1</v>
      </c>
      <c r="D30" s="42">
        <f t="shared" si="5"/>
        <v>1.4019925</v>
      </c>
      <c r="E30" s="42">
        <f t="shared" si="6"/>
        <v>1.7274132429999991</v>
      </c>
      <c r="F30" s="105">
        <v>3964</v>
      </c>
      <c r="G30" s="50">
        <v>284.07</v>
      </c>
      <c r="H30" s="50">
        <f t="shared" ref="H30:H44" si="8">4000/G30</f>
        <v>14.081036364276411</v>
      </c>
      <c r="I30" s="50">
        <f t="shared" ref="I30:I44" si="9">150-H30-5</f>
        <v>130.9189636357236</v>
      </c>
      <c r="J30" s="28">
        <f t="shared" si="7"/>
        <v>0.9491805170400055</v>
      </c>
      <c r="K30">
        <v>4000</v>
      </c>
    </row>
    <row r="31" spans="1:11" ht="14">
      <c r="A31" s="38" t="s">
        <v>139</v>
      </c>
      <c r="B31" s="96">
        <v>1.4018999999999999</v>
      </c>
      <c r="C31" s="96">
        <v>21.1</v>
      </c>
      <c r="D31" s="97">
        <f t="shared" si="5"/>
        <v>1.4020925</v>
      </c>
      <c r="E31" s="97">
        <f t="shared" si="6"/>
        <v>1.7285060029999997</v>
      </c>
      <c r="F31" s="104">
        <v>2034</v>
      </c>
      <c r="G31" s="98">
        <v>131.57999999999998</v>
      </c>
      <c r="H31" s="98">
        <f t="shared" si="8"/>
        <v>30.399756801945589</v>
      </c>
      <c r="I31" s="98">
        <f t="shared" si="9"/>
        <v>114.60024319805441</v>
      </c>
      <c r="J31" s="99">
        <f t="shared" si="7"/>
        <v>0.9491805170400055</v>
      </c>
      <c r="K31" s="38">
        <v>4000</v>
      </c>
    </row>
    <row r="32" spans="1:11" ht="14">
      <c r="A32" t="s">
        <v>140</v>
      </c>
      <c r="B32" s="57">
        <v>1.4015</v>
      </c>
      <c r="C32" s="57">
        <v>21.7</v>
      </c>
      <c r="D32" s="42">
        <f t="shared" si="5"/>
        <v>1.4017975</v>
      </c>
      <c r="E32" s="42">
        <f t="shared" si="6"/>
        <v>1.7252823609999997</v>
      </c>
      <c r="F32" s="105">
        <v>3200</v>
      </c>
      <c r="G32" s="50">
        <v>199.23</v>
      </c>
      <c r="H32" s="50">
        <f t="shared" si="8"/>
        <v>20.077297595743612</v>
      </c>
      <c r="I32" s="50">
        <f t="shared" si="9"/>
        <v>124.9227024042564</v>
      </c>
      <c r="J32" s="28">
        <f t="shared" si="7"/>
        <v>0.9491805170400055</v>
      </c>
      <c r="K32">
        <v>4000</v>
      </c>
    </row>
    <row r="33" spans="1:11" ht="14">
      <c r="A33" s="38" t="s">
        <v>141</v>
      </c>
      <c r="B33" s="96">
        <v>1.4017999999999999</v>
      </c>
      <c r="C33" s="96">
        <v>21.1</v>
      </c>
      <c r="D33" s="97">
        <f t="shared" si="5"/>
        <v>1.4019925</v>
      </c>
      <c r="E33" s="97">
        <f t="shared" si="6"/>
        <v>1.7274132429999991</v>
      </c>
      <c r="F33" s="104">
        <v>2041</v>
      </c>
      <c r="G33" s="98">
        <v>169.07</v>
      </c>
      <c r="H33" s="98">
        <f t="shared" si="8"/>
        <v>23.658839533920862</v>
      </c>
      <c r="I33" s="98">
        <f t="shared" si="9"/>
        <v>121.34116046607915</v>
      </c>
      <c r="J33" s="99">
        <f t="shared" si="7"/>
        <v>0.9491805170400055</v>
      </c>
      <c r="K33" s="38">
        <v>4000</v>
      </c>
    </row>
    <row r="34" spans="1:11">
      <c r="A34" t="s">
        <v>142</v>
      </c>
      <c r="B34" s="57">
        <v>1.4017999999999999</v>
      </c>
      <c r="C34" s="57">
        <v>21.2</v>
      </c>
      <c r="D34" s="42">
        <f t="shared" si="5"/>
        <v>1.40201</v>
      </c>
      <c r="E34" s="42">
        <f t="shared" si="6"/>
        <v>1.7276044759999998</v>
      </c>
      <c r="F34" s="106">
        <v>4004</v>
      </c>
      <c r="G34" s="50">
        <v>105.7</v>
      </c>
      <c r="H34" s="50">
        <f t="shared" si="8"/>
        <v>37.842951750236516</v>
      </c>
      <c r="I34" s="50">
        <f t="shared" si="9"/>
        <v>107.15704824976348</v>
      </c>
      <c r="J34" s="28">
        <f t="shared" si="7"/>
        <v>0.9491805170400055</v>
      </c>
      <c r="K34">
        <v>4000</v>
      </c>
    </row>
    <row r="35" spans="1:11" ht="14">
      <c r="A35" s="38" t="s">
        <v>143</v>
      </c>
      <c r="B35" s="96">
        <v>1.4018999999999999</v>
      </c>
      <c r="C35" s="96">
        <v>21.2</v>
      </c>
      <c r="D35" s="97">
        <f t="shared" si="5"/>
        <v>1.40211</v>
      </c>
      <c r="E35" s="97">
        <f t="shared" si="6"/>
        <v>1.7286972360000004</v>
      </c>
      <c r="F35" s="104">
        <v>3969</v>
      </c>
      <c r="G35" s="98">
        <v>178.12</v>
      </c>
      <c r="H35" s="98">
        <f t="shared" si="8"/>
        <v>22.456770716370986</v>
      </c>
      <c r="I35" s="98">
        <f t="shared" si="9"/>
        <v>122.54322928362902</v>
      </c>
      <c r="J35" s="99">
        <f t="shared" si="7"/>
        <v>0.9491805170400055</v>
      </c>
      <c r="K35" s="38">
        <v>4000</v>
      </c>
    </row>
    <row r="36" spans="1:11" ht="14">
      <c r="A36" t="s">
        <v>144</v>
      </c>
      <c r="B36" s="57">
        <v>1.4019999999999999</v>
      </c>
      <c r="C36" s="57">
        <v>21.2</v>
      </c>
      <c r="D36" s="42">
        <f t="shared" si="5"/>
        <v>1.40221</v>
      </c>
      <c r="E36" s="42">
        <f t="shared" si="6"/>
        <v>1.7297899959999992</v>
      </c>
      <c r="F36" s="105">
        <v>1792</v>
      </c>
      <c r="G36" s="50">
        <v>107.736</v>
      </c>
      <c r="H36" s="50">
        <f t="shared" si="8"/>
        <v>37.127793866488453</v>
      </c>
      <c r="I36" s="50">
        <f t="shared" si="9"/>
        <v>107.87220613351155</v>
      </c>
      <c r="J36" s="28">
        <f t="shared" si="7"/>
        <v>0.9491805170400055</v>
      </c>
      <c r="K36">
        <v>4000</v>
      </c>
    </row>
    <row r="37" spans="1:11" ht="14">
      <c r="A37" s="38" t="s">
        <v>146</v>
      </c>
      <c r="B37" s="97">
        <v>1.4019999999999999</v>
      </c>
      <c r="C37" s="103">
        <v>21.3</v>
      </c>
      <c r="D37" s="97">
        <f t="shared" si="5"/>
        <v>1.4022275</v>
      </c>
      <c r="E37" s="97">
        <f t="shared" si="6"/>
        <v>1.7299812289999998</v>
      </c>
      <c r="F37" s="104">
        <v>3957</v>
      </c>
      <c r="G37" s="98">
        <v>95.016000000000005</v>
      </c>
      <c r="H37" s="98">
        <f t="shared" si="8"/>
        <v>42.098172939294429</v>
      </c>
      <c r="I37" s="98">
        <f t="shared" si="9"/>
        <v>102.90182706070557</v>
      </c>
      <c r="J37" s="99">
        <f t="shared" si="7"/>
        <v>0.9491805170400055</v>
      </c>
      <c r="K37" s="38">
        <v>4000</v>
      </c>
    </row>
    <row r="38" spans="1:11" ht="14">
      <c r="A38" t="s">
        <v>147</v>
      </c>
      <c r="B38" s="42">
        <v>1.4016999999999999</v>
      </c>
      <c r="C38" s="41">
        <v>21.3</v>
      </c>
      <c r="D38" s="42">
        <f t="shared" si="5"/>
        <v>1.4019275</v>
      </c>
      <c r="E38" s="42">
        <f t="shared" si="6"/>
        <v>1.7267029489999999</v>
      </c>
      <c r="F38" s="105">
        <v>3193</v>
      </c>
      <c r="G38" s="50">
        <v>113.432</v>
      </c>
      <c r="H38" s="50">
        <f t="shared" si="8"/>
        <v>35.263417730446434</v>
      </c>
      <c r="I38" s="50">
        <f t="shared" si="9"/>
        <v>109.73658226955357</v>
      </c>
      <c r="J38" s="28">
        <f t="shared" si="7"/>
        <v>0.9491805170400055</v>
      </c>
      <c r="K38">
        <v>4000</v>
      </c>
    </row>
    <row r="39" spans="1:11" ht="14">
      <c r="A39" s="38" t="s">
        <v>148</v>
      </c>
      <c r="B39" s="97">
        <v>1.4015</v>
      </c>
      <c r="C39" s="103">
        <v>21.9</v>
      </c>
      <c r="D39" s="97">
        <f t="shared" si="5"/>
        <v>1.4018325</v>
      </c>
      <c r="E39" s="97">
        <f t="shared" si="6"/>
        <v>1.725664827000001</v>
      </c>
      <c r="F39" s="104">
        <v>3198</v>
      </c>
      <c r="G39" s="98">
        <v>168.67000000000002</v>
      </c>
      <c r="H39" s="98">
        <f t="shared" si="8"/>
        <v>23.714946344933892</v>
      </c>
      <c r="I39" s="98">
        <f t="shared" si="9"/>
        <v>121.28505365506611</v>
      </c>
      <c r="J39" s="99">
        <f t="shared" si="7"/>
        <v>0.9491805170400055</v>
      </c>
      <c r="K39" s="38">
        <v>4000</v>
      </c>
    </row>
    <row r="40" spans="1:11" ht="14">
      <c r="A40" t="s">
        <v>149</v>
      </c>
      <c r="B40" s="42">
        <v>1.4018999999999999</v>
      </c>
      <c r="C40" s="41">
        <v>21.4</v>
      </c>
      <c r="D40" s="42">
        <f t="shared" si="5"/>
        <v>1.402145</v>
      </c>
      <c r="E40" s="42">
        <f t="shared" si="6"/>
        <v>1.7290797019999999</v>
      </c>
      <c r="F40" s="107">
        <v>1425</v>
      </c>
      <c r="G40" s="50">
        <v>68.02</v>
      </c>
      <c r="H40" s="50">
        <f t="shared" si="8"/>
        <v>58.806233460746846</v>
      </c>
      <c r="I40" s="50">
        <f t="shared" si="9"/>
        <v>86.193766539253147</v>
      </c>
      <c r="J40" s="28">
        <f t="shared" si="7"/>
        <v>0.9491805170400055</v>
      </c>
      <c r="K40">
        <v>4000</v>
      </c>
    </row>
    <row r="41" spans="1:11" ht="14">
      <c r="A41" s="38" t="s">
        <v>160</v>
      </c>
      <c r="B41" s="97">
        <v>1.4016999999999999</v>
      </c>
      <c r="C41" s="103">
        <v>21.4</v>
      </c>
      <c r="D41" s="97">
        <f t="shared" ref="D41:D44" si="10">(20-C41)*-0.000175+B41</f>
        <v>1.401945</v>
      </c>
      <c r="E41" s="97">
        <f t="shared" ref="E41:E44" si="11">D41*10.9276-13.593</f>
        <v>1.7268941820000006</v>
      </c>
      <c r="F41" s="108">
        <v>3967</v>
      </c>
      <c r="G41" s="98">
        <v>83.91</v>
      </c>
      <c r="H41" s="98">
        <f t="shared" si="8"/>
        <v>47.670122750566087</v>
      </c>
      <c r="I41" s="98">
        <f t="shared" si="9"/>
        <v>97.329877249433906</v>
      </c>
      <c r="J41" s="99">
        <f t="shared" si="7"/>
        <v>0.9491805170400055</v>
      </c>
      <c r="K41" s="38">
        <v>4000</v>
      </c>
    </row>
    <row r="42" spans="1:11" ht="14">
      <c r="A42" t="s">
        <v>161</v>
      </c>
      <c r="B42" s="42">
        <v>1.4017999999999999</v>
      </c>
      <c r="C42" s="41">
        <v>21.5</v>
      </c>
      <c r="D42" s="42">
        <f t="shared" si="10"/>
        <v>1.4020625</v>
      </c>
      <c r="E42" s="42">
        <f t="shared" si="11"/>
        <v>1.728178175</v>
      </c>
      <c r="F42" s="107">
        <v>3644</v>
      </c>
      <c r="G42" s="50">
        <v>123.85999999999999</v>
      </c>
      <c r="H42" s="50">
        <f t="shared" si="8"/>
        <v>32.294526077829815</v>
      </c>
      <c r="I42" s="50">
        <f t="shared" si="9"/>
        <v>112.70547392217019</v>
      </c>
      <c r="J42" s="28">
        <f t="shared" si="7"/>
        <v>0.9491805170400055</v>
      </c>
      <c r="K42">
        <v>4000</v>
      </c>
    </row>
    <row r="43" spans="1:11" ht="14">
      <c r="A43" s="38" t="s">
        <v>162</v>
      </c>
      <c r="B43" s="97">
        <v>1.4016</v>
      </c>
      <c r="C43" s="103">
        <v>21.5</v>
      </c>
      <c r="D43" s="97">
        <f t="shared" si="10"/>
        <v>1.4018625</v>
      </c>
      <c r="E43" s="97">
        <f t="shared" si="11"/>
        <v>1.7259926550000007</v>
      </c>
      <c r="F43" s="108">
        <v>1441</v>
      </c>
      <c r="G43" s="98">
        <v>77.61999999999999</v>
      </c>
      <c r="H43" s="98">
        <f t="shared" si="8"/>
        <v>51.533110023189906</v>
      </c>
      <c r="I43" s="98">
        <f t="shared" si="9"/>
        <v>93.466889976810094</v>
      </c>
      <c r="J43" s="99">
        <f t="shared" si="7"/>
        <v>0.9491805170400055</v>
      </c>
      <c r="K43" s="38">
        <v>4000</v>
      </c>
    </row>
    <row r="44" spans="1:11" ht="14">
      <c r="A44" t="s">
        <v>163</v>
      </c>
      <c r="B44" s="42">
        <v>1.4017999999999999</v>
      </c>
      <c r="C44" s="41">
        <v>21.6</v>
      </c>
      <c r="D44" s="42">
        <f t="shared" si="10"/>
        <v>1.40208</v>
      </c>
      <c r="E44" s="42">
        <f t="shared" si="11"/>
        <v>1.7283694080000007</v>
      </c>
      <c r="F44" s="107">
        <v>1789</v>
      </c>
      <c r="G44" s="50">
        <v>181.86</v>
      </c>
      <c r="H44" s="50">
        <f t="shared" si="8"/>
        <v>21.994941163532385</v>
      </c>
      <c r="I44" s="50">
        <f t="shared" si="9"/>
        <v>123.00505883646761</v>
      </c>
      <c r="J44" s="28">
        <f t="shared" si="7"/>
        <v>0.9491805170400055</v>
      </c>
      <c r="K44">
        <v>4000</v>
      </c>
    </row>
    <row r="45" spans="1:11" ht="14">
      <c r="A45" s="45" t="s">
        <v>33</v>
      </c>
      <c r="B45" s="46">
        <v>1.4169</v>
      </c>
      <c r="C45" s="47">
        <v>20.2</v>
      </c>
      <c r="D45" s="48">
        <f>(20-C45)*-0.000175+B45</f>
        <v>1.4169350000000001</v>
      </c>
      <c r="E45" s="49">
        <f>D45*10.9276-13.593</f>
        <v>1.8906989060000008</v>
      </c>
      <c r="F45" s="95"/>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20.399999999999999</v>
      </c>
      <c r="E2" s="58">
        <f t="shared" ref="E2:E23" si="0">((20-D2)*-0.000175+C2)-0.0008</f>
        <v>1.40097</v>
      </c>
      <c r="F2" s="59">
        <f t="shared" ref="F2:F23" si="1">E2*10.9276-13.593</f>
        <v>1.7162397719999998</v>
      </c>
      <c r="G2" s="58" t="s">
        <v>62</v>
      </c>
      <c r="I2" t="s">
        <v>151</v>
      </c>
      <c r="L2">
        <f>((20-K2)*-0.000175+J2)-0.0008</f>
        <v>-4.3E-3</v>
      </c>
      <c r="M2" s="37">
        <f>L2*10.9276-13.593</f>
        <v>-13.63998868</v>
      </c>
    </row>
    <row r="3" spans="1:13">
      <c r="A3" s="58">
        <v>2</v>
      </c>
      <c r="B3" s="58" t="s">
        <v>60</v>
      </c>
      <c r="C3" s="59">
        <v>1.4073</v>
      </c>
      <c r="D3" s="58">
        <v>20.399999999999999</v>
      </c>
      <c r="E3" s="58">
        <f t="shared" si="0"/>
        <v>1.4065700000000001</v>
      </c>
      <c r="F3" s="59">
        <f t="shared" si="1"/>
        <v>1.7774343320000003</v>
      </c>
      <c r="G3" s="58" t="s">
        <v>63</v>
      </c>
      <c r="I3" t="s">
        <v>152</v>
      </c>
      <c r="L3">
        <f>((20-K3)*-0.000175+J3)-0.0008</f>
        <v>-4.3E-3</v>
      </c>
      <c r="M3" s="37">
        <f>L3*10.9276-13.593</f>
        <v>-13.63998868</v>
      </c>
    </row>
    <row r="4" spans="1:13">
      <c r="A4" s="58">
        <v>3</v>
      </c>
      <c r="B4" s="58" t="s">
        <v>60</v>
      </c>
      <c r="C4" s="59">
        <v>1.4067000000000001</v>
      </c>
      <c r="D4" s="58">
        <v>20.399999999999999</v>
      </c>
      <c r="E4" s="58">
        <f t="shared" si="0"/>
        <v>1.4059700000000002</v>
      </c>
      <c r="F4" s="59">
        <f t="shared" si="1"/>
        <v>1.7708777720000022</v>
      </c>
      <c r="G4" s="58" t="s">
        <v>64</v>
      </c>
      <c r="I4" t="s">
        <v>153</v>
      </c>
    </row>
    <row r="5" spans="1:13">
      <c r="A5" s="58">
        <v>4</v>
      </c>
      <c r="B5" s="58" t="s">
        <v>60</v>
      </c>
      <c r="C5" s="59">
        <v>1.4060999999999999</v>
      </c>
      <c r="D5" s="58">
        <v>20.399999999999999</v>
      </c>
      <c r="E5" s="58">
        <f t="shared" si="0"/>
        <v>1.40537</v>
      </c>
      <c r="F5" s="59">
        <f t="shared" si="1"/>
        <v>1.7643212120000005</v>
      </c>
      <c r="G5" s="58" t="s">
        <v>65</v>
      </c>
      <c r="I5" t="s">
        <v>154</v>
      </c>
    </row>
    <row r="6" spans="1:13">
      <c r="A6" s="58">
        <v>5</v>
      </c>
      <c r="B6" s="58" t="s">
        <v>60</v>
      </c>
      <c r="C6" s="59">
        <v>1.4055</v>
      </c>
      <c r="D6" s="58">
        <v>20.399999999999999</v>
      </c>
      <c r="E6" s="58">
        <f t="shared" si="0"/>
        <v>1.4047700000000001</v>
      </c>
      <c r="F6" s="59">
        <f t="shared" si="1"/>
        <v>1.7577646520000005</v>
      </c>
      <c r="G6" s="58" t="s">
        <v>66</v>
      </c>
    </row>
    <row r="7" spans="1:13">
      <c r="A7" s="58">
        <v>6</v>
      </c>
      <c r="B7" s="58" t="s">
        <v>60</v>
      </c>
      <c r="C7" s="59">
        <v>1.4049</v>
      </c>
      <c r="D7" s="58">
        <v>20.5</v>
      </c>
      <c r="E7" s="58">
        <f t="shared" si="0"/>
        <v>1.4041875000000001</v>
      </c>
      <c r="F7" s="59">
        <f t="shared" si="1"/>
        <v>1.7513993250000013</v>
      </c>
      <c r="G7" s="58" t="s">
        <v>67</v>
      </c>
    </row>
    <row r="8" spans="1:13">
      <c r="A8" s="58">
        <v>7</v>
      </c>
      <c r="B8" s="58" t="s">
        <v>60</v>
      </c>
      <c r="C8" s="59">
        <v>1.4044000000000001</v>
      </c>
      <c r="D8" s="58">
        <v>20.5</v>
      </c>
      <c r="E8" s="58">
        <f t="shared" si="0"/>
        <v>1.4036875000000002</v>
      </c>
      <c r="F8" s="59">
        <f t="shared" si="1"/>
        <v>1.7459355250000019</v>
      </c>
      <c r="G8" s="58" t="s">
        <v>68</v>
      </c>
    </row>
    <row r="9" spans="1:13">
      <c r="A9" s="58">
        <v>8</v>
      </c>
      <c r="B9" s="58" t="s">
        <v>60</v>
      </c>
      <c r="C9" s="59">
        <v>1.4039999999999999</v>
      </c>
      <c r="D9" s="58">
        <v>20.5</v>
      </c>
      <c r="E9" s="58">
        <f t="shared" si="0"/>
        <v>1.4032875</v>
      </c>
      <c r="F9" s="59">
        <f t="shared" si="1"/>
        <v>1.7415644849999996</v>
      </c>
      <c r="G9" s="58" t="s">
        <v>69</v>
      </c>
    </row>
    <row r="10" spans="1:13">
      <c r="A10" s="43">
        <v>9</v>
      </c>
      <c r="B10" s="43" t="s">
        <v>60</v>
      </c>
      <c r="C10" s="44">
        <v>1.4033</v>
      </c>
      <c r="D10" s="43">
        <v>20.5</v>
      </c>
      <c r="E10" s="43">
        <f t="shared" si="0"/>
        <v>1.4025875000000001</v>
      </c>
      <c r="F10" s="44">
        <f t="shared" si="1"/>
        <v>1.7339151650000009</v>
      </c>
      <c r="G10" s="43" t="s">
        <v>70</v>
      </c>
    </row>
    <row r="11" spans="1:13">
      <c r="A11" s="43">
        <v>10</v>
      </c>
      <c r="B11" s="43" t="s">
        <v>60</v>
      </c>
      <c r="C11" s="44">
        <v>1.4028</v>
      </c>
      <c r="D11" s="43">
        <v>20.5</v>
      </c>
      <c r="E11" s="43">
        <f t="shared" si="0"/>
        <v>1.4020875000000002</v>
      </c>
      <c r="F11" s="44">
        <f t="shared" si="1"/>
        <v>1.7284513650000015</v>
      </c>
      <c r="G11" s="43" t="s">
        <v>71</v>
      </c>
    </row>
    <row r="12" spans="1:13">
      <c r="A12" s="43">
        <v>11</v>
      </c>
      <c r="B12" s="43" t="s">
        <v>60</v>
      </c>
      <c r="C12" s="44">
        <v>1.4021999999999999</v>
      </c>
      <c r="D12" s="43">
        <v>20.6</v>
      </c>
      <c r="E12" s="43">
        <f t="shared" si="0"/>
        <v>1.401505</v>
      </c>
      <c r="F12" s="44">
        <f t="shared" si="1"/>
        <v>1.7220860380000005</v>
      </c>
      <c r="G12" s="43" t="s">
        <v>72</v>
      </c>
    </row>
    <row r="13" spans="1:13">
      <c r="A13" s="43">
        <v>12</v>
      </c>
      <c r="B13" s="43" t="s">
        <v>60</v>
      </c>
      <c r="C13" s="44">
        <v>1.4016</v>
      </c>
      <c r="D13" s="43">
        <v>20.6</v>
      </c>
      <c r="E13" s="43">
        <f t="shared" si="0"/>
        <v>1.4009050000000001</v>
      </c>
      <c r="F13" s="44">
        <f t="shared" si="1"/>
        <v>1.7155294780000006</v>
      </c>
      <c r="G13" s="43" t="s">
        <v>73</v>
      </c>
    </row>
    <row r="14" spans="1:13">
      <c r="A14" s="43">
        <v>13</v>
      </c>
      <c r="B14" s="43" t="s">
        <v>60</v>
      </c>
      <c r="C14" s="44">
        <v>1.4011</v>
      </c>
      <c r="D14" s="43">
        <v>20.6</v>
      </c>
      <c r="E14" s="43">
        <f t="shared" si="0"/>
        <v>1.4004050000000001</v>
      </c>
      <c r="F14" s="44">
        <f t="shared" si="1"/>
        <v>1.7100656780000012</v>
      </c>
      <c r="G14" s="43" t="s">
        <v>74</v>
      </c>
    </row>
    <row r="15" spans="1:13">
      <c r="A15" s="43">
        <v>14</v>
      </c>
      <c r="B15" s="43" t="s">
        <v>60</v>
      </c>
      <c r="C15" s="44">
        <v>1.4006000000000001</v>
      </c>
      <c r="D15" s="43">
        <v>20.6</v>
      </c>
      <c r="E15" s="43">
        <f t="shared" si="0"/>
        <v>1.3999050000000002</v>
      </c>
      <c r="F15" s="44">
        <f t="shared" si="1"/>
        <v>1.7046018780000018</v>
      </c>
      <c r="G15" s="43" t="s">
        <v>75</v>
      </c>
    </row>
    <row r="16" spans="1:13">
      <c r="A16" s="43">
        <v>15</v>
      </c>
      <c r="B16" s="43" t="s">
        <v>60</v>
      </c>
      <c r="C16" s="44">
        <v>1.4</v>
      </c>
      <c r="D16" s="43">
        <v>20.6</v>
      </c>
      <c r="E16" s="43">
        <f t="shared" si="0"/>
        <v>1.399305</v>
      </c>
      <c r="F16" s="44">
        <f t="shared" si="1"/>
        <v>1.6980453180000001</v>
      </c>
      <c r="G16" s="43" t="s">
        <v>76</v>
      </c>
    </row>
    <row r="17" spans="1:7">
      <c r="A17" s="43">
        <v>16</v>
      </c>
      <c r="B17" s="43" t="s">
        <v>60</v>
      </c>
      <c r="C17" s="44">
        <v>1.3996</v>
      </c>
      <c r="D17" s="43">
        <v>20.6</v>
      </c>
      <c r="E17" s="43">
        <f t="shared" si="0"/>
        <v>1.3989050000000001</v>
      </c>
      <c r="F17" s="44">
        <f t="shared" si="1"/>
        <v>1.6936742780000014</v>
      </c>
      <c r="G17" s="43" t="s">
        <v>77</v>
      </c>
    </row>
    <row r="18" spans="1:7">
      <c r="A18" s="58">
        <v>17</v>
      </c>
      <c r="B18" s="58" t="s">
        <v>60</v>
      </c>
      <c r="C18" s="59">
        <v>1.399</v>
      </c>
      <c r="D18" s="58">
        <v>20.6</v>
      </c>
      <c r="E18" s="58">
        <f t="shared" si="0"/>
        <v>1.3983050000000001</v>
      </c>
      <c r="F18" s="59">
        <f t="shared" si="1"/>
        <v>1.6871177180000014</v>
      </c>
      <c r="G18" s="58" t="s">
        <v>78</v>
      </c>
    </row>
    <row r="19" spans="1:7">
      <c r="A19" s="58">
        <v>18</v>
      </c>
      <c r="B19" s="58" t="s">
        <v>60</v>
      </c>
      <c r="C19" s="59">
        <v>1.3984000000000001</v>
      </c>
      <c r="D19" s="58">
        <v>20.7</v>
      </c>
      <c r="E19" s="58">
        <f t="shared" si="0"/>
        <v>1.3977225000000002</v>
      </c>
      <c r="F19" s="59">
        <f t="shared" si="1"/>
        <v>1.6807523910000022</v>
      </c>
      <c r="G19" s="58" t="s">
        <v>79</v>
      </c>
    </row>
    <row r="20" spans="1:7">
      <c r="A20" s="58">
        <v>19</v>
      </c>
      <c r="B20" s="58" t="s">
        <v>60</v>
      </c>
      <c r="C20" s="59">
        <v>1.3974</v>
      </c>
      <c r="D20" s="58">
        <v>20.7</v>
      </c>
      <c r="E20" s="58">
        <f t="shared" si="0"/>
        <v>1.3967225000000001</v>
      </c>
      <c r="F20" s="59">
        <f t="shared" si="1"/>
        <v>1.6698247910000017</v>
      </c>
      <c r="G20" s="58" t="s">
        <v>80</v>
      </c>
    </row>
    <row r="21" spans="1:7">
      <c r="A21" s="58">
        <v>20</v>
      </c>
      <c r="B21" s="58" t="s">
        <v>60</v>
      </c>
      <c r="C21" s="59">
        <v>1.3940999999999999</v>
      </c>
      <c r="D21" s="58">
        <v>20.7</v>
      </c>
      <c r="E21" s="58">
        <f t="shared" si="0"/>
        <v>1.3934225</v>
      </c>
      <c r="F21" s="59">
        <f t="shared" si="1"/>
        <v>1.6337637110000003</v>
      </c>
      <c r="G21" s="58" t="s">
        <v>81</v>
      </c>
    </row>
    <row r="22" spans="1:7">
      <c r="A22" s="58">
        <v>21</v>
      </c>
      <c r="B22" s="58" t="s">
        <v>60</v>
      </c>
      <c r="C22" s="59">
        <v>1.3835</v>
      </c>
      <c r="D22" s="58">
        <v>20.7</v>
      </c>
      <c r="E22" s="58">
        <f t="shared" si="0"/>
        <v>1.3828225000000001</v>
      </c>
      <c r="F22" s="59">
        <f t="shared" si="1"/>
        <v>1.5179311510000009</v>
      </c>
      <c r="G22" s="58" t="s">
        <v>82</v>
      </c>
    </row>
    <row r="23" spans="1:7">
      <c r="A23" s="58">
        <v>22</v>
      </c>
      <c r="B23" s="58" t="s">
        <v>60</v>
      </c>
      <c r="C23" s="59">
        <v>1.3658999999999999</v>
      </c>
      <c r="D23" s="58">
        <v>20.7</v>
      </c>
      <c r="E23" s="58">
        <f t="shared" si="0"/>
        <v>1.3652225</v>
      </c>
      <c r="F23" s="59">
        <f t="shared" si="1"/>
        <v>1.3256053909999999</v>
      </c>
      <c r="G23" s="58" t="s">
        <v>83</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1.4028</v>
      </c>
      <c r="D2" s="58">
        <v>20.8</v>
      </c>
      <c r="E2" s="58">
        <f t="shared" ref="E2:E23" si="0">((20-D2)*-0.000175+C2)-0.0008</f>
        <v>1.4021400000000002</v>
      </c>
      <c r="F2" s="59">
        <f t="shared" ref="F2:F23" si="1">E2*10.9276-13.593</f>
        <v>1.7290250640000018</v>
      </c>
      <c r="G2" s="58" t="s">
        <v>84</v>
      </c>
      <c r="I2" t="s">
        <v>151</v>
      </c>
      <c r="L2">
        <f>((20-K2)*-0.000175+J2)-0.0008</f>
        <v>-4.3E-3</v>
      </c>
      <c r="M2" s="37">
        <f>L2*10.9276-13.593</f>
        <v>-13.63998868</v>
      </c>
    </row>
    <row r="3" spans="1:13">
      <c r="A3" s="58">
        <v>2</v>
      </c>
      <c r="B3" s="58" t="s">
        <v>60</v>
      </c>
      <c r="C3" s="59">
        <v>1.4067000000000001</v>
      </c>
      <c r="D3" s="58">
        <v>20.8</v>
      </c>
      <c r="E3" s="58">
        <f t="shared" si="0"/>
        <v>1.4060400000000002</v>
      </c>
      <c r="F3" s="59">
        <f t="shared" si="1"/>
        <v>1.7716427040000013</v>
      </c>
      <c r="G3" s="58" t="s">
        <v>85</v>
      </c>
      <c r="I3" t="s">
        <v>152</v>
      </c>
      <c r="L3">
        <f>((20-K3)*-0.000175+J3)-0.0008</f>
        <v>-4.3E-3</v>
      </c>
      <c r="M3" s="37">
        <f>L3*10.9276-13.593</f>
        <v>-13.63998868</v>
      </c>
    </row>
    <row r="4" spans="1:13">
      <c r="A4" s="60">
        <v>3</v>
      </c>
      <c r="B4" s="60" t="s">
        <v>60</v>
      </c>
      <c r="C4" s="61">
        <v>1.4061999999999999</v>
      </c>
      <c r="D4" s="60">
        <v>20.8</v>
      </c>
      <c r="E4" s="60">
        <f t="shared" si="0"/>
        <v>1.40554</v>
      </c>
      <c r="F4" s="61">
        <f t="shared" si="1"/>
        <v>1.7661789040000002</v>
      </c>
      <c r="G4" s="60" t="s">
        <v>86</v>
      </c>
      <c r="I4" t="s">
        <v>153</v>
      </c>
    </row>
    <row r="5" spans="1:13">
      <c r="A5" s="60">
        <v>4</v>
      </c>
      <c r="B5" s="60" t="s">
        <v>60</v>
      </c>
      <c r="C5" s="61">
        <v>1.4056</v>
      </c>
      <c r="D5" s="60">
        <v>20.9</v>
      </c>
      <c r="E5" s="60">
        <f t="shared" si="0"/>
        <v>1.4049575000000001</v>
      </c>
      <c r="F5" s="61">
        <f t="shared" si="1"/>
        <v>1.759813577000001</v>
      </c>
      <c r="G5" s="60" t="s">
        <v>87</v>
      </c>
      <c r="I5" t="s">
        <v>154</v>
      </c>
    </row>
    <row r="6" spans="1:13">
      <c r="A6" s="60">
        <v>5</v>
      </c>
      <c r="B6" s="60" t="s">
        <v>60</v>
      </c>
      <c r="C6" s="61">
        <v>1.405</v>
      </c>
      <c r="D6" s="60">
        <v>20.9</v>
      </c>
      <c r="E6" s="60">
        <f t="shared" si="0"/>
        <v>1.4043575000000001</v>
      </c>
      <c r="F6" s="61">
        <f t="shared" si="1"/>
        <v>1.753257017000001</v>
      </c>
      <c r="G6" s="60" t="s">
        <v>88</v>
      </c>
    </row>
    <row r="7" spans="1:13">
      <c r="A7" s="60">
        <v>6</v>
      </c>
      <c r="B7" s="60" t="s">
        <v>60</v>
      </c>
      <c r="C7" s="61">
        <v>1.4044000000000001</v>
      </c>
      <c r="D7" s="60">
        <v>20.9</v>
      </c>
      <c r="E7" s="60">
        <f t="shared" si="0"/>
        <v>1.4037575000000002</v>
      </c>
      <c r="F7" s="61">
        <f t="shared" si="1"/>
        <v>1.7467004570000029</v>
      </c>
      <c r="G7" s="60" t="s">
        <v>89</v>
      </c>
    </row>
    <row r="8" spans="1:13">
      <c r="A8" s="60">
        <v>7</v>
      </c>
      <c r="B8" s="60" t="s">
        <v>60</v>
      </c>
      <c r="C8" s="61">
        <v>1.4037999999999999</v>
      </c>
      <c r="D8" s="60">
        <v>20.9</v>
      </c>
      <c r="E8" s="60">
        <f t="shared" si="0"/>
        <v>1.4031575000000001</v>
      </c>
      <c r="F8" s="61">
        <f t="shared" si="1"/>
        <v>1.7401438970000012</v>
      </c>
      <c r="G8" s="60" t="s">
        <v>90</v>
      </c>
    </row>
    <row r="9" spans="1:13">
      <c r="A9" s="60">
        <v>8</v>
      </c>
      <c r="B9" s="60" t="s">
        <v>60</v>
      </c>
      <c r="C9" s="61">
        <v>1.4033</v>
      </c>
      <c r="D9" s="60">
        <v>20.9</v>
      </c>
      <c r="E9" s="60">
        <f t="shared" si="0"/>
        <v>1.4026575000000001</v>
      </c>
      <c r="F9" s="61">
        <f t="shared" si="1"/>
        <v>1.7346800970000018</v>
      </c>
      <c r="G9" s="60" t="s">
        <v>91</v>
      </c>
    </row>
    <row r="10" spans="1:13">
      <c r="A10" s="60">
        <v>9</v>
      </c>
      <c r="B10" s="60" t="s">
        <v>60</v>
      </c>
      <c r="C10" s="61">
        <v>1.4027000000000001</v>
      </c>
      <c r="D10" s="60">
        <v>20.9</v>
      </c>
      <c r="E10" s="60">
        <f t="shared" si="0"/>
        <v>1.4020575000000002</v>
      </c>
      <c r="F10" s="61">
        <f t="shared" si="1"/>
        <v>1.7281235370000019</v>
      </c>
      <c r="G10" s="60" t="s">
        <v>92</v>
      </c>
    </row>
    <row r="11" spans="1:13">
      <c r="A11" s="60">
        <v>10</v>
      </c>
      <c r="B11" s="60" t="s">
        <v>60</v>
      </c>
      <c r="C11" s="61">
        <v>1.4021999999999999</v>
      </c>
      <c r="D11" s="60">
        <v>20.9</v>
      </c>
      <c r="E11" s="60">
        <f t="shared" si="0"/>
        <v>1.4015575</v>
      </c>
      <c r="F11" s="61">
        <f t="shared" si="1"/>
        <v>1.7226597370000007</v>
      </c>
      <c r="G11" s="60" t="s">
        <v>93</v>
      </c>
    </row>
    <row r="12" spans="1:13">
      <c r="A12" s="58">
        <v>11</v>
      </c>
      <c r="B12" s="58" t="s">
        <v>60</v>
      </c>
      <c r="C12" s="59">
        <v>1.4016</v>
      </c>
      <c r="D12" s="58">
        <v>21</v>
      </c>
      <c r="E12" s="58">
        <f t="shared" si="0"/>
        <v>1.4009750000000001</v>
      </c>
      <c r="F12" s="59">
        <f t="shared" si="1"/>
        <v>1.7162944100000015</v>
      </c>
      <c r="G12" s="58" t="s">
        <v>94</v>
      </c>
    </row>
    <row r="13" spans="1:13">
      <c r="A13" s="58">
        <v>12</v>
      </c>
      <c r="B13" s="58" t="s">
        <v>60</v>
      </c>
      <c r="C13" s="59">
        <v>1.4011</v>
      </c>
      <c r="D13" s="58">
        <v>21</v>
      </c>
      <c r="E13" s="58">
        <f t="shared" si="0"/>
        <v>1.4004750000000001</v>
      </c>
      <c r="F13" s="59">
        <f t="shared" si="1"/>
        <v>1.7108306100000021</v>
      </c>
      <c r="G13" s="58" t="s">
        <v>95</v>
      </c>
    </row>
    <row r="14" spans="1:13">
      <c r="A14" s="58">
        <v>13</v>
      </c>
      <c r="B14" s="58" t="s">
        <v>60</v>
      </c>
      <c r="C14" s="59">
        <v>1.4006000000000001</v>
      </c>
      <c r="D14" s="58">
        <v>21</v>
      </c>
      <c r="E14" s="58">
        <f t="shared" si="0"/>
        <v>1.3999750000000002</v>
      </c>
      <c r="F14" s="59">
        <f t="shared" si="1"/>
        <v>1.7053668100000028</v>
      </c>
      <c r="G14" s="58" t="s">
        <v>96</v>
      </c>
    </row>
    <row r="15" spans="1:13">
      <c r="A15" s="58">
        <v>14</v>
      </c>
      <c r="B15" s="58" t="s">
        <v>60</v>
      </c>
      <c r="C15" s="59">
        <v>1.4</v>
      </c>
      <c r="D15" s="58">
        <v>21</v>
      </c>
      <c r="E15" s="58">
        <f t="shared" si="0"/>
        <v>1.399375</v>
      </c>
      <c r="F15" s="59">
        <f t="shared" si="1"/>
        <v>1.6988102500000011</v>
      </c>
      <c r="G15" s="58" t="s">
        <v>97</v>
      </c>
    </row>
    <row r="16" spans="1:13">
      <c r="A16" s="58">
        <v>15</v>
      </c>
      <c r="B16" s="58" t="s">
        <v>60</v>
      </c>
      <c r="C16" s="59">
        <v>1.3995</v>
      </c>
      <c r="D16" s="58">
        <v>21</v>
      </c>
      <c r="E16" s="58">
        <f t="shared" si="0"/>
        <v>1.3988750000000001</v>
      </c>
      <c r="F16" s="59">
        <f t="shared" si="1"/>
        <v>1.6933464500000017</v>
      </c>
      <c r="G16" s="58" t="s">
        <v>98</v>
      </c>
    </row>
    <row r="17" spans="1:7">
      <c r="A17" s="58">
        <v>16</v>
      </c>
      <c r="B17" s="58" t="s">
        <v>60</v>
      </c>
      <c r="C17" s="59">
        <v>1.3989</v>
      </c>
      <c r="D17" s="58">
        <v>21</v>
      </c>
      <c r="E17" s="58">
        <f t="shared" si="0"/>
        <v>1.3982750000000002</v>
      </c>
      <c r="F17" s="59">
        <f t="shared" si="1"/>
        <v>1.6867898900000018</v>
      </c>
      <c r="G17" s="58" t="s">
        <v>99</v>
      </c>
    </row>
    <row r="18" spans="1:7">
      <c r="A18" s="58">
        <v>17</v>
      </c>
      <c r="B18" s="58" t="s">
        <v>60</v>
      </c>
      <c r="C18" s="59">
        <v>1.3984000000000001</v>
      </c>
      <c r="D18" s="58">
        <v>21</v>
      </c>
      <c r="E18" s="58">
        <f t="shared" si="0"/>
        <v>1.3977750000000002</v>
      </c>
      <c r="F18" s="59">
        <f t="shared" si="1"/>
        <v>1.6813260900000024</v>
      </c>
      <c r="G18" s="58" t="s">
        <v>100</v>
      </c>
    </row>
    <row r="19" spans="1:7">
      <c r="A19" s="58">
        <v>18</v>
      </c>
      <c r="B19" s="58" t="s">
        <v>60</v>
      </c>
      <c r="C19" s="59">
        <v>1.3976</v>
      </c>
      <c r="D19" s="58">
        <v>21</v>
      </c>
      <c r="E19" s="58">
        <f t="shared" si="0"/>
        <v>1.3969750000000001</v>
      </c>
      <c r="F19" s="59">
        <f t="shared" si="1"/>
        <v>1.6725840100000013</v>
      </c>
      <c r="G19" s="58" t="s">
        <v>101</v>
      </c>
    </row>
    <row r="20" spans="1:7">
      <c r="A20" s="60">
        <v>19</v>
      </c>
      <c r="B20" s="60" t="s">
        <v>60</v>
      </c>
      <c r="C20" s="61">
        <v>1.3954</v>
      </c>
      <c r="D20" s="60">
        <v>21.1</v>
      </c>
      <c r="E20" s="60">
        <f t="shared" si="0"/>
        <v>1.3947925000000001</v>
      </c>
      <c r="F20" s="61">
        <f t="shared" si="1"/>
        <v>1.6487345230000017</v>
      </c>
      <c r="G20" s="60" t="s">
        <v>102</v>
      </c>
    </row>
    <row r="21" spans="1:7">
      <c r="A21" s="60">
        <v>20</v>
      </c>
      <c r="B21" s="60" t="s">
        <v>60</v>
      </c>
      <c r="C21" s="61">
        <v>1.3883000000000001</v>
      </c>
      <c r="D21" s="60">
        <v>21.1</v>
      </c>
      <c r="E21" s="60">
        <f t="shared" si="0"/>
        <v>1.3876925000000002</v>
      </c>
      <c r="F21" s="61">
        <f t="shared" si="1"/>
        <v>1.5711485630000031</v>
      </c>
      <c r="G21" s="60" t="s">
        <v>103</v>
      </c>
    </row>
    <row r="22" spans="1:7">
      <c r="A22" s="60">
        <v>21</v>
      </c>
      <c r="B22" s="60" t="s">
        <v>60</v>
      </c>
      <c r="C22" s="61">
        <v>1.3741000000000001</v>
      </c>
      <c r="D22" s="60">
        <v>21.1</v>
      </c>
      <c r="E22" s="60">
        <f t="shared" si="0"/>
        <v>1.3734925000000002</v>
      </c>
      <c r="F22" s="61">
        <f t="shared" si="1"/>
        <v>1.4159766430000023</v>
      </c>
      <c r="G22" s="60" t="s">
        <v>104</v>
      </c>
    </row>
    <row r="23" spans="1:7">
      <c r="A23" s="60">
        <v>22</v>
      </c>
      <c r="B23" s="60" t="s">
        <v>60</v>
      </c>
      <c r="C23" s="61">
        <v>1.3559000000000001</v>
      </c>
      <c r="D23" s="60">
        <v>21.1</v>
      </c>
      <c r="E23" s="60">
        <f t="shared" si="0"/>
        <v>1.3552925000000002</v>
      </c>
      <c r="F23" s="61">
        <f t="shared" si="1"/>
        <v>1.2170943230000031</v>
      </c>
      <c r="G23" s="60" t="s">
        <v>105</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1.4018999999999999</v>
      </c>
      <c r="D2" s="60">
        <v>21.1</v>
      </c>
      <c r="E2" s="60">
        <f t="shared" ref="E2:E23" si="0">((20-D2)*-0.000175+C2)-0.0008</f>
        <v>1.4012925000000001</v>
      </c>
      <c r="F2" s="61">
        <f t="shared" ref="F2:F23" si="1">E2*10.9276-13.593</f>
        <v>1.7197639230000004</v>
      </c>
      <c r="G2" s="60" t="s">
        <v>106</v>
      </c>
      <c r="I2" t="s">
        <v>151</v>
      </c>
      <c r="L2">
        <f>((20-K2)*-0.000175+J2)-0.0008</f>
        <v>-4.3E-3</v>
      </c>
      <c r="M2" s="37">
        <f>L2*10.9276-13.593</f>
        <v>-13.63998868</v>
      </c>
    </row>
    <row r="3" spans="1:13">
      <c r="A3" s="60">
        <v>2</v>
      </c>
      <c r="B3" s="60" t="s">
        <v>60</v>
      </c>
      <c r="C3" s="61">
        <v>1.4066000000000001</v>
      </c>
      <c r="D3" s="60">
        <v>21.2</v>
      </c>
      <c r="E3" s="60">
        <f t="shared" si="0"/>
        <v>1.4060100000000002</v>
      </c>
      <c r="F3" s="61">
        <f t="shared" si="1"/>
        <v>1.7713148760000017</v>
      </c>
      <c r="G3" s="60" t="s">
        <v>107</v>
      </c>
      <c r="I3" t="s">
        <v>152</v>
      </c>
      <c r="L3">
        <f>((20-K3)*-0.000175+J3)-0.0008</f>
        <v>-4.3E-3</v>
      </c>
      <c r="M3" s="37">
        <f>L3*10.9276-13.593</f>
        <v>-13.63998868</v>
      </c>
    </row>
    <row r="4" spans="1:13">
      <c r="A4" s="60">
        <v>3</v>
      </c>
      <c r="B4" s="60" t="s">
        <v>60</v>
      </c>
      <c r="C4" s="61">
        <v>1.4061999999999999</v>
      </c>
      <c r="D4" s="60">
        <v>21.2</v>
      </c>
      <c r="E4" s="60">
        <f t="shared" si="0"/>
        <v>1.40561</v>
      </c>
      <c r="F4" s="61">
        <f t="shared" si="1"/>
        <v>1.7669438360000012</v>
      </c>
      <c r="G4" s="60" t="s">
        <v>108</v>
      </c>
      <c r="I4" t="s">
        <v>153</v>
      </c>
    </row>
    <row r="5" spans="1:13">
      <c r="A5" s="60">
        <v>4</v>
      </c>
      <c r="B5" s="60" t="s">
        <v>60</v>
      </c>
      <c r="C5" s="61">
        <v>1.4056999999999999</v>
      </c>
      <c r="D5" s="60">
        <v>21.2</v>
      </c>
      <c r="E5" s="60">
        <f t="shared" si="0"/>
        <v>1.4051100000000001</v>
      </c>
      <c r="F5" s="61">
        <f t="shared" si="1"/>
        <v>1.761480036</v>
      </c>
      <c r="G5" s="60" t="s">
        <v>109</v>
      </c>
      <c r="I5" t="s">
        <v>154</v>
      </c>
    </row>
    <row r="6" spans="1:13">
      <c r="A6" s="58">
        <v>5</v>
      </c>
      <c r="B6" s="58" t="s">
        <v>60</v>
      </c>
      <c r="C6" s="59">
        <v>1.4051</v>
      </c>
      <c r="D6" s="58">
        <v>21.2</v>
      </c>
      <c r="E6" s="58">
        <f t="shared" si="0"/>
        <v>1.4045100000000001</v>
      </c>
      <c r="F6" s="59">
        <f t="shared" si="1"/>
        <v>1.7549234760000019</v>
      </c>
      <c r="G6" s="58" t="s">
        <v>110</v>
      </c>
    </row>
    <row r="7" spans="1:13">
      <c r="A7" s="58">
        <v>6</v>
      </c>
      <c r="B7" s="58" t="s">
        <v>60</v>
      </c>
      <c r="C7" s="59">
        <v>1.4044000000000001</v>
      </c>
      <c r="D7" s="58">
        <v>21.2</v>
      </c>
      <c r="E7" s="58">
        <f t="shared" si="0"/>
        <v>1.4038100000000002</v>
      </c>
      <c r="F7" s="59">
        <f t="shared" si="1"/>
        <v>1.7472741560000031</v>
      </c>
      <c r="G7" s="58" t="s">
        <v>111</v>
      </c>
    </row>
    <row r="8" spans="1:13">
      <c r="A8" s="58">
        <v>7</v>
      </c>
      <c r="B8" s="58" t="s">
        <v>60</v>
      </c>
      <c r="C8" s="59">
        <v>1.4037999999999999</v>
      </c>
      <c r="D8" s="58">
        <v>21.2</v>
      </c>
      <c r="E8" s="58">
        <f t="shared" si="0"/>
        <v>1.4032100000000001</v>
      </c>
      <c r="F8" s="59">
        <f t="shared" si="1"/>
        <v>1.7407175960000014</v>
      </c>
      <c r="G8" s="58" t="s">
        <v>112</v>
      </c>
    </row>
    <row r="9" spans="1:13">
      <c r="A9" s="58">
        <v>8</v>
      </c>
      <c r="B9" s="58" t="s">
        <v>60</v>
      </c>
      <c r="C9" s="59">
        <v>1.4033</v>
      </c>
      <c r="D9" s="58">
        <v>21.2</v>
      </c>
      <c r="E9" s="58">
        <f t="shared" si="0"/>
        <v>1.4027100000000001</v>
      </c>
      <c r="F9" s="59">
        <f t="shared" si="1"/>
        <v>1.7352537960000021</v>
      </c>
      <c r="G9" s="58" t="s">
        <v>113</v>
      </c>
    </row>
    <row r="10" spans="1:13">
      <c r="A10" s="58">
        <v>9</v>
      </c>
      <c r="B10" s="58" t="s">
        <v>60</v>
      </c>
      <c r="C10" s="59">
        <v>1.4028</v>
      </c>
      <c r="D10" s="58">
        <v>21.3</v>
      </c>
      <c r="E10" s="58">
        <f t="shared" si="0"/>
        <v>1.4022275000000002</v>
      </c>
      <c r="F10" s="59">
        <f t="shared" si="1"/>
        <v>1.7299812290000016</v>
      </c>
      <c r="G10" s="58" t="s">
        <v>114</v>
      </c>
    </row>
    <row r="11" spans="1:13">
      <c r="A11" s="58">
        <v>10</v>
      </c>
      <c r="B11" s="58" t="s">
        <v>60</v>
      </c>
      <c r="C11" s="59">
        <v>1.4021999999999999</v>
      </c>
      <c r="D11" s="58">
        <v>21.3</v>
      </c>
      <c r="E11" s="58">
        <f t="shared" si="0"/>
        <v>1.4016275</v>
      </c>
      <c r="F11" s="59">
        <f t="shared" si="1"/>
        <v>1.7234246689999999</v>
      </c>
      <c r="G11" s="58" t="s">
        <v>115</v>
      </c>
    </row>
    <row r="12" spans="1:13">
      <c r="A12" s="58">
        <v>11</v>
      </c>
      <c r="B12" s="58" t="s">
        <v>60</v>
      </c>
      <c r="C12" s="59">
        <v>1.4017999999999999</v>
      </c>
      <c r="D12" s="58">
        <v>21.3</v>
      </c>
      <c r="E12" s="58">
        <f t="shared" si="0"/>
        <v>1.4012275000000001</v>
      </c>
      <c r="F12" s="59">
        <f t="shared" si="1"/>
        <v>1.7190536290000011</v>
      </c>
      <c r="G12" s="58" t="s">
        <v>116</v>
      </c>
    </row>
    <row r="13" spans="1:13">
      <c r="A13" s="58">
        <v>12</v>
      </c>
      <c r="B13" s="58" t="s">
        <v>60</v>
      </c>
      <c r="C13" s="59">
        <v>1.4013</v>
      </c>
      <c r="D13" s="58">
        <v>21.3</v>
      </c>
      <c r="E13" s="58">
        <f t="shared" si="0"/>
        <v>1.4007275000000001</v>
      </c>
      <c r="F13" s="59">
        <f t="shared" si="1"/>
        <v>1.7135898290000018</v>
      </c>
      <c r="G13" s="58" t="s">
        <v>117</v>
      </c>
    </row>
    <row r="14" spans="1:13">
      <c r="A14" s="60">
        <v>13</v>
      </c>
      <c r="B14" s="60" t="s">
        <v>60</v>
      </c>
      <c r="C14" s="61">
        <v>1.4007000000000001</v>
      </c>
      <c r="D14" s="60">
        <v>21.3</v>
      </c>
      <c r="E14" s="60">
        <f t="shared" si="0"/>
        <v>1.4001275000000002</v>
      </c>
      <c r="F14" s="61">
        <f t="shared" si="1"/>
        <v>1.7070332690000019</v>
      </c>
      <c r="G14" s="60" t="s">
        <v>118</v>
      </c>
    </row>
    <row r="15" spans="1:13">
      <c r="A15" s="60">
        <v>14</v>
      </c>
      <c r="B15" s="60" t="s">
        <v>60</v>
      </c>
      <c r="C15" s="61">
        <v>1.4000999999999999</v>
      </c>
      <c r="D15" s="60">
        <v>21.3</v>
      </c>
      <c r="E15" s="60">
        <f t="shared" si="0"/>
        <v>1.3995275</v>
      </c>
      <c r="F15" s="61">
        <f t="shared" si="1"/>
        <v>1.7004767090000001</v>
      </c>
      <c r="G15" s="60" t="s">
        <v>119</v>
      </c>
    </row>
    <row r="16" spans="1:13">
      <c r="A16" s="60">
        <v>15</v>
      </c>
      <c r="B16" s="60" t="s">
        <v>60</v>
      </c>
      <c r="C16" s="61">
        <v>1.3996</v>
      </c>
      <c r="D16" s="60">
        <v>21.3</v>
      </c>
      <c r="E16" s="60">
        <f t="shared" si="0"/>
        <v>1.3990275000000001</v>
      </c>
      <c r="F16" s="61">
        <f t="shared" si="1"/>
        <v>1.6950129090000008</v>
      </c>
      <c r="G16" s="60" t="s">
        <v>120</v>
      </c>
    </row>
    <row r="17" spans="1:7">
      <c r="A17" s="60">
        <v>16</v>
      </c>
      <c r="B17" s="60" t="s">
        <v>60</v>
      </c>
      <c r="C17" s="61">
        <v>1.3991</v>
      </c>
      <c r="D17" s="60">
        <v>21.4</v>
      </c>
      <c r="E17" s="60">
        <f t="shared" si="0"/>
        <v>1.3985450000000001</v>
      </c>
      <c r="F17" s="61">
        <f t="shared" si="1"/>
        <v>1.6897403420000021</v>
      </c>
      <c r="G17" s="60" t="s">
        <v>121</v>
      </c>
    </row>
    <row r="18" spans="1:7">
      <c r="A18" s="60">
        <v>17</v>
      </c>
      <c r="B18" s="60" t="s">
        <v>60</v>
      </c>
      <c r="C18" s="61">
        <v>1.3985000000000001</v>
      </c>
      <c r="D18" s="60">
        <v>21.4</v>
      </c>
      <c r="E18" s="60">
        <f t="shared" si="0"/>
        <v>1.3979450000000002</v>
      </c>
      <c r="F18" s="61">
        <f t="shared" si="1"/>
        <v>1.6831837820000022</v>
      </c>
      <c r="G18" s="60" t="s">
        <v>122</v>
      </c>
    </row>
    <row r="19" spans="1:7">
      <c r="A19" s="60">
        <v>18</v>
      </c>
      <c r="B19" s="60" t="s">
        <v>60</v>
      </c>
      <c r="C19" s="61">
        <v>1.3977999999999999</v>
      </c>
      <c r="D19" s="60">
        <v>21.4</v>
      </c>
      <c r="E19" s="60">
        <f t="shared" si="0"/>
        <v>1.3972450000000001</v>
      </c>
      <c r="F19" s="61">
        <f t="shared" si="1"/>
        <v>1.6755344619999999</v>
      </c>
      <c r="G19" s="60" t="s">
        <v>123</v>
      </c>
    </row>
    <row r="20" spans="1:7">
      <c r="A20" s="60">
        <v>19</v>
      </c>
      <c r="B20" s="60" t="s">
        <v>60</v>
      </c>
      <c r="C20" s="61">
        <v>1.3956</v>
      </c>
      <c r="D20" s="60">
        <v>21.4</v>
      </c>
      <c r="E20" s="60">
        <f t="shared" si="0"/>
        <v>1.3950450000000001</v>
      </c>
      <c r="F20" s="61">
        <f t="shared" si="1"/>
        <v>1.6514937420000013</v>
      </c>
      <c r="G20" s="60" t="s">
        <v>124</v>
      </c>
    </row>
    <row r="21" spans="1:7">
      <c r="A21" s="60">
        <v>20</v>
      </c>
      <c r="B21" s="60" t="s">
        <v>60</v>
      </c>
      <c r="C21" s="61">
        <v>1.3885000000000001</v>
      </c>
      <c r="D21" s="60">
        <v>21.4</v>
      </c>
      <c r="E21" s="60">
        <f t="shared" si="0"/>
        <v>1.3879450000000002</v>
      </c>
      <c r="F21" s="61">
        <f t="shared" si="1"/>
        <v>1.5739077820000027</v>
      </c>
      <c r="G21" s="60" t="s">
        <v>125</v>
      </c>
    </row>
    <row r="22" spans="1:7">
      <c r="A22" s="58">
        <v>21</v>
      </c>
      <c r="B22" s="58" t="s">
        <v>60</v>
      </c>
      <c r="C22" s="59">
        <v>1.3753</v>
      </c>
      <c r="D22" s="58">
        <v>21.4</v>
      </c>
      <c r="E22" s="58">
        <f t="shared" si="0"/>
        <v>1.3747450000000001</v>
      </c>
      <c r="F22" s="59">
        <f t="shared" si="1"/>
        <v>1.4296634620000006</v>
      </c>
      <c r="G22" s="58" t="s">
        <v>126</v>
      </c>
    </row>
    <row r="23" spans="1:7">
      <c r="A23" s="58">
        <v>22</v>
      </c>
      <c r="B23" s="58" t="s">
        <v>60</v>
      </c>
      <c r="C23" s="59">
        <v>1.3569</v>
      </c>
      <c r="D23" s="58">
        <v>21.4</v>
      </c>
      <c r="E23" s="58">
        <f t="shared" si="0"/>
        <v>1.3563450000000001</v>
      </c>
      <c r="F23" s="59">
        <f t="shared" si="1"/>
        <v>1.2285956220000021</v>
      </c>
      <c r="G23" s="58" t="s">
        <v>127</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workbookViewId="0">
      <selection activeCell="F2" sqref="F2:F23"/>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21.5</v>
      </c>
      <c r="E2" s="58">
        <f t="shared" ref="E2:E23" si="0">((20-D2)*-0.000175+C2)-0.0008</f>
        <v>1.4007625000000001</v>
      </c>
      <c r="F2" s="59">
        <f t="shared" ref="F2:F23" si="1">E2*10.9276-13.593</f>
        <v>1.7139722950000014</v>
      </c>
      <c r="G2" s="58" t="s">
        <v>128</v>
      </c>
      <c r="I2" t="s">
        <v>151</v>
      </c>
      <c r="L2">
        <f>((20-K2)*-0.000175+J2)-0.0008</f>
        <v>-4.3E-3</v>
      </c>
      <c r="M2" s="37">
        <f>L2*10.9276-13.593</f>
        <v>-13.63998868</v>
      </c>
    </row>
    <row r="3" spans="1:13">
      <c r="A3" s="58">
        <v>2</v>
      </c>
      <c r="B3" s="58" t="s">
        <v>60</v>
      </c>
      <c r="C3" s="59">
        <v>1.4063000000000001</v>
      </c>
      <c r="D3" s="58">
        <v>21.5</v>
      </c>
      <c r="E3" s="58">
        <f t="shared" si="0"/>
        <v>1.4057625000000002</v>
      </c>
      <c r="F3" s="59">
        <f t="shared" si="1"/>
        <v>1.768610295000002</v>
      </c>
      <c r="G3" s="58" t="s">
        <v>129</v>
      </c>
      <c r="I3" t="s">
        <v>152</v>
      </c>
      <c r="L3">
        <f>((20-K3)*-0.000175+J3)-0.0008</f>
        <v>-4.3E-3</v>
      </c>
      <c r="M3" s="37">
        <f>L3*10.9276-13.593</f>
        <v>-13.63998868</v>
      </c>
    </row>
    <row r="4" spans="1:13">
      <c r="A4" s="58">
        <v>3</v>
      </c>
      <c r="B4" s="58" t="s">
        <v>60</v>
      </c>
      <c r="C4" s="59">
        <v>1.4057999999999999</v>
      </c>
      <c r="D4" s="58">
        <v>21.5</v>
      </c>
      <c r="E4" s="58">
        <f t="shared" si="0"/>
        <v>1.4052625000000001</v>
      </c>
      <c r="F4" s="59">
        <f t="shared" si="1"/>
        <v>1.7631464950000009</v>
      </c>
      <c r="G4" s="58" t="s">
        <v>130</v>
      </c>
      <c r="I4" t="s">
        <v>153</v>
      </c>
    </row>
    <row r="5" spans="1:13">
      <c r="A5" s="58">
        <v>4</v>
      </c>
      <c r="B5" s="58" t="s">
        <v>60</v>
      </c>
      <c r="C5" s="59">
        <v>1.4053</v>
      </c>
      <c r="D5" s="58">
        <v>21.5</v>
      </c>
      <c r="E5" s="58">
        <f t="shared" si="0"/>
        <v>1.4047625000000001</v>
      </c>
      <c r="F5" s="59">
        <f t="shared" si="1"/>
        <v>1.7576826950000015</v>
      </c>
      <c r="G5" s="58" t="s">
        <v>131</v>
      </c>
      <c r="I5" t="s">
        <v>154</v>
      </c>
    </row>
    <row r="6" spans="1:13">
      <c r="A6" s="58">
        <v>5</v>
      </c>
      <c r="B6" s="58" t="s">
        <v>60</v>
      </c>
      <c r="C6" s="59">
        <v>1.4047000000000001</v>
      </c>
      <c r="D6" s="58">
        <v>21.6</v>
      </c>
      <c r="E6" s="58">
        <f t="shared" si="0"/>
        <v>1.4041800000000002</v>
      </c>
      <c r="F6" s="59">
        <f t="shared" si="1"/>
        <v>1.7513173680000023</v>
      </c>
      <c r="G6" s="58" t="s">
        <v>132</v>
      </c>
    </row>
    <row r="7" spans="1:13">
      <c r="A7" s="58">
        <v>6</v>
      </c>
      <c r="B7" s="58" t="s">
        <v>60</v>
      </c>
      <c r="C7" s="59">
        <v>1.4040999999999999</v>
      </c>
      <c r="D7" s="58">
        <v>21.6</v>
      </c>
      <c r="E7" s="58">
        <f t="shared" si="0"/>
        <v>1.40358</v>
      </c>
      <c r="F7" s="59">
        <f t="shared" si="1"/>
        <v>1.7447608080000006</v>
      </c>
      <c r="G7" s="58" t="s">
        <v>133</v>
      </c>
    </row>
    <row r="8" spans="1:13">
      <c r="A8" s="60">
        <v>7</v>
      </c>
      <c r="B8" s="60" t="s">
        <v>60</v>
      </c>
      <c r="C8" s="61">
        <v>1.4036</v>
      </c>
      <c r="D8" s="60">
        <v>21.6</v>
      </c>
      <c r="E8" s="60">
        <f t="shared" si="0"/>
        <v>1.4030800000000001</v>
      </c>
      <c r="F8" s="61">
        <f t="shared" si="1"/>
        <v>1.7392970080000012</v>
      </c>
      <c r="G8" s="60" t="s">
        <v>134</v>
      </c>
    </row>
    <row r="9" spans="1:13">
      <c r="A9" s="60">
        <v>8</v>
      </c>
      <c r="B9" s="60" t="s">
        <v>60</v>
      </c>
      <c r="C9" s="61">
        <v>1.4005000000000001</v>
      </c>
      <c r="D9" s="60">
        <v>21.6</v>
      </c>
      <c r="E9" s="60">
        <f t="shared" si="0"/>
        <v>1.3999800000000002</v>
      </c>
      <c r="F9" s="61">
        <f t="shared" si="1"/>
        <v>1.7054214480000027</v>
      </c>
      <c r="G9" s="60" t="s">
        <v>135</v>
      </c>
      <c r="H9" t="s">
        <v>214</v>
      </c>
    </row>
    <row r="10" spans="1:13">
      <c r="A10" s="60">
        <v>9</v>
      </c>
      <c r="B10" s="60" t="s">
        <v>60</v>
      </c>
      <c r="C10" s="61">
        <v>1.4025000000000001</v>
      </c>
      <c r="D10" s="60">
        <v>21.6</v>
      </c>
      <c r="E10" s="60">
        <f t="shared" si="0"/>
        <v>1.4019800000000002</v>
      </c>
      <c r="F10" s="61">
        <f t="shared" si="1"/>
        <v>1.7272766480000019</v>
      </c>
      <c r="G10" s="60" t="s">
        <v>136</v>
      </c>
    </row>
    <row r="11" spans="1:13">
      <c r="A11" s="60">
        <v>10</v>
      </c>
      <c r="B11" s="60" t="s">
        <v>60</v>
      </c>
      <c r="C11" s="61">
        <v>1.4019999999999999</v>
      </c>
      <c r="D11" s="60">
        <v>21.7</v>
      </c>
      <c r="E11" s="60">
        <f t="shared" si="0"/>
        <v>1.4014975000000001</v>
      </c>
      <c r="F11" s="61">
        <f t="shared" si="1"/>
        <v>1.7220040810000015</v>
      </c>
      <c r="G11" s="60" t="s">
        <v>155</v>
      </c>
    </row>
    <row r="12" spans="1:13">
      <c r="A12" s="60">
        <v>11</v>
      </c>
      <c r="B12" s="60" t="s">
        <v>60</v>
      </c>
      <c r="C12" s="61">
        <v>1.4015</v>
      </c>
      <c r="D12" s="60">
        <v>21.7</v>
      </c>
      <c r="E12" s="60">
        <f t="shared" si="0"/>
        <v>1.4009975000000001</v>
      </c>
      <c r="F12" s="61">
        <f t="shared" si="1"/>
        <v>1.7165402810000021</v>
      </c>
      <c r="G12" s="60" t="s">
        <v>156</v>
      </c>
    </row>
    <row r="13" spans="1:13">
      <c r="A13" s="60">
        <v>12</v>
      </c>
      <c r="B13" s="60" t="s">
        <v>60</v>
      </c>
      <c r="C13" s="61">
        <v>1.4008</v>
      </c>
      <c r="D13" s="60">
        <v>21.7</v>
      </c>
      <c r="E13" s="60">
        <f t="shared" si="0"/>
        <v>1.4002975000000002</v>
      </c>
      <c r="F13" s="61">
        <f t="shared" si="1"/>
        <v>1.7088909610000016</v>
      </c>
      <c r="G13" s="60" t="s">
        <v>157</v>
      </c>
    </row>
    <row r="14" spans="1:13">
      <c r="A14" s="60">
        <v>13</v>
      </c>
      <c r="B14" s="60" t="s">
        <v>60</v>
      </c>
      <c r="C14" s="61">
        <v>1.4003000000000001</v>
      </c>
      <c r="D14" s="60">
        <v>21.7</v>
      </c>
      <c r="E14" s="60">
        <f t="shared" si="0"/>
        <v>1.3997975000000002</v>
      </c>
      <c r="F14" s="61">
        <f t="shared" si="1"/>
        <v>1.7034271610000022</v>
      </c>
      <c r="G14" s="60" t="s">
        <v>158</v>
      </c>
    </row>
    <row r="15" spans="1:13">
      <c r="A15" s="60">
        <v>14</v>
      </c>
      <c r="B15" s="60" t="s">
        <v>60</v>
      </c>
      <c r="C15" s="61">
        <v>1.3998999999999999</v>
      </c>
      <c r="D15" s="60">
        <v>21.7</v>
      </c>
      <c r="E15" s="60">
        <f t="shared" si="0"/>
        <v>1.3993975000000001</v>
      </c>
      <c r="F15" s="61">
        <f t="shared" si="1"/>
        <v>1.6990561209999999</v>
      </c>
      <c r="G15" s="60" t="s">
        <v>159</v>
      </c>
    </row>
    <row r="16" spans="1:13">
      <c r="A16" s="58">
        <v>15</v>
      </c>
      <c r="B16" s="58" t="s">
        <v>60</v>
      </c>
      <c r="C16" s="59">
        <v>1.3993</v>
      </c>
      <c r="D16" s="58">
        <v>21.7</v>
      </c>
      <c r="E16" s="58">
        <f t="shared" si="0"/>
        <v>1.3987975000000001</v>
      </c>
      <c r="F16" s="59">
        <f t="shared" si="1"/>
        <v>1.6924995610000018</v>
      </c>
      <c r="G16" s="58" t="s">
        <v>175</v>
      </c>
    </row>
    <row r="17" spans="1:7">
      <c r="A17" s="58">
        <v>16</v>
      </c>
      <c r="B17" s="58" t="s">
        <v>60</v>
      </c>
      <c r="C17" s="59">
        <v>1.3987000000000001</v>
      </c>
      <c r="D17" s="58">
        <v>21.7</v>
      </c>
      <c r="E17" s="58">
        <f t="shared" si="0"/>
        <v>1.3981975000000002</v>
      </c>
      <c r="F17" s="59">
        <f t="shared" si="1"/>
        <v>1.6859430010000018</v>
      </c>
      <c r="G17" s="58" t="s">
        <v>176</v>
      </c>
    </row>
    <row r="18" spans="1:7">
      <c r="A18" s="58">
        <v>17</v>
      </c>
      <c r="B18" s="58" t="s">
        <v>60</v>
      </c>
      <c r="C18" s="59">
        <v>1.3982000000000001</v>
      </c>
      <c r="D18" s="58">
        <v>21.7</v>
      </c>
      <c r="E18" s="58">
        <f t="shared" si="0"/>
        <v>1.3976975000000003</v>
      </c>
      <c r="F18" s="59">
        <f t="shared" si="1"/>
        <v>1.6804792010000025</v>
      </c>
      <c r="G18" s="58" t="s">
        <v>177</v>
      </c>
    </row>
    <row r="19" spans="1:7">
      <c r="A19" s="58">
        <v>18</v>
      </c>
      <c r="B19" s="58" t="s">
        <v>60</v>
      </c>
      <c r="C19" s="59">
        <v>1.3976</v>
      </c>
      <c r="D19" s="58">
        <v>21.7</v>
      </c>
      <c r="E19" s="58">
        <f t="shared" si="0"/>
        <v>1.3970975000000001</v>
      </c>
      <c r="F19" s="59">
        <f t="shared" si="1"/>
        <v>1.6739226410000008</v>
      </c>
      <c r="G19" s="58" t="s">
        <v>178</v>
      </c>
    </row>
    <row r="20" spans="1:7">
      <c r="A20" s="58">
        <v>19</v>
      </c>
      <c r="B20" s="58" t="s">
        <v>60</v>
      </c>
      <c r="C20" s="59">
        <v>1.3963000000000001</v>
      </c>
      <c r="D20" s="58">
        <v>21.7</v>
      </c>
      <c r="E20" s="58">
        <f t="shared" si="0"/>
        <v>1.3957975000000002</v>
      </c>
      <c r="F20" s="59">
        <f t="shared" si="1"/>
        <v>1.6597167610000021</v>
      </c>
      <c r="G20" s="58" t="s">
        <v>179</v>
      </c>
    </row>
    <row r="21" spans="1:7">
      <c r="A21" s="58">
        <v>20</v>
      </c>
      <c r="B21" s="58" t="s">
        <v>60</v>
      </c>
      <c r="C21" s="59">
        <v>1.3909</v>
      </c>
      <c r="D21" s="58">
        <v>21.7</v>
      </c>
      <c r="E21" s="58">
        <f t="shared" si="0"/>
        <v>1.3903975000000002</v>
      </c>
      <c r="F21" s="59">
        <f t="shared" si="1"/>
        <v>1.6007077210000027</v>
      </c>
      <c r="G21" s="58" t="s">
        <v>180</v>
      </c>
    </row>
    <row r="22" spans="1:7">
      <c r="A22" s="58">
        <v>21</v>
      </c>
      <c r="B22" s="58" t="s">
        <v>60</v>
      </c>
      <c r="C22" s="59">
        <v>1.3769</v>
      </c>
      <c r="D22" s="58">
        <v>21.7</v>
      </c>
      <c r="E22" s="58">
        <f t="shared" si="0"/>
        <v>1.3763975000000002</v>
      </c>
      <c r="F22" s="59">
        <f t="shared" si="1"/>
        <v>1.4477213210000013</v>
      </c>
      <c r="G22" s="58" t="s">
        <v>181</v>
      </c>
    </row>
    <row r="23" spans="1:7">
      <c r="A23" s="58">
        <v>22</v>
      </c>
      <c r="B23" s="58" t="s">
        <v>60</v>
      </c>
      <c r="C23" s="59">
        <v>1.3565</v>
      </c>
      <c r="D23" s="58">
        <v>21.7</v>
      </c>
      <c r="E23" s="58">
        <f t="shared" si="0"/>
        <v>1.3559975000000002</v>
      </c>
      <c r="F23" s="59">
        <f t="shared" si="1"/>
        <v>1.2247982810000018</v>
      </c>
      <c r="G23" s="58" t="s">
        <v>182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1.4031</v>
      </c>
      <c r="D2" s="58">
        <v>21.8</v>
      </c>
      <c r="E2" s="58">
        <f t="shared" ref="E2:E23" si="0">((20-D2)*-0.000175+C2)-0.0008</f>
        <v>1.4026150000000002</v>
      </c>
      <c r="F2" s="59">
        <f t="shared" ref="F2:F23" si="1">E2*10.9276-13.593</f>
        <v>1.7342156740000014</v>
      </c>
      <c r="G2" s="58" t="s">
        <v>62</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63</v>
      </c>
      <c r="I3" t="s">
        <v>152</v>
      </c>
      <c r="L3">
        <f>((20-K3)*-0.000175+J3)-0.0008</f>
        <v>-4.3E-3</v>
      </c>
      <c r="M3" s="37">
        <f>L3*10.9276-13.593</f>
        <v>-13.63998868</v>
      </c>
    </row>
    <row r="4" spans="1:13">
      <c r="A4" s="58">
        <v>3</v>
      </c>
      <c r="B4" s="58" t="s">
        <v>60</v>
      </c>
      <c r="C4" s="59">
        <v>1.4058999999999999</v>
      </c>
      <c r="D4" s="58">
        <v>21.8</v>
      </c>
      <c r="E4" s="58">
        <f t="shared" si="0"/>
        <v>1.4054150000000001</v>
      </c>
      <c r="F4" s="59">
        <f t="shared" si="1"/>
        <v>1.7648129540000017</v>
      </c>
      <c r="G4" s="58" t="s">
        <v>64</v>
      </c>
      <c r="I4" t="s">
        <v>153</v>
      </c>
    </row>
    <row r="5" spans="1:13">
      <c r="A5" s="58">
        <v>4</v>
      </c>
      <c r="B5" s="58" t="s">
        <v>60</v>
      </c>
      <c r="C5" s="59">
        <v>1.4053</v>
      </c>
      <c r="D5" s="58">
        <v>21.8</v>
      </c>
      <c r="E5" s="58">
        <f t="shared" si="0"/>
        <v>1.4048150000000001</v>
      </c>
      <c r="F5" s="59">
        <f t="shared" si="1"/>
        <v>1.7582563940000018</v>
      </c>
      <c r="G5" s="58" t="s">
        <v>65</v>
      </c>
      <c r="I5" t="s">
        <v>154</v>
      </c>
    </row>
    <row r="6" spans="1:13">
      <c r="A6" s="58">
        <v>5</v>
      </c>
      <c r="B6" s="58" t="s">
        <v>60</v>
      </c>
      <c r="C6" s="59">
        <v>1.4047000000000001</v>
      </c>
      <c r="D6" s="58">
        <v>21.8</v>
      </c>
      <c r="E6" s="58">
        <f t="shared" si="0"/>
        <v>1.4042150000000002</v>
      </c>
      <c r="F6" s="59">
        <f t="shared" si="1"/>
        <v>1.7516998340000018</v>
      </c>
      <c r="G6" s="58" t="s">
        <v>66</v>
      </c>
    </row>
    <row r="7" spans="1:13">
      <c r="A7" s="58">
        <v>6</v>
      </c>
      <c r="B7" s="58" t="s">
        <v>60</v>
      </c>
      <c r="C7" s="59">
        <v>1.4040999999999999</v>
      </c>
      <c r="D7" s="58">
        <v>21.8</v>
      </c>
      <c r="E7" s="58">
        <f t="shared" si="0"/>
        <v>1.4036150000000001</v>
      </c>
      <c r="F7" s="59">
        <f t="shared" si="1"/>
        <v>1.7451432740000001</v>
      </c>
      <c r="G7" s="58" t="s">
        <v>67</v>
      </c>
    </row>
    <row r="8" spans="1:13">
      <c r="A8" s="58">
        <v>7</v>
      </c>
      <c r="B8" s="58" t="s">
        <v>60</v>
      </c>
      <c r="C8" s="59">
        <v>1.4036</v>
      </c>
      <c r="D8" s="58">
        <v>21.8</v>
      </c>
      <c r="E8" s="58">
        <f t="shared" si="0"/>
        <v>1.4031150000000001</v>
      </c>
      <c r="F8" s="59">
        <f t="shared" si="1"/>
        <v>1.7396794740000008</v>
      </c>
      <c r="G8" s="58" t="s">
        <v>68</v>
      </c>
    </row>
    <row r="9" spans="1:13">
      <c r="A9" s="58">
        <v>8</v>
      </c>
      <c r="B9" s="58" t="s">
        <v>60</v>
      </c>
      <c r="C9" s="59">
        <v>1.4032</v>
      </c>
      <c r="D9" s="58">
        <v>21.8</v>
      </c>
      <c r="E9" s="58">
        <f t="shared" si="0"/>
        <v>1.4027150000000002</v>
      </c>
      <c r="F9" s="59">
        <f t="shared" si="1"/>
        <v>1.735308434000002</v>
      </c>
      <c r="G9" s="58" t="s">
        <v>69</v>
      </c>
    </row>
    <row r="10" spans="1:13">
      <c r="A10" s="43">
        <v>9</v>
      </c>
      <c r="B10" s="43" t="s">
        <v>60</v>
      </c>
      <c r="C10" s="44">
        <v>1.4025000000000001</v>
      </c>
      <c r="D10" s="43">
        <v>21.8</v>
      </c>
      <c r="E10" s="43">
        <f t="shared" si="0"/>
        <v>1.4020150000000002</v>
      </c>
      <c r="F10" s="44">
        <f t="shared" si="1"/>
        <v>1.7276591140000033</v>
      </c>
      <c r="G10" s="43" t="s">
        <v>70</v>
      </c>
    </row>
    <row r="11" spans="1:13">
      <c r="A11" s="43">
        <v>10</v>
      </c>
      <c r="B11" s="43" t="s">
        <v>60</v>
      </c>
      <c r="C11" s="44">
        <v>1.4019999999999999</v>
      </c>
      <c r="D11" s="43">
        <v>21.8</v>
      </c>
      <c r="E11" s="43">
        <f t="shared" si="0"/>
        <v>1.4015150000000001</v>
      </c>
      <c r="F11" s="44">
        <f t="shared" si="1"/>
        <v>1.7221953140000004</v>
      </c>
      <c r="G11" s="43" t="s">
        <v>71</v>
      </c>
    </row>
    <row r="12" spans="1:13">
      <c r="A12" s="43">
        <v>11</v>
      </c>
      <c r="B12" s="43" t="s">
        <v>60</v>
      </c>
      <c r="C12" s="44">
        <v>1.4015</v>
      </c>
      <c r="D12" s="43">
        <v>21.8</v>
      </c>
      <c r="E12" s="43">
        <f t="shared" si="0"/>
        <v>1.4010150000000001</v>
      </c>
      <c r="F12" s="44">
        <f t="shared" si="1"/>
        <v>1.716731514000001</v>
      </c>
      <c r="G12" s="43" t="s">
        <v>72</v>
      </c>
    </row>
    <row r="13" spans="1:13">
      <c r="A13" s="43">
        <v>12</v>
      </c>
      <c r="B13" s="43" t="s">
        <v>60</v>
      </c>
      <c r="C13" s="44">
        <v>1.401</v>
      </c>
      <c r="D13" s="43">
        <v>21.8</v>
      </c>
      <c r="E13" s="43">
        <f t="shared" si="0"/>
        <v>1.4005150000000002</v>
      </c>
      <c r="F13" s="44">
        <f t="shared" si="1"/>
        <v>1.7112677140000017</v>
      </c>
      <c r="G13" s="43" t="s">
        <v>73</v>
      </c>
    </row>
    <row r="14" spans="1:13">
      <c r="A14" s="43">
        <v>13</v>
      </c>
      <c r="B14" s="43" t="s">
        <v>60</v>
      </c>
      <c r="C14" s="44">
        <v>1.4004000000000001</v>
      </c>
      <c r="D14" s="43">
        <v>21.8</v>
      </c>
      <c r="E14" s="43">
        <f t="shared" si="0"/>
        <v>1.3999150000000002</v>
      </c>
      <c r="F14" s="44">
        <f t="shared" si="1"/>
        <v>1.7047111540000035</v>
      </c>
      <c r="G14" s="43" t="s">
        <v>74</v>
      </c>
    </row>
    <row r="15" spans="1:13">
      <c r="A15" s="43">
        <v>14</v>
      </c>
      <c r="B15" s="43" t="s">
        <v>60</v>
      </c>
      <c r="C15" s="44">
        <v>1.3998999999999999</v>
      </c>
      <c r="D15" s="43">
        <v>21.8</v>
      </c>
      <c r="E15" s="43">
        <f t="shared" si="0"/>
        <v>1.3994150000000001</v>
      </c>
      <c r="F15" s="44">
        <f t="shared" si="1"/>
        <v>1.6992473540000006</v>
      </c>
      <c r="G15" s="43" t="s">
        <v>75</v>
      </c>
    </row>
    <row r="16" spans="1:13">
      <c r="A16" s="43">
        <v>15</v>
      </c>
      <c r="B16" s="43" t="s">
        <v>60</v>
      </c>
      <c r="C16" s="44">
        <v>1.3995</v>
      </c>
      <c r="D16" s="43">
        <v>21.8</v>
      </c>
      <c r="E16" s="43">
        <f t="shared" si="0"/>
        <v>1.3990150000000001</v>
      </c>
      <c r="F16" s="44">
        <f t="shared" si="1"/>
        <v>1.6948763140000018</v>
      </c>
      <c r="G16" s="43" t="s">
        <v>76</v>
      </c>
    </row>
    <row r="17" spans="1:7">
      <c r="A17" s="43">
        <v>16</v>
      </c>
      <c r="B17" s="43" t="s">
        <v>60</v>
      </c>
      <c r="C17" s="44">
        <v>1.399</v>
      </c>
      <c r="D17" s="43">
        <v>21.8</v>
      </c>
      <c r="E17" s="43">
        <f t="shared" si="0"/>
        <v>1.3985150000000002</v>
      </c>
      <c r="F17" s="44">
        <f t="shared" si="1"/>
        <v>1.6894125140000025</v>
      </c>
      <c r="G17" s="43" t="s">
        <v>77</v>
      </c>
    </row>
    <row r="18" spans="1:7">
      <c r="A18" s="58">
        <v>17</v>
      </c>
      <c r="B18" s="58" t="s">
        <v>60</v>
      </c>
      <c r="C18" s="59">
        <v>1.3986000000000001</v>
      </c>
      <c r="D18" s="58">
        <v>21.8</v>
      </c>
      <c r="E18" s="58">
        <f t="shared" si="0"/>
        <v>1.3981150000000002</v>
      </c>
      <c r="F18" s="59">
        <f t="shared" si="1"/>
        <v>1.6850414740000019</v>
      </c>
      <c r="G18" s="58" t="s">
        <v>78</v>
      </c>
    </row>
    <row r="19" spans="1:7">
      <c r="A19" s="58">
        <v>18</v>
      </c>
      <c r="B19" s="58" t="s">
        <v>60</v>
      </c>
      <c r="C19" s="59">
        <v>1.3978999999999999</v>
      </c>
      <c r="D19" s="58">
        <v>21.8</v>
      </c>
      <c r="E19" s="58">
        <f t="shared" si="0"/>
        <v>1.3974150000000001</v>
      </c>
      <c r="F19" s="59">
        <f t="shared" si="1"/>
        <v>1.6773921540000014</v>
      </c>
      <c r="G19" s="58" t="s">
        <v>79</v>
      </c>
    </row>
    <row r="20" spans="1:7">
      <c r="A20" s="58">
        <v>19</v>
      </c>
      <c r="B20" s="58" t="s">
        <v>60</v>
      </c>
      <c r="C20" s="59">
        <v>1.3965000000000001</v>
      </c>
      <c r="D20" s="58">
        <v>21.8</v>
      </c>
      <c r="E20" s="58">
        <f t="shared" si="0"/>
        <v>1.3960150000000002</v>
      </c>
      <c r="F20" s="59">
        <f t="shared" si="1"/>
        <v>1.6620935140000022</v>
      </c>
      <c r="G20" s="58" t="s">
        <v>80</v>
      </c>
    </row>
    <row r="21" spans="1:7">
      <c r="A21" s="58">
        <v>20</v>
      </c>
      <c r="B21" s="58" t="s">
        <v>60</v>
      </c>
      <c r="C21" s="59">
        <v>1.3902000000000001</v>
      </c>
      <c r="D21" s="58">
        <v>21.8</v>
      </c>
      <c r="E21" s="58">
        <f t="shared" si="0"/>
        <v>1.3897150000000003</v>
      </c>
      <c r="F21" s="59">
        <f t="shared" si="1"/>
        <v>1.5932496340000029</v>
      </c>
      <c r="G21" s="58" t="s">
        <v>81</v>
      </c>
    </row>
    <row r="22" spans="1:7">
      <c r="A22" s="58">
        <v>21</v>
      </c>
      <c r="B22" s="58" t="s">
        <v>60</v>
      </c>
      <c r="C22" s="59">
        <v>1.3759999999999999</v>
      </c>
      <c r="D22" s="58">
        <v>21.8</v>
      </c>
      <c r="E22" s="58">
        <f t="shared" si="0"/>
        <v>1.375515</v>
      </c>
      <c r="F22" s="59">
        <f t="shared" si="1"/>
        <v>1.4380777140000003</v>
      </c>
      <c r="G22" s="58" t="s">
        <v>82</v>
      </c>
    </row>
    <row r="23" spans="1:7">
      <c r="A23" s="58">
        <v>22</v>
      </c>
      <c r="B23" s="58" t="s">
        <v>60</v>
      </c>
      <c r="C23" s="59">
        <v>1.3572</v>
      </c>
      <c r="D23" s="58">
        <v>21.8</v>
      </c>
      <c r="E23" s="58">
        <f t="shared" si="0"/>
        <v>1.3567150000000001</v>
      </c>
      <c r="F23" s="59">
        <f t="shared" si="1"/>
        <v>1.2326388340000012</v>
      </c>
      <c r="G23" s="58" t="s">
        <v>83</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workbookViewId="0">
      <selection activeCell="C10" sqref="C1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v>
      </c>
      <c r="D2" s="58">
        <v>21.8</v>
      </c>
      <c r="E2" s="58">
        <f t="shared" ref="E2:E23" si="0">((20-D2)*-0.000175+C2)-0.0008</f>
        <v>1.3995150000000001</v>
      </c>
      <c r="F2" s="59">
        <f t="shared" ref="F2:F23" si="1">E2*10.9276-13.593</f>
        <v>1.7003401140000012</v>
      </c>
      <c r="G2" s="58" t="s">
        <v>84</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85</v>
      </c>
      <c r="I3" t="s">
        <v>152</v>
      </c>
      <c r="L3">
        <f>((20-K3)*-0.000175+J3)-0.0008</f>
        <v>-4.3E-3</v>
      </c>
      <c r="M3" s="37">
        <f>L3*10.9276-13.593</f>
        <v>-13.63998868</v>
      </c>
    </row>
    <row r="4" spans="1:13">
      <c r="A4" s="60">
        <v>3</v>
      </c>
      <c r="B4" s="60" t="s">
        <v>60</v>
      </c>
      <c r="C4" s="61">
        <v>1.4058999999999999</v>
      </c>
      <c r="D4" s="60">
        <v>21.8</v>
      </c>
      <c r="E4" s="60">
        <f t="shared" si="0"/>
        <v>1.4054150000000001</v>
      </c>
      <c r="F4" s="61">
        <f t="shared" si="1"/>
        <v>1.7648129540000017</v>
      </c>
      <c r="G4" s="60" t="s">
        <v>86</v>
      </c>
      <c r="I4" t="s">
        <v>153</v>
      </c>
    </row>
    <row r="5" spans="1:13">
      <c r="A5" s="60">
        <v>4</v>
      </c>
      <c r="B5" s="60" t="s">
        <v>60</v>
      </c>
      <c r="C5" s="61">
        <v>1.4054</v>
      </c>
      <c r="D5" s="60">
        <v>21.8</v>
      </c>
      <c r="E5" s="60">
        <f t="shared" si="0"/>
        <v>1.4049150000000001</v>
      </c>
      <c r="F5" s="61">
        <f t="shared" si="1"/>
        <v>1.7593491540000024</v>
      </c>
      <c r="G5" s="60" t="s">
        <v>87</v>
      </c>
      <c r="I5" t="s">
        <v>154</v>
      </c>
    </row>
    <row r="6" spans="1:13">
      <c r="A6" s="60">
        <v>5</v>
      </c>
      <c r="B6" s="60" t="s">
        <v>60</v>
      </c>
      <c r="C6" s="61">
        <v>1.4047000000000001</v>
      </c>
      <c r="D6" s="60">
        <v>21.8</v>
      </c>
      <c r="E6" s="60">
        <f t="shared" si="0"/>
        <v>1.4042150000000002</v>
      </c>
      <c r="F6" s="61">
        <f t="shared" si="1"/>
        <v>1.7516998340000018</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1.4035</v>
      </c>
      <c r="D8" s="60">
        <v>21.8</v>
      </c>
      <c r="E8" s="60">
        <f t="shared" si="0"/>
        <v>1.4030150000000001</v>
      </c>
      <c r="F8" s="61">
        <f t="shared" si="1"/>
        <v>1.738586714000002</v>
      </c>
      <c r="G8" s="60" t="s">
        <v>90</v>
      </c>
    </row>
    <row r="9" spans="1:13">
      <c r="A9" s="60">
        <v>8</v>
      </c>
      <c r="B9" s="60" t="s">
        <v>60</v>
      </c>
      <c r="C9" s="61">
        <v>1.403</v>
      </c>
      <c r="D9" s="60">
        <v>21.9</v>
      </c>
      <c r="E9" s="60">
        <f t="shared" si="0"/>
        <v>1.4025325000000002</v>
      </c>
      <c r="F9" s="61">
        <f t="shared" si="1"/>
        <v>1.7333141470000015</v>
      </c>
      <c r="G9" s="60" t="s">
        <v>91</v>
      </c>
    </row>
    <row r="10" spans="1:13">
      <c r="A10" s="60">
        <v>9</v>
      </c>
      <c r="B10" s="60" t="s">
        <v>60</v>
      </c>
      <c r="C10" s="61">
        <v>1.4025000000000001</v>
      </c>
      <c r="D10" s="60">
        <v>21.9</v>
      </c>
      <c r="E10" s="60">
        <f t="shared" si="0"/>
        <v>1.4020325000000002</v>
      </c>
      <c r="F10" s="61">
        <f t="shared" si="1"/>
        <v>1.7278503470000022</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1.4015</v>
      </c>
      <c r="D12" s="58">
        <v>21.9</v>
      </c>
      <c r="E12" s="58">
        <f t="shared" si="0"/>
        <v>1.4010325000000001</v>
      </c>
      <c r="F12" s="59">
        <f t="shared" si="1"/>
        <v>1.7169227470000017</v>
      </c>
      <c r="G12" s="58" t="s">
        <v>94</v>
      </c>
    </row>
    <row r="13" spans="1:13">
      <c r="A13" s="58">
        <v>12</v>
      </c>
      <c r="B13" s="58" t="s">
        <v>60</v>
      </c>
      <c r="C13" s="59">
        <v>1.401</v>
      </c>
      <c r="D13" s="58">
        <v>21.9</v>
      </c>
      <c r="E13" s="58">
        <f t="shared" si="0"/>
        <v>1.4005325000000002</v>
      </c>
      <c r="F13" s="59">
        <f t="shared" si="1"/>
        <v>1.7114589470000023</v>
      </c>
      <c r="G13" s="58" t="s">
        <v>95</v>
      </c>
    </row>
    <row r="14" spans="1:13">
      <c r="A14" s="58">
        <v>13</v>
      </c>
      <c r="B14" s="58" t="s">
        <v>60</v>
      </c>
      <c r="C14" s="59">
        <v>1.4005000000000001</v>
      </c>
      <c r="D14" s="58">
        <v>21.9</v>
      </c>
      <c r="E14" s="58">
        <f t="shared" si="0"/>
        <v>1.4000325000000002</v>
      </c>
      <c r="F14" s="59">
        <f t="shared" si="1"/>
        <v>1.705995147000003</v>
      </c>
      <c r="G14" s="58" t="s">
        <v>96</v>
      </c>
    </row>
    <row r="15" spans="1:13">
      <c r="A15" s="58">
        <v>14</v>
      </c>
      <c r="B15" s="58" t="s">
        <v>60</v>
      </c>
      <c r="C15" s="59">
        <v>1.4</v>
      </c>
      <c r="D15" s="58">
        <v>21.9</v>
      </c>
      <c r="E15" s="58">
        <f t="shared" si="0"/>
        <v>1.3995325000000001</v>
      </c>
      <c r="F15" s="59">
        <f t="shared" si="1"/>
        <v>1.7005313470000001</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1.3976999999999999</v>
      </c>
      <c r="D19" s="58">
        <v>21.9</v>
      </c>
      <c r="E19" s="58">
        <f t="shared" si="0"/>
        <v>1.3972325000000001</v>
      </c>
      <c r="F19" s="59">
        <f t="shared" si="1"/>
        <v>1.6753978670000009</v>
      </c>
      <c r="G19" s="58" t="s">
        <v>101</v>
      </c>
    </row>
    <row r="20" spans="1:7">
      <c r="A20" s="60">
        <v>19</v>
      </c>
      <c r="B20" s="60" t="s">
        <v>60</v>
      </c>
      <c r="C20" s="61">
        <v>1.3956999999999999</v>
      </c>
      <c r="D20" s="60">
        <v>21.9</v>
      </c>
      <c r="E20" s="60">
        <f t="shared" si="0"/>
        <v>1.3952325000000001</v>
      </c>
      <c r="F20" s="61">
        <f t="shared" si="1"/>
        <v>1.6535426670000017</v>
      </c>
      <c r="G20" s="60" t="s">
        <v>102</v>
      </c>
    </row>
    <row r="21" spans="1:7">
      <c r="A21" s="60">
        <v>20</v>
      </c>
      <c r="B21" s="60" t="s">
        <v>60</v>
      </c>
      <c r="C21" s="61">
        <v>1.3883000000000001</v>
      </c>
      <c r="D21" s="60">
        <v>21.9</v>
      </c>
      <c r="E21" s="60">
        <f t="shared" si="0"/>
        <v>1.3878325000000002</v>
      </c>
      <c r="F21" s="61">
        <f t="shared" si="1"/>
        <v>1.5726784270000032</v>
      </c>
      <c r="G21" s="60" t="s">
        <v>103</v>
      </c>
    </row>
    <row r="22" spans="1:7">
      <c r="A22" s="60">
        <v>21</v>
      </c>
      <c r="B22" s="60" t="s">
        <v>60</v>
      </c>
      <c r="C22" s="61">
        <v>1.3734</v>
      </c>
      <c r="D22" s="60">
        <v>21.9</v>
      </c>
      <c r="E22" s="60">
        <f t="shared" si="0"/>
        <v>1.3729325000000001</v>
      </c>
      <c r="F22" s="61">
        <f t="shared" si="1"/>
        <v>1.4098571870000018</v>
      </c>
      <c r="G22" s="60" t="s">
        <v>104</v>
      </c>
    </row>
    <row r="23" spans="1:7">
      <c r="A23" s="60">
        <v>22</v>
      </c>
      <c r="B23" s="60" t="s">
        <v>60</v>
      </c>
      <c r="C23" s="61">
        <v>1.357</v>
      </c>
      <c r="D23" s="60">
        <v>21.9</v>
      </c>
      <c r="E23" s="60">
        <f t="shared" si="0"/>
        <v>1.3565325000000001</v>
      </c>
      <c r="F23" s="61">
        <f t="shared" si="1"/>
        <v>1.2306445470000007</v>
      </c>
      <c r="G23" s="60" t="s">
        <v>105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G</vt:lpstr>
      <vt:lpstr>Tube H</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2023-03-29T23:55:08Z</dcterms:modified>
</cp:coreProperties>
</file>