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Quant\"/>
    </mc:Choice>
  </mc:AlternateContent>
  <xr:revisionPtr revIDLastSave="0" documentId="13_ncr:1_{FDEC77E4-307E-441E-8AAF-615DB8ED4746}" xr6:coauthVersionLast="47" xr6:coauthVersionMax="47" xr10:uidLastSave="{00000000-0000-0000-0000-000000000000}"/>
  <bookViews>
    <workbookView xWindow="-103" yWindow="-103" windowWidth="33120" windowHeight="180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3" l="1"/>
  <c r="G20" i="3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I16" i="5" s="1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I16" i="6" s="1"/>
  <c r="H10" i="6"/>
  <c r="L9" i="6"/>
  <c r="I9" i="6"/>
  <c r="H9" i="6"/>
  <c r="O66" i="6" l="1"/>
  <c r="O89" i="6"/>
  <c r="O81" i="6"/>
  <c r="O73" i="6"/>
  <c r="O65" i="6"/>
  <c r="O57" i="6"/>
  <c r="O49" i="6"/>
  <c r="O41" i="6"/>
  <c r="O33" i="6"/>
  <c r="O25" i="6"/>
  <c r="O17" i="6"/>
  <c r="O9" i="6"/>
  <c r="O50" i="6"/>
  <c r="O16" i="6"/>
  <c r="O42" i="6"/>
  <c r="O96" i="6"/>
  <c r="O56" i="6"/>
  <c r="O95" i="6"/>
  <c r="O87" i="6"/>
  <c r="O79" i="6"/>
  <c r="O71" i="6"/>
  <c r="O63" i="6"/>
  <c r="O55" i="6"/>
  <c r="O47" i="6"/>
  <c r="O39" i="6"/>
  <c r="O31" i="6"/>
  <c r="O23" i="6"/>
  <c r="O15" i="6"/>
  <c r="O58" i="6"/>
  <c r="O48" i="6"/>
  <c r="O74" i="6"/>
  <c r="O18" i="6"/>
  <c r="O72" i="6"/>
  <c r="O94" i="6"/>
  <c r="O86" i="6"/>
  <c r="O78" i="6"/>
  <c r="O70" i="6"/>
  <c r="O62" i="6"/>
  <c r="O54" i="6"/>
  <c r="O46" i="6"/>
  <c r="O38" i="6"/>
  <c r="O30" i="6"/>
  <c r="O22" i="6"/>
  <c r="O14" i="6"/>
  <c r="O32" i="6"/>
  <c r="O93" i="6"/>
  <c r="O85" i="6"/>
  <c r="O77" i="6"/>
  <c r="O69" i="6"/>
  <c r="O61" i="6"/>
  <c r="O53" i="6"/>
  <c r="O45" i="6"/>
  <c r="O37" i="6"/>
  <c r="O29" i="6"/>
  <c r="O21" i="6"/>
  <c r="O13" i="6"/>
  <c r="O82" i="6"/>
  <c r="O40" i="6"/>
  <c r="O92" i="6"/>
  <c r="O84" i="6"/>
  <c r="O76" i="6"/>
  <c r="O68" i="6"/>
  <c r="O60" i="6"/>
  <c r="O52" i="6"/>
  <c r="O44" i="6"/>
  <c r="O36" i="6"/>
  <c r="O28" i="6"/>
  <c r="O20" i="6"/>
  <c r="O12" i="6"/>
  <c r="O26" i="6"/>
  <c r="O80" i="6"/>
  <c r="O90" i="6"/>
  <c r="O34" i="6"/>
  <c r="O88" i="6"/>
  <c r="O64" i="6"/>
  <c r="O91" i="6"/>
  <c r="O83" i="6"/>
  <c r="O75" i="6"/>
  <c r="O67" i="6"/>
  <c r="O59" i="6"/>
  <c r="O51" i="6"/>
  <c r="O43" i="6"/>
  <c r="O35" i="6"/>
  <c r="O27" i="6"/>
  <c r="O19" i="6"/>
  <c r="O11" i="6"/>
  <c r="O10" i="6"/>
  <c r="O24" i="6"/>
  <c r="O38" i="5"/>
  <c r="O67" i="5"/>
  <c r="O27" i="5"/>
  <c r="E75" i="3"/>
  <c r="O50" i="5"/>
  <c r="O42" i="5"/>
  <c r="O34" i="5"/>
  <c r="O81" i="5"/>
  <c r="O73" i="5"/>
  <c r="O65" i="5"/>
  <c r="O57" i="5"/>
  <c r="O49" i="5"/>
  <c r="O41" i="5"/>
  <c r="O33" i="5"/>
  <c r="O58" i="5"/>
  <c r="O9" i="5"/>
  <c r="O96" i="5"/>
  <c r="O88" i="5"/>
  <c r="O80" i="5"/>
  <c r="O72" i="5"/>
  <c r="E57" i="3"/>
  <c r="O48" i="5"/>
  <c r="O40" i="5"/>
  <c r="O46" i="5"/>
  <c r="E52" i="3"/>
  <c r="O19" i="5"/>
  <c r="O90" i="5"/>
  <c r="O95" i="5"/>
  <c r="O87" i="5"/>
  <c r="O79" i="5"/>
  <c r="O71" i="5"/>
  <c r="O31" i="5"/>
  <c r="O15" i="5"/>
  <c r="O75" i="5"/>
  <c r="O30" i="5"/>
  <c r="E78" i="3"/>
  <c r="O69" i="5"/>
  <c r="O53" i="5"/>
  <c r="E30" i="3"/>
  <c r="O29" i="5"/>
  <c r="O13" i="5"/>
  <c r="O44" i="5"/>
  <c r="O36" i="5"/>
  <c r="O28" i="5"/>
  <c r="O20" i="5"/>
  <c r="O12" i="5"/>
  <c r="O77" i="5"/>
  <c r="E54" i="3"/>
  <c r="E38" i="3"/>
  <c r="O91" i="5"/>
  <c r="O83" i="5"/>
  <c r="O63" i="5"/>
  <c r="O59" i="5"/>
  <c r="O55" i="5"/>
  <c r="O51" i="5"/>
  <c r="O47" i="5"/>
  <c r="O43" i="5"/>
  <c r="O39" i="5"/>
  <c r="O35" i="5"/>
  <c r="O23" i="5"/>
  <c r="O11" i="5"/>
  <c r="I16" i="1"/>
  <c r="O89" i="1" s="1"/>
  <c r="O94" i="5"/>
  <c r="O86" i="5"/>
  <c r="O78" i="5"/>
  <c r="O74" i="5"/>
  <c r="O70" i="5"/>
  <c r="O66" i="5"/>
  <c r="O62" i="5"/>
  <c r="O54" i="5"/>
  <c r="O26" i="5"/>
  <c r="O22" i="5"/>
  <c r="O18" i="5"/>
  <c r="O14" i="5"/>
  <c r="O10" i="5"/>
  <c r="O93" i="5"/>
  <c r="O89" i="5"/>
  <c r="O25" i="5"/>
  <c r="O21" i="5"/>
  <c r="O17" i="5"/>
  <c r="O92" i="5"/>
  <c r="O84" i="5"/>
  <c r="O76" i="5"/>
  <c r="O68" i="5"/>
  <c r="O64" i="5"/>
  <c r="O60" i="5"/>
  <c r="O56" i="5"/>
  <c r="O52" i="5"/>
  <c r="O32" i="5"/>
  <c r="O24" i="5"/>
  <c r="O16" i="5"/>
  <c r="G9" i="6"/>
  <c r="F66" i="3"/>
  <c r="E47" i="3"/>
  <c r="F46" i="3"/>
  <c r="F4" i="3"/>
  <c r="E77" i="3"/>
  <c r="E25" i="3"/>
  <c r="F23" i="3"/>
  <c r="F21" i="3"/>
  <c r="F88" i="3"/>
  <c r="F72" i="3"/>
  <c r="F22" i="3"/>
  <c r="E2" i="3"/>
  <c r="F85" i="3"/>
  <c r="F54" i="3"/>
  <c r="F43" i="3"/>
  <c r="E29" i="3"/>
  <c r="F14" i="3"/>
  <c r="F76" i="3"/>
  <c r="F62" i="3"/>
  <c r="E48" i="3"/>
  <c r="E40" i="3"/>
  <c r="E32" i="3"/>
  <c r="E24" i="3"/>
  <c r="F18" i="3"/>
  <c r="F49" i="3"/>
  <c r="E8" i="3"/>
  <c r="F82" i="3"/>
  <c r="F65" i="3"/>
  <c r="F53" i="3"/>
  <c r="G10" i="1"/>
  <c r="G10" i="6" s="1"/>
  <c r="E62" i="3"/>
  <c r="F25" i="3"/>
  <c r="E17" i="3"/>
  <c r="F79" i="3"/>
  <c r="F74" i="3"/>
  <c r="E53" i="3"/>
  <c r="F42" i="3"/>
  <c r="E39" i="3"/>
  <c r="F20" i="3"/>
  <c r="E11" i="3"/>
  <c r="F50" i="3"/>
  <c r="F47" i="3"/>
  <c r="F12" i="3"/>
  <c r="F7" i="3"/>
  <c r="F77" i="3"/>
  <c r="F67" i="3"/>
  <c r="F38" i="3"/>
  <c r="F26" i="3"/>
  <c r="E7" i="3"/>
  <c r="F87" i="3"/>
  <c r="F86" i="3"/>
  <c r="E71" i="3"/>
  <c r="F59" i="3"/>
  <c r="F55" i="3"/>
  <c r="E43" i="3"/>
  <c r="F41" i="3"/>
  <c r="F35" i="3"/>
  <c r="F31" i="3"/>
  <c r="F27" i="3"/>
  <c r="F13" i="3"/>
  <c r="F8" i="3"/>
  <c r="F68" i="3"/>
  <c r="F80" i="3"/>
  <c r="F48" i="3"/>
  <c r="F83" i="3"/>
  <c r="F56" i="3"/>
  <c r="F36" i="3"/>
  <c r="F40" i="3"/>
  <c r="F32" i="3"/>
  <c r="F24" i="3"/>
  <c r="F44" i="3"/>
  <c r="F28" i="3"/>
  <c r="F78" i="3" l="1"/>
  <c r="F69" i="3"/>
  <c r="F60" i="3"/>
  <c r="F89" i="3"/>
  <c r="F63" i="3"/>
  <c r="F64" i="3"/>
  <c r="F70" i="3"/>
  <c r="F58" i="3"/>
  <c r="F2" i="3"/>
  <c r="F30" i="3"/>
  <c r="F84" i="3"/>
  <c r="F52" i="3"/>
  <c r="O37" i="5"/>
  <c r="O45" i="5"/>
  <c r="O61" i="5"/>
  <c r="O82" i="5"/>
  <c r="O85" i="5"/>
  <c r="E68" i="3"/>
  <c r="E60" i="3"/>
  <c r="H60" i="3" s="1"/>
  <c r="E81" i="3"/>
  <c r="E9" i="3"/>
  <c r="E13" i="3"/>
  <c r="E59" i="3"/>
  <c r="E50" i="3"/>
  <c r="E63" i="3"/>
  <c r="E86" i="3"/>
  <c r="E21" i="3"/>
  <c r="E27" i="3"/>
  <c r="E89" i="3"/>
  <c r="E26" i="3"/>
  <c r="E58" i="3"/>
  <c r="E35" i="3"/>
  <c r="E4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19" i="3"/>
  <c r="E69" i="3"/>
  <c r="E79" i="3"/>
  <c r="E46" i="3"/>
  <c r="E83" i="3"/>
  <c r="E41" i="3"/>
  <c r="E66" i="3"/>
  <c r="E73" i="3"/>
  <c r="E34" i="3"/>
  <c r="E37" i="3"/>
  <c r="E15" i="3"/>
  <c r="E82" i="3"/>
  <c r="E23" i="3"/>
  <c r="E33" i="3"/>
  <c r="E87" i="3"/>
  <c r="E3" i="3"/>
  <c r="E45" i="3"/>
  <c r="E74" i="3"/>
  <c r="D48" i="3"/>
  <c r="G48" i="3" s="1"/>
  <c r="I48" i="3" s="1"/>
  <c r="D2" i="3"/>
  <c r="H2" i="3" s="1"/>
  <c r="D61" i="3"/>
  <c r="D22" i="3"/>
  <c r="F5" i="3"/>
  <c r="F75" i="3"/>
  <c r="F51" i="3"/>
  <c r="F34" i="3"/>
  <c r="F16" i="3"/>
  <c r="E5" i="3"/>
  <c r="E42" i="3"/>
  <c r="F17" i="3"/>
  <c r="E70" i="3"/>
  <c r="E31" i="3"/>
  <c r="E84" i="3"/>
  <c r="E16" i="3"/>
  <c r="E51" i="3"/>
  <c r="E65" i="3"/>
  <c r="E85" i="3"/>
  <c r="E55" i="3"/>
  <c r="D82" i="3"/>
  <c r="F10" i="3"/>
  <c r="F39" i="3"/>
  <c r="F37" i="3"/>
  <c r="F61" i="3"/>
  <c r="E88" i="3"/>
  <c r="E49" i="3"/>
  <c r="D25" i="3"/>
  <c r="G11" i="1"/>
  <c r="G11" i="5" s="1"/>
  <c r="G10" i="5"/>
  <c r="D63" i="3"/>
  <c r="D79" i="3"/>
  <c r="F3" i="3"/>
  <c r="F19" i="3"/>
  <c r="F57" i="3"/>
  <c r="E72" i="3"/>
  <c r="E6" i="3"/>
  <c r="E10" i="3"/>
  <c r="F15" i="3"/>
  <c r="E20" i="3"/>
  <c r="F29" i="3"/>
  <c r="E56" i="3"/>
  <c r="E76" i="3"/>
  <c r="F81" i="3"/>
  <c r="F6" i="3"/>
  <c r="E14" i="3"/>
  <c r="F45" i="3"/>
  <c r="F71" i="3"/>
  <c r="D30" i="3"/>
  <c r="D11" i="3"/>
  <c r="D27" i="3"/>
  <c r="D35" i="3"/>
  <c r="F9" i="3"/>
  <c r="E36" i="3"/>
  <c r="E64" i="3"/>
  <c r="F73" i="3"/>
  <c r="D4" i="3"/>
  <c r="D12" i="3"/>
  <c r="F11" i="3"/>
  <c r="E18" i="3"/>
  <c r="E28" i="3"/>
  <c r="F33" i="3"/>
  <c r="E80" i="3"/>
  <c r="E12" i="3"/>
  <c r="E44" i="3"/>
  <c r="E61" i="3"/>
  <c r="E67" i="3"/>
  <c r="D26" i="3"/>
  <c r="G26" i="3" s="1"/>
  <c r="I26" i="3" s="1"/>
  <c r="E22" i="3"/>
  <c r="G60" i="3" l="1"/>
  <c r="I60" i="3" s="1"/>
  <c r="D15" i="3"/>
  <c r="H15" i="3" s="1"/>
  <c r="D7" i="3"/>
  <c r="G7" i="3" s="1"/>
  <c r="I7" i="3" s="1"/>
  <c r="D19" i="3"/>
  <c r="G19" i="3" s="1"/>
  <c r="I19" i="3" s="1"/>
  <c r="D31" i="3"/>
  <c r="H31" i="3" s="1"/>
  <c r="D6" i="3"/>
  <c r="D51" i="3"/>
  <c r="H51" i="3" s="1"/>
  <c r="D86" i="3"/>
  <c r="H86" i="3" s="1"/>
  <c r="D14" i="3"/>
  <c r="G14" i="3" s="1"/>
  <c r="I14" i="3" s="1"/>
  <c r="D43" i="3"/>
  <c r="H43" i="3" s="1"/>
  <c r="D53" i="3"/>
  <c r="D34" i="3"/>
  <c r="H34" i="3" s="1"/>
  <c r="D78" i="3"/>
  <c r="H78" i="3" s="1"/>
  <c r="O67" i="1"/>
  <c r="D37" i="3"/>
  <c r="G37" i="3" s="1"/>
  <c r="I37" i="3" s="1"/>
  <c r="D67" i="3"/>
  <c r="G67" i="3" s="1"/>
  <c r="I67" i="3" s="1"/>
  <c r="D36" i="3"/>
  <c r="H36" i="3" s="1"/>
  <c r="D16" i="3"/>
  <c r="H16" i="3" s="1"/>
  <c r="D47" i="3"/>
  <c r="H47" i="3" s="1"/>
  <c r="D8" i="3"/>
  <c r="G8" i="3" s="1"/>
  <c r="I8" i="3" s="1"/>
  <c r="G82" i="3"/>
  <c r="I82" i="3" s="1"/>
  <c r="H63" i="3"/>
  <c r="G35" i="3"/>
  <c r="I35" i="3" s="1"/>
  <c r="D17" i="3"/>
  <c r="G17" i="3" s="1"/>
  <c r="I17" i="3" s="1"/>
  <c r="O24" i="1"/>
  <c r="D81" i="3"/>
  <c r="G81" i="3" s="1"/>
  <c r="I81" i="3" s="1"/>
  <c r="O88" i="1"/>
  <c r="D10" i="3"/>
  <c r="H10" i="3" s="1"/>
  <c r="D23" i="3"/>
  <c r="G23" i="3" s="1"/>
  <c r="I23" i="3" s="1"/>
  <c r="D49" i="3"/>
  <c r="H49" i="3" s="1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D75" i="3"/>
  <c r="H75" i="3" s="1"/>
  <c r="H48" i="3"/>
  <c r="D71" i="3"/>
  <c r="G71" i="3" s="1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H38" i="3" s="1"/>
  <c r="O36" i="1"/>
  <c r="D29" i="3"/>
  <c r="G29" i="3" s="1"/>
  <c r="I29" i="3" s="1"/>
  <c r="D24" i="3"/>
  <c r="O31" i="1"/>
  <c r="D20" i="3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G50" i="3" s="1"/>
  <c r="I50" i="3" s="1"/>
  <c r="D39" i="3"/>
  <c r="H39" i="3" s="1"/>
  <c r="D46" i="3"/>
  <c r="G46" i="3" s="1"/>
  <c r="I46" i="3" s="1"/>
  <c r="D74" i="3"/>
  <c r="O16" i="1"/>
  <c r="D9" i="3"/>
  <c r="H9" i="3" s="1"/>
  <c r="D58" i="3"/>
  <c r="O65" i="1"/>
  <c r="O64" i="1"/>
  <c r="D57" i="3"/>
  <c r="G57" i="3" s="1"/>
  <c r="I57" i="3" s="1"/>
  <c r="D87" i="3"/>
  <c r="O94" i="1"/>
  <c r="D21" i="3"/>
  <c r="O28" i="1"/>
  <c r="D70" i="3"/>
  <c r="H70" i="3" s="1"/>
  <c r="O77" i="1"/>
  <c r="O51" i="1"/>
  <c r="D44" i="3"/>
  <c r="H44" i="3" s="1"/>
  <c r="D88" i="3"/>
  <c r="G88" i="3" s="1"/>
  <c r="I88" i="3" s="1"/>
  <c r="O95" i="1"/>
  <c r="D28" i="3"/>
  <c r="H28" i="3" s="1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G42" i="3" s="1"/>
  <c r="I42" i="3" s="1"/>
  <c r="D59" i="3"/>
  <c r="H59" i="3" s="1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H56" i="3" s="1"/>
  <c r="O61" i="1"/>
  <c r="D54" i="3"/>
  <c r="G2" i="3"/>
  <c r="I2" i="3" s="1"/>
  <c r="G45" i="3"/>
  <c r="I45" i="3" s="1"/>
  <c r="H79" i="3"/>
  <c r="G44" i="3"/>
  <c r="I44" i="3" s="1"/>
  <c r="H3" i="3"/>
  <c r="G79" i="3"/>
  <c r="I79" i="3" s="1"/>
  <c r="G86" i="3"/>
  <c r="I86" i="3" s="1"/>
  <c r="G12" i="1"/>
  <c r="G13" i="1" s="1"/>
  <c r="H7" i="3"/>
  <c r="H61" i="3"/>
  <c r="G61" i="3"/>
  <c r="I61" i="3" s="1"/>
  <c r="G63" i="3"/>
  <c r="I63" i="3" s="1"/>
  <c r="G11" i="6"/>
  <c r="H82" i="3"/>
  <c r="H12" i="3"/>
  <c r="G3" i="3"/>
  <c r="I3" i="3" s="1"/>
  <c r="H35" i="3"/>
  <c r="G12" i="3"/>
  <c r="I12" i="3" s="1"/>
  <c r="H25" i="3"/>
  <c r="G25" i="3"/>
  <c r="G51" i="3"/>
  <c r="I51" i="3" s="1"/>
  <c r="H22" i="3"/>
  <c r="G22" i="3"/>
  <c r="I22" i="3" s="1"/>
  <c r="G11" i="3"/>
  <c r="I11" i="3" s="1"/>
  <c r="H11" i="3"/>
  <c r="H30" i="3"/>
  <c r="G30" i="3"/>
  <c r="I30" i="3" s="1"/>
  <c r="H45" i="3"/>
  <c r="H14" i="3"/>
  <c r="H67" i="3"/>
  <c r="H26" i="3"/>
  <c r="H6" i="3"/>
  <c r="G6" i="3"/>
  <c r="I6" i="3" s="1"/>
  <c r="G4" i="3"/>
  <c r="I4" i="3" s="1"/>
  <c r="H4" i="3"/>
  <c r="H27" i="3"/>
  <c r="G27" i="3"/>
  <c r="I27" i="3" s="1"/>
  <c r="G12" i="5"/>
  <c r="G15" i="3" l="1"/>
  <c r="I15" i="3" s="1"/>
  <c r="H3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I20" i="3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<sst xmlns="http://schemas.openxmlformats.org/spreadsheetml/2006/main" count="1065" uniqueCount="121">
  <si>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</si>
  <si>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</si>
  <si>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</si>
  <si>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</si>
  <si>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</si>
  <si>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</si>
  <si>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</si>
  <si>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</si>
  <si>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</si>
  <si>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</si>
  <si>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</si>
  <si>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</si>
  <si>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</si>
  <si>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</si>
  <si>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</si>
  <si>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</si>
  <si>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</si>
  <si>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</si>
  <si>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</si>
  <si>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</si>
  <si>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</si>
  <si>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</si>
  <si>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</si>
  <si>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</si>
  <si>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</si>
  <si>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</si>
  <si>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</si>
  <si>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</si>
  <si>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</si>
  <si>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</si>
  <si>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</si>
  <si>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</si>
  <si>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</si>
  <si>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</si>
  <si>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</si>
  <si>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</si>
  <si>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</si>
  <si>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</si>
  <si>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</si>
  <si>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</si>
  <si>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</si>
  <si>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</si>
  <si>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</si>
  <si>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</si>
  <si>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</si>
  <si>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</si>
  <si>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</si>
  <si>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</si>
  <si>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</si>
  <si>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</si>
  <si>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</si>
  <si>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</si>
  <si>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</si>
  <si>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</si>
  <si>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</si>
  <si>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</si>
  <si>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</si>
  <si>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</si>
  <si>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</si>
  <si>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</si>
  <si>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</si>
  <si>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</si>
  <si>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</si>
  <si>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</si>
  <si>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</si>
  <si>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</si>
  <si>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</si>
  <si>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</si>
  <si>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</si>
  <si>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</si>
  <si>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</si>
  <si>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</si>
  <si>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</si>
  <si>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</si>
  <si>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</si>
  <si>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</si>
  <si>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</si>
  <si>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</si>
  <si>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</si>
  <si>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</si>
  <si>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</si>
  <si>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</si>
  <si>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</si>
  <si>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</si>
  <si>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</si>
  <si>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</si>
  <si>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</si>
  <si>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</si>
  <si>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</si>
  <si>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</si>
  <si>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</si>
  <si>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</si>
  <si>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</si>
  <si>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</si>
  <si>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</si>
  <si>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</si>
  <si>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</si>
  <si>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</si>
  <si>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</si>
  <si>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</si>
  <si>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</si>
  <si>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</si>
  <si>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</si>
  <si>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</si>
  <si>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</si>
  <si>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</si>
  <si>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</si>
  <si>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</si>
  <si>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</si>
  <si>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</si>
  <si>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</si>
  <si>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</si>
  <si>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</si>
  <si>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</si>
  <si>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</si>
  <si>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  <family val="2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</si>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</sst>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7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65012</c:v>
                </c:pt>
                <c:pt idx="1">
                  <c:v>37578</c:v>
                </c:pt>
                <c:pt idx="2">
                  <c:v>22247</c:v>
                </c:pt>
                <c:pt idx="3">
                  <c:v>9166</c:v>
                </c:pt>
                <c:pt idx="4">
                  <c:v>4609</c:v>
                </c:pt>
                <c:pt idx="5">
                  <c:v>3705</c:v>
                </c:pt>
                <c:pt idx="6">
                  <c:v>3445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4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37578</c:v>
                </c:pt>
                <c:pt idx="1">
                  <c:v>22247</c:v>
                </c:pt>
                <c:pt idx="2">
                  <c:v>9166</c:v>
                </c:pt>
                <c:pt idx="3">
                  <c:v>4609</c:v>
                </c:pt>
                <c:pt idx="4">
                  <c:v>3705</c:v>
                </c:pt>
                <c:pt idx="5">
                  <c:v>3445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65006</c:v>
                </c:pt>
                <c:pt idx="1">
                  <c:v>37044</c:v>
                </c:pt>
                <c:pt idx="2">
                  <c:v>22072</c:v>
                </c:pt>
                <c:pt idx="3">
                  <c:v>9073</c:v>
                </c:pt>
                <c:pt idx="4">
                  <c:v>4545</c:v>
                </c:pt>
                <c:pt idx="5">
                  <c:v>3654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67309031593222E-2"/>
          <c:y val="0.17277948198030496"/>
          <c:w val="0.85747555434820666"/>
          <c:h val="0.7191540667146688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9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65006</c:v>
                </c:pt>
                <c:pt idx="1">
                  <c:v>37044</c:v>
                </c:pt>
                <c:pt idx="2">
                  <c:v>22072</c:v>
                </c:pt>
                <c:pt idx="3">
                  <c:v>9073</c:v>
                </c:pt>
                <c:pt idx="4">
                  <c:v>4545</c:v>
                </c:pt>
                <c:pt idx="5">
                  <c:v>3654</c:v>
                </c:pt>
                <c:pt idx="6">
                  <c:v>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64984</c:v>
                </c:pt>
                <c:pt idx="1">
                  <c:v>35579</c:v>
                </c:pt>
                <c:pt idx="2">
                  <c:v>21308</c:v>
                </c:pt>
                <c:pt idx="3">
                  <c:v>8881</c:v>
                </c:pt>
                <c:pt idx="4">
                  <c:v>4348</c:v>
                </c:pt>
                <c:pt idx="5">
                  <c:v>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2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64984</c:v>
                </c:pt>
                <c:pt idx="1">
                  <c:v>35579</c:v>
                </c:pt>
                <c:pt idx="2">
                  <c:v>21308</c:v>
                </c:pt>
                <c:pt idx="3">
                  <c:v>8881</c:v>
                </c:pt>
                <c:pt idx="4">
                  <c:v>4348</c:v>
                </c:pt>
                <c:pt idx="5">
                  <c:v>3538</c:v>
                </c:pt>
                <c:pt idx="6">
                  <c:v>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-3.2176412544510702E-2</c:v>
                </c:pt>
                <c:pt idx="1">
                  <c:v>-1.5444678021365137E-2</c:v>
                </c:pt>
                <c:pt idx="2">
                  <c:v>-5.1482260071217126E-3</c:v>
                </c:pt>
                <c:pt idx="3">
                  <c:v>7.679437127289887E-2</c:v>
                </c:pt>
                <c:pt idx="4">
                  <c:v>0.31318374876657085</c:v>
                </c:pt>
                <c:pt idx="5">
                  <c:v>0.71560341498991797</c:v>
                </c:pt>
                <c:pt idx="6">
                  <c:v>1.9812089750740056</c:v>
                </c:pt>
                <c:pt idx="7">
                  <c:v>4.2434252863700719</c:v>
                </c:pt>
                <c:pt idx="8">
                  <c:v>9.4723068342700234</c:v>
                </c:pt>
                <c:pt idx="9">
                  <c:v>12.267364537303187</c:v>
                </c:pt>
                <c:pt idx="10">
                  <c:v>8.4718349135527049</c:v>
                </c:pt>
                <c:pt idx="11">
                  <c:v>4.5716246943240808</c:v>
                </c:pt>
                <c:pt idx="12">
                  <c:v>1.3685700802265219</c:v>
                </c:pt>
                <c:pt idx="13">
                  <c:v>0.72976103650950275</c:v>
                </c:pt>
                <c:pt idx="14">
                  <c:v>0.49637479085331843</c:v>
                </c:pt>
                <c:pt idx="15">
                  <c:v>0.27028186537388993</c:v>
                </c:pt>
                <c:pt idx="16">
                  <c:v>0.12098331116736025</c:v>
                </c:pt>
                <c:pt idx="17">
                  <c:v>9.8674331803166149E-2</c:v>
                </c:pt>
                <c:pt idx="18">
                  <c:v>0.182333004418894</c:v>
                </c:pt>
                <c:pt idx="19">
                  <c:v>9.9103350637092968E-2</c:v>
                </c:pt>
                <c:pt idx="20">
                  <c:v>4.59050152301686E-2</c:v>
                </c:pt>
                <c:pt idx="21">
                  <c:v>7.7223390106825685E-3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-3.9040713887339651E-2</c:v>
                </c:pt>
                <c:pt idx="1">
                  <c:v>-3.0460337208803465E-2</c:v>
                </c:pt>
                <c:pt idx="2">
                  <c:v>-3.9040713887339651E-2</c:v>
                </c:pt>
                <c:pt idx="3">
                  <c:v>2.7457205371315799E-2</c:v>
                </c:pt>
                <c:pt idx="4">
                  <c:v>0.45304388862671069</c:v>
                </c:pt>
                <c:pt idx="5">
                  <c:v>1.0704019906473894</c:v>
                </c:pt>
                <c:pt idx="6">
                  <c:v>1.6860440173323608</c:v>
                </c:pt>
                <c:pt idx="7">
                  <c:v>3.626067184349393</c:v>
                </c:pt>
                <c:pt idx="8">
                  <c:v>9.7957870350508376</c:v>
                </c:pt>
                <c:pt idx="9">
                  <c:v>13.93710583894633</c:v>
                </c:pt>
                <c:pt idx="10">
                  <c:v>9.5945772019391651</c:v>
                </c:pt>
                <c:pt idx="11">
                  <c:v>5.3931957612939208</c:v>
                </c:pt>
                <c:pt idx="12">
                  <c:v>1.9327298468402763</c:v>
                </c:pt>
                <c:pt idx="13">
                  <c:v>1.2814792569393796</c:v>
                </c:pt>
                <c:pt idx="14">
                  <c:v>0.50795829936934234</c:v>
                </c:pt>
                <c:pt idx="15">
                  <c:v>0.29731005191127891</c:v>
                </c:pt>
                <c:pt idx="16">
                  <c:v>0.15744991205113903</c:v>
                </c:pt>
                <c:pt idx="17">
                  <c:v>9.3955124629971257E-2</c:v>
                </c:pt>
                <c:pt idx="18">
                  <c:v>0.10854176498348277</c:v>
                </c:pt>
                <c:pt idx="19">
                  <c:v>0.10596765197992192</c:v>
                </c:pt>
                <c:pt idx="20">
                  <c:v>8.7519842121069114E-2</c:v>
                </c:pt>
                <c:pt idx="21">
                  <c:v>-7.2933201767557592E-3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-2.2737998198120897E-2</c:v>
                </c:pt>
                <c:pt idx="1">
                  <c:v>-2.2737998198120897E-2</c:v>
                </c:pt>
                <c:pt idx="2">
                  <c:v>-1.2012527349950662E-2</c:v>
                </c:pt>
                <c:pt idx="3">
                  <c:v>-4.7192071731949033E-3</c:v>
                </c:pt>
                <c:pt idx="4">
                  <c:v>0.1698914582350165</c:v>
                </c:pt>
                <c:pt idx="5">
                  <c:v>0.61092281951177652</c:v>
                </c:pt>
                <c:pt idx="6">
                  <c:v>1.7649834827748938</c:v>
                </c:pt>
                <c:pt idx="7">
                  <c:v>4.1147196361920289</c:v>
                </c:pt>
                <c:pt idx="8">
                  <c:v>10.648676476897336</c:v>
                </c:pt>
                <c:pt idx="9">
                  <c:v>20.828435368312668</c:v>
                </c:pt>
                <c:pt idx="10">
                  <c:v>17.370543566862583</c:v>
                </c:pt>
                <c:pt idx="11">
                  <c:v>10.565446823115535</c:v>
                </c:pt>
                <c:pt idx="12">
                  <c:v>4.1297352953794668</c:v>
                </c:pt>
                <c:pt idx="13">
                  <c:v>1.8168947616800377</c:v>
                </c:pt>
                <c:pt idx="14">
                  <c:v>1.0502381054528294</c:v>
                </c:pt>
                <c:pt idx="15">
                  <c:v>0.63923806255094595</c:v>
                </c:pt>
                <c:pt idx="16">
                  <c:v>0.30889356042730276</c:v>
                </c:pt>
                <c:pt idx="17">
                  <c:v>0.15744991205113903</c:v>
                </c:pt>
                <c:pt idx="18">
                  <c:v>0.19820670127418594</c:v>
                </c:pt>
                <c:pt idx="19">
                  <c:v>0.22695096314728216</c:v>
                </c:pt>
                <c:pt idx="20">
                  <c:v>0.10124844480672701</c:v>
                </c:pt>
                <c:pt idx="21">
                  <c:v>4.3330902226607744E-2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-4.4617958728388175E-2</c:v>
                </c:pt>
                <c:pt idx="1">
                  <c:v>-1.1583508516023853E-2</c:v>
                </c:pt>
                <c:pt idx="2">
                  <c:v>-3.8182676219486032E-2</c:v>
                </c:pt>
                <c:pt idx="3">
                  <c:v>1.7589772190999185E-2</c:v>
                </c:pt>
                <c:pt idx="4">
                  <c:v>0.15530481788150499</c:v>
                </c:pt>
                <c:pt idx="5">
                  <c:v>0.45046977562314983</c:v>
                </c:pt>
                <c:pt idx="6">
                  <c:v>0.97044060234244278</c:v>
                </c:pt>
                <c:pt idx="7">
                  <c:v>2.0378394611523447</c:v>
                </c:pt>
                <c:pt idx="8">
                  <c:v>7.9544381998369724</c:v>
                </c:pt>
                <c:pt idx="9">
                  <c:v>14.603801106868591</c:v>
                </c:pt>
                <c:pt idx="10">
                  <c:v>13.071345832082027</c:v>
                </c:pt>
                <c:pt idx="11">
                  <c:v>7.8523317173623921</c:v>
                </c:pt>
                <c:pt idx="12">
                  <c:v>3.0258698356857865</c:v>
                </c:pt>
                <c:pt idx="13">
                  <c:v>1.2325711098717234</c:v>
                </c:pt>
                <c:pt idx="14">
                  <c:v>0.60534557467072803</c:v>
                </c:pt>
                <c:pt idx="15">
                  <c:v>0.37110129134669012</c:v>
                </c:pt>
                <c:pt idx="16">
                  <c:v>0.21922862413659958</c:v>
                </c:pt>
                <c:pt idx="17">
                  <c:v>0.19777768244025912</c:v>
                </c:pt>
                <c:pt idx="18">
                  <c:v>0.20507100261701489</c:v>
                </c:pt>
                <c:pt idx="19">
                  <c:v>0.17117851473679693</c:v>
                </c:pt>
                <c:pt idx="20">
                  <c:v>7.3362220601484396E-2</c:v>
                </c:pt>
                <c:pt idx="21">
                  <c:v>2.9602299540949846E-2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65012</v>
      </c>
      <c r="D2">
        <v>3370</v>
      </c>
      <c r="E2">
        <v>4075</v>
      </c>
      <c r="F2">
        <v>3727</v>
      </c>
      <c r="G2">
        <v>35931</v>
      </c>
      <c r="H2">
        <v>25809</v>
      </c>
      <c r="I2">
        <v>3434</v>
      </c>
      <c r="J2">
        <v>3841</v>
      </c>
      <c r="K2">
        <v>3974</v>
      </c>
      <c r="L2">
        <v>3681</v>
      </c>
      <c r="M2">
        <v>6318</v>
      </c>
      <c r="N2">
        <v>4856</v>
      </c>
      <c r="O2">
        <v>37578</v>
      </c>
      <c r="P2">
        <v>3409</v>
      </c>
      <c r="Q2">
        <v>4602</v>
      </c>
      <c r="R2">
        <v>3675</v>
      </c>
      <c r="S2">
        <v>26278</v>
      </c>
      <c r="T2">
        <v>16016</v>
      </c>
      <c r="U2">
        <v>3417</v>
      </c>
      <c r="V2">
        <v>4869</v>
      </c>
      <c r="W2">
        <v>3907</v>
      </c>
      <c r="X2">
        <v>3546</v>
      </c>
      <c r="Y2">
        <v>10498</v>
      </c>
      <c r="Z2">
        <v>4310</v>
      </c>
      <c r="AA2">
        <v>22247</v>
      </c>
      <c r="AB2">
        <v>3433</v>
      </c>
      <c r="AC2">
        <v>5146</v>
      </c>
      <c r="AD2">
        <v>3870</v>
      </c>
      <c r="AE2">
        <v>11897</v>
      </c>
      <c r="AF2">
        <v>7950</v>
      </c>
      <c r="AG2">
        <v>3392</v>
      </c>
      <c r="AH2">
        <v>7559</v>
      </c>
      <c r="AI2">
        <v>3812</v>
      </c>
      <c r="AJ2">
        <v>3341</v>
      </c>
      <c r="AK2">
        <v>21748</v>
      </c>
      <c r="AL2">
        <v>3956</v>
      </c>
      <c r="AM2">
        <v>9166</v>
      </c>
      <c r="AN2">
        <v>3624</v>
      </c>
      <c r="AO2">
        <v>6635</v>
      </c>
      <c r="AP2">
        <v>3676</v>
      </c>
      <c r="AQ2">
        <v>7375</v>
      </c>
      <c r="AR2">
        <v>6432</v>
      </c>
      <c r="AS2">
        <v>3392</v>
      </c>
      <c r="AT2">
        <v>13036</v>
      </c>
      <c r="AU2">
        <v>4165</v>
      </c>
      <c r="AV2">
        <v>3418</v>
      </c>
      <c r="AW2">
        <v>33913</v>
      </c>
      <c r="AX2">
        <v>3906</v>
      </c>
      <c r="AY2">
        <v>4609</v>
      </c>
      <c r="AZ2">
        <v>4175</v>
      </c>
      <c r="BA2">
        <v>14101</v>
      </c>
      <c r="BB2">
        <v>3552</v>
      </c>
      <c r="BC2">
        <v>5940</v>
      </c>
      <c r="BD2">
        <v>4629</v>
      </c>
      <c r="BE2">
        <v>3428</v>
      </c>
      <c r="BF2">
        <v>28266</v>
      </c>
      <c r="BG2">
        <v>4935</v>
      </c>
      <c r="BH2">
        <v>3356</v>
      </c>
      <c r="BI2">
        <v>37485</v>
      </c>
      <c r="BJ2">
        <v>3923</v>
      </c>
      <c r="BK2">
        <v>3705</v>
      </c>
      <c r="BL2">
        <v>5113</v>
      </c>
      <c r="BM2">
        <v>23192</v>
      </c>
      <c r="BN2">
        <v>3463</v>
      </c>
      <c r="BO2">
        <v>4501</v>
      </c>
      <c r="BP2">
        <v>4138</v>
      </c>
      <c r="BQ2">
        <v>3649</v>
      </c>
      <c r="BR2">
        <v>51994</v>
      </c>
      <c r="BS2">
        <v>5893</v>
      </c>
      <c r="BT2">
        <v>3486</v>
      </c>
      <c r="BU2">
        <v>21986</v>
      </c>
      <c r="BV2">
        <v>3844</v>
      </c>
      <c r="BW2">
        <v>3445</v>
      </c>
      <c r="BX2">
        <v>8063</v>
      </c>
      <c r="BY2">
        <v>32039</v>
      </c>
      <c r="BZ2">
        <v>3354</v>
      </c>
      <c r="CA2">
        <v>3509</v>
      </c>
      <c r="CB2">
        <v>3812</v>
      </c>
      <c r="CC2">
        <v>3692</v>
      </c>
      <c r="CD2">
        <v>43934</v>
      </c>
      <c r="CE2">
        <v>7680</v>
      </c>
      <c r="CF2">
        <v>3807</v>
      </c>
      <c r="CG2">
        <v>8195</v>
      </c>
      <c r="CH2">
        <v>3616</v>
      </c>
      <c r="CI2">
        <v>3391</v>
      </c>
      <c r="CJ2">
        <v>13336</v>
      </c>
      <c r="CK2">
        <v>25524</v>
      </c>
      <c r="CL2">
        <v>3374</v>
      </c>
      <c r="CM2">
        <v>3354</v>
      </c>
      <c r="CN2">
        <v>3664</v>
      </c>
      <c r="CO2">
        <v>3698</v>
      </c>
      <c r="CP2">
        <v>28072</v>
      </c>
      <c r="CQ2">
        <v>13071</v>
      </c>
      <c r="CR2">
        <v>4495</v>
      </c>
      <c r="CS2">
        <v>5707</v>
      </c>
      <c r="CT2">
        <v>3514</v>
      </c>
    </row>
    <row r="7" spans="1:98" x14ac:dyDescent="0.3">
      <c r="N7" s="9" t="s">
        <v>115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3">
      <c r="A9" t="s">
        <v>82</v>
      </c>
      <c r="B9">
        <v>65012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65012</v>
      </c>
      <c r="K9" t="s">
        <v>82</v>
      </c>
      <c r="L9" s="8" t="str">
        <f>A10</f>
        <v>A2</v>
      </c>
      <c r="M9" s="8">
        <f>B10</f>
        <v>3370</v>
      </c>
      <c r="N9" s="8">
        <f>(M9-I$15)/2330.9</f>
        <v>-3.2176412544510702E-2</v>
      </c>
      <c r="O9" s="8">
        <f>N9*40</f>
        <v>-1.2870565017804281</v>
      </c>
    </row>
    <row r="10" spans="1:98" x14ac:dyDescent="0.3">
      <c r="A10" t="s">
        <v>83</v>
      </c>
      <c r="B10">
        <v>3370</v>
      </c>
      <c r="E10">
        <f>E9/2</f>
        <v>15</v>
      </c>
      <c r="G10">
        <f>G9/2</f>
        <v>15</v>
      </c>
      <c r="H10" t="str">
        <f>A21</f>
        <v>B1</v>
      </c>
      <c r="I10">
        <f>B21</f>
        <v>37578</v>
      </c>
      <c r="K10" t="s">
        <v>85</v>
      </c>
      <c r="L10" s="8" t="str">
        <f>A22</f>
        <v>B2</v>
      </c>
      <c r="M10" s="8">
        <f>B22</f>
        <v>3409</v>
      </c>
      <c r="N10" s="8">
        <f t="shared" ref="N10:N73" si="1">(M10-I$15)/2330.9</f>
        <v>-1.5444678021365137E-2</v>
      </c>
      <c r="O10" s="8">
        <f t="shared" ref="O10:O73" si="2">N10*40</f>
        <v>-0.61778712085460552</v>
      </c>
    </row>
    <row r="11" spans="1:98" x14ac:dyDescent="0.3">
      <c r="A11" t="s">
        <v>84</v>
      </c>
      <c r="B11">
        <v>4075</v>
      </c>
      <c r="E11">
        <f>E10/2</f>
        <v>7.5</v>
      </c>
      <c r="G11">
        <f>G10/2</f>
        <v>7.5</v>
      </c>
      <c r="H11" t="str">
        <f>A33</f>
        <v>C1</v>
      </c>
      <c r="I11">
        <f>B33</f>
        <v>22247</v>
      </c>
      <c r="K11" t="s">
        <v>88</v>
      </c>
      <c r="L11" s="8" t="str">
        <f>A34</f>
        <v>C2</v>
      </c>
      <c r="M11" s="8">
        <f>B34</f>
        <v>3433</v>
      </c>
      <c r="N11" s="8">
        <f t="shared" si="1"/>
        <v>-5.1482260071217126E-3</v>
      </c>
      <c r="O11" s="8">
        <f t="shared" si="2"/>
        <v>-0.2059290402848685</v>
      </c>
    </row>
    <row r="12" spans="1:98" x14ac:dyDescent="0.3">
      <c r="A12" t="s">
        <v>9</v>
      </c>
      <c r="B12">
        <v>3727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9166</v>
      </c>
      <c r="K12" t="s">
        <v>91</v>
      </c>
      <c r="L12" s="8" t="str">
        <f>A46</f>
        <v>D2</v>
      </c>
      <c r="M12" s="8">
        <f>B46</f>
        <v>3624</v>
      </c>
      <c r="N12" s="8">
        <f t="shared" si="1"/>
        <v>7.679437127289887E-2</v>
      </c>
      <c r="O12" s="8">
        <f t="shared" si="2"/>
        <v>3.071774850915955</v>
      </c>
    </row>
    <row r="13" spans="1:98" x14ac:dyDescent="0.3">
      <c r="A13" t="s">
        <v>17</v>
      </c>
      <c r="B13">
        <v>35931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4609</v>
      </c>
      <c r="K13" t="s">
        <v>94</v>
      </c>
      <c r="L13" s="8" t="str">
        <f>A58</f>
        <v>E2</v>
      </c>
      <c r="M13" s="8">
        <f>B58</f>
        <v>4175</v>
      </c>
      <c r="N13" s="8">
        <f t="shared" si="1"/>
        <v>0.31318374876657085</v>
      </c>
      <c r="O13" s="8">
        <f t="shared" si="2"/>
        <v>12.527349950662835</v>
      </c>
    </row>
    <row r="14" spans="1:98" x14ac:dyDescent="0.3">
      <c r="A14" t="s">
        <v>25</v>
      </c>
      <c r="B14">
        <v>25809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3705</v>
      </c>
      <c r="K14" t="s">
        <v>97</v>
      </c>
      <c r="L14" s="8" t="str">
        <f>A70</f>
        <v>F2</v>
      </c>
      <c r="M14" s="8">
        <f>B70</f>
        <v>5113</v>
      </c>
      <c r="N14" s="8">
        <f t="shared" si="1"/>
        <v>0.71560341498991797</v>
      </c>
      <c r="O14" s="8">
        <f t="shared" si="2"/>
        <v>28.624136599596717</v>
      </c>
    </row>
    <row r="15" spans="1:98" x14ac:dyDescent="0.3">
      <c r="A15" t="s">
        <v>34</v>
      </c>
      <c r="B15">
        <v>3434</v>
      </c>
      <c r="G15">
        <f t="shared" ref="G15" si="3">E15*1.14</f>
        <v>0</v>
      </c>
      <c r="H15" t="str">
        <f>A81</f>
        <v>G1</v>
      </c>
      <c r="I15">
        <f>B81</f>
        <v>3445</v>
      </c>
      <c r="K15" t="s">
        <v>100</v>
      </c>
      <c r="L15" s="8" t="str">
        <f>A82</f>
        <v>G2</v>
      </c>
      <c r="M15" s="8">
        <f>B82</f>
        <v>8063</v>
      </c>
      <c r="N15" s="8">
        <f t="shared" si="1"/>
        <v>1.9812089750740056</v>
      </c>
      <c r="O15" s="8">
        <f t="shared" si="2"/>
        <v>79.248359002960228</v>
      </c>
    </row>
    <row r="16" spans="1:98" x14ac:dyDescent="0.3">
      <c r="A16" t="s">
        <v>41</v>
      </c>
      <c r="B16">
        <v>3841</v>
      </c>
      <c r="H16" t="s">
        <v>119</v>
      </c>
      <c r="I16">
        <f>SLOPE(I10:I15, G10:G15)</f>
        <v>2287.3486310629314</v>
      </c>
      <c r="K16" t="s">
        <v>103</v>
      </c>
      <c r="L16" s="8" t="str">
        <f>A94</f>
        <v>H2</v>
      </c>
      <c r="M16" s="8">
        <f>B94</f>
        <v>13336</v>
      </c>
      <c r="N16" s="8">
        <f t="shared" si="1"/>
        <v>4.2434252863700719</v>
      </c>
      <c r="O16" s="8">
        <f t="shared" si="2"/>
        <v>169.73701145480288</v>
      </c>
    </row>
    <row r="17" spans="1:15" x14ac:dyDescent="0.3">
      <c r="A17" t="s">
        <v>49</v>
      </c>
      <c r="B17">
        <v>3974</v>
      </c>
      <c r="K17" t="s">
        <v>104</v>
      </c>
      <c r="L17" s="8" t="str">
        <f>A95</f>
        <v>H3</v>
      </c>
      <c r="M17" s="8">
        <f>B95</f>
        <v>25524</v>
      </c>
      <c r="N17" s="8">
        <f t="shared" si="1"/>
        <v>9.4723068342700234</v>
      </c>
      <c r="O17" s="8">
        <f t="shared" si="2"/>
        <v>378.89227337080092</v>
      </c>
    </row>
    <row r="18" spans="1:15" x14ac:dyDescent="0.3">
      <c r="A18" t="s">
        <v>57</v>
      </c>
      <c r="B18">
        <v>3681</v>
      </c>
      <c r="K18" t="s">
        <v>101</v>
      </c>
      <c r="L18" s="8" t="str">
        <f>A83</f>
        <v>G3</v>
      </c>
      <c r="M18" s="8">
        <f>B83</f>
        <v>32039</v>
      </c>
      <c r="N18" s="8">
        <f t="shared" si="1"/>
        <v>12.267364537303187</v>
      </c>
      <c r="O18" s="8">
        <f t="shared" si="2"/>
        <v>490.6945814921275</v>
      </c>
    </row>
    <row r="19" spans="1:15" x14ac:dyDescent="0.3">
      <c r="A19" t="s">
        <v>65</v>
      </c>
      <c r="B19">
        <v>6318</v>
      </c>
      <c r="K19" t="s">
        <v>98</v>
      </c>
      <c r="L19" s="8" t="str">
        <f>A71</f>
        <v>F3</v>
      </c>
      <c r="M19" s="8">
        <f>B71</f>
        <v>23192</v>
      </c>
      <c r="N19" s="8">
        <f t="shared" si="1"/>
        <v>8.4718349135527049</v>
      </c>
      <c r="O19" s="8">
        <f t="shared" si="2"/>
        <v>338.8733965421082</v>
      </c>
    </row>
    <row r="20" spans="1:15" x14ac:dyDescent="0.3">
      <c r="A20" t="s">
        <v>73</v>
      </c>
      <c r="B20">
        <v>4856</v>
      </c>
      <c r="K20" t="s">
        <v>95</v>
      </c>
      <c r="L20" s="8" t="str">
        <f>A59</f>
        <v>E3</v>
      </c>
      <c r="M20" s="8">
        <f>B59</f>
        <v>14101</v>
      </c>
      <c r="N20" s="8">
        <f t="shared" si="1"/>
        <v>4.5716246943240808</v>
      </c>
      <c r="O20" s="8">
        <f t="shared" si="2"/>
        <v>182.86498777296322</v>
      </c>
    </row>
    <row r="21" spans="1:15" x14ac:dyDescent="0.3">
      <c r="A21" t="s">
        <v>85</v>
      </c>
      <c r="B21">
        <v>37578</v>
      </c>
      <c r="K21" t="s">
        <v>92</v>
      </c>
      <c r="L21" s="8" t="str">
        <f>A47</f>
        <v>D3</v>
      </c>
      <c r="M21" s="8">
        <f>B47</f>
        <v>6635</v>
      </c>
      <c r="N21" s="8">
        <f t="shared" si="1"/>
        <v>1.3685700802265219</v>
      </c>
      <c r="O21" s="8">
        <f t="shared" si="2"/>
        <v>54.742803209060881</v>
      </c>
    </row>
    <row r="22" spans="1:15" x14ac:dyDescent="0.3">
      <c r="A22" t="s">
        <v>86</v>
      </c>
      <c r="B22">
        <v>3409</v>
      </c>
      <c r="K22" t="s">
        <v>89</v>
      </c>
      <c r="L22" s="8" t="str">
        <f>A35</f>
        <v>C3</v>
      </c>
      <c r="M22" s="8">
        <f>B35</f>
        <v>5146</v>
      </c>
      <c r="N22" s="8">
        <f t="shared" si="1"/>
        <v>0.72976103650950275</v>
      </c>
      <c r="O22" s="8">
        <f t="shared" si="2"/>
        <v>29.190441460380111</v>
      </c>
    </row>
    <row r="23" spans="1:15" x14ac:dyDescent="0.3">
      <c r="A23" t="s">
        <v>87</v>
      </c>
      <c r="B23">
        <v>4602</v>
      </c>
      <c r="K23" t="s">
        <v>86</v>
      </c>
      <c r="L23" s="8" t="str">
        <f>A23</f>
        <v>B3</v>
      </c>
      <c r="M23" s="8">
        <f>B23</f>
        <v>4602</v>
      </c>
      <c r="N23" s="8">
        <f t="shared" si="1"/>
        <v>0.49637479085331843</v>
      </c>
      <c r="O23" s="8">
        <f t="shared" si="2"/>
        <v>19.854991634132737</v>
      </c>
    </row>
    <row r="24" spans="1:15" x14ac:dyDescent="0.3">
      <c r="A24" t="s">
        <v>10</v>
      </c>
      <c r="B24">
        <v>3675</v>
      </c>
      <c r="K24" t="s">
        <v>83</v>
      </c>
      <c r="L24" s="8" t="str">
        <f>A11</f>
        <v>A3</v>
      </c>
      <c r="M24" s="8">
        <f>B11</f>
        <v>4075</v>
      </c>
      <c r="N24" s="8">
        <f t="shared" si="1"/>
        <v>0.27028186537388993</v>
      </c>
      <c r="O24" s="8">
        <f t="shared" si="2"/>
        <v>10.811274614955597</v>
      </c>
    </row>
    <row r="25" spans="1:15" x14ac:dyDescent="0.3">
      <c r="A25" t="s">
        <v>18</v>
      </c>
      <c r="B25">
        <v>26278</v>
      </c>
      <c r="K25" t="s">
        <v>84</v>
      </c>
      <c r="L25" s="8" t="str">
        <f>A12</f>
        <v>A4</v>
      </c>
      <c r="M25" s="8">
        <f>B12</f>
        <v>3727</v>
      </c>
      <c r="N25" s="8">
        <f t="shared" si="1"/>
        <v>0.12098331116736025</v>
      </c>
      <c r="O25" s="8">
        <f t="shared" si="2"/>
        <v>4.8393324466944101</v>
      </c>
    </row>
    <row r="26" spans="1:15" x14ac:dyDescent="0.3">
      <c r="A26" t="s">
        <v>26</v>
      </c>
      <c r="B26">
        <v>16016</v>
      </c>
      <c r="K26" t="s">
        <v>87</v>
      </c>
      <c r="L26" s="8" t="str">
        <f>A24</f>
        <v>B4</v>
      </c>
      <c r="M26" s="8">
        <f>B24</f>
        <v>3675</v>
      </c>
      <c r="N26" s="8">
        <f t="shared" si="1"/>
        <v>9.8674331803166149E-2</v>
      </c>
      <c r="O26" s="8">
        <f t="shared" si="2"/>
        <v>3.9469732721266459</v>
      </c>
    </row>
    <row r="27" spans="1:15" x14ac:dyDescent="0.3">
      <c r="A27" t="s">
        <v>35</v>
      </c>
      <c r="B27">
        <v>3417</v>
      </c>
      <c r="K27" t="s">
        <v>90</v>
      </c>
      <c r="L27" s="8" t="str">
        <f>A36</f>
        <v>C4</v>
      </c>
      <c r="M27" s="8">
        <f>B36</f>
        <v>3870</v>
      </c>
      <c r="N27" s="8">
        <f t="shared" si="1"/>
        <v>0.182333004418894</v>
      </c>
      <c r="O27" s="8">
        <f t="shared" si="2"/>
        <v>7.2933201767557598</v>
      </c>
    </row>
    <row r="28" spans="1:15" x14ac:dyDescent="0.3">
      <c r="A28" t="s">
        <v>42</v>
      </c>
      <c r="B28">
        <v>4869</v>
      </c>
      <c r="K28" t="s">
        <v>93</v>
      </c>
      <c r="L28" s="8" t="str">
        <f>A48</f>
        <v>D4</v>
      </c>
      <c r="M28" s="8">
        <f>B48</f>
        <v>3676</v>
      </c>
      <c r="N28" s="8">
        <f t="shared" si="1"/>
        <v>9.9103350637092968E-2</v>
      </c>
      <c r="O28" s="8">
        <f t="shared" si="2"/>
        <v>3.9641340254837187</v>
      </c>
    </row>
    <row r="29" spans="1:15" x14ac:dyDescent="0.3">
      <c r="A29" t="s">
        <v>50</v>
      </c>
      <c r="B29">
        <v>3907</v>
      </c>
      <c r="K29" t="s">
        <v>96</v>
      </c>
      <c r="L29" s="8" t="str">
        <f>A60</f>
        <v>E4</v>
      </c>
      <c r="M29" s="8">
        <f>B60</f>
        <v>3552</v>
      </c>
      <c r="N29" s="8">
        <f t="shared" si="1"/>
        <v>4.59050152301686E-2</v>
      </c>
      <c r="O29" s="8">
        <f t="shared" si="2"/>
        <v>1.836200609206744</v>
      </c>
    </row>
    <row r="30" spans="1:15" x14ac:dyDescent="0.3">
      <c r="A30" t="s">
        <v>58</v>
      </c>
      <c r="B30">
        <v>3546</v>
      </c>
      <c r="K30" t="s">
        <v>99</v>
      </c>
      <c r="L30" s="8" t="str">
        <f>A72</f>
        <v>F4</v>
      </c>
      <c r="M30" s="8">
        <f>B72</f>
        <v>3463</v>
      </c>
      <c r="N30" s="8">
        <f t="shared" si="1"/>
        <v>7.7223390106825685E-3</v>
      </c>
      <c r="O30" s="8">
        <f t="shared" si="2"/>
        <v>0.30889356042730276</v>
      </c>
    </row>
    <row r="31" spans="1:15" x14ac:dyDescent="0.3">
      <c r="A31" t="s">
        <v>66</v>
      </c>
      <c r="B31">
        <v>10498</v>
      </c>
      <c r="K31" t="s">
        <v>102</v>
      </c>
      <c r="L31" s="8" t="str">
        <f>A84</f>
        <v>G4</v>
      </c>
      <c r="M31" s="8">
        <f>B84</f>
        <v>3354</v>
      </c>
      <c r="N31" s="8">
        <f t="shared" si="1"/>
        <v>-3.9040713887339651E-2</v>
      </c>
      <c r="O31" s="8">
        <f t="shared" si="2"/>
        <v>-1.561628555493586</v>
      </c>
    </row>
    <row r="32" spans="1:15" x14ac:dyDescent="0.3">
      <c r="A32" t="s">
        <v>74</v>
      </c>
      <c r="B32">
        <v>4310</v>
      </c>
      <c r="K32" t="s">
        <v>105</v>
      </c>
      <c r="L32" t="str">
        <f>A96</f>
        <v>H4</v>
      </c>
      <c r="M32">
        <f>B96</f>
        <v>3374</v>
      </c>
      <c r="N32" s="8">
        <f t="shared" si="1"/>
        <v>-3.0460337208803465E-2</v>
      </c>
      <c r="O32" s="8">
        <f t="shared" si="2"/>
        <v>-1.2184134883521387</v>
      </c>
    </row>
    <row r="33" spans="1:15" x14ac:dyDescent="0.3">
      <c r="A33" t="s">
        <v>88</v>
      </c>
      <c r="B33">
        <v>22247</v>
      </c>
      <c r="K33" t="s">
        <v>16</v>
      </c>
      <c r="L33" t="str">
        <f>A97</f>
        <v>H5</v>
      </c>
      <c r="M33">
        <f>B97</f>
        <v>3354</v>
      </c>
      <c r="N33" s="8">
        <f t="shared" si="1"/>
        <v>-3.9040713887339651E-2</v>
      </c>
      <c r="O33" s="8">
        <f t="shared" si="2"/>
        <v>-1.561628555493586</v>
      </c>
    </row>
    <row r="34" spans="1:15" x14ac:dyDescent="0.3">
      <c r="A34" t="s">
        <v>89</v>
      </c>
      <c r="B34">
        <v>3433</v>
      </c>
      <c r="K34" t="s">
        <v>15</v>
      </c>
      <c r="L34" t="str">
        <f>A85</f>
        <v>G5</v>
      </c>
      <c r="M34">
        <f>B85</f>
        <v>3509</v>
      </c>
      <c r="N34" s="8">
        <f t="shared" si="1"/>
        <v>2.7457205371315799E-2</v>
      </c>
      <c r="O34" s="8">
        <f t="shared" si="2"/>
        <v>1.0982882148526321</v>
      </c>
    </row>
    <row r="35" spans="1:15" x14ac:dyDescent="0.3">
      <c r="A35" t="s">
        <v>90</v>
      </c>
      <c r="B35">
        <v>5146</v>
      </c>
      <c r="K35" t="s">
        <v>14</v>
      </c>
      <c r="L35" t="str">
        <f>A73</f>
        <v>F5</v>
      </c>
      <c r="M35">
        <f>B73</f>
        <v>4501</v>
      </c>
      <c r="N35" s="8">
        <f t="shared" si="1"/>
        <v>0.45304388862671069</v>
      </c>
      <c r="O35" s="8">
        <f t="shared" si="2"/>
        <v>18.121755545068428</v>
      </c>
    </row>
    <row r="36" spans="1:15" x14ac:dyDescent="0.3">
      <c r="A36" t="s">
        <v>11</v>
      </c>
      <c r="B36">
        <v>3870</v>
      </c>
      <c r="K36" t="s">
        <v>13</v>
      </c>
      <c r="L36" t="str">
        <f>A61</f>
        <v>E5</v>
      </c>
      <c r="M36">
        <f>B61</f>
        <v>5940</v>
      </c>
      <c r="N36" s="8">
        <f t="shared" si="1"/>
        <v>1.0704019906473894</v>
      </c>
      <c r="O36" s="8">
        <f t="shared" si="2"/>
        <v>42.816079625895576</v>
      </c>
    </row>
    <row r="37" spans="1:15" x14ac:dyDescent="0.3">
      <c r="A37" t="s">
        <v>19</v>
      </c>
      <c r="B37">
        <v>11897</v>
      </c>
      <c r="K37" t="s">
        <v>12</v>
      </c>
      <c r="L37" t="str">
        <f>A49</f>
        <v>D5</v>
      </c>
      <c r="M37">
        <f>B49</f>
        <v>7375</v>
      </c>
      <c r="N37" s="8">
        <f t="shared" si="1"/>
        <v>1.6860440173323608</v>
      </c>
      <c r="O37" s="8">
        <f t="shared" si="2"/>
        <v>67.441760693294427</v>
      </c>
    </row>
    <row r="38" spans="1:15" x14ac:dyDescent="0.3">
      <c r="A38" t="s">
        <v>27</v>
      </c>
      <c r="B38">
        <v>7950</v>
      </c>
      <c r="K38" t="s">
        <v>11</v>
      </c>
      <c r="L38" t="str">
        <f>A37</f>
        <v>C5</v>
      </c>
      <c r="M38">
        <f>B37</f>
        <v>11897</v>
      </c>
      <c r="N38" s="8">
        <f t="shared" si="1"/>
        <v>3.626067184349393</v>
      </c>
      <c r="O38" s="8">
        <f t="shared" si="2"/>
        <v>145.04268737397572</v>
      </c>
    </row>
    <row r="39" spans="1:15" x14ac:dyDescent="0.3">
      <c r="A39" t="s">
        <v>36</v>
      </c>
      <c r="B39">
        <v>3392</v>
      </c>
      <c r="K39" t="s">
        <v>10</v>
      </c>
      <c r="L39" t="str">
        <f>A25</f>
        <v>B5</v>
      </c>
      <c r="M39">
        <f>B25</f>
        <v>26278</v>
      </c>
      <c r="N39" s="8">
        <f t="shared" si="1"/>
        <v>9.7957870350508376</v>
      </c>
      <c r="O39" s="8">
        <f t="shared" si="2"/>
        <v>391.83148140203349</v>
      </c>
    </row>
    <row r="40" spans="1:15" x14ac:dyDescent="0.3">
      <c r="A40" t="s">
        <v>43</v>
      </c>
      <c r="B40">
        <v>7559</v>
      </c>
      <c r="K40" t="s">
        <v>9</v>
      </c>
      <c r="L40" t="str">
        <f>A13</f>
        <v>A5</v>
      </c>
      <c r="M40">
        <f>B13</f>
        <v>35931</v>
      </c>
      <c r="N40" s="8">
        <f t="shared" si="1"/>
        <v>13.93710583894633</v>
      </c>
      <c r="O40" s="8">
        <f t="shared" si="2"/>
        <v>557.48423355785326</v>
      </c>
    </row>
    <row r="41" spans="1:15" x14ac:dyDescent="0.3">
      <c r="A41" t="s">
        <v>51</v>
      </c>
      <c r="B41">
        <v>3812</v>
      </c>
      <c r="K41" t="s">
        <v>17</v>
      </c>
      <c r="L41" t="str">
        <f>A14</f>
        <v>A6</v>
      </c>
      <c r="M41">
        <f>B14</f>
        <v>25809</v>
      </c>
      <c r="N41" s="8">
        <f t="shared" si="1"/>
        <v>9.5945772019391651</v>
      </c>
      <c r="O41" s="8">
        <f t="shared" si="2"/>
        <v>383.78308807756662</v>
      </c>
    </row>
    <row r="42" spans="1:15" x14ac:dyDescent="0.3">
      <c r="A42" t="s">
        <v>59</v>
      </c>
      <c r="B42">
        <v>3341</v>
      </c>
      <c r="K42" t="s">
        <v>18</v>
      </c>
      <c r="L42" t="str">
        <f>A26</f>
        <v>B6</v>
      </c>
      <c r="M42">
        <f>B26</f>
        <v>16016</v>
      </c>
      <c r="N42" s="8">
        <f t="shared" si="1"/>
        <v>5.3931957612939208</v>
      </c>
      <c r="O42" s="8">
        <f t="shared" si="2"/>
        <v>215.72783045175683</v>
      </c>
    </row>
    <row r="43" spans="1:15" x14ac:dyDescent="0.3">
      <c r="A43" t="s">
        <v>67</v>
      </c>
      <c r="B43">
        <v>21748</v>
      </c>
      <c r="K43" t="s">
        <v>19</v>
      </c>
      <c r="L43" t="str">
        <f>A38</f>
        <v>C6</v>
      </c>
      <c r="M43">
        <f>B38</f>
        <v>7950</v>
      </c>
      <c r="N43" s="8">
        <f t="shared" si="1"/>
        <v>1.9327298468402763</v>
      </c>
      <c r="O43" s="8">
        <f t="shared" si="2"/>
        <v>77.309193873611051</v>
      </c>
    </row>
    <row r="44" spans="1:15" x14ac:dyDescent="0.3">
      <c r="A44" t="s">
        <v>75</v>
      </c>
      <c r="B44">
        <v>3956</v>
      </c>
      <c r="K44" t="s">
        <v>20</v>
      </c>
      <c r="L44" t="str">
        <f>A50</f>
        <v>D6</v>
      </c>
      <c r="M44">
        <f>B50</f>
        <v>6432</v>
      </c>
      <c r="N44" s="8">
        <f t="shared" si="1"/>
        <v>1.2814792569393796</v>
      </c>
      <c r="O44" s="8">
        <f t="shared" si="2"/>
        <v>51.25917027757518</v>
      </c>
    </row>
    <row r="45" spans="1:15" x14ac:dyDescent="0.3">
      <c r="A45" t="s">
        <v>91</v>
      </c>
      <c r="B45">
        <v>9166</v>
      </c>
      <c r="K45" t="s">
        <v>21</v>
      </c>
      <c r="L45" t="str">
        <f>A62</f>
        <v>E6</v>
      </c>
      <c r="M45">
        <f>B62</f>
        <v>4629</v>
      </c>
      <c r="N45" s="8">
        <f t="shared" si="1"/>
        <v>0.50795829936934234</v>
      </c>
      <c r="O45" s="8">
        <f t="shared" si="2"/>
        <v>20.318331974773692</v>
      </c>
    </row>
    <row r="46" spans="1:15" x14ac:dyDescent="0.3">
      <c r="A46" t="s">
        <v>92</v>
      </c>
      <c r="B46">
        <v>3624</v>
      </c>
      <c r="K46" t="s">
        <v>22</v>
      </c>
      <c r="L46" t="str">
        <f>A74</f>
        <v>F6</v>
      </c>
      <c r="M46">
        <f>B74</f>
        <v>4138</v>
      </c>
      <c r="N46" s="8">
        <f t="shared" si="1"/>
        <v>0.29731005191127891</v>
      </c>
      <c r="O46" s="8">
        <f t="shared" si="2"/>
        <v>11.892402076451155</v>
      </c>
    </row>
    <row r="47" spans="1:15" x14ac:dyDescent="0.3">
      <c r="A47" t="s">
        <v>93</v>
      </c>
      <c r="B47">
        <v>6635</v>
      </c>
      <c r="K47" t="s">
        <v>23</v>
      </c>
      <c r="L47" t="str">
        <f>A86</f>
        <v>G6</v>
      </c>
      <c r="M47">
        <f>B86</f>
        <v>3812</v>
      </c>
      <c r="N47" s="8">
        <f t="shared" si="1"/>
        <v>0.15744991205113903</v>
      </c>
      <c r="O47" s="8">
        <f t="shared" si="2"/>
        <v>6.2979964820455612</v>
      </c>
    </row>
    <row r="48" spans="1:15" x14ac:dyDescent="0.3">
      <c r="A48" t="s">
        <v>12</v>
      </c>
      <c r="B48">
        <v>3676</v>
      </c>
      <c r="K48" t="s">
        <v>24</v>
      </c>
      <c r="L48" t="str">
        <f>A98</f>
        <v>H6</v>
      </c>
      <c r="M48">
        <f>B98</f>
        <v>3664</v>
      </c>
      <c r="N48" s="8">
        <f t="shared" si="1"/>
        <v>9.3955124629971257E-2</v>
      </c>
      <c r="O48" s="8">
        <f t="shared" si="2"/>
        <v>3.7582049851988502</v>
      </c>
    </row>
    <row r="49" spans="1:15" x14ac:dyDescent="0.3">
      <c r="A49" t="s">
        <v>20</v>
      </c>
      <c r="B49">
        <v>7375</v>
      </c>
      <c r="K49" t="s">
        <v>33</v>
      </c>
      <c r="L49" t="str">
        <f>A99</f>
        <v>H7</v>
      </c>
      <c r="M49">
        <f>B99</f>
        <v>3698</v>
      </c>
      <c r="N49" s="8">
        <f t="shared" si="1"/>
        <v>0.10854176498348277</v>
      </c>
      <c r="O49" s="8">
        <f t="shared" si="2"/>
        <v>4.3416705993393103</v>
      </c>
    </row>
    <row r="50" spans="1:15" x14ac:dyDescent="0.3">
      <c r="A50" t="s">
        <v>28</v>
      </c>
      <c r="B50">
        <v>6432</v>
      </c>
      <c r="K50" t="s">
        <v>31</v>
      </c>
      <c r="L50" t="str">
        <f>A87</f>
        <v>G7</v>
      </c>
      <c r="M50">
        <f>B87</f>
        <v>3692</v>
      </c>
      <c r="N50" s="8">
        <f t="shared" si="1"/>
        <v>0.10596765197992192</v>
      </c>
      <c r="O50" s="8">
        <f t="shared" si="2"/>
        <v>4.2387060791968771</v>
      </c>
    </row>
    <row r="51" spans="1:15" x14ac:dyDescent="0.3">
      <c r="A51" t="s">
        <v>37</v>
      </c>
      <c r="B51">
        <v>3392</v>
      </c>
      <c r="K51" t="s">
        <v>32</v>
      </c>
      <c r="L51" t="str">
        <f>A75</f>
        <v>F7</v>
      </c>
      <c r="M51">
        <f>B75</f>
        <v>3649</v>
      </c>
      <c r="N51" s="8">
        <f t="shared" si="1"/>
        <v>8.7519842121069114E-2</v>
      </c>
      <c r="O51" s="8">
        <f t="shared" si="2"/>
        <v>3.5007936848427645</v>
      </c>
    </row>
    <row r="52" spans="1:15" x14ac:dyDescent="0.3">
      <c r="A52" t="s">
        <v>44</v>
      </c>
      <c r="B52">
        <v>13036</v>
      </c>
      <c r="K52" t="s">
        <v>29</v>
      </c>
      <c r="L52" t="str">
        <f>A63</f>
        <v>E7</v>
      </c>
      <c r="M52">
        <f>B63</f>
        <v>3428</v>
      </c>
      <c r="N52" s="8">
        <f t="shared" si="1"/>
        <v>-7.2933201767557592E-3</v>
      </c>
      <c r="O52" s="8">
        <f t="shared" si="2"/>
        <v>-0.29173280707023036</v>
      </c>
    </row>
    <row r="53" spans="1:15" x14ac:dyDescent="0.3">
      <c r="A53" t="s">
        <v>52</v>
      </c>
      <c r="B53">
        <v>4165</v>
      </c>
      <c r="K53" t="s">
        <v>28</v>
      </c>
      <c r="L53" t="str">
        <f>A51</f>
        <v>D7</v>
      </c>
      <c r="M53">
        <f>B51</f>
        <v>3392</v>
      </c>
      <c r="N53" s="8">
        <f t="shared" si="1"/>
        <v>-2.2737998198120897E-2</v>
      </c>
      <c r="O53" s="8">
        <f t="shared" si="2"/>
        <v>-0.90951992792483582</v>
      </c>
    </row>
    <row r="54" spans="1:15" x14ac:dyDescent="0.3">
      <c r="A54" t="s">
        <v>60</v>
      </c>
      <c r="B54">
        <v>3418</v>
      </c>
      <c r="K54" t="s">
        <v>27</v>
      </c>
      <c r="L54" s="8" t="str">
        <f>A39</f>
        <v>C7</v>
      </c>
      <c r="M54" s="8">
        <f>B39</f>
        <v>3392</v>
      </c>
      <c r="N54" s="8">
        <f t="shared" si="1"/>
        <v>-2.2737998198120897E-2</v>
      </c>
      <c r="O54" s="8">
        <f t="shared" si="2"/>
        <v>-0.90951992792483582</v>
      </c>
    </row>
    <row r="55" spans="1:15" x14ac:dyDescent="0.3">
      <c r="A55" t="s">
        <v>68</v>
      </c>
      <c r="B55">
        <v>33913</v>
      </c>
      <c r="K55" t="s">
        <v>26</v>
      </c>
      <c r="L55" s="8" t="str">
        <f>A27</f>
        <v>B7</v>
      </c>
      <c r="M55" s="8">
        <f>B27</f>
        <v>3417</v>
      </c>
      <c r="N55" s="8">
        <f t="shared" si="1"/>
        <v>-1.2012527349950662E-2</v>
      </c>
      <c r="O55" s="8">
        <f t="shared" si="2"/>
        <v>-0.48050109399802649</v>
      </c>
    </row>
    <row r="56" spans="1:15" x14ac:dyDescent="0.3">
      <c r="A56" t="s">
        <v>76</v>
      </c>
      <c r="B56">
        <v>3906</v>
      </c>
      <c r="K56" t="s">
        <v>25</v>
      </c>
      <c r="L56" s="8" t="str">
        <f>A15</f>
        <v>A7</v>
      </c>
      <c r="M56" s="8">
        <f>B15</f>
        <v>3434</v>
      </c>
      <c r="N56" s="8">
        <f t="shared" si="1"/>
        <v>-4.7192071731949033E-3</v>
      </c>
      <c r="O56" s="8">
        <f t="shared" si="2"/>
        <v>-0.18876828692779613</v>
      </c>
    </row>
    <row r="57" spans="1:15" x14ac:dyDescent="0.3">
      <c r="A57" t="s">
        <v>94</v>
      </c>
      <c r="B57">
        <v>4609</v>
      </c>
      <c r="K57" t="s">
        <v>34</v>
      </c>
      <c r="L57" s="8" t="str">
        <f>A16</f>
        <v>A8</v>
      </c>
      <c r="M57" s="8">
        <f>B16</f>
        <v>3841</v>
      </c>
      <c r="N57" s="8">
        <f t="shared" si="1"/>
        <v>0.1698914582350165</v>
      </c>
      <c r="O57" s="8">
        <f t="shared" si="2"/>
        <v>6.7956583294006601</v>
      </c>
    </row>
    <row r="58" spans="1:15" x14ac:dyDescent="0.3">
      <c r="A58" t="s">
        <v>95</v>
      </c>
      <c r="B58">
        <v>4175</v>
      </c>
      <c r="K58" t="s">
        <v>35</v>
      </c>
      <c r="L58" s="8" t="str">
        <f>A28</f>
        <v>B8</v>
      </c>
      <c r="M58" s="8">
        <f>B28</f>
        <v>4869</v>
      </c>
      <c r="N58" s="8">
        <f t="shared" si="1"/>
        <v>0.61092281951177652</v>
      </c>
      <c r="O58" s="8">
        <f t="shared" si="2"/>
        <v>24.436912780471062</v>
      </c>
    </row>
    <row r="59" spans="1:15" x14ac:dyDescent="0.3">
      <c r="A59" t="s">
        <v>96</v>
      </c>
      <c r="B59">
        <v>14101</v>
      </c>
      <c r="K59" t="s">
        <v>36</v>
      </c>
      <c r="L59" s="8" t="str">
        <f>A40</f>
        <v>C8</v>
      </c>
      <c r="M59" s="8">
        <f>B40</f>
        <v>7559</v>
      </c>
      <c r="N59" s="8">
        <f t="shared" si="1"/>
        <v>1.7649834827748938</v>
      </c>
      <c r="O59" s="8">
        <f t="shared" si="2"/>
        <v>70.599339310995759</v>
      </c>
    </row>
    <row r="60" spans="1:15" x14ac:dyDescent="0.3">
      <c r="A60" t="s">
        <v>13</v>
      </c>
      <c r="B60">
        <v>3552</v>
      </c>
      <c r="K60" t="s">
        <v>37</v>
      </c>
      <c r="L60" s="8" t="str">
        <f>A52</f>
        <v>D8</v>
      </c>
      <c r="M60" s="8">
        <f>B52</f>
        <v>13036</v>
      </c>
      <c r="N60" s="8">
        <f t="shared" si="1"/>
        <v>4.1147196361920289</v>
      </c>
      <c r="O60" s="8">
        <f t="shared" si="2"/>
        <v>164.58878544768115</v>
      </c>
    </row>
    <row r="61" spans="1:15" x14ac:dyDescent="0.3">
      <c r="A61" t="s">
        <v>21</v>
      </c>
      <c r="B61">
        <v>5940</v>
      </c>
      <c r="K61" t="s">
        <v>38</v>
      </c>
      <c r="L61" s="8" t="str">
        <f>A64</f>
        <v>E8</v>
      </c>
      <c r="M61" s="8">
        <f>B64</f>
        <v>28266</v>
      </c>
      <c r="N61" s="8">
        <f t="shared" si="1"/>
        <v>10.648676476897336</v>
      </c>
      <c r="O61" s="8">
        <f t="shared" si="2"/>
        <v>425.94705907589343</v>
      </c>
    </row>
    <row r="62" spans="1:15" x14ac:dyDescent="0.3">
      <c r="A62" t="s">
        <v>29</v>
      </c>
      <c r="B62">
        <v>4629</v>
      </c>
      <c r="K62" t="s">
        <v>30</v>
      </c>
      <c r="L62" s="8" t="str">
        <f>A76</f>
        <v>F8</v>
      </c>
      <c r="M62" s="8">
        <f>B76</f>
        <v>51994</v>
      </c>
      <c r="N62" s="8">
        <f t="shared" si="1"/>
        <v>20.828435368312668</v>
      </c>
      <c r="O62" s="8">
        <f t="shared" si="2"/>
        <v>833.13741473250673</v>
      </c>
    </row>
    <row r="63" spans="1:15" x14ac:dyDescent="0.3">
      <c r="A63" t="s">
        <v>38</v>
      </c>
      <c r="B63">
        <v>3428</v>
      </c>
      <c r="K63" t="s">
        <v>39</v>
      </c>
      <c r="L63" s="8" t="str">
        <f>A88</f>
        <v>G8</v>
      </c>
      <c r="M63" s="8">
        <f>B88</f>
        <v>43934</v>
      </c>
      <c r="N63" s="8">
        <f t="shared" si="1"/>
        <v>17.370543566862583</v>
      </c>
      <c r="O63" s="8">
        <f t="shared" si="2"/>
        <v>694.8217426745033</v>
      </c>
    </row>
    <row r="64" spans="1:15" x14ac:dyDescent="0.3">
      <c r="A64" t="s">
        <v>45</v>
      </c>
      <c r="B64">
        <v>28266</v>
      </c>
      <c r="K64" t="s">
        <v>40</v>
      </c>
      <c r="L64" s="8" t="str">
        <f>A100</f>
        <v>H8</v>
      </c>
      <c r="M64" s="8">
        <f>B100</f>
        <v>28072</v>
      </c>
      <c r="N64" s="8">
        <f t="shared" si="1"/>
        <v>10.565446823115535</v>
      </c>
      <c r="O64" s="8">
        <f t="shared" si="2"/>
        <v>422.61787292462139</v>
      </c>
    </row>
    <row r="65" spans="1:15" x14ac:dyDescent="0.3">
      <c r="A65" t="s">
        <v>53</v>
      </c>
      <c r="B65">
        <v>4935</v>
      </c>
      <c r="K65" t="s">
        <v>48</v>
      </c>
      <c r="L65" s="8" t="str">
        <f>A101</f>
        <v>H9</v>
      </c>
      <c r="M65" s="8">
        <f>B101</f>
        <v>13071</v>
      </c>
      <c r="N65" s="8">
        <f t="shared" si="1"/>
        <v>4.1297352953794668</v>
      </c>
      <c r="O65" s="8">
        <f t="shared" si="2"/>
        <v>165.18941181517869</v>
      </c>
    </row>
    <row r="66" spans="1:15" x14ac:dyDescent="0.3">
      <c r="A66" t="s">
        <v>61</v>
      </c>
      <c r="B66">
        <v>3356</v>
      </c>
      <c r="K66" t="s">
        <v>47</v>
      </c>
      <c r="L66" s="8" t="str">
        <f>A89</f>
        <v>G9</v>
      </c>
      <c r="M66" s="8">
        <f>B89</f>
        <v>7680</v>
      </c>
      <c r="N66" s="8">
        <f t="shared" si="1"/>
        <v>1.8168947616800377</v>
      </c>
      <c r="O66" s="8">
        <f t="shared" si="2"/>
        <v>72.675790467201509</v>
      </c>
    </row>
    <row r="67" spans="1:15" x14ac:dyDescent="0.3">
      <c r="A67" t="s">
        <v>69</v>
      </c>
      <c r="B67">
        <v>37485</v>
      </c>
      <c r="K67" t="s">
        <v>46</v>
      </c>
      <c r="L67" s="8" t="str">
        <f>A77</f>
        <v>F9</v>
      </c>
      <c r="M67" s="8">
        <f>B77</f>
        <v>5893</v>
      </c>
      <c r="N67" s="8">
        <f t="shared" si="1"/>
        <v>1.0502381054528294</v>
      </c>
      <c r="O67" s="8">
        <f t="shared" si="2"/>
        <v>42.009524218113171</v>
      </c>
    </row>
    <row r="68" spans="1:15" x14ac:dyDescent="0.3">
      <c r="A68" t="s">
        <v>77</v>
      </c>
      <c r="B68">
        <v>3923</v>
      </c>
      <c r="K68" t="s">
        <v>45</v>
      </c>
      <c r="L68" s="8" t="str">
        <f>A65</f>
        <v>E9</v>
      </c>
      <c r="M68" s="8">
        <f>B65</f>
        <v>4935</v>
      </c>
      <c r="N68" s="8">
        <f t="shared" si="1"/>
        <v>0.63923806255094595</v>
      </c>
      <c r="O68" s="8">
        <f t="shared" si="2"/>
        <v>25.569522502037838</v>
      </c>
    </row>
    <row r="69" spans="1:15" x14ac:dyDescent="0.3">
      <c r="A69" t="s">
        <v>97</v>
      </c>
      <c r="B69">
        <v>3705</v>
      </c>
      <c r="K69" t="s">
        <v>44</v>
      </c>
      <c r="L69" s="8" t="str">
        <f>A53</f>
        <v>D9</v>
      </c>
      <c r="M69" s="8">
        <f>B53</f>
        <v>4165</v>
      </c>
      <c r="N69" s="8">
        <f t="shared" si="1"/>
        <v>0.30889356042730276</v>
      </c>
      <c r="O69" s="8">
        <f t="shared" si="2"/>
        <v>12.35574241709211</v>
      </c>
    </row>
    <row r="70" spans="1:15" x14ac:dyDescent="0.3">
      <c r="A70" t="s">
        <v>98</v>
      </c>
      <c r="B70">
        <v>5113</v>
      </c>
      <c r="K70" t="s">
        <v>43</v>
      </c>
      <c r="L70" s="8" t="str">
        <f>A41</f>
        <v>C9</v>
      </c>
      <c r="M70" s="8">
        <f>B41</f>
        <v>3812</v>
      </c>
      <c r="N70" s="8">
        <f t="shared" si="1"/>
        <v>0.15744991205113903</v>
      </c>
      <c r="O70" s="8">
        <f t="shared" si="2"/>
        <v>6.2979964820455612</v>
      </c>
    </row>
    <row r="71" spans="1:15" x14ac:dyDescent="0.3">
      <c r="A71" t="s">
        <v>99</v>
      </c>
      <c r="B71">
        <v>23192</v>
      </c>
      <c r="K71" t="s">
        <v>42</v>
      </c>
      <c r="L71" s="8" t="str">
        <f>A29</f>
        <v>B9</v>
      </c>
      <c r="M71" s="8">
        <f>B29</f>
        <v>3907</v>
      </c>
      <c r="N71" s="8">
        <f t="shared" si="1"/>
        <v>0.19820670127418594</v>
      </c>
      <c r="O71" s="8">
        <f t="shared" si="2"/>
        <v>7.9282680509674375</v>
      </c>
    </row>
    <row r="72" spans="1:15" x14ac:dyDescent="0.3">
      <c r="A72" t="s">
        <v>14</v>
      </c>
      <c r="B72">
        <v>3463</v>
      </c>
      <c r="K72" t="s">
        <v>41</v>
      </c>
      <c r="L72" s="8" t="str">
        <f>A17</f>
        <v>A9</v>
      </c>
      <c r="M72" s="8">
        <f>B17</f>
        <v>3974</v>
      </c>
      <c r="N72" s="8">
        <f t="shared" si="1"/>
        <v>0.22695096314728216</v>
      </c>
      <c r="O72" s="8">
        <f t="shared" si="2"/>
        <v>9.0780385258912872</v>
      </c>
    </row>
    <row r="73" spans="1:15" x14ac:dyDescent="0.3">
      <c r="A73" t="s">
        <v>22</v>
      </c>
      <c r="B73">
        <v>4501</v>
      </c>
      <c r="K73" t="s">
        <v>49</v>
      </c>
      <c r="L73" s="8" t="str">
        <f>A18</f>
        <v>A10</v>
      </c>
      <c r="M73" s="8">
        <f>B18</f>
        <v>3681</v>
      </c>
      <c r="N73" s="8">
        <f t="shared" si="1"/>
        <v>0.10124844480672701</v>
      </c>
      <c r="O73" s="8">
        <f t="shared" si="2"/>
        <v>4.0499377922690805</v>
      </c>
    </row>
    <row r="74" spans="1:15" x14ac:dyDescent="0.3">
      <c r="A74" t="s">
        <v>32</v>
      </c>
      <c r="B74">
        <v>4138</v>
      </c>
      <c r="K74" t="s">
        <v>50</v>
      </c>
      <c r="L74" s="8" t="str">
        <f>A30</f>
        <v>B10</v>
      </c>
      <c r="M74" s="8">
        <f>B30</f>
        <v>3546</v>
      </c>
      <c r="N74" s="8">
        <f t="shared" ref="N74:N96" si="4">(M74-I$15)/2330.9</f>
        <v>4.3330902226607744E-2</v>
      </c>
      <c r="O74" s="8">
        <f t="shared" ref="O74:O96" si="5">N74*40</f>
        <v>1.7332360890643097</v>
      </c>
    </row>
    <row r="75" spans="1:15" x14ac:dyDescent="0.3">
      <c r="A75" t="s">
        <v>30</v>
      </c>
      <c r="B75">
        <v>3649</v>
      </c>
      <c r="K75" t="s">
        <v>51</v>
      </c>
      <c r="L75" s="8" t="str">
        <f>A42</f>
        <v>C10</v>
      </c>
      <c r="M75" s="8">
        <f>B42</f>
        <v>3341</v>
      </c>
      <c r="N75" s="8">
        <f t="shared" si="4"/>
        <v>-4.4617958728388175E-2</v>
      </c>
      <c r="O75" s="8">
        <f t="shared" si="5"/>
        <v>-1.784718349135527</v>
      </c>
    </row>
    <row r="76" spans="1:15" x14ac:dyDescent="0.3">
      <c r="A76" t="s">
        <v>46</v>
      </c>
      <c r="B76">
        <v>51994</v>
      </c>
      <c r="K76" t="s">
        <v>52</v>
      </c>
      <c r="L76" t="str">
        <f>A54</f>
        <v>D10</v>
      </c>
      <c r="M76">
        <f>B54</f>
        <v>3418</v>
      </c>
      <c r="N76" s="8">
        <f t="shared" si="4"/>
        <v>-1.1583508516023853E-2</v>
      </c>
      <c r="O76" s="8">
        <f t="shared" si="5"/>
        <v>-0.46334034064095414</v>
      </c>
    </row>
    <row r="77" spans="1:15" x14ac:dyDescent="0.3">
      <c r="A77" t="s">
        <v>54</v>
      </c>
      <c r="B77">
        <v>5893</v>
      </c>
      <c r="K77" t="s">
        <v>53</v>
      </c>
      <c r="L77" t="str">
        <f>A66</f>
        <v>E10</v>
      </c>
      <c r="M77">
        <f>B66</f>
        <v>3356</v>
      </c>
      <c r="N77" s="8">
        <f t="shared" si="4"/>
        <v>-3.8182676219486032E-2</v>
      </c>
      <c r="O77" s="8">
        <f t="shared" si="5"/>
        <v>-1.5273070487794413</v>
      </c>
    </row>
    <row r="78" spans="1:15" x14ac:dyDescent="0.3">
      <c r="A78" t="s">
        <v>62</v>
      </c>
      <c r="B78">
        <v>3486</v>
      </c>
      <c r="K78" t="s">
        <v>54</v>
      </c>
      <c r="L78" t="str">
        <f>A78</f>
        <v>F10</v>
      </c>
      <c r="M78">
        <f>B78</f>
        <v>3486</v>
      </c>
      <c r="N78" s="8">
        <f t="shared" si="4"/>
        <v>1.7589772190999185E-2</v>
      </c>
      <c r="O78" s="8">
        <f t="shared" si="5"/>
        <v>0.70359088763996747</v>
      </c>
    </row>
    <row r="79" spans="1:15" x14ac:dyDescent="0.3">
      <c r="A79" t="s">
        <v>70</v>
      </c>
      <c r="B79">
        <v>21986</v>
      </c>
      <c r="K79" t="s">
        <v>55</v>
      </c>
      <c r="L79" t="str">
        <f>A90</f>
        <v>G10</v>
      </c>
      <c r="M79">
        <f>B90</f>
        <v>3807</v>
      </c>
      <c r="N79" s="8">
        <f t="shared" si="4"/>
        <v>0.15530481788150499</v>
      </c>
      <c r="O79" s="8">
        <f t="shared" si="5"/>
        <v>6.2121927152601994</v>
      </c>
    </row>
    <row r="80" spans="1:15" x14ac:dyDescent="0.3">
      <c r="A80" t="s">
        <v>78</v>
      </c>
      <c r="B80">
        <v>3844</v>
      </c>
      <c r="K80" t="s">
        <v>56</v>
      </c>
      <c r="L80" t="str">
        <f>A102</f>
        <v>H10</v>
      </c>
      <c r="M80">
        <f>B102</f>
        <v>4495</v>
      </c>
      <c r="N80" s="8">
        <f t="shared" si="4"/>
        <v>0.45046977562314983</v>
      </c>
      <c r="O80" s="8">
        <f t="shared" si="5"/>
        <v>18.018791024925992</v>
      </c>
    </row>
    <row r="81" spans="1:15" x14ac:dyDescent="0.3">
      <c r="A81" t="s">
        <v>100</v>
      </c>
      <c r="B81">
        <v>3445</v>
      </c>
      <c r="K81" t="s">
        <v>64</v>
      </c>
      <c r="L81" t="str">
        <f>A103</f>
        <v>H11</v>
      </c>
      <c r="M81">
        <f>B103</f>
        <v>5707</v>
      </c>
      <c r="N81" s="8">
        <f t="shared" si="4"/>
        <v>0.97044060234244278</v>
      </c>
      <c r="O81" s="8">
        <f t="shared" si="5"/>
        <v>38.817624093697709</v>
      </c>
    </row>
    <row r="82" spans="1:15" x14ac:dyDescent="0.3">
      <c r="A82" t="s">
        <v>101</v>
      </c>
      <c r="B82">
        <v>8063</v>
      </c>
      <c r="K82" t="s">
        <v>63</v>
      </c>
      <c r="L82" t="str">
        <f>A91</f>
        <v>G11</v>
      </c>
      <c r="M82">
        <f>B91</f>
        <v>8195</v>
      </c>
      <c r="N82" s="8">
        <f t="shared" si="4"/>
        <v>2.0378394611523447</v>
      </c>
      <c r="O82" s="8">
        <f t="shared" si="5"/>
        <v>81.513578446093788</v>
      </c>
    </row>
    <row r="83" spans="1:15" x14ac:dyDescent="0.3">
      <c r="A83" t="s">
        <v>102</v>
      </c>
      <c r="B83">
        <v>32039</v>
      </c>
      <c r="K83" t="s">
        <v>62</v>
      </c>
      <c r="L83" t="str">
        <f>A79</f>
        <v>F11</v>
      </c>
      <c r="M83">
        <f>B79</f>
        <v>21986</v>
      </c>
      <c r="N83" s="8">
        <f t="shared" si="4"/>
        <v>7.9544381998369724</v>
      </c>
      <c r="O83" s="8">
        <f t="shared" si="5"/>
        <v>318.17752799347892</v>
      </c>
    </row>
    <row r="84" spans="1:15" x14ac:dyDescent="0.3">
      <c r="A84" t="s">
        <v>15</v>
      </c>
      <c r="B84">
        <v>3354</v>
      </c>
      <c r="K84" t="s">
        <v>61</v>
      </c>
      <c r="L84" t="str">
        <f>A67</f>
        <v>E11</v>
      </c>
      <c r="M84">
        <f>B67</f>
        <v>37485</v>
      </c>
      <c r="N84" s="8">
        <f t="shared" si="4"/>
        <v>14.603801106868591</v>
      </c>
      <c r="O84" s="8">
        <f t="shared" si="5"/>
        <v>584.15204427474362</v>
      </c>
    </row>
    <row r="85" spans="1:15" x14ac:dyDescent="0.3">
      <c r="A85" t="s">
        <v>23</v>
      </c>
      <c r="B85">
        <v>3509</v>
      </c>
      <c r="K85" t="s">
        <v>60</v>
      </c>
      <c r="L85" t="str">
        <f>A55</f>
        <v>D11</v>
      </c>
      <c r="M85">
        <f>B55</f>
        <v>33913</v>
      </c>
      <c r="N85" s="8">
        <f t="shared" si="4"/>
        <v>13.071345832082027</v>
      </c>
      <c r="O85" s="8">
        <f t="shared" si="5"/>
        <v>522.85383328328112</v>
      </c>
    </row>
    <row r="86" spans="1:15" x14ac:dyDescent="0.3">
      <c r="A86" t="s">
        <v>31</v>
      </c>
      <c r="B86">
        <v>3812</v>
      </c>
      <c r="K86" t="s">
        <v>59</v>
      </c>
      <c r="L86" t="str">
        <f>A43</f>
        <v>C11</v>
      </c>
      <c r="M86">
        <f>B43</f>
        <v>21748</v>
      </c>
      <c r="N86" s="8">
        <f t="shared" si="4"/>
        <v>7.8523317173623921</v>
      </c>
      <c r="O86" s="8">
        <f t="shared" si="5"/>
        <v>314.09326869449569</v>
      </c>
    </row>
    <row r="87" spans="1:15" x14ac:dyDescent="0.3">
      <c r="A87" t="s">
        <v>39</v>
      </c>
      <c r="B87">
        <v>3692</v>
      </c>
      <c r="K87" t="s">
        <v>58</v>
      </c>
      <c r="L87" t="str">
        <f>A31</f>
        <v>B11</v>
      </c>
      <c r="M87">
        <f>B31</f>
        <v>10498</v>
      </c>
      <c r="N87" s="8">
        <f t="shared" si="4"/>
        <v>3.0258698356857865</v>
      </c>
      <c r="O87" s="8">
        <f t="shared" si="5"/>
        <v>121.03479342743145</v>
      </c>
    </row>
    <row r="88" spans="1:15" x14ac:dyDescent="0.3">
      <c r="A88" t="s">
        <v>47</v>
      </c>
      <c r="B88">
        <v>43934</v>
      </c>
      <c r="K88" t="s">
        <v>57</v>
      </c>
      <c r="L88" t="str">
        <f>A19</f>
        <v>A11</v>
      </c>
      <c r="M88">
        <f>B19</f>
        <v>6318</v>
      </c>
      <c r="N88" s="8">
        <f t="shared" si="4"/>
        <v>1.2325711098717234</v>
      </c>
      <c r="O88" s="8">
        <f t="shared" si="5"/>
        <v>49.302844394868934</v>
      </c>
    </row>
    <row r="89" spans="1:15" x14ac:dyDescent="0.3">
      <c r="A89" t="s">
        <v>55</v>
      </c>
      <c r="B89">
        <v>7680</v>
      </c>
      <c r="K89" t="s">
        <v>65</v>
      </c>
      <c r="L89" t="str">
        <f>A20</f>
        <v>A12</v>
      </c>
      <c r="M89">
        <f>B20</f>
        <v>4856</v>
      </c>
      <c r="N89" s="8">
        <f t="shared" si="4"/>
        <v>0.60534557467072803</v>
      </c>
      <c r="O89" s="8">
        <f t="shared" si="5"/>
        <v>24.213822986829122</v>
      </c>
    </row>
    <row r="90" spans="1:15" x14ac:dyDescent="0.3">
      <c r="A90" t="s">
        <v>63</v>
      </c>
      <c r="B90">
        <v>3807</v>
      </c>
      <c r="K90" t="s">
        <v>66</v>
      </c>
      <c r="L90" t="str">
        <f>A32</f>
        <v>B12</v>
      </c>
      <c r="M90">
        <f>B32</f>
        <v>4310</v>
      </c>
      <c r="N90" s="8">
        <f t="shared" si="4"/>
        <v>0.37110129134669012</v>
      </c>
      <c r="O90" s="8">
        <f t="shared" si="5"/>
        <v>14.844051653867606</v>
      </c>
    </row>
    <row r="91" spans="1:15" x14ac:dyDescent="0.3">
      <c r="A91" t="s">
        <v>71</v>
      </c>
      <c r="B91">
        <v>8195</v>
      </c>
      <c r="K91" t="s">
        <v>67</v>
      </c>
      <c r="L91" t="str">
        <f>A44</f>
        <v>C12</v>
      </c>
      <c r="M91">
        <f>B44</f>
        <v>3956</v>
      </c>
      <c r="N91" s="8">
        <f t="shared" si="4"/>
        <v>0.21922862413659958</v>
      </c>
      <c r="O91" s="8">
        <f t="shared" si="5"/>
        <v>8.7691449654639833</v>
      </c>
    </row>
    <row r="92" spans="1:15" x14ac:dyDescent="0.3">
      <c r="A92" t="s">
        <v>79</v>
      </c>
      <c r="B92">
        <v>3616</v>
      </c>
      <c r="K92" t="s">
        <v>68</v>
      </c>
      <c r="L92" t="str">
        <f>A56</f>
        <v>D12</v>
      </c>
      <c r="M92">
        <f>B56</f>
        <v>3906</v>
      </c>
      <c r="N92" s="8">
        <f t="shared" si="4"/>
        <v>0.19777768244025912</v>
      </c>
      <c r="O92" s="8">
        <f t="shared" si="5"/>
        <v>7.9111072976103642</v>
      </c>
    </row>
    <row r="93" spans="1:15" x14ac:dyDescent="0.3">
      <c r="A93" t="s">
        <v>103</v>
      </c>
      <c r="B93">
        <v>3391</v>
      </c>
      <c r="K93" t="s">
        <v>69</v>
      </c>
      <c r="L93" t="str">
        <f>A68</f>
        <v>E12</v>
      </c>
      <c r="M93">
        <f>B68</f>
        <v>3923</v>
      </c>
      <c r="N93" s="8">
        <f t="shared" si="4"/>
        <v>0.20507100261701489</v>
      </c>
      <c r="O93" s="8">
        <f t="shared" si="5"/>
        <v>8.202840104680595</v>
      </c>
    </row>
    <row r="94" spans="1:15" x14ac:dyDescent="0.3">
      <c r="A94" t="s">
        <v>104</v>
      </c>
      <c r="B94">
        <v>13336</v>
      </c>
      <c r="K94" t="s">
        <v>70</v>
      </c>
      <c r="L94" t="str">
        <f>A80</f>
        <v>F12</v>
      </c>
      <c r="M94">
        <f>B80</f>
        <v>3844</v>
      </c>
      <c r="N94" s="8">
        <f t="shared" si="4"/>
        <v>0.17117851473679693</v>
      </c>
      <c r="O94" s="8">
        <f t="shared" si="5"/>
        <v>6.8471405894718771</v>
      </c>
    </row>
    <row r="95" spans="1:15" x14ac:dyDescent="0.3">
      <c r="A95" t="s">
        <v>105</v>
      </c>
      <c r="B95">
        <v>25524</v>
      </c>
      <c r="K95" t="s">
        <v>71</v>
      </c>
      <c r="L95" t="str">
        <f>A92</f>
        <v>G12</v>
      </c>
      <c r="M95">
        <f>B92</f>
        <v>3616</v>
      </c>
      <c r="N95" s="8">
        <f t="shared" si="4"/>
        <v>7.3362220601484396E-2</v>
      </c>
      <c r="O95" s="8">
        <f t="shared" si="5"/>
        <v>2.9344888240593758</v>
      </c>
    </row>
    <row r="96" spans="1:15" x14ac:dyDescent="0.3">
      <c r="A96" t="s">
        <v>16</v>
      </c>
      <c r="B96">
        <v>3374</v>
      </c>
      <c r="K96" t="s">
        <v>72</v>
      </c>
      <c r="L96" t="str">
        <f>A104</f>
        <v>H12</v>
      </c>
      <c r="M96">
        <f>B104</f>
        <v>3514</v>
      </c>
      <c r="N96" s="8">
        <f t="shared" si="4"/>
        <v>2.9602299540949846E-2</v>
      </c>
      <c r="O96" s="8">
        <f t="shared" si="5"/>
        <v>1.1840919816379938</v>
      </c>
    </row>
    <row r="97" spans="1:2" x14ac:dyDescent="0.3">
      <c r="A97" t="s">
        <v>24</v>
      </c>
      <c r="B97">
        <v>3354</v>
      </c>
    </row>
    <row r="98" spans="1:2" x14ac:dyDescent="0.3">
      <c r="A98" t="s">
        <v>33</v>
      </c>
      <c r="B98">
        <v>3664</v>
      </c>
    </row>
    <row r="99" spans="1:2" x14ac:dyDescent="0.3">
      <c r="A99" t="s">
        <v>40</v>
      </c>
      <c r="B99">
        <v>3698</v>
      </c>
    </row>
    <row r="100" spans="1:2" x14ac:dyDescent="0.3">
      <c r="A100" t="s">
        <v>48</v>
      </c>
      <c r="B100">
        <v>28072</v>
      </c>
    </row>
    <row r="101" spans="1:2" x14ac:dyDescent="0.3">
      <c r="A101" t="s">
        <v>56</v>
      </c>
      <c r="B101">
        <v>13071</v>
      </c>
    </row>
    <row r="102" spans="1:2" x14ac:dyDescent="0.3">
      <c r="A102" t="s">
        <v>64</v>
      </c>
      <c r="B102">
        <v>4495</v>
      </c>
    </row>
    <row r="103" spans="1:2" x14ac:dyDescent="0.3">
      <c r="A103" t="s">
        <v>72</v>
      </c>
      <c r="B103">
        <v>5707</v>
      </c>
    </row>
    <row r="104" spans="1:2" x14ac:dyDescent="0.3">
      <c r="A104" t="s">
        <v>80</v>
      </c>
      <c r="B104">
        <v>3514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65006</v>
      </c>
      <c r="D2">
        <v>3337</v>
      </c>
      <c r="E2">
        <v>4055</v>
      </c>
      <c r="F2">
        <v>3840</v>
      </c>
      <c r="G2">
        <v>36332</v>
      </c>
      <c r="H2">
        <v>25898</v>
      </c>
      <c r="I2">
        <v>3419</v>
      </c>
      <c r="J2">
        <v>3827</v>
      </c>
      <c r="K2">
        <v>3966</v>
      </c>
      <c r="L2">
        <v>3662</v>
      </c>
      <c r="M2">
        <v>6285</v>
      </c>
      <c r="N2">
        <v>4879</v>
      </c>
      <c r="O2">
        <v>37044</v>
      </c>
      <c r="P2">
        <v>3358</v>
      </c>
      <c r="Q2">
        <v>4556</v>
      </c>
      <c r="R2">
        <v>3621</v>
      </c>
      <c r="S2">
        <v>26043</v>
      </c>
      <c r="T2">
        <v>15877</v>
      </c>
      <c r="U2">
        <v>3367</v>
      </c>
      <c r="V2">
        <v>4791</v>
      </c>
      <c r="W2">
        <v>3858</v>
      </c>
      <c r="X2">
        <v>3496</v>
      </c>
      <c r="Y2">
        <v>10396</v>
      </c>
      <c r="Z2">
        <v>4284</v>
      </c>
      <c r="AA2">
        <v>22072</v>
      </c>
      <c r="AB2">
        <v>3379</v>
      </c>
      <c r="AC2">
        <v>5208</v>
      </c>
      <c r="AD2">
        <v>3567</v>
      </c>
      <c r="AE2">
        <v>11511</v>
      </c>
      <c r="AF2">
        <v>7918</v>
      </c>
      <c r="AG2">
        <v>3341</v>
      </c>
      <c r="AH2">
        <v>7572</v>
      </c>
      <c r="AI2">
        <v>3823</v>
      </c>
      <c r="AJ2">
        <v>3290</v>
      </c>
      <c r="AK2">
        <v>21572</v>
      </c>
      <c r="AL2">
        <v>3908</v>
      </c>
      <c r="AM2">
        <v>9073</v>
      </c>
      <c r="AN2">
        <v>3575</v>
      </c>
      <c r="AO2">
        <v>6522</v>
      </c>
      <c r="AP2">
        <v>3548</v>
      </c>
      <c r="AQ2">
        <v>7397</v>
      </c>
      <c r="AR2">
        <v>5647</v>
      </c>
      <c r="AS2">
        <v>3355</v>
      </c>
      <c r="AT2">
        <v>12967</v>
      </c>
      <c r="AU2">
        <v>4094</v>
      </c>
      <c r="AV2">
        <v>3359</v>
      </c>
      <c r="AW2">
        <v>33525</v>
      </c>
      <c r="AX2">
        <v>3856</v>
      </c>
      <c r="AY2">
        <v>4545</v>
      </c>
      <c r="AZ2">
        <v>4097</v>
      </c>
      <c r="BA2">
        <v>13939</v>
      </c>
      <c r="BB2">
        <v>3503</v>
      </c>
      <c r="BC2">
        <v>6204</v>
      </c>
      <c r="BD2">
        <v>4587</v>
      </c>
      <c r="BE2">
        <v>3389</v>
      </c>
      <c r="BF2">
        <v>28277</v>
      </c>
      <c r="BG2">
        <v>4808</v>
      </c>
      <c r="BH2">
        <v>3308</v>
      </c>
      <c r="BI2">
        <v>36914</v>
      </c>
      <c r="BJ2">
        <v>3877</v>
      </c>
      <c r="BK2">
        <v>3654</v>
      </c>
      <c r="BL2">
        <v>5016</v>
      </c>
      <c r="BM2">
        <v>22635</v>
      </c>
      <c r="BN2">
        <v>3401</v>
      </c>
      <c r="BO2">
        <v>4436</v>
      </c>
      <c r="BP2">
        <v>4067</v>
      </c>
      <c r="BQ2">
        <v>3606</v>
      </c>
      <c r="BR2">
        <v>51345</v>
      </c>
      <c r="BS2">
        <v>5817</v>
      </c>
      <c r="BT2">
        <v>3421</v>
      </c>
      <c r="BU2">
        <v>21816</v>
      </c>
      <c r="BV2">
        <v>3790</v>
      </c>
      <c r="BW2">
        <v>3395</v>
      </c>
      <c r="BX2">
        <v>7933</v>
      </c>
      <c r="BY2">
        <v>30320</v>
      </c>
      <c r="BZ2">
        <v>3299</v>
      </c>
      <c r="CA2">
        <v>3434</v>
      </c>
      <c r="CB2">
        <v>3746</v>
      </c>
      <c r="CC2">
        <v>3623</v>
      </c>
      <c r="CD2">
        <v>42010</v>
      </c>
      <c r="CE2">
        <v>7562</v>
      </c>
      <c r="CF2">
        <v>3715</v>
      </c>
      <c r="CG2">
        <v>7893</v>
      </c>
      <c r="CH2">
        <v>3540</v>
      </c>
      <c r="CI2">
        <v>3333</v>
      </c>
      <c r="CJ2">
        <v>12303</v>
      </c>
      <c r="CK2">
        <v>24131</v>
      </c>
      <c r="CL2">
        <v>3308</v>
      </c>
      <c r="CM2">
        <v>3294</v>
      </c>
      <c r="CN2">
        <v>3593</v>
      </c>
      <c r="CO2">
        <v>3616</v>
      </c>
      <c r="CP2">
        <v>27236</v>
      </c>
      <c r="CQ2">
        <v>12606</v>
      </c>
      <c r="CR2">
        <v>4360</v>
      </c>
      <c r="CS2">
        <v>5505</v>
      </c>
      <c r="CT2">
        <v>3444</v>
      </c>
    </row>
    <row r="7" spans="1:98" ht="17.600000000000001" x14ac:dyDescent="0.4">
      <c r="N7" s="4" t="s">
        <v>110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3">
      <c r="A9" t="s">
        <v>82</v>
      </c>
      <c r="B9">
        <v>65006</v>
      </c>
      <c r="G9">
        <f>'Plate 1'!G9</f>
        <v>30</v>
      </c>
      <c r="H9" t="str">
        <f t="shared" ref="H9:I9" si="0">A9</f>
        <v>A1</v>
      </c>
      <c r="I9">
        <f t="shared" si="0"/>
        <v>65006</v>
      </c>
      <c r="K9" t="s">
        <v>82</v>
      </c>
      <c r="L9" t="str">
        <f>A10</f>
        <v>A2</v>
      </c>
      <c r="M9">
        <f>B10</f>
        <v>3337</v>
      </c>
      <c r="N9" s="8">
        <f>(M9-I$15)/2113.4</f>
        <v>-2.7443929213589475E-2</v>
      </c>
      <c r="O9">
        <f>N9*40</f>
        <v>-1.097757168543579</v>
      </c>
    </row>
    <row r="10" spans="1:98" x14ac:dyDescent="0.3">
      <c r="A10" t="s">
        <v>83</v>
      </c>
      <c r="B10">
        <v>3337</v>
      </c>
      <c r="G10">
        <f>'Plate 1'!G10</f>
        <v>15</v>
      </c>
      <c r="H10" t="str">
        <f>A21</f>
        <v>B1</v>
      </c>
      <c r="I10">
        <f>B21</f>
        <v>37044</v>
      </c>
      <c r="K10" t="s">
        <v>85</v>
      </c>
      <c r="L10" t="str">
        <f>A22</f>
        <v>B2</v>
      </c>
      <c r="M10">
        <f>B22</f>
        <v>3358</v>
      </c>
      <c r="N10" s="8">
        <f t="shared" ref="N10:N73" si="1">(M10-I$15)/2113.4</f>
        <v>-1.7507334153496736E-2</v>
      </c>
      <c r="O10">
        <f t="shared" ref="O10:O73" si="2">N10*40</f>
        <v>-0.70029336613986937</v>
      </c>
    </row>
    <row r="11" spans="1:98" x14ac:dyDescent="0.3">
      <c r="A11" t="s">
        <v>84</v>
      </c>
      <c r="B11">
        <v>4055</v>
      </c>
      <c r="G11">
        <f>'Plate 1'!G11</f>
        <v>7.5</v>
      </c>
      <c r="H11" t="str">
        <f>A33</f>
        <v>C1</v>
      </c>
      <c r="I11">
        <f>B33</f>
        <v>22072</v>
      </c>
      <c r="K11" t="s">
        <v>88</v>
      </c>
      <c r="L11" t="str">
        <f>A34</f>
        <v>C2</v>
      </c>
      <c r="M11">
        <f>B34</f>
        <v>3379</v>
      </c>
      <c r="N11" s="8">
        <f t="shared" si="1"/>
        <v>-7.5707390934039928E-3</v>
      </c>
      <c r="O11">
        <f t="shared" si="2"/>
        <v>-0.30282956373615971</v>
      </c>
    </row>
    <row r="12" spans="1:98" x14ac:dyDescent="0.3">
      <c r="A12" t="s">
        <v>9</v>
      </c>
      <c r="B12">
        <v>3840</v>
      </c>
      <c r="G12">
        <f>'Plate 1'!G12</f>
        <v>1.875</v>
      </c>
      <c r="H12" t="str">
        <f>A45</f>
        <v>D1</v>
      </c>
      <c r="I12">
        <f>B45</f>
        <v>9073</v>
      </c>
      <c r="K12" t="s">
        <v>91</v>
      </c>
      <c r="L12" t="str">
        <f>A46</f>
        <v>D2</v>
      </c>
      <c r="M12">
        <f>B46</f>
        <v>3575</v>
      </c>
      <c r="N12" s="8">
        <f t="shared" si="1"/>
        <v>8.5170814800794928E-2</v>
      </c>
      <c r="O12">
        <f t="shared" si="2"/>
        <v>3.406832592031797</v>
      </c>
    </row>
    <row r="13" spans="1:98" x14ac:dyDescent="0.3">
      <c r="A13" t="s">
        <v>17</v>
      </c>
      <c r="B13">
        <v>36332</v>
      </c>
      <c r="G13">
        <f>'Plate 1'!G13</f>
        <v>0.46875</v>
      </c>
      <c r="H13" t="str">
        <f>A57</f>
        <v>E1</v>
      </c>
      <c r="I13">
        <f>B57</f>
        <v>4545</v>
      </c>
      <c r="K13" t="s">
        <v>94</v>
      </c>
      <c r="L13" t="str">
        <f>A58</f>
        <v>E2</v>
      </c>
      <c r="M13">
        <f>B58</f>
        <v>4097</v>
      </c>
      <c r="N13" s="8">
        <f t="shared" si="1"/>
        <v>0.3321661777231002</v>
      </c>
      <c r="O13">
        <f t="shared" si="2"/>
        <v>13.286647108924008</v>
      </c>
    </row>
    <row r="14" spans="1:98" x14ac:dyDescent="0.3">
      <c r="A14" t="s">
        <v>25</v>
      </c>
      <c r="B14">
        <v>25898</v>
      </c>
      <c r="G14">
        <f>'Plate 1'!G14</f>
        <v>0.1171875</v>
      </c>
      <c r="H14" t="str">
        <f>A69</f>
        <v>F1</v>
      </c>
      <c r="I14">
        <f>B69</f>
        <v>3654</v>
      </c>
      <c r="K14" t="s">
        <v>97</v>
      </c>
      <c r="L14" t="str">
        <f>A70</f>
        <v>F2</v>
      </c>
      <c r="M14">
        <f>B70</f>
        <v>5016</v>
      </c>
      <c r="N14" s="8">
        <f t="shared" si="1"/>
        <v>0.76701050440049201</v>
      </c>
      <c r="O14">
        <f t="shared" si="2"/>
        <v>30.68042017601968</v>
      </c>
    </row>
    <row r="15" spans="1:98" x14ac:dyDescent="0.3">
      <c r="A15" t="s">
        <v>34</v>
      </c>
      <c r="B15">
        <v>3419</v>
      </c>
      <c r="G15">
        <f>'Plate 1'!G15</f>
        <v>0</v>
      </c>
      <c r="H15" t="str">
        <f>A81</f>
        <v>G1</v>
      </c>
      <c r="I15">
        <f>B81</f>
        <v>3395</v>
      </c>
      <c r="K15" t="s">
        <v>100</v>
      </c>
      <c r="L15" t="str">
        <f>A82</f>
        <v>G2</v>
      </c>
      <c r="M15">
        <f>B82</f>
        <v>7933</v>
      </c>
      <c r="N15" s="8">
        <f t="shared" si="1"/>
        <v>2.1472508753667077</v>
      </c>
      <c r="O15">
        <f t="shared" si="2"/>
        <v>85.890035014668314</v>
      </c>
    </row>
    <row r="16" spans="1:98" x14ac:dyDescent="0.3">
      <c r="A16" t="s">
        <v>41</v>
      </c>
      <c r="B16">
        <v>3827</v>
      </c>
      <c r="H16" t="s">
        <v>119</v>
      </c>
      <c r="I16">
        <f>SLOPE(I10:I15, G10:G15)</f>
        <v>2256.9332474194243</v>
      </c>
      <c r="K16" t="s">
        <v>103</v>
      </c>
      <c r="L16" t="str">
        <f>A94</f>
        <v>H2</v>
      </c>
      <c r="M16">
        <f>B94</f>
        <v>12303</v>
      </c>
      <c r="N16" s="8">
        <f t="shared" si="1"/>
        <v>4.2150089902526728</v>
      </c>
      <c r="O16">
        <f t="shared" si="2"/>
        <v>168.60035961010692</v>
      </c>
    </row>
    <row r="17" spans="1:15" x14ac:dyDescent="0.3">
      <c r="A17" t="s">
        <v>49</v>
      </c>
      <c r="B17">
        <v>3966</v>
      </c>
      <c r="K17" t="s">
        <v>104</v>
      </c>
      <c r="L17" t="str">
        <f>A95</f>
        <v>H3</v>
      </c>
      <c r="M17">
        <f>B95</f>
        <v>24131</v>
      </c>
      <c r="N17" s="8">
        <f t="shared" si="1"/>
        <v>9.8116778650515748</v>
      </c>
      <c r="O17">
        <f t="shared" si="2"/>
        <v>392.46711460206302</v>
      </c>
    </row>
    <row r="18" spans="1:15" x14ac:dyDescent="0.3">
      <c r="A18" t="s">
        <v>57</v>
      </c>
      <c r="B18">
        <v>3662</v>
      </c>
      <c r="K18" t="s">
        <v>101</v>
      </c>
      <c r="L18" t="str">
        <f>A83</f>
        <v>G3</v>
      </c>
      <c r="M18">
        <f>B83</f>
        <v>30320</v>
      </c>
      <c r="N18" s="8">
        <f t="shared" si="1"/>
        <v>12.740134380618908</v>
      </c>
      <c r="O18">
        <f t="shared" si="2"/>
        <v>509.60537522475636</v>
      </c>
    </row>
    <row r="19" spans="1:15" x14ac:dyDescent="0.3">
      <c r="A19" t="s">
        <v>65</v>
      </c>
      <c r="B19">
        <v>6285</v>
      </c>
      <c r="K19" t="s">
        <v>98</v>
      </c>
      <c r="L19" t="str">
        <f>A71</f>
        <v>F3</v>
      </c>
      <c r="M19">
        <f>B71</f>
        <v>22635</v>
      </c>
      <c r="N19" s="8">
        <f t="shared" si="1"/>
        <v>9.1038137598183013</v>
      </c>
      <c r="O19">
        <f t="shared" si="2"/>
        <v>364.15255039273205</v>
      </c>
    </row>
    <row r="20" spans="1:15" x14ac:dyDescent="0.3">
      <c r="A20" t="s">
        <v>73</v>
      </c>
      <c r="B20">
        <v>4879</v>
      </c>
      <c r="K20" t="s">
        <v>95</v>
      </c>
      <c r="L20" t="str">
        <f>A59</f>
        <v>E3</v>
      </c>
      <c r="M20">
        <f>B59</f>
        <v>13939</v>
      </c>
      <c r="N20" s="8">
        <f t="shared" si="1"/>
        <v>4.9891170625532313</v>
      </c>
      <c r="O20">
        <f t="shared" si="2"/>
        <v>199.56468250212924</v>
      </c>
    </row>
    <row r="21" spans="1:15" x14ac:dyDescent="0.3">
      <c r="A21" t="s">
        <v>85</v>
      </c>
      <c r="B21">
        <v>37044</v>
      </c>
      <c r="K21" t="s">
        <v>92</v>
      </c>
      <c r="L21" t="str">
        <f>A47</f>
        <v>D3</v>
      </c>
      <c r="M21">
        <f>B47</f>
        <v>6522</v>
      </c>
      <c r="N21" s="8">
        <f t="shared" si="1"/>
        <v>1.4796063215671429</v>
      </c>
      <c r="O21">
        <f t="shared" si="2"/>
        <v>59.184252862685717</v>
      </c>
    </row>
    <row r="22" spans="1:15" x14ac:dyDescent="0.3">
      <c r="A22" t="s">
        <v>86</v>
      </c>
      <c r="B22">
        <v>3358</v>
      </c>
      <c r="K22" t="s">
        <v>89</v>
      </c>
      <c r="L22" t="str">
        <f>A35</f>
        <v>C3</v>
      </c>
      <c r="M22">
        <f>B35</f>
        <v>5208</v>
      </c>
      <c r="N22" s="8">
        <f t="shared" si="1"/>
        <v>0.85785937352134001</v>
      </c>
      <c r="O22">
        <f t="shared" si="2"/>
        <v>34.314374940853597</v>
      </c>
    </row>
    <row r="23" spans="1:15" x14ac:dyDescent="0.3">
      <c r="A23" t="s">
        <v>87</v>
      </c>
      <c r="B23">
        <v>4556</v>
      </c>
      <c r="K23" t="s">
        <v>86</v>
      </c>
      <c r="L23" t="str">
        <f>A23</f>
        <v>B3</v>
      </c>
      <c r="M23">
        <f>B23</f>
        <v>4556</v>
      </c>
      <c r="N23" s="8">
        <f t="shared" si="1"/>
        <v>0.54935175546512727</v>
      </c>
      <c r="O23">
        <f t="shared" si="2"/>
        <v>21.974070218605092</v>
      </c>
    </row>
    <row r="24" spans="1:15" x14ac:dyDescent="0.3">
      <c r="A24" t="s">
        <v>10</v>
      </c>
      <c r="B24">
        <v>3621</v>
      </c>
      <c r="K24" t="s">
        <v>83</v>
      </c>
      <c r="L24" t="str">
        <f>A11</f>
        <v>A3</v>
      </c>
      <c r="M24">
        <f>B11</f>
        <v>4055</v>
      </c>
      <c r="N24" s="8">
        <f t="shared" si="1"/>
        <v>0.31229298760291474</v>
      </c>
      <c r="O24">
        <f t="shared" si="2"/>
        <v>12.49171950411659</v>
      </c>
    </row>
    <row r="25" spans="1:15" x14ac:dyDescent="0.3">
      <c r="A25" t="s">
        <v>18</v>
      </c>
      <c r="B25">
        <v>26043</v>
      </c>
      <c r="K25" t="s">
        <v>84</v>
      </c>
      <c r="L25" t="str">
        <f>A12</f>
        <v>A4</v>
      </c>
      <c r="M25">
        <f>B12</f>
        <v>3840</v>
      </c>
      <c r="N25" s="8">
        <f t="shared" si="1"/>
        <v>0.21056118103529856</v>
      </c>
      <c r="O25">
        <f t="shared" si="2"/>
        <v>8.4224472414119429</v>
      </c>
    </row>
    <row r="26" spans="1:15" x14ac:dyDescent="0.3">
      <c r="A26" t="s">
        <v>26</v>
      </c>
      <c r="B26">
        <v>15877</v>
      </c>
      <c r="K26" t="s">
        <v>87</v>
      </c>
      <c r="L26" t="str">
        <f>A24</f>
        <v>B4</v>
      </c>
      <c r="M26">
        <f>B24</f>
        <v>3621</v>
      </c>
      <c r="N26" s="8">
        <f t="shared" si="1"/>
        <v>0.1069366896943314</v>
      </c>
      <c r="O26">
        <f t="shared" si="2"/>
        <v>4.2774675877732555</v>
      </c>
    </row>
    <row r="27" spans="1:15" x14ac:dyDescent="0.3">
      <c r="A27" t="s">
        <v>35</v>
      </c>
      <c r="B27">
        <v>3367</v>
      </c>
      <c r="K27" t="s">
        <v>90</v>
      </c>
      <c r="L27" t="str">
        <f>A36</f>
        <v>C4</v>
      </c>
      <c r="M27">
        <f>B36</f>
        <v>3567</v>
      </c>
      <c r="N27" s="8">
        <f t="shared" si="1"/>
        <v>8.1385445254092928E-2</v>
      </c>
      <c r="O27">
        <f t="shared" si="2"/>
        <v>3.255417810163717</v>
      </c>
    </row>
    <row r="28" spans="1:15" x14ac:dyDescent="0.3">
      <c r="A28" t="s">
        <v>42</v>
      </c>
      <c r="B28">
        <v>4791</v>
      </c>
      <c r="K28" t="s">
        <v>93</v>
      </c>
      <c r="L28" t="str">
        <f>A48</f>
        <v>D4</v>
      </c>
      <c r="M28">
        <f>B48</f>
        <v>3548</v>
      </c>
      <c r="N28" s="8">
        <f t="shared" si="1"/>
        <v>7.2395192580675685E-2</v>
      </c>
      <c r="O28">
        <f t="shared" si="2"/>
        <v>2.8958077032270273</v>
      </c>
    </row>
    <row r="29" spans="1:15" x14ac:dyDescent="0.3">
      <c r="A29" t="s">
        <v>50</v>
      </c>
      <c r="B29">
        <v>3858</v>
      </c>
      <c r="K29" t="s">
        <v>96</v>
      </c>
      <c r="L29" t="str">
        <f>A60</f>
        <v>E4</v>
      </c>
      <c r="M29">
        <f>B60</f>
        <v>3503</v>
      </c>
      <c r="N29" s="8">
        <f t="shared" si="1"/>
        <v>5.1102488880476957E-2</v>
      </c>
      <c r="O29">
        <f t="shared" si="2"/>
        <v>2.0440995552190784</v>
      </c>
    </row>
    <row r="30" spans="1:15" x14ac:dyDescent="0.3">
      <c r="A30" t="s">
        <v>58</v>
      </c>
      <c r="B30">
        <v>3496</v>
      </c>
      <c r="K30" t="s">
        <v>99</v>
      </c>
      <c r="L30" t="str">
        <f>A72</f>
        <v>F4</v>
      </c>
      <c r="M30">
        <f>B72</f>
        <v>3401</v>
      </c>
      <c r="N30" s="8">
        <f t="shared" si="1"/>
        <v>2.8390271600264973E-3</v>
      </c>
      <c r="O30">
        <f t="shared" si="2"/>
        <v>0.11356108640105989</v>
      </c>
    </row>
    <row r="31" spans="1:15" x14ac:dyDescent="0.3">
      <c r="A31" t="s">
        <v>66</v>
      </c>
      <c r="B31">
        <v>10396</v>
      </c>
      <c r="K31" t="s">
        <v>102</v>
      </c>
      <c r="L31" t="str">
        <f>A84</f>
        <v>G4</v>
      </c>
      <c r="M31">
        <f>B84</f>
        <v>3299</v>
      </c>
      <c r="N31" s="8">
        <f t="shared" si="1"/>
        <v>-4.5424434560423957E-2</v>
      </c>
      <c r="O31">
        <f t="shared" si="2"/>
        <v>-1.8169773824169582</v>
      </c>
    </row>
    <row r="32" spans="1:15" x14ac:dyDescent="0.3">
      <c r="A32" t="s">
        <v>74</v>
      </c>
      <c r="B32">
        <v>4284</v>
      </c>
      <c r="K32" t="s">
        <v>105</v>
      </c>
      <c r="L32" t="str">
        <f>A96</f>
        <v>H4</v>
      </c>
      <c r="M32">
        <f>B96</f>
        <v>3308</v>
      </c>
      <c r="N32" s="8">
        <f t="shared" si="1"/>
        <v>-4.1165893820384214E-2</v>
      </c>
      <c r="O32">
        <f t="shared" si="2"/>
        <v>-1.6466357528153686</v>
      </c>
    </row>
    <row r="33" spans="1:15" x14ac:dyDescent="0.3">
      <c r="A33" t="s">
        <v>88</v>
      </c>
      <c r="B33">
        <v>22072</v>
      </c>
      <c r="K33" t="s">
        <v>16</v>
      </c>
      <c r="L33" t="str">
        <f>A97</f>
        <v>H5</v>
      </c>
      <c r="M33">
        <f>B97</f>
        <v>3294</v>
      </c>
      <c r="N33" s="8">
        <f t="shared" si="1"/>
        <v>-4.7790290527112707E-2</v>
      </c>
      <c r="O33">
        <f t="shared" si="2"/>
        <v>-1.9116116210845082</v>
      </c>
    </row>
    <row r="34" spans="1:15" x14ac:dyDescent="0.3">
      <c r="A34" t="s">
        <v>89</v>
      </c>
      <c r="B34">
        <v>3379</v>
      </c>
      <c r="K34" t="s">
        <v>15</v>
      </c>
      <c r="L34" t="str">
        <f>A85</f>
        <v>G5</v>
      </c>
      <c r="M34">
        <f>B85</f>
        <v>3434</v>
      </c>
      <c r="N34" s="8">
        <f t="shared" si="1"/>
        <v>1.8453676540172232E-2</v>
      </c>
      <c r="O34">
        <f t="shared" si="2"/>
        <v>0.73814706160688925</v>
      </c>
    </row>
    <row r="35" spans="1:15" x14ac:dyDescent="0.3">
      <c r="A35" t="s">
        <v>90</v>
      </c>
      <c r="B35">
        <v>5208</v>
      </c>
      <c r="K35" t="s">
        <v>14</v>
      </c>
      <c r="L35" t="str">
        <f>A73</f>
        <v>F5</v>
      </c>
      <c r="M35">
        <f>B73</f>
        <v>4436</v>
      </c>
      <c r="N35" s="8">
        <f t="shared" si="1"/>
        <v>0.49257121226459732</v>
      </c>
      <c r="O35">
        <f t="shared" si="2"/>
        <v>19.702848490583893</v>
      </c>
    </row>
    <row r="36" spans="1:15" x14ac:dyDescent="0.3">
      <c r="A36" t="s">
        <v>11</v>
      </c>
      <c r="B36">
        <v>3567</v>
      </c>
      <c r="K36" t="s">
        <v>13</v>
      </c>
      <c r="L36" t="str">
        <f>A61</f>
        <v>E5</v>
      </c>
      <c r="M36">
        <f>B61</f>
        <v>6204</v>
      </c>
      <c r="N36" s="8">
        <f t="shared" si="1"/>
        <v>1.3291378820857385</v>
      </c>
      <c r="O36">
        <f t="shared" si="2"/>
        <v>53.165515283429542</v>
      </c>
    </row>
    <row r="37" spans="1:15" x14ac:dyDescent="0.3">
      <c r="A37" t="s">
        <v>19</v>
      </c>
      <c r="B37">
        <v>11511</v>
      </c>
      <c r="K37" t="s">
        <v>12</v>
      </c>
      <c r="L37" t="str">
        <f>A49</f>
        <v>D5</v>
      </c>
      <c r="M37">
        <f>B49</f>
        <v>7397</v>
      </c>
      <c r="N37" s="8">
        <f t="shared" si="1"/>
        <v>1.8936311157376737</v>
      </c>
      <c r="O37">
        <f t="shared" si="2"/>
        <v>75.745244629506942</v>
      </c>
    </row>
    <row r="38" spans="1:15" x14ac:dyDescent="0.3">
      <c r="A38" t="s">
        <v>27</v>
      </c>
      <c r="B38">
        <v>7918</v>
      </c>
      <c r="K38" t="s">
        <v>11</v>
      </c>
      <c r="L38" t="str">
        <f>A37</f>
        <v>C5</v>
      </c>
      <c r="M38">
        <f>B37</f>
        <v>11511</v>
      </c>
      <c r="N38" s="8">
        <f t="shared" si="1"/>
        <v>3.8402574051291753</v>
      </c>
      <c r="O38">
        <f t="shared" si="2"/>
        <v>153.610296205167</v>
      </c>
    </row>
    <row r="39" spans="1:15" x14ac:dyDescent="0.3">
      <c r="A39" t="s">
        <v>36</v>
      </c>
      <c r="B39">
        <v>3341</v>
      </c>
      <c r="K39" t="s">
        <v>10</v>
      </c>
      <c r="L39" t="str">
        <f>A25</f>
        <v>B5</v>
      </c>
      <c r="M39">
        <f>B25</f>
        <v>26043</v>
      </c>
      <c r="N39" s="8">
        <f t="shared" si="1"/>
        <v>10.716381186713352</v>
      </c>
      <c r="O39">
        <f t="shared" si="2"/>
        <v>428.65524746853407</v>
      </c>
    </row>
    <row r="40" spans="1:15" x14ac:dyDescent="0.3">
      <c r="A40" t="s">
        <v>43</v>
      </c>
      <c r="B40">
        <v>7572</v>
      </c>
      <c r="K40" t="s">
        <v>9</v>
      </c>
      <c r="L40" t="str">
        <f>A13</f>
        <v>A5</v>
      </c>
      <c r="M40">
        <f>B13</f>
        <v>36332</v>
      </c>
      <c r="N40" s="8">
        <f t="shared" si="1"/>
        <v>15.584839594965457</v>
      </c>
      <c r="O40">
        <f t="shared" si="2"/>
        <v>623.39358379861824</v>
      </c>
    </row>
    <row r="41" spans="1:15" x14ac:dyDescent="0.3">
      <c r="A41" t="s">
        <v>51</v>
      </c>
      <c r="B41">
        <v>3823</v>
      </c>
      <c r="K41" t="s">
        <v>17</v>
      </c>
      <c r="L41" t="str">
        <f>A14</f>
        <v>A6</v>
      </c>
      <c r="M41">
        <f>B14</f>
        <v>25898</v>
      </c>
      <c r="N41" s="8">
        <f t="shared" si="1"/>
        <v>10.647771363679379</v>
      </c>
      <c r="O41">
        <f t="shared" si="2"/>
        <v>425.91085454717518</v>
      </c>
    </row>
    <row r="42" spans="1:15" x14ac:dyDescent="0.3">
      <c r="A42" t="s">
        <v>59</v>
      </c>
      <c r="B42">
        <v>3290</v>
      </c>
      <c r="K42" t="s">
        <v>18</v>
      </c>
      <c r="L42" t="str">
        <f>A26</f>
        <v>B6</v>
      </c>
      <c r="M42">
        <f>B26</f>
        <v>15877</v>
      </c>
      <c r="N42" s="8">
        <f t="shared" si="1"/>
        <v>5.9061228352417903</v>
      </c>
      <c r="O42">
        <f t="shared" si="2"/>
        <v>236.2449134096716</v>
      </c>
    </row>
    <row r="43" spans="1:15" x14ac:dyDescent="0.3">
      <c r="A43" t="s">
        <v>67</v>
      </c>
      <c r="B43">
        <v>21572</v>
      </c>
      <c r="K43" t="s">
        <v>19</v>
      </c>
      <c r="L43" t="str">
        <f>A38</f>
        <v>C6</v>
      </c>
      <c r="M43">
        <f>B38</f>
        <v>7918</v>
      </c>
      <c r="N43" s="8">
        <f t="shared" si="1"/>
        <v>2.1401533074666412</v>
      </c>
      <c r="O43">
        <f t="shared" si="2"/>
        <v>85.606132298665642</v>
      </c>
    </row>
    <row r="44" spans="1:15" x14ac:dyDescent="0.3">
      <c r="A44" t="s">
        <v>75</v>
      </c>
      <c r="B44">
        <v>3908</v>
      </c>
      <c r="K44" t="s">
        <v>20</v>
      </c>
      <c r="L44" t="str">
        <f>A50</f>
        <v>D6</v>
      </c>
      <c r="M44">
        <f>B50</f>
        <v>5647</v>
      </c>
      <c r="N44" s="8">
        <f t="shared" si="1"/>
        <v>1.065581527396612</v>
      </c>
      <c r="O44">
        <f t="shared" si="2"/>
        <v>42.623261095864478</v>
      </c>
    </row>
    <row r="45" spans="1:15" x14ac:dyDescent="0.3">
      <c r="A45" t="s">
        <v>91</v>
      </c>
      <c r="B45">
        <v>9073</v>
      </c>
      <c r="K45" t="s">
        <v>21</v>
      </c>
      <c r="L45" t="str">
        <f>A62</f>
        <v>E6</v>
      </c>
      <c r="M45">
        <f>B62</f>
        <v>4587</v>
      </c>
      <c r="N45" s="8">
        <f t="shared" si="1"/>
        <v>0.56402006245859748</v>
      </c>
      <c r="O45">
        <f t="shared" si="2"/>
        <v>22.5608024983439</v>
      </c>
    </row>
    <row r="46" spans="1:15" x14ac:dyDescent="0.3">
      <c r="A46" t="s">
        <v>92</v>
      </c>
      <c r="B46">
        <v>3575</v>
      </c>
      <c r="K46" t="s">
        <v>22</v>
      </c>
      <c r="L46" t="str">
        <f>A74</f>
        <v>F6</v>
      </c>
      <c r="M46">
        <f>B74</f>
        <v>4067</v>
      </c>
      <c r="N46" s="8">
        <f t="shared" si="1"/>
        <v>0.31797104192296771</v>
      </c>
      <c r="O46">
        <f t="shared" si="2"/>
        <v>12.718841676918709</v>
      </c>
    </row>
    <row r="47" spans="1:15" x14ac:dyDescent="0.3">
      <c r="A47" t="s">
        <v>93</v>
      </c>
      <c r="B47">
        <v>6522</v>
      </c>
      <c r="K47" t="s">
        <v>23</v>
      </c>
      <c r="L47" t="str">
        <f>A86</f>
        <v>G6</v>
      </c>
      <c r="M47">
        <f>B86</f>
        <v>3746</v>
      </c>
      <c r="N47" s="8">
        <f t="shared" si="1"/>
        <v>0.1660830888615501</v>
      </c>
      <c r="O47">
        <f t="shared" si="2"/>
        <v>6.643323554462004</v>
      </c>
    </row>
    <row r="48" spans="1:15" x14ac:dyDescent="0.3">
      <c r="A48" t="s">
        <v>12</v>
      </c>
      <c r="B48">
        <v>3548</v>
      </c>
      <c r="K48" t="s">
        <v>24</v>
      </c>
      <c r="L48" t="str">
        <f>A98</f>
        <v>H6</v>
      </c>
      <c r="M48">
        <f>B98</f>
        <v>3593</v>
      </c>
      <c r="N48" s="8">
        <f t="shared" si="1"/>
        <v>9.3687896280874414E-2</v>
      </c>
      <c r="O48">
        <f t="shared" si="2"/>
        <v>3.7475158512349767</v>
      </c>
    </row>
    <row r="49" spans="1:15" x14ac:dyDescent="0.3">
      <c r="A49" t="s">
        <v>20</v>
      </c>
      <c r="B49">
        <v>7397</v>
      </c>
      <c r="K49" t="s">
        <v>33</v>
      </c>
      <c r="L49" t="str">
        <f>A99</f>
        <v>H7</v>
      </c>
      <c r="M49">
        <f>B99</f>
        <v>3616</v>
      </c>
      <c r="N49" s="8">
        <f t="shared" si="1"/>
        <v>0.10457083372764266</v>
      </c>
      <c r="O49">
        <f t="shared" si="2"/>
        <v>4.1828333491057066</v>
      </c>
    </row>
    <row r="50" spans="1:15" x14ac:dyDescent="0.3">
      <c r="A50" t="s">
        <v>28</v>
      </c>
      <c r="B50">
        <v>5647</v>
      </c>
      <c r="K50" t="s">
        <v>31</v>
      </c>
      <c r="L50" t="str">
        <f>A87</f>
        <v>G7</v>
      </c>
      <c r="M50">
        <f>B87</f>
        <v>3623</v>
      </c>
      <c r="N50" s="8">
        <f t="shared" si="1"/>
        <v>0.1078830320810069</v>
      </c>
      <c r="O50">
        <f t="shared" si="2"/>
        <v>4.3153212832402756</v>
      </c>
    </row>
    <row r="51" spans="1:15" x14ac:dyDescent="0.3">
      <c r="A51" t="s">
        <v>37</v>
      </c>
      <c r="B51">
        <v>3355</v>
      </c>
      <c r="K51" t="s">
        <v>32</v>
      </c>
      <c r="L51" t="str">
        <f>A75</f>
        <v>F7</v>
      </c>
      <c r="M51">
        <f>B75</f>
        <v>3606</v>
      </c>
      <c r="N51" s="8">
        <f t="shared" si="1"/>
        <v>9.9839121794265157E-2</v>
      </c>
      <c r="O51">
        <f t="shared" si="2"/>
        <v>3.993564871770606</v>
      </c>
    </row>
    <row r="52" spans="1:15" x14ac:dyDescent="0.3">
      <c r="A52" t="s">
        <v>44</v>
      </c>
      <c r="B52">
        <v>12967</v>
      </c>
      <c r="K52" t="s">
        <v>29</v>
      </c>
      <c r="L52" t="str">
        <f>A63</f>
        <v>E7</v>
      </c>
      <c r="M52">
        <f>B63</f>
        <v>3389</v>
      </c>
      <c r="N52" s="8">
        <f t="shared" si="1"/>
        <v>-2.8390271600264973E-3</v>
      </c>
      <c r="O52">
        <f t="shared" si="2"/>
        <v>-0.11356108640105989</v>
      </c>
    </row>
    <row r="53" spans="1:15" x14ac:dyDescent="0.3">
      <c r="A53" t="s">
        <v>52</v>
      </c>
      <c r="B53">
        <v>4094</v>
      </c>
      <c r="K53" t="s">
        <v>28</v>
      </c>
      <c r="L53" t="str">
        <f>A51</f>
        <v>D7</v>
      </c>
      <c r="M53">
        <f>B51</f>
        <v>3355</v>
      </c>
      <c r="N53" s="8">
        <f t="shared" si="1"/>
        <v>-1.8926847733509982E-2</v>
      </c>
      <c r="O53">
        <f t="shared" si="2"/>
        <v>-0.75707390934039931</v>
      </c>
    </row>
    <row r="54" spans="1:15" x14ac:dyDescent="0.3">
      <c r="A54" t="s">
        <v>60</v>
      </c>
      <c r="B54">
        <v>3359</v>
      </c>
      <c r="K54" t="s">
        <v>27</v>
      </c>
      <c r="L54" t="str">
        <f>A39</f>
        <v>C7</v>
      </c>
      <c r="M54">
        <f>B39</f>
        <v>3341</v>
      </c>
      <c r="N54" s="8">
        <f t="shared" si="1"/>
        <v>-2.5551244440238478E-2</v>
      </c>
      <c r="O54">
        <f t="shared" si="2"/>
        <v>-1.0220497776095392</v>
      </c>
    </row>
    <row r="55" spans="1:15" x14ac:dyDescent="0.3">
      <c r="A55" t="s">
        <v>68</v>
      </c>
      <c r="B55">
        <v>33525</v>
      </c>
      <c r="K55" t="s">
        <v>26</v>
      </c>
      <c r="L55" t="str">
        <f>A27</f>
        <v>B7</v>
      </c>
      <c r="M55">
        <f>B27</f>
        <v>3367</v>
      </c>
      <c r="N55" s="8">
        <f t="shared" si="1"/>
        <v>-1.3248793413456987E-2</v>
      </c>
      <c r="O55">
        <f t="shared" si="2"/>
        <v>-0.52995173653827954</v>
      </c>
    </row>
    <row r="56" spans="1:15" x14ac:dyDescent="0.3">
      <c r="A56" t="s">
        <v>76</v>
      </c>
      <c r="B56">
        <v>3856</v>
      </c>
      <c r="K56" t="s">
        <v>25</v>
      </c>
      <c r="L56" t="str">
        <f>A15</f>
        <v>A7</v>
      </c>
      <c r="M56">
        <f>B15</f>
        <v>3419</v>
      </c>
      <c r="N56" s="8">
        <f t="shared" si="1"/>
        <v>1.1356108640105989E-2</v>
      </c>
      <c r="O56">
        <f t="shared" si="2"/>
        <v>0.45424434560423954</v>
      </c>
    </row>
    <row r="57" spans="1:15" x14ac:dyDescent="0.3">
      <c r="A57" t="s">
        <v>94</v>
      </c>
      <c r="B57">
        <v>4545</v>
      </c>
      <c r="K57" t="s">
        <v>34</v>
      </c>
      <c r="L57" t="str">
        <f>A16</f>
        <v>A8</v>
      </c>
      <c r="M57">
        <f>B16</f>
        <v>3827</v>
      </c>
      <c r="N57" s="8">
        <f t="shared" si="1"/>
        <v>0.20440995552190783</v>
      </c>
      <c r="O57">
        <f t="shared" si="2"/>
        <v>8.1763982208763135</v>
      </c>
    </row>
    <row r="58" spans="1:15" x14ac:dyDescent="0.3">
      <c r="A58" t="s">
        <v>95</v>
      </c>
      <c r="B58">
        <v>4097</v>
      </c>
      <c r="K58" t="s">
        <v>35</v>
      </c>
      <c r="L58" t="str">
        <f>A28</f>
        <v>B8</v>
      </c>
      <c r="M58">
        <f>B28</f>
        <v>4791</v>
      </c>
      <c r="N58" s="8">
        <f t="shared" si="1"/>
        <v>0.66054698589949845</v>
      </c>
      <c r="O58">
        <f t="shared" si="2"/>
        <v>26.421879435979939</v>
      </c>
    </row>
    <row r="59" spans="1:15" x14ac:dyDescent="0.3">
      <c r="A59" t="s">
        <v>96</v>
      </c>
      <c r="B59">
        <v>13939</v>
      </c>
      <c r="K59" t="s">
        <v>36</v>
      </c>
      <c r="L59" t="str">
        <f>A40</f>
        <v>C8</v>
      </c>
      <c r="M59">
        <f>B40</f>
        <v>7572</v>
      </c>
      <c r="N59" s="8">
        <f t="shared" si="1"/>
        <v>1.9764360745717799</v>
      </c>
      <c r="O59">
        <f t="shared" si="2"/>
        <v>79.057442982871194</v>
      </c>
    </row>
    <row r="60" spans="1:15" x14ac:dyDescent="0.3">
      <c r="A60" t="s">
        <v>13</v>
      </c>
      <c r="B60">
        <v>3503</v>
      </c>
      <c r="K60" t="s">
        <v>37</v>
      </c>
      <c r="L60" t="str">
        <f>A52</f>
        <v>D8</v>
      </c>
      <c r="M60">
        <f>B52</f>
        <v>12967</v>
      </c>
      <c r="N60" s="8">
        <f t="shared" si="1"/>
        <v>4.5291946626289388</v>
      </c>
      <c r="O60">
        <f t="shared" si="2"/>
        <v>181.16778650515755</v>
      </c>
    </row>
    <row r="61" spans="1:15" x14ac:dyDescent="0.3">
      <c r="A61" t="s">
        <v>21</v>
      </c>
      <c r="B61">
        <v>6204</v>
      </c>
      <c r="K61" t="s">
        <v>38</v>
      </c>
      <c r="L61" t="str">
        <f>A64</f>
        <v>E8</v>
      </c>
      <c r="M61">
        <f>B64</f>
        <v>28277</v>
      </c>
      <c r="N61" s="8">
        <f t="shared" si="1"/>
        <v>11.773445632629885</v>
      </c>
      <c r="O61">
        <f t="shared" si="2"/>
        <v>470.93782530519542</v>
      </c>
    </row>
    <row r="62" spans="1:15" x14ac:dyDescent="0.3">
      <c r="A62" t="s">
        <v>29</v>
      </c>
      <c r="B62">
        <v>4587</v>
      </c>
      <c r="K62" t="s">
        <v>30</v>
      </c>
      <c r="L62" t="str">
        <f>A76</f>
        <v>F8</v>
      </c>
      <c r="M62">
        <f>B76</f>
        <v>51345</v>
      </c>
      <c r="N62" s="8">
        <f t="shared" si="1"/>
        <v>22.688558720545092</v>
      </c>
      <c r="O62">
        <f t="shared" si="2"/>
        <v>907.54234882180367</v>
      </c>
    </row>
    <row r="63" spans="1:15" x14ac:dyDescent="0.3">
      <c r="A63" t="s">
        <v>38</v>
      </c>
      <c r="B63">
        <v>3389</v>
      </c>
      <c r="K63" t="s">
        <v>39</v>
      </c>
      <c r="L63" t="str">
        <f>A88</f>
        <v>G8</v>
      </c>
      <c r="M63">
        <f>B88</f>
        <v>42010</v>
      </c>
      <c r="N63" s="8">
        <f t="shared" si="1"/>
        <v>18.271505630737199</v>
      </c>
      <c r="O63">
        <f t="shared" si="2"/>
        <v>730.86022522948792</v>
      </c>
    </row>
    <row r="64" spans="1:15" x14ac:dyDescent="0.3">
      <c r="A64" t="s">
        <v>45</v>
      </c>
      <c r="B64">
        <v>28277</v>
      </c>
      <c r="K64" t="s">
        <v>40</v>
      </c>
      <c r="L64" t="str">
        <f>A100</f>
        <v>H8</v>
      </c>
      <c r="M64">
        <f>B100</f>
        <v>27236</v>
      </c>
      <c r="N64" s="8">
        <f t="shared" si="1"/>
        <v>11.280874420365288</v>
      </c>
      <c r="O64">
        <f t="shared" si="2"/>
        <v>451.23497681461151</v>
      </c>
    </row>
    <row r="65" spans="1:15" x14ac:dyDescent="0.3">
      <c r="A65" t="s">
        <v>53</v>
      </c>
      <c r="B65">
        <v>4808</v>
      </c>
      <c r="K65" t="s">
        <v>48</v>
      </c>
      <c r="L65" t="str">
        <f>A101</f>
        <v>H9</v>
      </c>
      <c r="M65">
        <f>B101</f>
        <v>12606</v>
      </c>
      <c r="N65" s="8">
        <f t="shared" si="1"/>
        <v>4.3583798618340115</v>
      </c>
      <c r="O65">
        <f t="shared" si="2"/>
        <v>174.33519447336045</v>
      </c>
    </row>
    <row r="66" spans="1:15" x14ac:dyDescent="0.3">
      <c r="A66" t="s">
        <v>61</v>
      </c>
      <c r="B66">
        <v>3308</v>
      </c>
      <c r="K66" t="s">
        <v>47</v>
      </c>
      <c r="L66" t="str">
        <f>A89</f>
        <v>G9</v>
      </c>
      <c r="M66">
        <f>B89</f>
        <v>7562</v>
      </c>
      <c r="N66" s="8">
        <f t="shared" si="1"/>
        <v>1.9717043626384025</v>
      </c>
      <c r="O66">
        <f t="shared" si="2"/>
        <v>78.868174505536103</v>
      </c>
    </row>
    <row r="67" spans="1:15" x14ac:dyDescent="0.3">
      <c r="A67" t="s">
        <v>69</v>
      </c>
      <c r="B67">
        <v>36914</v>
      </c>
      <c r="K67" t="s">
        <v>46</v>
      </c>
      <c r="L67" t="str">
        <f>A77</f>
        <v>F9</v>
      </c>
      <c r="M67">
        <f>B77</f>
        <v>5817</v>
      </c>
      <c r="N67" s="8">
        <f t="shared" si="1"/>
        <v>1.1460206302640294</v>
      </c>
      <c r="O67">
        <f t="shared" si="2"/>
        <v>45.840825210561178</v>
      </c>
    </row>
    <row r="68" spans="1:15" x14ac:dyDescent="0.3">
      <c r="A68" t="s">
        <v>77</v>
      </c>
      <c r="B68">
        <v>3877</v>
      </c>
      <c r="K68" t="s">
        <v>45</v>
      </c>
      <c r="L68" t="str">
        <f>A65</f>
        <v>E9</v>
      </c>
      <c r="M68">
        <f>B65</f>
        <v>4808</v>
      </c>
      <c r="N68" s="8">
        <f t="shared" si="1"/>
        <v>0.66859089618624012</v>
      </c>
      <c r="O68">
        <f t="shared" si="2"/>
        <v>26.743635847449603</v>
      </c>
    </row>
    <row r="69" spans="1:15" x14ac:dyDescent="0.3">
      <c r="A69" t="s">
        <v>97</v>
      </c>
      <c r="B69">
        <v>3654</v>
      </c>
      <c r="K69" t="s">
        <v>44</v>
      </c>
      <c r="L69" t="str">
        <f>A53</f>
        <v>D9</v>
      </c>
      <c r="M69">
        <f>B53</f>
        <v>4094</v>
      </c>
      <c r="N69" s="8">
        <f t="shared" si="1"/>
        <v>0.33074666414308695</v>
      </c>
      <c r="O69">
        <f t="shared" si="2"/>
        <v>13.229866565723478</v>
      </c>
    </row>
    <row r="70" spans="1:15" x14ac:dyDescent="0.3">
      <c r="A70" t="s">
        <v>98</v>
      </c>
      <c r="B70">
        <v>5016</v>
      </c>
      <c r="K70" t="s">
        <v>43</v>
      </c>
      <c r="L70" t="str">
        <f>A41</f>
        <v>C9</v>
      </c>
      <c r="M70">
        <f>B41</f>
        <v>3823</v>
      </c>
      <c r="N70" s="8">
        <f t="shared" si="1"/>
        <v>0.20251727074855683</v>
      </c>
      <c r="O70">
        <f t="shared" si="2"/>
        <v>8.1006908299422733</v>
      </c>
    </row>
    <row r="71" spans="1:15" x14ac:dyDescent="0.3">
      <c r="A71" t="s">
        <v>99</v>
      </c>
      <c r="B71">
        <v>22635</v>
      </c>
      <c r="K71" t="s">
        <v>42</v>
      </c>
      <c r="L71" t="str">
        <f>A29</f>
        <v>B9</v>
      </c>
      <c r="M71">
        <f>B29</f>
        <v>3858</v>
      </c>
      <c r="N71" s="8">
        <f t="shared" si="1"/>
        <v>0.21907826251537804</v>
      </c>
      <c r="O71">
        <f t="shared" si="2"/>
        <v>8.7631305006151212</v>
      </c>
    </row>
    <row r="72" spans="1:15" x14ac:dyDescent="0.3">
      <c r="A72" t="s">
        <v>14</v>
      </c>
      <c r="B72">
        <v>3401</v>
      </c>
      <c r="K72" t="s">
        <v>41</v>
      </c>
      <c r="L72" t="str">
        <f>A17</f>
        <v>A9</v>
      </c>
      <c r="M72">
        <f>B17</f>
        <v>3966</v>
      </c>
      <c r="N72" s="8">
        <f t="shared" si="1"/>
        <v>0.27018075139585501</v>
      </c>
      <c r="O72">
        <f t="shared" si="2"/>
        <v>10.8072300558342</v>
      </c>
    </row>
    <row r="73" spans="1:15" x14ac:dyDescent="0.3">
      <c r="A73" t="s">
        <v>22</v>
      </c>
      <c r="B73">
        <v>4436</v>
      </c>
      <c r="K73" t="s">
        <v>49</v>
      </c>
      <c r="L73" t="str">
        <f>A18</f>
        <v>A10</v>
      </c>
      <c r="M73">
        <f>B18</f>
        <v>3662</v>
      </c>
      <c r="N73" s="8">
        <f t="shared" si="1"/>
        <v>0.12633670862117913</v>
      </c>
      <c r="O73">
        <f t="shared" si="2"/>
        <v>5.0534683448471647</v>
      </c>
    </row>
    <row r="74" spans="1:15" x14ac:dyDescent="0.3">
      <c r="A74" t="s">
        <v>32</v>
      </c>
      <c r="B74">
        <v>4067</v>
      </c>
      <c r="K74" t="s">
        <v>50</v>
      </c>
      <c r="L74" t="str">
        <f>A30</f>
        <v>B10</v>
      </c>
      <c r="M74">
        <f>B30</f>
        <v>3496</v>
      </c>
      <c r="N74" s="8">
        <f t="shared" ref="N74:N96" si="3">(M74-I$15)/2113.4</f>
        <v>4.7790290527112707E-2</v>
      </c>
      <c r="O74">
        <f t="shared" ref="O74:O96" si="4">N74*40</f>
        <v>1.9116116210845082</v>
      </c>
    </row>
    <row r="75" spans="1:15" x14ac:dyDescent="0.3">
      <c r="A75" t="s">
        <v>30</v>
      </c>
      <c r="B75">
        <v>3606</v>
      </c>
      <c r="K75" t="s">
        <v>51</v>
      </c>
      <c r="L75" t="str">
        <f>A42</f>
        <v>C10</v>
      </c>
      <c r="M75">
        <f>B42</f>
        <v>3290</v>
      </c>
      <c r="N75" s="8">
        <f t="shared" si="3"/>
        <v>-4.9682975300463707E-2</v>
      </c>
      <c r="O75">
        <f t="shared" si="4"/>
        <v>-1.9873190120185482</v>
      </c>
    </row>
    <row r="76" spans="1:15" x14ac:dyDescent="0.3">
      <c r="A76" t="s">
        <v>46</v>
      </c>
      <c r="B76">
        <v>51345</v>
      </c>
      <c r="K76" t="s">
        <v>52</v>
      </c>
      <c r="L76" t="str">
        <f>A54</f>
        <v>D10</v>
      </c>
      <c r="M76">
        <f>B54</f>
        <v>3359</v>
      </c>
      <c r="N76" s="8">
        <f t="shared" si="3"/>
        <v>-1.7034162960158986E-2</v>
      </c>
      <c r="O76">
        <f t="shared" si="4"/>
        <v>-0.68136651840635942</v>
      </c>
    </row>
    <row r="77" spans="1:15" x14ac:dyDescent="0.3">
      <c r="A77" t="s">
        <v>54</v>
      </c>
      <c r="B77">
        <v>5817</v>
      </c>
      <c r="K77" t="s">
        <v>53</v>
      </c>
      <c r="L77" t="str">
        <f>A66</f>
        <v>E10</v>
      </c>
      <c r="M77">
        <f>B66</f>
        <v>3308</v>
      </c>
      <c r="N77" s="8">
        <f t="shared" si="3"/>
        <v>-4.1165893820384214E-2</v>
      </c>
      <c r="O77">
        <f t="shared" si="4"/>
        <v>-1.6466357528153686</v>
      </c>
    </row>
    <row r="78" spans="1:15" x14ac:dyDescent="0.3">
      <c r="A78" t="s">
        <v>62</v>
      </c>
      <c r="B78">
        <v>3421</v>
      </c>
      <c r="K78" t="s">
        <v>54</v>
      </c>
      <c r="L78" t="str">
        <f>A78</f>
        <v>F10</v>
      </c>
      <c r="M78">
        <f>B78</f>
        <v>3421</v>
      </c>
      <c r="N78" s="8">
        <f t="shared" si="3"/>
        <v>1.2302451026781489E-2</v>
      </c>
      <c r="O78">
        <f t="shared" si="4"/>
        <v>0.49209804107125954</v>
      </c>
    </row>
    <row r="79" spans="1:15" x14ac:dyDescent="0.3">
      <c r="A79" t="s">
        <v>70</v>
      </c>
      <c r="B79">
        <v>21816</v>
      </c>
      <c r="K79" t="s">
        <v>55</v>
      </c>
      <c r="L79" t="str">
        <f>A90</f>
        <v>G10</v>
      </c>
      <c r="M79">
        <f>B90</f>
        <v>3715</v>
      </c>
      <c r="N79" s="8">
        <f t="shared" si="3"/>
        <v>0.15141478186807986</v>
      </c>
      <c r="O79">
        <f t="shared" si="4"/>
        <v>6.0565912747231945</v>
      </c>
    </row>
    <row r="80" spans="1:15" x14ac:dyDescent="0.3">
      <c r="A80" t="s">
        <v>78</v>
      </c>
      <c r="B80">
        <v>3790</v>
      </c>
      <c r="K80" t="s">
        <v>56</v>
      </c>
      <c r="L80" t="str">
        <f>A102</f>
        <v>H10</v>
      </c>
      <c r="M80">
        <f>B102</f>
        <v>4360</v>
      </c>
      <c r="N80" s="8">
        <f t="shared" si="3"/>
        <v>0.45661020157092835</v>
      </c>
      <c r="O80">
        <f t="shared" si="4"/>
        <v>18.264408062837134</v>
      </c>
    </row>
    <row r="81" spans="1:15" x14ac:dyDescent="0.3">
      <c r="A81" t="s">
        <v>100</v>
      </c>
      <c r="B81">
        <v>3395</v>
      </c>
      <c r="K81" t="s">
        <v>64</v>
      </c>
      <c r="L81" t="str">
        <f>A103</f>
        <v>H11</v>
      </c>
      <c r="M81">
        <f>B103</f>
        <v>5505</v>
      </c>
      <c r="N81" s="8">
        <f t="shared" si="3"/>
        <v>0.99839121794265162</v>
      </c>
      <c r="O81">
        <f t="shared" si="4"/>
        <v>39.935648717706066</v>
      </c>
    </row>
    <row r="82" spans="1:15" x14ac:dyDescent="0.3">
      <c r="A82" t="s">
        <v>101</v>
      </c>
      <c r="B82">
        <v>7933</v>
      </c>
      <c r="K82" t="s">
        <v>63</v>
      </c>
      <c r="L82" t="str">
        <f>A91</f>
        <v>G11</v>
      </c>
      <c r="M82">
        <f>B91</f>
        <v>7893</v>
      </c>
      <c r="N82" s="8">
        <f t="shared" si="3"/>
        <v>2.1283240276331976</v>
      </c>
      <c r="O82">
        <f t="shared" si="4"/>
        <v>85.132961105327908</v>
      </c>
    </row>
    <row r="83" spans="1:15" x14ac:dyDescent="0.3">
      <c r="A83" t="s">
        <v>102</v>
      </c>
      <c r="B83">
        <v>30320</v>
      </c>
      <c r="K83" t="s">
        <v>62</v>
      </c>
      <c r="L83" t="str">
        <f>A79</f>
        <v>F11</v>
      </c>
      <c r="M83">
        <f>B79</f>
        <v>21816</v>
      </c>
      <c r="N83" s="8">
        <f t="shared" si="3"/>
        <v>8.7162865524746849</v>
      </c>
      <c r="O83">
        <f t="shared" si="4"/>
        <v>348.65146209898739</v>
      </c>
    </row>
    <row r="84" spans="1:15" x14ac:dyDescent="0.3">
      <c r="A84" t="s">
        <v>15</v>
      </c>
      <c r="B84">
        <v>3299</v>
      </c>
      <c r="K84" t="s">
        <v>61</v>
      </c>
      <c r="L84" t="str">
        <f>A67</f>
        <v>E11</v>
      </c>
      <c r="M84">
        <f>B67</f>
        <v>36914</v>
      </c>
      <c r="N84" s="8">
        <f t="shared" si="3"/>
        <v>15.860225229488028</v>
      </c>
      <c r="O84">
        <f t="shared" si="4"/>
        <v>634.40900917952115</v>
      </c>
    </row>
    <row r="85" spans="1:15" x14ac:dyDescent="0.3">
      <c r="A85" t="s">
        <v>23</v>
      </c>
      <c r="B85">
        <v>3434</v>
      </c>
      <c r="K85" t="s">
        <v>60</v>
      </c>
      <c r="L85" t="str">
        <f>A55</f>
        <v>D11</v>
      </c>
      <c r="M85">
        <f>B55</f>
        <v>33525</v>
      </c>
      <c r="N85" s="8">
        <f t="shared" si="3"/>
        <v>14.256648055266394</v>
      </c>
      <c r="O85">
        <f t="shared" si="4"/>
        <v>570.26592221065573</v>
      </c>
    </row>
    <row r="86" spans="1:15" x14ac:dyDescent="0.3">
      <c r="A86" t="s">
        <v>31</v>
      </c>
      <c r="B86">
        <v>3746</v>
      </c>
      <c r="K86" t="s">
        <v>59</v>
      </c>
      <c r="L86" t="str">
        <f>A43</f>
        <v>C11</v>
      </c>
      <c r="M86">
        <f>B43</f>
        <v>21572</v>
      </c>
      <c r="N86" s="8">
        <f t="shared" si="3"/>
        <v>8.6008327813002747</v>
      </c>
      <c r="O86">
        <f t="shared" si="4"/>
        <v>344.033311252011</v>
      </c>
    </row>
    <row r="87" spans="1:15" x14ac:dyDescent="0.3">
      <c r="A87" t="s">
        <v>39</v>
      </c>
      <c r="B87">
        <v>3623</v>
      </c>
      <c r="K87" t="s">
        <v>58</v>
      </c>
      <c r="L87" t="str">
        <f>A31</f>
        <v>B11</v>
      </c>
      <c r="M87">
        <f>B31</f>
        <v>10396</v>
      </c>
      <c r="N87" s="8">
        <f t="shared" si="3"/>
        <v>3.3126715245575848</v>
      </c>
      <c r="O87">
        <f t="shared" si="4"/>
        <v>132.50686098230341</v>
      </c>
    </row>
    <row r="88" spans="1:15" x14ac:dyDescent="0.3">
      <c r="A88" t="s">
        <v>47</v>
      </c>
      <c r="B88">
        <v>42010</v>
      </c>
      <c r="K88" t="s">
        <v>57</v>
      </c>
      <c r="L88" t="str">
        <f>A19</f>
        <v>A11</v>
      </c>
      <c r="M88">
        <f>B19</f>
        <v>6285</v>
      </c>
      <c r="N88" s="8">
        <f t="shared" si="3"/>
        <v>1.3674647487460962</v>
      </c>
      <c r="O88">
        <f t="shared" si="4"/>
        <v>54.69858994984385</v>
      </c>
    </row>
    <row r="89" spans="1:15" x14ac:dyDescent="0.3">
      <c r="A89" t="s">
        <v>55</v>
      </c>
      <c r="B89">
        <v>7562</v>
      </c>
      <c r="K89" t="s">
        <v>65</v>
      </c>
      <c r="L89" t="str">
        <f>A20</f>
        <v>A12</v>
      </c>
      <c r="M89">
        <f>B20</f>
        <v>4879</v>
      </c>
      <c r="N89" s="8">
        <f t="shared" si="3"/>
        <v>0.70218605091322039</v>
      </c>
      <c r="O89">
        <f t="shared" si="4"/>
        <v>28.087442036528817</v>
      </c>
    </row>
    <row r="90" spans="1:15" x14ac:dyDescent="0.3">
      <c r="A90" t="s">
        <v>63</v>
      </c>
      <c r="B90">
        <v>3715</v>
      </c>
      <c r="K90" t="s">
        <v>66</v>
      </c>
      <c r="L90" t="str">
        <f>A32</f>
        <v>B12</v>
      </c>
      <c r="M90">
        <f>B32</f>
        <v>4284</v>
      </c>
      <c r="N90" s="8">
        <f t="shared" si="3"/>
        <v>0.42064919087725938</v>
      </c>
      <c r="O90">
        <f t="shared" si="4"/>
        <v>16.825967635090375</v>
      </c>
    </row>
    <row r="91" spans="1:15" x14ac:dyDescent="0.3">
      <c r="A91" t="s">
        <v>71</v>
      </c>
      <c r="B91">
        <v>7893</v>
      </c>
      <c r="K91" t="s">
        <v>67</v>
      </c>
      <c r="L91" t="str">
        <f>A44</f>
        <v>C12</v>
      </c>
      <c r="M91">
        <f>B44</f>
        <v>3908</v>
      </c>
      <c r="N91" s="8">
        <f t="shared" si="3"/>
        <v>0.24273682218226553</v>
      </c>
      <c r="O91">
        <f t="shared" si="4"/>
        <v>9.7094728872906213</v>
      </c>
    </row>
    <row r="92" spans="1:15" x14ac:dyDescent="0.3">
      <c r="A92" t="s">
        <v>79</v>
      </c>
      <c r="B92">
        <v>3540</v>
      </c>
      <c r="K92" t="s">
        <v>68</v>
      </c>
      <c r="L92" t="str">
        <f>A56</f>
        <v>D12</v>
      </c>
      <c r="M92">
        <f>B56</f>
        <v>3856</v>
      </c>
      <c r="N92" s="8">
        <f t="shared" si="3"/>
        <v>0.21813192012870256</v>
      </c>
      <c r="O92">
        <f t="shared" si="4"/>
        <v>8.725276805148102</v>
      </c>
    </row>
    <row r="93" spans="1:15" x14ac:dyDescent="0.3">
      <c r="A93" t="s">
        <v>103</v>
      </c>
      <c r="B93">
        <v>3333</v>
      </c>
      <c r="K93" t="s">
        <v>69</v>
      </c>
      <c r="L93" t="str">
        <f>A68</f>
        <v>E12</v>
      </c>
      <c r="M93">
        <f>B68</f>
        <v>3877</v>
      </c>
      <c r="N93" s="8">
        <f t="shared" si="3"/>
        <v>0.22806851518879528</v>
      </c>
      <c r="O93">
        <f t="shared" si="4"/>
        <v>9.1227406075518118</v>
      </c>
    </row>
    <row r="94" spans="1:15" x14ac:dyDescent="0.3">
      <c r="A94" t="s">
        <v>104</v>
      </c>
      <c r="B94">
        <v>12303</v>
      </c>
      <c r="K94" t="s">
        <v>70</v>
      </c>
      <c r="L94" t="str">
        <f>A80</f>
        <v>F12</v>
      </c>
      <c r="M94">
        <f>B80</f>
        <v>3790</v>
      </c>
      <c r="N94" s="8">
        <f t="shared" si="3"/>
        <v>0.18690262136841107</v>
      </c>
      <c r="O94">
        <f t="shared" si="4"/>
        <v>7.4761048547364428</v>
      </c>
    </row>
    <row r="95" spans="1:15" x14ac:dyDescent="0.3">
      <c r="A95" t="s">
        <v>105</v>
      </c>
      <c r="B95">
        <v>24131</v>
      </c>
      <c r="K95" t="s">
        <v>71</v>
      </c>
      <c r="L95" t="str">
        <f>A92</f>
        <v>G12</v>
      </c>
      <c r="M95">
        <f>B92</f>
        <v>3540</v>
      </c>
      <c r="N95" s="8">
        <f t="shared" si="3"/>
        <v>6.8609823033973685E-2</v>
      </c>
      <c r="O95">
        <f t="shared" si="4"/>
        <v>2.7443929213589473</v>
      </c>
    </row>
    <row r="96" spans="1:15" x14ac:dyDescent="0.3">
      <c r="A96" t="s">
        <v>16</v>
      </c>
      <c r="B96">
        <v>3308</v>
      </c>
      <c r="K96" t="s">
        <v>72</v>
      </c>
      <c r="L96" t="str">
        <f>A104</f>
        <v>H12</v>
      </c>
      <c r="M96">
        <f>B104</f>
        <v>3444</v>
      </c>
      <c r="N96" s="8">
        <f t="shared" si="3"/>
        <v>2.3185388473549728E-2</v>
      </c>
      <c r="O96">
        <f t="shared" si="4"/>
        <v>0.92741553894198914</v>
      </c>
    </row>
    <row r="97" spans="1:2" x14ac:dyDescent="0.3">
      <c r="A97" t="s">
        <v>24</v>
      </c>
      <c r="B97">
        <v>3294</v>
      </c>
    </row>
    <row r="98" spans="1:2" x14ac:dyDescent="0.3">
      <c r="A98" t="s">
        <v>33</v>
      </c>
      <c r="B98">
        <v>3593</v>
      </c>
    </row>
    <row r="99" spans="1:2" x14ac:dyDescent="0.3">
      <c r="A99" t="s">
        <v>40</v>
      </c>
      <c r="B99">
        <v>3616</v>
      </c>
    </row>
    <row r="100" spans="1:2" x14ac:dyDescent="0.3">
      <c r="A100" t="s">
        <v>48</v>
      </c>
      <c r="B100">
        <v>27236</v>
      </c>
    </row>
    <row r="101" spans="1:2" x14ac:dyDescent="0.3">
      <c r="A101" t="s">
        <v>56</v>
      </c>
      <c r="B101">
        <v>12606</v>
      </c>
    </row>
    <row r="102" spans="1:2" x14ac:dyDescent="0.3">
      <c r="A102" t="s">
        <v>64</v>
      </c>
      <c r="B102">
        <v>4360</v>
      </c>
    </row>
    <row r="103" spans="1:2" x14ac:dyDescent="0.3">
      <c r="A103" t="s">
        <v>72</v>
      </c>
      <c r="B103">
        <v>5505</v>
      </c>
    </row>
    <row r="104" spans="1:2" x14ac:dyDescent="0.3">
      <c r="A104" t="s">
        <v>80</v>
      </c>
      <c r="B104">
        <v>3444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R19" sqref="R19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64984</v>
      </c>
      <c r="D2">
        <v>3254</v>
      </c>
      <c r="E2">
        <v>3907</v>
      </c>
      <c r="F2">
        <v>3588</v>
      </c>
      <c r="G2">
        <v>33858</v>
      </c>
      <c r="H2">
        <v>24406</v>
      </c>
      <c r="I2">
        <v>3311</v>
      </c>
      <c r="J2">
        <v>3686</v>
      </c>
      <c r="K2">
        <v>3823</v>
      </c>
      <c r="L2">
        <v>3604</v>
      </c>
      <c r="M2">
        <v>6033</v>
      </c>
      <c r="N2">
        <v>4734</v>
      </c>
      <c r="O2">
        <v>35579</v>
      </c>
      <c r="P2">
        <v>3262</v>
      </c>
      <c r="Q2">
        <v>4425</v>
      </c>
      <c r="R2">
        <v>3512</v>
      </c>
      <c r="S2">
        <v>24758</v>
      </c>
      <c r="T2">
        <v>15188</v>
      </c>
      <c r="U2">
        <v>3267</v>
      </c>
      <c r="V2">
        <v>4718</v>
      </c>
      <c r="W2">
        <v>3772</v>
      </c>
      <c r="X2">
        <v>3364</v>
      </c>
      <c r="Y2">
        <v>9966</v>
      </c>
      <c r="Z2">
        <v>4082</v>
      </c>
      <c r="AA2">
        <v>21308</v>
      </c>
      <c r="AB2">
        <v>3254</v>
      </c>
      <c r="AC2">
        <v>4950</v>
      </c>
      <c r="AD2">
        <v>3495</v>
      </c>
      <c r="AE2">
        <v>10949</v>
      </c>
      <c r="AF2">
        <v>7670</v>
      </c>
      <c r="AG2">
        <v>3286</v>
      </c>
      <c r="AH2">
        <v>7157</v>
      </c>
      <c r="AI2">
        <v>3646</v>
      </c>
      <c r="AJ2">
        <v>3283</v>
      </c>
      <c r="AK2">
        <v>20287</v>
      </c>
      <c r="AL2">
        <v>3766</v>
      </c>
      <c r="AM2">
        <v>8881</v>
      </c>
      <c r="AN2">
        <v>3543</v>
      </c>
      <c r="AO2">
        <v>6325</v>
      </c>
      <c r="AP2">
        <v>3457</v>
      </c>
      <c r="AQ2">
        <v>7061</v>
      </c>
      <c r="AR2">
        <v>5466</v>
      </c>
      <c r="AS2">
        <v>3320</v>
      </c>
      <c r="AT2">
        <v>12095</v>
      </c>
      <c r="AU2">
        <v>3978</v>
      </c>
      <c r="AV2">
        <v>3234</v>
      </c>
      <c r="AW2">
        <v>31333</v>
      </c>
      <c r="AX2">
        <v>3620</v>
      </c>
      <c r="AY2">
        <v>4348</v>
      </c>
      <c r="AZ2">
        <v>4006</v>
      </c>
      <c r="BA2">
        <v>13218</v>
      </c>
      <c r="BB2">
        <v>3398</v>
      </c>
      <c r="BC2">
        <v>5668</v>
      </c>
      <c r="BD2">
        <v>4397</v>
      </c>
      <c r="BE2">
        <v>3290</v>
      </c>
      <c r="BF2">
        <v>27505</v>
      </c>
      <c r="BG2">
        <v>4662</v>
      </c>
      <c r="BH2">
        <v>3248</v>
      </c>
      <c r="BI2">
        <v>34797</v>
      </c>
      <c r="BJ2">
        <v>3682</v>
      </c>
      <c r="BK2">
        <v>3538</v>
      </c>
      <c r="BL2">
        <v>4805</v>
      </c>
      <c r="BM2">
        <v>21620</v>
      </c>
      <c r="BN2">
        <v>3270</v>
      </c>
      <c r="BO2">
        <v>4318</v>
      </c>
      <c r="BP2">
        <v>3938</v>
      </c>
      <c r="BQ2">
        <v>3471</v>
      </c>
      <c r="BR2">
        <v>47649</v>
      </c>
      <c r="BS2">
        <v>5625</v>
      </c>
      <c r="BT2">
        <v>3310</v>
      </c>
      <c r="BU2">
        <v>21121</v>
      </c>
      <c r="BV2">
        <v>3661</v>
      </c>
      <c r="BW2">
        <v>3326</v>
      </c>
      <c r="BX2">
        <v>7658</v>
      </c>
      <c r="BY2">
        <v>29140</v>
      </c>
      <c r="BZ2">
        <v>3236</v>
      </c>
      <c r="CA2">
        <v>3407</v>
      </c>
      <c r="CB2">
        <v>3685</v>
      </c>
      <c r="CC2">
        <v>3649</v>
      </c>
      <c r="CD2">
        <v>39899</v>
      </c>
      <c r="CE2">
        <v>7344</v>
      </c>
      <c r="CF2">
        <v>3647</v>
      </c>
      <c r="CG2">
        <v>7614</v>
      </c>
      <c r="CH2">
        <v>3483</v>
      </c>
      <c r="CI2">
        <v>3326</v>
      </c>
      <c r="CJ2">
        <v>12093</v>
      </c>
      <c r="CK2">
        <v>23715</v>
      </c>
      <c r="CL2">
        <v>3250</v>
      </c>
      <c r="CM2">
        <v>3251</v>
      </c>
      <c r="CN2">
        <v>3535</v>
      </c>
      <c r="CO2">
        <v>3624</v>
      </c>
      <c r="CP2">
        <v>26214</v>
      </c>
      <c r="CQ2">
        <v>12324</v>
      </c>
      <c r="CR2">
        <v>4206</v>
      </c>
      <c r="CS2">
        <v>5378</v>
      </c>
      <c r="CT2">
        <v>3370</v>
      </c>
    </row>
    <row r="7" spans="1:98" x14ac:dyDescent="0.3">
      <c r="N7" s="1" t="s">
        <v>109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3">
      <c r="A9" t="s">
        <v>82</v>
      </c>
      <c r="B9">
        <v>64984</v>
      </c>
      <c r="G9">
        <f>'Plate 1'!G9</f>
        <v>30</v>
      </c>
      <c r="H9" t="str">
        <f t="shared" ref="H9:I9" si="0">A9</f>
        <v>A1</v>
      </c>
      <c r="I9">
        <f t="shared" si="0"/>
        <v>64984</v>
      </c>
      <c r="K9" t="s">
        <v>82</v>
      </c>
      <c r="L9" t="str">
        <f>A10</f>
        <v>A2</v>
      </c>
      <c r="M9">
        <f>B10</f>
        <v>3254</v>
      </c>
      <c r="N9" s="8">
        <f>(M9-I$15)/2092.3</f>
        <v>-3.4411891220188305E-2</v>
      </c>
      <c r="O9">
        <f>N9*40</f>
        <v>-1.3764756488075323</v>
      </c>
    </row>
    <row r="10" spans="1:98" x14ac:dyDescent="0.3">
      <c r="A10" t="s">
        <v>83</v>
      </c>
      <c r="B10">
        <v>3254</v>
      </c>
      <c r="G10">
        <f>'Plate 1'!G10</f>
        <v>15</v>
      </c>
      <c r="H10" t="str">
        <f>A21</f>
        <v>B1</v>
      </c>
      <c r="I10">
        <f>B21</f>
        <v>35579</v>
      </c>
      <c r="K10" t="s">
        <v>85</v>
      </c>
      <c r="L10" t="str">
        <f>A22</f>
        <v>B2</v>
      </c>
      <c r="M10">
        <f>B22</f>
        <v>3262</v>
      </c>
      <c r="N10" s="8">
        <f t="shared" ref="N10:N73" si="1">(M10-I$15)/2092.3</f>
        <v>-3.0588347751278496E-2</v>
      </c>
      <c r="O10">
        <f t="shared" ref="O10:O73" si="2">N10*40</f>
        <v>-1.2235339100511398</v>
      </c>
    </row>
    <row r="11" spans="1:98" x14ac:dyDescent="0.3">
      <c r="A11" t="s">
        <v>84</v>
      </c>
      <c r="B11">
        <v>3907</v>
      </c>
      <c r="G11">
        <f>'Plate 1'!G11</f>
        <v>7.5</v>
      </c>
      <c r="H11" t="str">
        <f>A33</f>
        <v>C1</v>
      </c>
      <c r="I11">
        <f>B33</f>
        <v>21308</v>
      </c>
      <c r="K11" t="s">
        <v>88</v>
      </c>
      <c r="L11" t="str">
        <f>A34</f>
        <v>C2</v>
      </c>
      <c r="M11">
        <f>B34</f>
        <v>3254</v>
      </c>
      <c r="N11" s="8">
        <f t="shared" si="1"/>
        <v>-3.4411891220188305E-2</v>
      </c>
      <c r="O11">
        <f t="shared" si="2"/>
        <v>-1.3764756488075323</v>
      </c>
    </row>
    <row r="12" spans="1:98" x14ac:dyDescent="0.3">
      <c r="A12" t="s">
        <v>9</v>
      </c>
      <c r="B12">
        <v>3588</v>
      </c>
      <c r="G12">
        <f>'Plate 1'!G12</f>
        <v>1.875</v>
      </c>
      <c r="H12" t="str">
        <f>A45</f>
        <v>D1</v>
      </c>
      <c r="I12">
        <f>B45</f>
        <v>8881</v>
      </c>
      <c r="K12" t="s">
        <v>91</v>
      </c>
      <c r="L12" t="str">
        <f>A46</f>
        <v>D2</v>
      </c>
      <c r="M12">
        <f>B46</f>
        <v>3543</v>
      </c>
      <c r="N12" s="8">
        <f t="shared" si="1"/>
        <v>0.10371361659417865</v>
      </c>
      <c r="O12">
        <f t="shared" si="2"/>
        <v>4.1485446637671455</v>
      </c>
    </row>
    <row r="13" spans="1:98" x14ac:dyDescent="0.3">
      <c r="A13" t="s">
        <v>17</v>
      </c>
      <c r="B13">
        <v>33858</v>
      </c>
      <c r="G13">
        <f>'Plate 1'!G13</f>
        <v>0.46875</v>
      </c>
      <c r="H13" t="str">
        <f>A57</f>
        <v>E1</v>
      </c>
      <c r="I13">
        <f>B57</f>
        <v>4348</v>
      </c>
      <c r="K13" t="s">
        <v>94</v>
      </c>
      <c r="L13" t="str">
        <f>A58</f>
        <v>E2</v>
      </c>
      <c r="M13">
        <f>B58</f>
        <v>4006</v>
      </c>
      <c r="N13" s="8">
        <f t="shared" si="1"/>
        <v>0.32500119485733403</v>
      </c>
      <c r="O13">
        <f t="shared" si="2"/>
        <v>13.000047794293362</v>
      </c>
    </row>
    <row r="14" spans="1:98" x14ac:dyDescent="0.3">
      <c r="A14" t="s">
        <v>25</v>
      </c>
      <c r="B14">
        <v>24406</v>
      </c>
      <c r="G14">
        <f>'Plate 1'!G14</f>
        <v>0.1171875</v>
      </c>
      <c r="H14" t="str">
        <f>A69</f>
        <v>F1</v>
      </c>
      <c r="I14">
        <f>B69</f>
        <v>3538</v>
      </c>
      <c r="K14" t="s">
        <v>97</v>
      </c>
      <c r="L14" t="str">
        <f>A70</f>
        <v>F2</v>
      </c>
      <c r="M14">
        <f>B70</f>
        <v>4805</v>
      </c>
      <c r="N14" s="8">
        <f t="shared" si="1"/>
        <v>0.70687759881470147</v>
      </c>
      <c r="O14">
        <f t="shared" si="2"/>
        <v>28.275103952588058</v>
      </c>
    </row>
    <row r="15" spans="1:98" x14ac:dyDescent="0.3">
      <c r="A15" t="s">
        <v>34</v>
      </c>
      <c r="B15">
        <v>3311</v>
      </c>
      <c r="G15">
        <f>'Plate 1'!G15</f>
        <v>0</v>
      </c>
      <c r="H15" t="str">
        <f>A81</f>
        <v>G1</v>
      </c>
      <c r="I15">
        <f>B81</f>
        <v>3326</v>
      </c>
      <c r="K15" t="s">
        <v>100</v>
      </c>
      <c r="L15" t="str">
        <f>A82</f>
        <v>G2</v>
      </c>
      <c r="M15">
        <f>B82</f>
        <v>7658</v>
      </c>
      <c r="N15" s="8">
        <f t="shared" si="1"/>
        <v>2.0704487884146632</v>
      </c>
      <c r="O15">
        <f t="shared" si="2"/>
        <v>82.81795153658652</v>
      </c>
    </row>
    <row r="16" spans="1:98" x14ac:dyDescent="0.3">
      <c r="A16" t="s">
        <v>41</v>
      </c>
      <c r="B16">
        <v>3686</v>
      </c>
      <c r="H16" t="s">
        <v>119</v>
      </c>
      <c r="I16">
        <f>SLOPE(I10:I15, G10:G15)</f>
        <v>2165.7970662926887</v>
      </c>
      <c r="K16" t="s">
        <v>103</v>
      </c>
      <c r="L16" t="str">
        <f>A94</f>
        <v>H2</v>
      </c>
      <c r="M16">
        <f>B94</f>
        <v>12093</v>
      </c>
      <c r="N16" s="8">
        <f t="shared" si="1"/>
        <v>4.1901256989915403</v>
      </c>
      <c r="O16">
        <f t="shared" si="2"/>
        <v>167.60502795966161</v>
      </c>
    </row>
    <row r="17" spans="1:15" x14ac:dyDescent="0.3">
      <c r="A17" t="s">
        <v>49</v>
      </c>
      <c r="B17">
        <v>3823</v>
      </c>
      <c r="K17" t="s">
        <v>104</v>
      </c>
      <c r="L17" t="str">
        <f>A95</f>
        <v>H3</v>
      </c>
      <c r="M17">
        <f>B95</f>
        <v>23715</v>
      </c>
      <c r="N17" s="8">
        <f t="shared" si="1"/>
        <v>9.7447784734502694</v>
      </c>
      <c r="O17">
        <f t="shared" si="2"/>
        <v>389.79113893801076</v>
      </c>
    </row>
    <row r="18" spans="1:15" x14ac:dyDescent="0.3">
      <c r="A18" t="s">
        <v>57</v>
      </c>
      <c r="B18">
        <v>3604</v>
      </c>
      <c r="K18" t="s">
        <v>101</v>
      </c>
      <c r="L18" t="str">
        <f>A83</f>
        <v>G3</v>
      </c>
      <c r="M18">
        <f>B83</f>
        <v>29140</v>
      </c>
      <c r="N18" s="8">
        <f t="shared" si="1"/>
        <v>12.337618888304736</v>
      </c>
      <c r="O18">
        <f t="shared" si="2"/>
        <v>493.50475553218939</v>
      </c>
    </row>
    <row r="19" spans="1:15" x14ac:dyDescent="0.3">
      <c r="A19" t="s">
        <v>65</v>
      </c>
      <c r="B19">
        <v>6033</v>
      </c>
      <c r="K19" t="s">
        <v>98</v>
      </c>
      <c r="L19" t="str">
        <f>A71</f>
        <v>F3</v>
      </c>
      <c r="M19">
        <f>B71</f>
        <v>21620</v>
      </c>
      <c r="N19" s="8">
        <f t="shared" si="1"/>
        <v>8.7434880275295122</v>
      </c>
      <c r="O19">
        <f t="shared" si="2"/>
        <v>349.73952110118046</v>
      </c>
    </row>
    <row r="20" spans="1:15" x14ac:dyDescent="0.3">
      <c r="A20" t="s">
        <v>73</v>
      </c>
      <c r="B20">
        <v>4734</v>
      </c>
      <c r="K20" t="s">
        <v>95</v>
      </c>
      <c r="L20" t="str">
        <f>A59</f>
        <v>E3</v>
      </c>
      <c r="M20">
        <f>B59</f>
        <v>13218</v>
      </c>
      <c r="N20" s="8">
        <f t="shared" si="1"/>
        <v>4.7278114993069824</v>
      </c>
      <c r="O20">
        <f t="shared" si="2"/>
        <v>189.11245997227928</v>
      </c>
    </row>
    <row r="21" spans="1:15" x14ac:dyDescent="0.3">
      <c r="A21" t="s">
        <v>85</v>
      </c>
      <c r="B21">
        <v>35579</v>
      </c>
      <c r="K21" t="s">
        <v>92</v>
      </c>
      <c r="L21" t="str">
        <f>A47</f>
        <v>D3</v>
      </c>
      <c r="M21">
        <f>B47</f>
        <v>6325</v>
      </c>
      <c r="N21" s="8">
        <f t="shared" si="1"/>
        <v>1.4333508579075658</v>
      </c>
      <c r="O21">
        <f t="shared" si="2"/>
        <v>57.334034316302635</v>
      </c>
    </row>
    <row r="22" spans="1:15" x14ac:dyDescent="0.3">
      <c r="A22" t="s">
        <v>86</v>
      </c>
      <c r="B22">
        <v>3262</v>
      </c>
      <c r="K22" t="s">
        <v>89</v>
      </c>
      <c r="L22" t="str">
        <f>A35</f>
        <v>C3</v>
      </c>
      <c r="M22">
        <f>B35</f>
        <v>4950</v>
      </c>
      <c r="N22" s="8">
        <f t="shared" si="1"/>
        <v>0.77617932418869184</v>
      </c>
      <c r="O22">
        <f t="shared" si="2"/>
        <v>31.047172967547674</v>
      </c>
    </row>
    <row r="23" spans="1:15" x14ac:dyDescent="0.3">
      <c r="A23" t="s">
        <v>87</v>
      </c>
      <c r="B23">
        <v>4425</v>
      </c>
      <c r="K23" t="s">
        <v>86</v>
      </c>
      <c r="L23" t="str">
        <f>A23</f>
        <v>B3</v>
      </c>
      <c r="M23">
        <f>B23</f>
        <v>4425</v>
      </c>
      <c r="N23" s="8">
        <f t="shared" si="1"/>
        <v>0.52525928404148536</v>
      </c>
      <c r="O23">
        <f t="shared" si="2"/>
        <v>21.010371361659416</v>
      </c>
    </row>
    <row r="24" spans="1:15" x14ac:dyDescent="0.3">
      <c r="A24" t="s">
        <v>10</v>
      </c>
      <c r="B24">
        <v>3512</v>
      </c>
      <c r="K24" t="s">
        <v>83</v>
      </c>
      <c r="L24" t="str">
        <f>A11</f>
        <v>A3</v>
      </c>
      <c r="M24">
        <f>B11</f>
        <v>3907</v>
      </c>
      <c r="N24" s="8">
        <f t="shared" si="1"/>
        <v>0.27768484442957508</v>
      </c>
      <c r="O24">
        <f t="shared" si="2"/>
        <v>11.107393777183002</v>
      </c>
    </row>
    <row r="25" spans="1:15" x14ac:dyDescent="0.3">
      <c r="A25" t="s">
        <v>18</v>
      </c>
      <c r="B25">
        <v>24758</v>
      </c>
      <c r="K25" t="s">
        <v>84</v>
      </c>
      <c r="L25" t="str">
        <f>A12</f>
        <v>A4</v>
      </c>
      <c r="M25">
        <f>B12</f>
        <v>3588</v>
      </c>
      <c r="N25" s="8">
        <f t="shared" si="1"/>
        <v>0.12522104860679634</v>
      </c>
      <c r="O25">
        <f t="shared" si="2"/>
        <v>5.0088419442718539</v>
      </c>
    </row>
    <row r="26" spans="1:15" x14ac:dyDescent="0.3">
      <c r="A26" t="s">
        <v>26</v>
      </c>
      <c r="B26">
        <v>15188</v>
      </c>
      <c r="K26" t="s">
        <v>87</v>
      </c>
      <c r="L26" t="str">
        <f>A24</f>
        <v>B4</v>
      </c>
      <c r="M26">
        <f>B24</f>
        <v>3512</v>
      </c>
      <c r="N26" s="8">
        <f t="shared" si="1"/>
        <v>8.8897385652153119E-2</v>
      </c>
      <c r="O26">
        <f t="shared" si="2"/>
        <v>3.5558954260861246</v>
      </c>
    </row>
    <row r="27" spans="1:15" x14ac:dyDescent="0.3">
      <c r="A27" t="s">
        <v>35</v>
      </c>
      <c r="B27">
        <v>3267</v>
      </c>
      <c r="K27" t="s">
        <v>90</v>
      </c>
      <c r="L27" t="str">
        <f>A36</f>
        <v>C4</v>
      </c>
      <c r="M27">
        <f>B36</f>
        <v>3495</v>
      </c>
      <c r="N27" s="8">
        <f t="shared" si="1"/>
        <v>8.0772355780719771E-2</v>
      </c>
      <c r="O27">
        <f t="shared" si="2"/>
        <v>3.2308942312287909</v>
      </c>
    </row>
    <row r="28" spans="1:15" x14ac:dyDescent="0.3">
      <c r="A28" t="s">
        <v>42</v>
      </c>
      <c r="B28">
        <v>4718</v>
      </c>
      <c r="K28" t="s">
        <v>93</v>
      </c>
      <c r="L28" t="str">
        <f>A48</f>
        <v>D4</v>
      </c>
      <c r="M28">
        <f>B48</f>
        <v>3457</v>
      </c>
      <c r="N28" s="8">
        <f t="shared" si="1"/>
        <v>6.2610524303398168E-2</v>
      </c>
      <c r="O28">
        <f t="shared" si="2"/>
        <v>2.504420972135927</v>
      </c>
    </row>
    <row r="29" spans="1:15" x14ac:dyDescent="0.3">
      <c r="A29" t="s">
        <v>50</v>
      </c>
      <c r="B29">
        <v>3772</v>
      </c>
      <c r="K29" t="s">
        <v>96</v>
      </c>
      <c r="L29" t="str">
        <f>A60</f>
        <v>E4</v>
      </c>
      <c r="M29">
        <f>B60</f>
        <v>3398</v>
      </c>
      <c r="N29" s="8">
        <f t="shared" si="1"/>
        <v>3.4411891220188305E-2</v>
      </c>
      <c r="O29">
        <f t="shared" si="2"/>
        <v>1.3764756488075323</v>
      </c>
    </row>
    <row r="30" spans="1:15" x14ac:dyDescent="0.3">
      <c r="A30" t="s">
        <v>58</v>
      </c>
      <c r="B30">
        <v>3364</v>
      </c>
      <c r="K30" t="s">
        <v>99</v>
      </c>
      <c r="L30" t="str">
        <f>A72</f>
        <v>F4</v>
      </c>
      <c r="M30">
        <f>B72</f>
        <v>3270</v>
      </c>
      <c r="N30" s="8">
        <f t="shared" si="1"/>
        <v>-2.6764804282368684E-2</v>
      </c>
      <c r="O30">
        <f t="shared" si="2"/>
        <v>-1.0705921712947473</v>
      </c>
    </row>
    <row r="31" spans="1:15" x14ac:dyDescent="0.3">
      <c r="A31" t="s">
        <v>66</v>
      </c>
      <c r="B31">
        <v>9966</v>
      </c>
      <c r="K31" t="s">
        <v>102</v>
      </c>
      <c r="L31" t="str">
        <f>A84</f>
        <v>G4</v>
      </c>
      <c r="M31">
        <f>B84</f>
        <v>3236</v>
      </c>
      <c r="N31" s="8">
        <f t="shared" si="1"/>
        <v>-4.3014864025235383E-2</v>
      </c>
      <c r="O31">
        <f t="shared" si="2"/>
        <v>-1.7205945610094153</v>
      </c>
    </row>
    <row r="32" spans="1:15" x14ac:dyDescent="0.3">
      <c r="A32" t="s">
        <v>74</v>
      </c>
      <c r="B32">
        <v>4082</v>
      </c>
      <c r="K32" t="s">
        <v>105</v>
      </c>
      <c r="L32" t="str">
        <f>A96</f>
        <v>H4</v>
      </c>
      <c r="M32">
        <f>B96</f>
        <v>3250</v>
      </c>
      <c r="N32" s="8">
        <f t="shared" si="1"/>
        <v>-3.6323662954643211E-2</v>
      </c>
      <c r="O32">
        <f t="shared" si="2"/>
        <v>-1.4529465181857284</v>
      </c>
    </row>
    <row r="33" spans="1:15" x14ac:dyDescent="0.3">
      <c r="A33" t="s">
        <v>88</v>
      </c>
      <c r="B33">
        <v>21308</v>
      </c>
      <c r="K33" t="s">
        <v>16</v>
      </c>
      <c r="L33" t="str">
        <f>A97</f>
        <v>H5</v>
      </c>
      <c r="M33">
        <f>B97</f>
        <v>3251</v>
      </c>
      <c r="N33" s="8">
        <f t="shared" si="1"/>
        <v>-3.5845720021029488E-2</v>
      </c>
      <c r="O33">
        <f t="shared" si="2"/>
        <v>-1.4338288008411795</v>
      </c>
    </row>
    <row r="34" spans="1:15" x14ac:dyDescent="0.3">
      <c r="A34" t="s">
        <v>89</v>
      </c>
      <c r="B34">
        <v>3254</v>
      </c>
      <c r="K34" t="s">
        <v>15</v>
      </c>
      <c r="L34" t="str">
        <f>A85</f>
        <v>G5</v>
      </c>
      <c r="M34">
        <f>B85</f>
        <v>3407</v>
      </c>
      <c r="N34" s="8">
        <f t="shared" si="1"/>
        <v>3.8713377622711848E-2</v>
      </c>
      <c r="O34">
        <f t="shared" si="2"/>
        <v>1.5485351049084739</v>
      </c>
    </row>
    <row r="35" spans="1:15" x14ac:dyDescent="0.3">
      <c r="A35" t="s">
        <v>90</v>
      </c>
      <c r="B35">
        <v>4950</v>
      </c>
      <c r="K35" t="s">
        <v>14</v>
      </c>
      <c r="L35" t="str">
        <f>A73</f>
        <v>F5</v>
      </c>
      <c r="M35">
        <f>B73</f>
        <v>4318</v>
      </c>
      <c r="N35" s="8">
        <f t="shared" si="1"/>
        <v>0.47411939014481669</v>
      </c>
      <c r="O35">
        <f t="shared" si="2"/>
        <v>18.964775605792667</v>
      </c>
    </row>
    <row r="36" spans="1:15" x14ac:dyDescent="0.3">
      <c r="A36" t="s">
        <v>11</v>
      </c>
      <c r="B36">
        <v>3495</v>
      </c>
      <c r="K36" t="s">
        <v>13</v>
      </c>
      <c r="L36" t="str">
        <f>A61</f>
        <v>E5</v>
      </c>
      <c r="M36">
        <f>B61</f>
        <v>5668</v>
      </c>
      <c r="N36" s="8">
        <f t="shared" si="1"/>
        <v>1.1193423505233475</v>
      </c>
      <c r="O36">
        <f t="shared" si="2"/>
        <v>44.773694020933902</v>
      </c>
    </row>
    <row r="37" spans="1:15" x14ac:dyDescent="0.3">
      <c r="A37" t="s">
        <v>19</v>
      </c>
      <c r="B37">
        <v>10949</v>
      </c>
      <c r="K37" t="s">
        <v>12</v>
      </c>
      <c r="L37" t="str">
        <f>A49</f>
        <v>D5</v>
      </c>
      <c r="M37">
        <f>B49</f>
        <v>7061</v>
      </c>
      <c r="N37" s="8">
        <f t="shared" si="1"/>
        <v>1.7851168570472684</v>
      </c>
      <c r="O37">
        <f t="shared" si="2"/>
        <v>71.404674281890735</v>
      </c>
    </row>
    <row r="38" spans="1:15" x14ac:dyDescent="0.3">
      <c r="A38" t="s">
        <v>27</v>
      </c>
      <c r="B38">
        <v>7670</v>
      </c>
      <c r="K38" t="s">
        <v>11</v>
      </c>
      <c r="L38" t="str">
        <f>A37</f>
        <v>C5</v>
      </c>
      <c r="M38">
        <f>B37</f>
        <v>10949</v>
      </c>
      <c r="N38" s="8">
        <f t="shared" si="1"/>
        <v>3.6433589829374369</v>
      </c>
      <c r="O38">
        <f t="shared" si="2"/>
        <v>145.73435931749748</v>
      </c>
    </row>
    <row r="39" spans="1:15" x14ac:dyDescent="0.3">
      <c r="A39" t="s">
        <v>36</v>
      </c>
      <c r="B39">
        <v>3286</v>
      </c>
      <c r="K39" t="s">
        <v>10</v>
      </c>
      <c r="L39" t="str">
        <f>A25</f>
        <v>B5</v>
      </c>
      <c r="M39">
        <f>B25</f>
        <v>24758</v>
      </c>
      <c r="N39" s="8">
        <f t="shared" si="1"/>
        <v>10.243272953209386</v>
      </c>
      <c r="O39">
        <f t="shared" si="2"/>
        <v>409.73091812837544</v>
      </c>
    </row>
    <row r="40" spans="1:15" x14ac:dyDescent="0.3">
      <c r="A40" t="s">
        <v>43</v>
      </c>
      <c r="B40">
        <v>7157</v>
      </c>
      <c r="K40" t="s">
        <v>9</v>
      </c>
      <c r="L40" t="str">
        <f>A13</f>
        <v>A5</v>
      </c>
      <c r="M40">
        <f>B13</f>
        <v>33858</v>
      </c>
      <c r="N40" s="8">
        <f t="shared" si="1"/>
        <v>14.592553649094297</v>
      </c>
      <c r="O40">
        <f t="shared" si="2"/>
        <v>583.70214596377184</v>
      </c>
    </row>
    <row r="41" spans="1:15" x14ac:dyDescent="0.3">
      <c r="A41" t="s">
        <v>51</v>
      </c>
      <c r="B41">
        <v>3646</v>
      </c>
      <c r="K41" t="s">
        <v>17</v>
      </c>
      <c r="L41" t="str">
        <f>A14</f>
        <v>A6</v>
      </c>
      <c r="M41">
        <f>B14</f>
        <v>24406</v>
      </c>
      <c r="N41" s="8">
        <f t="shared" si="1"/>
        <v>10.075037040577355</v>
      </c>
      <c r="O41">
        <f t="shared" si="2"/>
        <v>403.00148162309421</v>
      </c>
    </row>
    <row r="42" spans="1:15" x14ac:dyDescent="0.3">
      <c r="A42" t="s">
        <v>59</v>
      </c>
      <c r="B42">
        <v>3283</v>
      </c>
      <c r="K42" t="s">
        <v>18</v>
      </c>
      <c r="L42" t="str">
        <f>A26</f>
        <v>B6</v>
      </c>
      <c r="M42">
        <f>B26</f>
        <v>15188</v>
      </c>
      <c r="N42" s="8">
        <f t="shared" si="1"/>
        <v>5.6693590785260239</v>
      </c>
      <c r="O42">
        <f t="shared" si="2"/>
        <v>226.77436314104096</v>
      </c>
    </row>
    <row r="43" spans="1:15" x14ac:dyDescent="0.3">
      <c r="A43" t="s">
        <v>67</v>
      </c>
      <c r="B43">
        <v>20287</v>
      </c>
      <c r="K43" t="s">
        <v>19</v>
      </c>
      <c r="L43" t="str">
        <f>A38</f>
        <v>C6</v>
      </c>
      <c r="M43">
        <f>B38</f>
        <v>7670</v>
      </c>
      <c r="N43" s="8">
        <f t="shared" si="1"/>
        <v>2.076184103618028</v>
      </c>
      <c r="O43">
        <f t="shared" si="2"/>
        <v>83.047364144721115</v>
      </c>
    </row>
    <row r="44" spans="1:15" x14ac:dyDescent="0.3">
      <c r="A44" t="s">
        <v>75</v>
      </c>
      <c r="B44">
        <v>3766</v>
      </c>
      <c r="K44" t="s">
        <v>20</v>
      </c>
      <c r="L44" t="str">
        <f>A50</f>
        <v>D6</v>
      </c>
      <c r="M44">
        <f>B50</f>
        <v>5466</v>
      </c>
      <c r="N44" s="8">
        <f t="shared" si="1"/>
        <v>1.0227978779333746</v>
      </c>
      <c r="O44">
        <f t="shared" si="2"/>
        <v>40.911915117334985</v>
      </c>
    </row>
    <row r="45" spans="1:15" x14ac:dyDescent="0.3">
      <c r="A45" t="s">
        <v>91</v>
      </c>
      <c r="B45">
        <v>8881</v>
      </c>
      <c r="K45" t="s">
        <v>21</v>
      </c>
      <c r="L45" t="str">
        <f>A62</f>
        <v>E6</v>
      </c>
      <c r="M45">
        <f>B62</f>
        <v>4397</v>
      </c>
      <c r="N45" s="8">
        <f t="shared" si="1"/>
        <v>0.51187688190030101</v>
      </c>
      <c r="O45">
        <f t="shared" si="2"/>
        <v>20.475075276012042</v>
      </c>
    </row>
    <row r="46" spans="1:15" x14ac:dyDescent="0.3">
      <c r="A46" t="s">
        <v>92</v>
      </c>
      <c r="B46">
        <v>3543</v>
      </c>
      <c r="K46" t="s">
        <v>22</v>
      </c>
      <c r="L46" t="str">
        <f>A74</f>
        <v>F6</v>
      </c>
      <c r="M46">
        <f>B74</f>
        <v>3938</v>
      </c>
      <c r="N46" s="8">
        <f t="shared" si="1"/>
        <v>0.29250107537160058</v>
      </c>
      <c r="O46">
        <f t="shared" si="2"/>
        <v>11.700043014864024</v>
      </c>
    </row>
    <row r="47" spans="1:15" x14ac:dyDescent="0.3">
      <c r="A47" t="s">
        <v>93</v>
      </c>
      <c r="B47">
        <v>6325</v>
      </c>
      <c r="K47" t="s">
        <v>23</v>
      </c>
      <c r="L47" t="str">
        <f>A86</f>
        <v>G6</v>
      </c>
      <c r="M47">
        <f>B86</f>
        <v>3685</v>
      </c>
      <c r="N47" s="8">
        <f t="shared" si="1"/>
        <v>0.17158151316732781</v>
      </c>
      <c r="O47">
        <f t="shared" si="2"/>
        <v>6.8632605266931126</v>
      </c>
    </row>
    <row r="48" spans="1:15" x14ac:dyDescent="0.3">
      <c r="A48" t="s">
        <v>12</v>
      </c>
      <c r="B48">
        <v>3457</v>
      </c>
      <c r="K48" t="s">
        <v>24</v>
      </c>
      <c r="L48" t="str">
        <f>A98</f>
        <v>H6</v>
      </c>
      <c r="M48">
        <f>B98</f>
        <v>3535</v>
      </c>
      <c r="N48" s="8">
        <f t="shared" si="1"/>
        <v>9.9890073125268833E-2</v>
      </c>
      <c r="O48">
        <f t="shared" si="2"/>
        <v>3.9956029250107532</v>
      </c>
    </row>
    <row r="49" spans="1:15" x14ac:dyDescent="0.3">
      <c r="A49" t="s">
        <v>20</v>
      </c>
      <c r="B49">
        <v>7061</v>
      </c>
      <c r="K49" t="s">
        <v>33</v>
      </c>
      <c r="L49" t="str">
        <f>A99</f>
        <v>H7</v>
      </c>
      <c r="M49">
        <f>B99</f>
        <v>3624</v>
      </c>
      <c r="N49" s="8">
        <f t="shared" si="1"/>
        <v>0.14242699421689048</v>
      </c>
      <c r="O49">
        <f t="shared" si="2"/>
        <v>5.6970797686756196</v>
      </c>
    </row>
    <row r="50" spans="1:15" x14ac:dyDescent="0.3">
      <c r="A50" t="s">
        <v>28</v>
      </c>
      <c r="B50">
        <v>5466</v>
      </c>
      <c r="K50" t="s">
        <v>31</v>
      </c>
      <c r="L50" t="str">
        <f>A87</f>
        <v>G7</v>
      </c>
      <c r="M50">
        <f>B87</f>
        <v>3649</v>
      </c>
      <c r="N50" s="8">
        <f t="shared" si="1"/>
        <v>0.15437556755723364</v>
      </c>
      <c r="O50">
        <f t="shared" si="2"/>
        <v>6.1750227022893451</v>
      </c>
    </row>
    <row r="51" spans="1:15" x14ac:dyDescent="0.3">
      <c r="A51" t="s">
        <v>37</v>
      </c>
      <c r="B51">
        <v>3320</v>
      </c>
      <c r="K51" t="s">
        <v>32</v>
      </c>
      <c r="L51" t="str">
        <f>A75</f>
        <v>F7</v>
      </c>
      <c r="M51">
        <f>B75</f>
        <v>3471</v>
      </c>
      <c r="N51" s="8">
        <f t="shared" si="1"/>
        <v>6.9301725373990333E-2</v>
      </c>
      <c r="O51">
        <f t="shared" si="2"/>
        <v>2.7720690149596132</v>
      </c>
    </row>
    <row r="52" spans="1:15" x14ac:dyDescent="0.3">
      <c r="A52" t="s">
        <v>44</v>
      </c>
      <c r="B52">
        <v>12095</v>
      </c>
      <c r="K52" t="s">
        <v>29</v>
      </c>
      <c r="L52" t="str">
        <f>A63</f>
        <v>E7</v>
      </c>
      <c r="M52">
        <f>B63</f>
        <v>3290</v>
      </c>
      <c r="N52" s="8">
        <f t="shared" si="1"/>
        <v>-1.7205945610094153E-2</v>
      </c>
      <c r="O52">
        <f t="shared" si="2"/>
        <v>-0.68823782440376613</v>
      </c>
    </row>
    <row r="53" spans="1:15" x14ac:dyDescent="0.3">
      <c r="A53" t="s">
        <v>52</v>
      </c>
      <c r="B53">
        <v>3978</v>
      </c>
      <c r="K53" t="s">
        <v>28</v>
      </c>
      <c r="L53" t="str">
        <f>A51</f>
        <v>D7</v>
      </c>
      <c r="M53">
        <f>B51</f>
        <v>3320</v>
      </c>
      <c r="N53" s="8">
        <f t="shared" si="1"/>
        <v>-2.8676576016823589E-3</v>
      </c>
      <c r="O53">
        <f t="shared" si="2"/>
        <v>-0.11470630406729436</v>
      </c>
    </row>
    <row r="54" spans="1:15" x14ac:dyDescent="0.3">
      <c r="A54" t="s">
        <v>60</v>
      </c>
      <c r="B54">
        <v>3234</v>
      </c>
      <c r="K54" t="s">
        <v>27</v>
      </c>
      <c r="L54" t="str">
        <f>A39</f>
        <v>C7</v>
      </c>
      <c r="M54">
        <f>B39</f>
        <v>3286</v>
      </c>
      <c r="N54" s="8">
        <f t="shared" si="1"/>
        <v>-1.9117717344549059E-2</v>
      </c>
      <c r="O54">
        <f t="shared" si="2"/>
        <v>-0.76470869378196238</v>
      </c>
    </row>
    <row r="55" spans="1:15" x14ac:dyDescent="0.3">
      <c r="A55" t="s">
        <v>68</v>
      </c>
      <c r="B55">
        <v>31333</v>
      </c>
      <c r="K55" t="s">
        <v>26</v>
      </c>
      <c r="L55" t="str">
        <f>A27</f>
        <v>B7</v>
      </c>
      <c r="M55">
        <f>B27</f>
        <v>3267</v>
      </c>
      <c r="N55" s="8">
        <f t="shared" si="1"/>
        <v>-2.8198633083209863E-2</v>
      </c>
      <c r="O55">
        <f t="shared" si="2"/>
        <v>-1.1279453233283945</v>
      </c>
    </row>
    <row r="56" spans="1:15" x14ac:dyDescent="0.3">
      <c r="A56" t="s">
        <v>76</v>
      </c>
      <c r="B56">
        <v>3620</v>
      </c>
      <c r="K56" t="s">
        <v>25</v>
      </c>
      <c r="L56" t="str">
        <f>A15</f>
        <v>A7</v>
      </c>
      <c r="M56">
        <f>B15</f>
        <v>3311</v>
      </c>
      <c r="N56" s="8">
        <f t="shared" si="1"/>
        <v>-7.1691440042058975E-3</v>
      </c>
      <c r="O56">
        <f t="shared" si="2"/>
        <v>-0.28676576016823591</v>
      </c>
    </row>
    <row r="57" spans="1:15" x14ac:dyDescent="0.3">
      <c r="A57" t="s">
        <v>94</v>
      </c>
      <c r="B57">
        <v>4348</v>
      </c>
      <c r="K57" t="s">
        <v>34</v>
      </c>
      <c r="L57" t="str">
        <f>A16</f>
        <v>A8</v>
      </c>
      <c r="M57">
        <f>B16</f>
        <v>3686</v>
      </c>
      <c r="N57" s="8">
        <f t="shared" si="1"/>
        <v>0.17205945610094153</v>
      </c>
      <c r="O57">
        <f t="shared" si="2"/>
        <v>6.8823782440376613</v>
      </c>
    </row>
    <row r="58" spans="1:15" x14ac:dyDescent="0.3">
      <c r="A58" t="s">
        <v>95</v>
      </c>
      <c r="B58">
        <v>4006</v>
      </c>
      <c r="K58" t="s">
        <v>35</v>
      </c>
      <c r="L58" t="str">
        <f>A28</f>
        <v>B8</v>
      </c>
      <c r="M58">
        <f>B28</f>
        <v>4718</v>
      </c>
      <c r="N58" s="8">
        <f t="shared" si="1"/>
        <v>0.66529656359030731</v>
      </c>
      <c r="O58">
        <f t="shared" si="2"/>
        <v>26.611862543612293</v>
      </c>
    </row>
    <row r="59" spans="1:15" x14ac:dyDescent="0.3">
      <c r="A59" t="s">
        <v>96</v>
      </c>
      <c r="B59">
        <v>13218</v>
      </c>
      <c r="K59" t="s">
        <v>36</v>
      </c>
      <c r="L59" t="str">
        <f>A40</f>
        <v>C8</v>
      </c>
      <c r="M59">
        <f>B40</f>
        <v>7157</v>
      </c>
      <c r="N59" s="8">
        <f t="shared" si="1"/>
        <v>1.8309993786741861</v>
      </c>
      <c r="O59">
        <f t="shared" si="2"/>
        <v>73.239975146967438</v>
      </c>
    </row>
    <row r="60" spans="1:15" x14ac:dyDescent="0.3">
      <c r="A60" t="s">
        <v>13</v>
      </c>
      <c r="B60">
        <v>3398</v>
      </c>
      <c r="K60" t="s">
        <v>37</v>
      </c>
      <c r="L60" t="str">
        <f>A52</f>
        <v>D8</v>
      </c>
      <c r="M60">
        <f>B52</f>
        <v>12095</v>
      </c>
      <c r="N60" s="8">
        <f t="shared" si="1"/>
        <v>4.1910815848587673</v>
      </c>
      <c r="O60">
        <f t="shared" si="2"/>
        <v>167.6432633943507</v>
      </c>
    </row>
    <row r="61" spans="1:15" x14ac:dyDescent="0.3">
      <c r="A61" t="s">
        <v>21</v>
      </c>
      <c r="B61">
        <v>5668</v>
      </c>
      <c r="K61" t="s">
        <v>38</v>
      </c>
      <c r="L61" t="str">
        <f>A64</f>
        <v>E8</v>
      </c>
      <c r="M61">
        <f>B64</f>
        <v>27505</v>
      </c>
      <c r="N61" s="8">
        <f t="shared" si="1"/>
        <v>11.556182191846293</v>
      </c>
      <c r="O61">
        <f t="shared" si="2"/>
        <v>462.2472876738517</v>
      </c>
    </row>
    <row r="62" spans="1:15" x14ac:dyDescent="0.3">
      <c r="A62" t="s">
        <v>29</v>
      </c>
      <c r="B62">
        <v>4397</v>
      </c>
      <c r="K62" t="s">
        <v>30</v>
      </c>
      <c r="L62" t="str">
        <f>A76</f>
        <v>F8</v>
      </c>
      <c r="M62">
        <f>B76</f>
        <v>47649</v>
      </c>
      <c r="N62" s="8">
        <f t="shared" si="1"/>
        <v>21.183864646561197</v>
      </c>
      <c r="O62">
        <f t="shared" si="2"/>
        <v>847.35458586244795</v>
      </c>
    </row>
    <row r="63" spans="1:15" x14ac:dyDescent="0.3">
      <c r="A63" t="s">
        <v>38</v>
      </c>
      <c r="B63">
        <v>3290</v>
      </c>
      <c r="K63" t="s">
        <v>39</v>
      </c>
      <c r="L63" t="str">
        <f>A88</f>
        <v>G8</v>
      </c>
      <c r="M63">
        <f>B88</f>
        <v>39899</v>
      </c>
      <c r="N63" s="8">
        <f t="shared" si="1"/>
        <v>17.479806911054819</v>
      </c>
      <c r="O63">
        <f t="shared" si="2"/>
        <v>699.19227644219279</v>
      </c>
    </row>
    <row r="64" spans="1:15" x14ac:dyDescent="0.3">
      <c r="A64" t="s">
        <v>45</v>
      </c>
      <c r="B64">
        <v>27505</v>
      </c>
      <c r="K64" t="s">
        <v>40</v>
      </c>
      <c r="L64" t="str">
        <f>A100</f>
        <v>H8</v>
      </c>
      <c r="M64">
        <f>B100</f>
        <v>26214</v>
      </c>
      <c r="N64" s="8">
        <f t="shared" si="1"/>
        <v>10.939157864550971</v>
      </c>
      <c r="O64">
        <f t="shared" si="2"/>
        <v>437.56631458203884</v>
      </c>
    </row>
    <row r="65" spans="1:15" x14ac:dyDescent="0.3">
      <c r="A65" t="s">
        <v>53</v>
      </c>
      <c r="B65">
        <v>4662</v>
      </c>
      <c r="K65" t="s">
        <v>48</v>
      </c>
      <c r="L65" t="str">
        <f>A101</f>
        <v>H9</v>
      </c>
      <c r="M65">
        <f>B101</f>
        <v>12324</v>
      </c>
      <c r="N65" s="8">
        <f t="shared" si="1"/>
        <v>4.3005305166563108</v>
      </c>
      <c r="O65">
        <f t="shared" si="2"/>
        <v>172.02122066625242</v>
      </c>
    </row>
    <row r="66" spans="1:15" x14ac:dyDescent="0.3">
      <c r="A66" t="s">
        <v>61</v>
      </c>
      <c r="B66">
        <v>3248</v>
      </c>
      <c r="K66" t="s">
        <v>47</v>
      </c>
      <c r="L66" t="str">
        <f>A89</f>
        <v>G9</v>
      </c>
      <c r="M66">
        <f>B89</f>
        <v>7344</v>
      </c>
      <c r="N66" s="8">
        <f t="shared" si="1"/>
        <v>1.9203747072599531</v>
      </c>
      <c r="O66">
        <f t="shared" si="2"/>
        <v>76.814988290398119</v>
      </c>
    </row>
    <row r="67" spans="1:15" x14ac:dyDescent="0.3">
      <c r="A67" t="s">
        <v>69</v>
      </c>
      <c r="B67">
        <v>34797</v>
      </c>
      <c r="K67" t="s">
        <v>46</v>
      </c>
      <c r="L67" t="str">
        <f>A77</f>
        <v>F9</v>
      </c>
      <c r="M67">
        <f>B77</f>
        <v>5625</v>
      </c>
      <c r="N67" s="8">
        <f t="shared" si="1"/>
        <v>1.0987908043779573</v>
      </c>
      <c r="O67">
        <f t="shared" si="2"/>
        <v>43.951632175118291</v>
      </c>
    </row>
    <row r="68" spans="1:15" x14ac:dyDescent="0.3">
      <c r="A68" t="s">
        <v>77</v>
      </c>
      <c r="B68">
        <v>3682</v>
      </c>
      <c r="K68" t="s">
        <v>45</v>
      </c>
      <c r="L68" t="str">
        <f>A65</f>
        <v>E9</v>
      </c>
      <c r="M68">
        <f>B65</f>
        <v>4662</v>
      </c>
      <c r="N68" s="8">
        <f t="shared" si="1"/>
        <v>0.6385317593079386</v>
      </c>
      <c r="O68">
        <f t="shared" si="2"/>
        <v>25.541270372317545</v>
      </c>
    </row>
    <row r="69" spans="1:15" x14ac:dyDescent="0.3">
      <c r="A69" t="s">
        <v>97</v>
      </c>
      <c r="B69">
        <v>3538</v>
      </c>
      <c r="K69" t="s">
        <v>44</v>
      </c>
      <c r="L69" t="str">
        <f>A53</f>
        <v>D9</v>
      </c>
      <c r="M69">
        <f>B53</f>
        <v>3978</v>
      </c>
      <c r="N69" s="8">
        <f t="shared" si="1"/>
        <v>0.31161879271614967</v>
      </c>
      <c r="O69">
        <f t="shared" si="2"/>
        <v>12.464751708645988</v>
      </c>
    </row>
    <row r="70" spans="1:15" x14ac:dyDescent="0.3">
      <c r="A70" t="s">
        <v>98</v>
      </c>
      <c r="B70">
        <v>4805</v>
      </c>
      <c r="K70" t="s">
        <v>43</v>
      </c>
      <c r="L70" t="str">
        <f>A41</f>
        <v>C9</v>
      </c>
      <c r="M70">
        <f>B41</f>
        <v>3646</v>
      </c>
      <c r="N70" s="8">
        <f t="shared" si="1"/>
        <v>0.15294173875639247</v>
      </c>
      <c r="O70">
        <f t="shared" si="2"/>
        <v>6.117669550255699</v>
      </c>
    </row>
    <row r="71" spans="1:15" x14ac:dyDescent="0.3">
      <c r="A71" t="s">
        <v>99</v>
      </c>
      <c r="B71">
        <v>21620</v>
      </c>
      <c r="K71" t="s">
        <v>42</v>
      </c>
      <c r="L71" t="str">
        <f>A29</f>
        <v>B9</v>
      </c>
      <c r="M71">
        <f>B29</f>
        <v>3772</v>
      </c>
      <c r="N71" s="8">
        <f t="shared" si="1"/>
        <v>0.21316254839172202</v>
      </c>
      <c r="O71">
        <f t="shared" si="2"/>
        <v>8.5265019356688807</v>
      </c>
    </row>
    <row r="72" spans="1:15" x14ac:dyDescent="0.3">
      <c r="A72" t="s">
        <v>14</v>
      </c>
      <c r="B72">
        <v>3270</v>
      </c>
      <c r="K72" t="s">
        <v>41</v>
      </c>
      <c r="L72" t="str">
        <f>A17</f>
        <v>A9</v>
      </c>
      <c r="M72">
        <f>B17</f>
        <v>3823</v>
      </c>
      <c r="N72" s="8">
        <f t="shared" si="1"/>
        <v>0.23753763800602207</v>
      </c>
      <c r="O72">
        <f t="shared" si="2"/>
        <v>9.5015055202408831</v>
      </c>
    </row>
    <row r="73" spans="1:15" x14ac:dyDescent="0.3">
      <c r="A73" t="s">
        <v>22</v>
      </c>
      <c r="B73">
        <v>4318</v>
      </c>
      <c r="K73" t="s">
        <v>49</v>
      </c>
      <c r="L73" t="str">
        <f>A18</f>
        <v>A10</v>
      </c>
      <c r="M73">
        <f>B18</f>
        <v>3604</v>
      </c>
      <c r="N73" s="8">
        <f t="shared" si="1"/>
        <v>0.13286813554461596</v>
      </c>
      <c r="O73">
        <f t="shared" si="2"/>
        <v>5.3147254217846385</v>
      </c>
    </row>
    <row r="74" spans="1:15" x14ac:dyDescent="0.3">
      <c r="A74" t="s">
        <v>32</v>
      </c>
      <c r="B74">
        <v>3938</v>
      </c>
      <c r="K74" t="s">
        <v>50</v>
      </c>
      <c r="L74" t="str">
        <f>A30</f>
        <v>B10</v>
      </c>
      <c r="M74">
        <f>B30</f>
        <v>3364</v>
      </c>
      <c r="N74" s="8">
        <f t="shared" ref="N74:N96" si="3">(M74-I$15)/2092.3</f>
        <v>1.8161831477321606E-2</v>
      </c>
      <c r="O74">
        <f t="shared" ref="O74:O96" si="4">N74*40</f>
        <v>0.7264732590928642</v>
      </c>
    </row>
    <row r="75" spans="1:15" x14ac:dyDescent="0.3">
      <c r="A75" t="s">
        <v>30</v>
      </c>
      <c r="B75">
        <v>3471</v>
      </c>
      <c r="K75" t="s">
        <v>51</v>
      </c>
      <c r="L75" t="str">
        <f>A42</f>
        <v>C10</v>
      </c>
      <c r="M75">
        <f>B42</f>
        <v>3283</v>
      </c>
      <c r="N75" s="8">
        <f t="shared" si="3"/>
        <v>-2.0551546145390238E-2</v>
      </c>
      <c r="O75">
        <f t="shared" si="4"/>
        <v>-0.82206184581560948</v>
      </c>
    </row>
    <row r="76" spans="1:15" x14ac:dyDescent="0.3">
      <c r="A76" t="s">
        <v>46</v>
      </c>
      <c r="B76">
        <v>47649</v>
      </c>
      <c r="K76" t="s">
        <v>52</v>
      </c>
      <c r="L76" t="str">
        <f>A54</f>
        <v>D10</v>
      </c>
      <c r="M76">
        <f>B54</f>
        <v>3234</v>
      </c>
      <c r="N76" s="8">
        <f t="shared" si="3"/>
        <v>-4.3970749892462836E-2</v>
      </c>
      <c r="O76">
        <f t="shared" si="4"/>
        <v>-1.7588299956985134</v>
      </c>
    </row>
    <row r="77" spans="1:15" x14ac:dyDescent="0.3">
      <c r="A77" t="s">
        <v>54</v>
      </c>
      <c r="B77">
        <v>5625</v>
      </c>
      <c r="K77" t="s">
        <v>53</v>
      </c>
      <c r="L77" t="str">
        <f>A66</f>
        <v>E10</v>
      </c>
      <c r="M77">
        <f>B66</f>
        <v>3248</v>
      </c>
      <c r="N77" s="8">
        <f t="shared" si="3"/>
        <v>-3.7279548821870664E-2</v>
      </c>
      <c r="O77">
        <f t="shared" si="4"/>
        <v>-1.4911819528748267</v>
      </c>
    </row>
    <row r="78" spans="1:15" x14ac:dyDescent="0.3">
      <c r="A78" t="s">
        <v>62</v>
      </c>
      <c r="B78">
        <v>3310</v>
      </c>
      <c r="K78" t="s">
        <v>54</v>
      </c>
      <c r="L78" t="str">
        <f>A78</f>
        <v>F10</v>
      </c>
      <c r="M78">
        <f>B78</f>
        <v>3310</v>
      </c>
      <c r="N78" s="8">
        <f t="shared" si="3"/>
        <v>-7.647086937819624E-3</v>
      </c>
      <c r="O78">
        <f t="shared" si="4"/>
        <v>-0.30588347751278494</v>
      </c>
    </row>
    <row r="79" spans="1:15" x14ac:dyDescent="0.3">
      <c r="A79" t="s">
        <v>70</v>
      </c>
      <c r="B79">
        <v>21121</v>
      </c>
      <c r="K79" t="s">
        <v>55</v>
      </c>
      <c r="L79" t="str">
        <f>A90</f>
        <v>G10</v>
      </c>
      <c r="M79">
        <f>B90</f>
        <v>3647</v>
      </c>
      <c r="N79" s="8">
        <f t="shared" si="3"/>
        <v>0.15341968169000619</v>
      </c>
      <c r="O79">
        <f t="shared" si="4"/>
        <v>6.1367872676002477</v>
      </c>
    </row>
    <row r="80" spans="1:15" x14ac:dyDescent="0.3">
      <c r="A80" t="s">
        <v>78</v>
      </c>
      <c r="B80">
        <v>3661</v>
      </c>
      <c r="K80" t="s">
        <v>56</v>
      </c>
      <c r="L80" t="str">
        <f>A102</f>
        <v>H10</v>
      </c>
      <c r="M80">
        <f>B102</f>
        <v>4206</v>
      </c>
      <c r="N80" s="8">
        <f t="shared" si="3"/>
        <v>0.42058978158007931</v>
      </c>
      <c r="O80">
        <f t="shared" si="4"/>
        <v>16.823591263203173</v>
      </c>
    </row>
    <row r="81" spans="1:15" x14ac:dyDescent="0.3">
      <c r="A81" t="s">
        <v>100</v>
      </c>
      <c r="B81">
        <v>3326</v>
      </c>
      <c r="K81" t="s">
        <v>64</v>
      </c>
      <c r="L81" t="str">
        <f>A103</f>
        <v>H11</v>
      </c>
      <c r="M81">
        <f>B103</f>
        <v>5378</v>
      </c>
      <c r="N81" s="8">
        <f t="shared" si="3"/>
        <v>0.98073889977536677</v>
      </c>
      <c r="O81">
        <f t="shared" si="4"/>
        <v>39.229555991014671</v>
      </c>
    </row>
    <row r="82" spans="1:15" x14ac:dyDescent="0.3">
      <c r="A82" t="s">
        <v>101</v>
      </c>
      <c r="B82">
        <v>7658</v>
      </c>
      <c r="K82" t="s">
        <v>63</v>
      </c>
      <c r="L82" t="str">
        <f>A91</f>
        <v>G11</v>
      </c>
      <c r="M82">
        <f>B91</f>
        <v>7614</v>
      </c>
      <c r="N82" s="8">
        <f t="shared" si="3"/>
        <v>2.0494192993356593</v>
      </c>
      <c r="O82">
        <f t="shared" si="4"/>
        <v>81.976771973426366</v>
      </c>
    </row>
    <row r="83" spans="1:15" x14ac:dyDescent="0.3">
      <c r="A83" t="s">
        <v>102</v>
      </c>
      <c r="B83">
        <v>29140</v>
      </c>
      <c r="K83" t="s">
        <v>62</v>
      </c>
      <c r="L83" t="str">
        <f>A79</f>
        <v>F11</v>
      </c>
      <c r="M83">
        <f>B79</f>
        <v>21121</v>
      </c>
      <c r="N83" s="8">
        <f t="shared" si="3"/>
        <v>8.5049945036562633</v>
      </c>
      <c r="O83">
        <f t="shared" si="4"/>
        <v>340.19978014625053</v>
      </c>
    </row>
    <row r="84" spans="1:15" x14ac:dyDescent="0.3">
      <c r="A84" t="s">
        <v>15</v>
      </c>
      <c r="B84">
        <v>3236</v>
      </c>
      <c r="K84" t="s">
        <v>61</v>
      </c>
      <c r="L84" t="str">
        <f>A67</f>
        <v>E11</v>
      </c>
      <c r="M84">
        <f>B67</f>
        <v>34797</v>
      </c>
      <c r="N84" s="8">
        <f t="shared" si="3"/>
        <v>15.041342063757586</v>
      </c>
      <c r="O84">
        <f t="shared" si="4"/>
        <v>601.65368255030342</v>
      </c>
    </row>
    <row r="85" spans="1:15" x14ac:dyDescent="0.3">
      <c r="A85" t="s">
        <v>23</v>
      </c>
      <c r="B85">
        <v>3407</v>
      </c>
      <c r="K85" t="s">
        <v>60</v>
      </c>
      <c r="L85" t="str">
        <f>A55</f>
        <v>D11</v>
      </c>
      <c r="M85">
        <f>B55</f>
        <v>31333</v>
      </c>
      <c r="N85" s="8">
        <f t="shared" si="3"/>
        <v>13.385747741719637</v>
      </c>
      <c r="O85">
        <f t="shared" si="4"/>
        <v>535.42990966878551</v>
      </c>
    </row>
    <row r="86" spans="1:15" x14ac:dyDescent="0.3">
      <c r="A86" t="s">
        <v>31</v>
      </c>
      <c r="B86">
        <v>3685</v>
      </c>
      <c r="K86" t="s">
        <v>59</v>
      </c>
      <c r="L86" t="str">
        <f>A43</f>
        <v>C11</v>
      </c>
      <c r="M86">
        <f>B43</f>
        <v>20287</v>
      </c>
      <c r="N86" s="8">
        <f t="shared" si="3"/>
        <v>8.1063900970224143</v>
      </c>
      <c r="O86">
        <f t="shared" si="4"/>
        <v>324.25560388089656</v>
      </c>
    </row>
    <row r="87" spans="1:15" x14ac:dyDescent="0.3">
      <c r="A87" t="s">
        <v>39</v>
      </c>
      <c r="B87">
        <v>3649</v>
      </c>
      <c r="K87" t="s">
        <v>58</v>
      </c>
      <c r="L87" t="str">
        <f>A31</f>
        <v>B11</v>
      </c>
      <c r="M87">
        <f>B31</f>
        <v>9966</v>
      </c>
      <c r="N87" s="8">
        <f t="shared" si="3"/>
        <v>3.1735410791951439</v>
      </c>
      <c r="O87">
        <f t="shared" si="4"/>
        <v>126.94164316780575</v>
      </c>
    </row>
    <row r="88" spans="1:15" x14ac:dyDescent="0.3">
      <c r="A88" t="s">
        <v>47</v>
      </c>
      <c r="B88">
        <v>39899</v>
      </c>
      <c r="K88" t="s">
        <v>57</v>
      </c>
      <c r="L88" t="str">
        <f>A19</f>
        <v>A11</v>
      </c>
      <c r="M88">
        <f>B19</f>
        <v>6033</v>
      </c>
      <c r="N88" s="8">
        <f t="shared" si="3"/>
        <v>1.2937915212923576</v>
      </c>
      <c r="O88">
        <f t="shared" si="4"/>
        <v>51.751660851694304</v>
      </c>
    </row>
    <row r="89" spans="1:15" x14ac:dyDescent="0.3">
      <c r="A89" t="s">
        <v>55</v>
      </c>
      <c r="B89">
        <v>7344</v>
      </c>
      <c r="K89" t="s">
        <v>65</v>
      </c>
      <c r="L89" t="str">
        <f>A20</f>
        <v>A12</v>
      </c>
      <c r="M89">
        <f>B20</f>
        <v>4734</v>
      </c>
      <c r="N89" s="8">
        <f t="shared" si="3"/>
        <v>0.67294365052812688</v>
      </c>
      <c r="O89">
        <f t="shared" si="4"/>
        <v>26.917746021125076</v>
      </c>
    </row>
    <row r="90" spans="1:15" x14ac:dyDescent="0.3">
      <c r="A90" t="s">
        <v>63</v>
      </c>
      <c r="B90">
        <v>3647</v>
      </c>
      <c r="K90" t="s">
        <v>66</v>
      </c>
      <c r="L90" t="str">
        <f>A32</f>
        <v>B12</v>
      </c>
      <c r="M90">
        <f>B32</f>
        <v>4082</v>
      </c>
      <c r="N90" s="8">
        <f t="shared" si="3"/>
        <v>0.36132485781197721</v>
      </c>
      <c r="O90">
        <f t="shared" si="4"/>
        <v>14.452994312479088</v>
      </c>
    </row>
    <row r="91" spans="1:15" x14ac:dyDescent="0.3">
      <c r="A91" t="s">
        <v>71</v>
      </c>
      <c r="B91">
        <v>7614</v>
      </c>
      <c r="K91" t="s">
        <v>67</v>
      </c>
      <c r="L91" t="str">
        <f>A44</f>
        <v>C12</v>
      </c>
      <c r="M91">
        <f>B44</f>
        <v>3766</v>
      </c>
      <c r="N91" s="8">
        <f t="shared" si="3"/>
        <v>0.21029489079003966</v>
      </c>
      <c r="O91">
        <f t="shared" si="4"/>
        <v>8.4117956316015867</v>
      </c>
    </row>
    <row r="92" spans="1:15" x14ac:dyDescent="0.3">
      <c r="A92" t="s">
        <v>79</v>
      </c>
      <c r="B92">
        <v>3483</v>
      </c>
      <c r="K92" t="s">
        <v>68</v>
      </c>
      <c r="L92" t="str">
        <f>A56</f>
        <v>D12</v>
      </c>
      <c r="M92">
        <f>B56</f>
        <v>3620</v>
      </c>
      <c r="N92" s="8">
        <f t="shared" si="3"/>
        <v>0.14051522248243559</v>
      </c>
      <c r="O92">
        <f t="shared" si="4"/>
        <v>5.620608899297423</v>
      </c>
    </row>
    <row r="93" spans="1:15" x14ac:dyDescent="0.3">
      <c r="A93" t="s">
        <v>103</v>
      </c>
      <c r="B93">
        <v>3326</v>
      </c>
      <c r="K93" t="s">
        <v>69</v>
      </c>
      <c r="L93" t="str">
        <f>A68</f>
        <v>E12</v>
      </c>
      <c r="M93">
        <f>B68</f>
        <v>3682</v>
      </c>
      <c r="N93" s="8">
        <f t="shared" si="3"/>
        <v>0.17014768436648664</v>
      </c>
      <c r="O93">
        <f t="shared" si="4"/>
        <v>6.8059073746594656</v>
      </c>
    </row>
    <row r="94" spans="1:15" x14ac:dyDescent="0.3">
      <c r="A94" t="s">
        <v>104</v>
      </c>
      <c r="B94">
        <v>12093</v>
      </c>
      <c r="K94" t="s">
        <v>70</v>
      </c>
      <c r="L94" t="str">
        <f>A80</f>
        <v>F12</v>
      </c>
      <c r="M94">
        <f>B80</f>
        <v>3661</v>
      </c>
      <c r="N94" s="8">
        <f t="shared" si="3"/>
        <v>0.16011088276059837</v>
      </c>
      <c r="O94">
        <f t="shared" si="4"/>
        <v>6.4044353104239349</v>
      </c>
    </row>
    <row r="95" spans="1:15" x14ac:dyDescent="0.3">
      <c r="A95" t="s">
        <v>105</v>
      </c>
      <c r="B95">
        <v>23715</v>
      </c>
      <c r="K95" t="s">
        <v>71</v>
      </c>
      <c r="L95" t="str">
        <f>A92</f>
        <v>G12</v>
      </c>
      <c r="M95">
        <f>B92</f>
        <v>3483</v>
      </c>
      <c r="N95" s="8">
        <f t="shared" si="3"/>
        <v>7.5037040577355052E-2</v>
      </c>
      <c r="O95">
        <f t="shared" si="4"/>
        <v>3.0014816230942021</v>
      </c>
    </row>
    <row r="96" spans="1:15" x14ac:dyDescent="0.3">
      <c r="A96" t="s">
        <v>16</v>
      </c>
      <c r="B96">
        <v>3250</v>
      </c>
      <c r="K96" t="s">
        <v>72</v>
      </c>
      <c r="L96" t="str">
        <f>A104</f>
        <v>H12</v>
      </c>
      <c r="M96">
        <f>B104</f>
        <v>3370</v>
      </c>
      <c r="N96" s="8">
        <f t="shared" si="3"/>
        <v>2.1029489079003965E-2</v>
      </c>
      <c r="O96">
        <f t="shared" si="4"/>
        <v>0.84117956316015863</v>
      </c>
    </row>
    <row r="97" spans="1:2" x14ac:dyDescent="0.3">
      <c r="A97" t="s">
        <v>24</v>
      </c>
      <c r="B97">
        <v>3251</v>
      </c>
    </row>
    <row r="98" spans="1:2" x14ac:dyDescent="0.3">
      <c r="A98" t="s">
        <v>33</v>
      </c>
      <c r="B98">
        <v>3535</v>
      </c>
    </row>
    <row r="99" spans="1:2" x14ac:dyDescent="0.3">
      <c r="A99" t="s">
        <v>40</v>
      </c>
      <c r="B99">
        <v>3624</v>
      </c>
    </row>
    <row r="100" spans="1:2" x14ac:dyDescent="0.3">
      <c r="A100" t="s">
        <v>48</v>
      </c>
      <c r="B100">
        <v>26214</v>
      </c>
    </row>
    <row r="101" spans="1:2" x14ac:dyDescent="0.3">
      <c r="A101" t="s">
        <v>56</v>
      </c>
      <c r="B101">
        <v>12324</v>
      </c>
    </row>
    <row r="102" spans="1:2" x14ac:dyDescent="0.3">
      <c r="A102" t="s">
        <v>64</v>
      </c>
      <c r="B102">
        <v>4206</v>
      </c>
    </row>
    <row r="103" spans="1:2" x14ac:dyDescent="0.3">
      <c r="A103" t="s">
        <v>72</v>
      </c>
      <c r="B103">
        <v>5378</v>
      </c>
    </row>
    <row r="104" spans="1:2" x14ac:dyDescent="0.3">
      <c r="A104" t="s">
        <v>80</v>
      </c>
      <c r="B104">
        <v>3370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workbookViewId="0">
      <selection activeCell="J13" sqref="J13"/>
    </sheetView>
  </sheetViews>
  <sheetFormatPr defaultRowHeight="12.45" x14ac:dyDescent="0.3"/>
  <cols>
    <col min="2" max="2" width="15.3828125" customWidth="1"/>
    <col min="3" max="3" width="13.07421875" style="2" customWidth="1"/>
    <col min="4" max="6" width="10.07421875" customWidth="1"/>
    <col min="7" max="8" width="14.69140625" customWidth="1"/>
    <col min="9" max="9" width="15.3046875" bestFit="1" customWidth="1"/>
    <col min="10" max="10" width="15.69140625" bestFit="1" customWidth="1"/>
    <col min="11" max="11" width="12" bestFit="1" customWidth="1"/>
    <col min="12" max="12" width="15.07421875" bestFit="1" customWidth="1"/>
  </cols>
  <sheetData>
    <row r="1" spans="1:15" x14ac:dyDescent="0.3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3">
      <c r="A2" s="7">
        <v>1</v>
      </c>
      <c r="B2" s="7" t="s">
        <v>82</v>
      </c>
      <c r="C2" s="7" t="s">
        <v>83</v>
      </c>
      <c r="D2" s="7">
        <f>'Plate 1'!N9</f>
        <v>-3.2176412544510702E-2</v>
      </c>
      <c r="E2" s="7">
        <f>'Plate 2'!N9</f>
        <v>-2.7443929213589475E-2</v>
      </c>
      <c r="F2" s="7">
        <f>'Plate 3'!N9</f>
        <v>-3.4411891220188305E-2</v>
      </c>
      <c r="G2" s="7">
        <f>AVERAGE(D2:F2)</f>
        <v>-3.1344077659429488E-2</v>
      </c>
      <c r="H2" s="7">
        <f>STDEV(D2:F2)</f>
        <v>3.5577675095547715E-3</v>
      </c>
      <c r="I2" s="7">
        <f>G2*40</f>
        <v>-1.2537631063771795</v>
      </c>
      <c r="L2" s="9" t="s">
        <v>116</v>
      </c>
      <c r="M2" s="3"/>
      <c r="N2" s="3"/>
      <c r="O2" s="3"/>
    </row>
    <row r="3" spans="1:15" x14ac:dyDescent="0.3">
      <c r="A3" s="7">
        <v>2</v>
      </c>
      <c r="B3" s="7" t="s">
        <v>85</v>
      </c>
      <c r="C3" s="7" t="s">
        <v>86</v>
      </c>
      <c r="D3" s="7">
        <f>'Plate 1'!N10</f>
        <v>-1.5444678021365137E-2</v>
      </c>
      <c r="E3" s="7">
        <f>'Plate 2'!N10</f>
        <v>-1.7507334153496736E-2</v>
      </c>
      <c r="F3" s="7">
        <f>'Plate 3'!N10</f>
        <v>-3.0588347751278496E-2</v>
      </c>
      <c r="G3" s="7">
        <f t="shared" ref="G3:G66" si="0">AVERAGE(D3:F3)</f>
        <v>-2.1180119975380121E-2</v>
      </c>
      <c r="H3" s="7">
        <f t="shared" ref="H3:H66" si="1">STDEV(D3:F3)</f>
        <v>8.2127766310940431E-3</v>
      </c>
      <c r="I3" s="7">
        <f t="shared" ref="I3:I66" si="2">G3*40</f>
        <v>-0.84720479901520485</v>
      </c>
      <c r="M3" s="3"/>
      <c r="N3" s="10"/>
      <c r="O3" s="11"/>
    </row>
    <row r="4" spans="1:15" x14ac:dyDescent="0.3">
      <c r="A4" s="7">
        <v>3</v>
      </c>
      <c r="B4" s="7" t="s">
        <v>88</v>
      </c>
      <c r="C4" s="7" t="s">
        <v>89</v>
      </c>
      <c r="D4" s="7">
        <f>'Plate 1'!N11</f>
        <v>-5.1482260071217126E-3</v>
      </c>
      <c r="E4" s="7">
        <f>'Plate 2'!N11</f>
        <v>-7.5707390934039928E-3</v>
      </c>
      <c r="F4" s="7">
        <f>'Plate 3'!N11</f>
        <v>-3.4411891220188305E-2</v>
      </c>
      <c r="G4" s="7">
        <f t="shared" si="0"/>
        <v>-1.5710285440238003E-2</v>
      </c>
      <c r="H4" s="7">
        <f t="shared" si="1"/>
        <v>1.6241295714160404E-2</v>
      </c>
      <c r="I4" s="7">
        <f t="shared" si="2"/>
        <v>-0.62841141760952013</v>
      </c>
      <c r="M4" s="3"/>
      <c r="N4" s="10"/>
      <c r="O4" s="11"/>
    </row>
    <row r="5" spans="1:15" x14ac:dyDescent="0.3">
      <c r="A5" s="7">
        <v>4</v>
      </c>
      <c r="B5" s="7" t="s">
        <v>91</v>
      </c>
      <c r="C5" s="7" t="s">
        <v>92</v>
      </c>
      <c r="D5" s="7">
        <f>'Plate 1'!N12</f>
        <v>7.679437127289887E-2</v>
      </c>
      <c r="E5" s="7">
        <f>'Plate 2'!N12</f>
        <v>8.5170814800794928E-2</v>
      </c>
      <c r="F5" s="7">
        <f>'Plate 3'!N12</f>
        <v>0.10371361659417865</v>
      </c>
      <c r="G5" s="7">
        <f t="shared" si="0"/>
        <v>8.8559600889290824E-2</v>
      </c>
      <c r="H5" s="7">
        <f t="shared" si="1"/>
        <v>1.3775860972440063E-2</v>
      </c>
      <c r="I5" s="7">
        <f t="shared" si="2"/>
        <v>3.5423840355716329</v>
      </c>
      <c r="M5" s="3"/>
      <c r="N5" s="10"/>
      <c r="O5" s="11"/>
    </row>
    <row r="6" spans="1:15" x14ac:dyDescent="0.3">
      <c r="A6" s="7">
        <v>5</v>
      </c>
      <c r="B6" s="7" t="s">
        <v>94</v>
      </c>
      <c r="C6" s="7" t="s">
        <v>95</v>
      </c>
      <c r="D6" s="7">
        <f>'Plate 1'!N13</f>
        <v>0.31318374876657085</v>
      </c>
      <c r="E6" s="7">
        <f>'Plate 2'!N13</f>
        <v>0.3321661777231002</v>
      </c>
      <c r="F6" s="7">
        <f>'Plate 3'!N13</f>
        <v>0.32500119485733403</v>
      </c>
      <c r="G6" s="7">
        <f t="shared" si="0"/>
        <v>0.32345037378233504</v>
      </c>
      <c r="H6" s="7">
        <f t="shared" si="1"/>
        <v>9.5857674068076989E-3</v>
      </c>
      <c r="I6" s="7">
        <f t="shared" si="2"/>
        <v>12.938014951293402</v>
      </c>
      <c r="M6" s="12"/>
      <c r="N6" s="10"/>
      <c r="O6" s="11"/>
    </row>
    <row r="7" spans="1:15" x14ac:dyDescent="0.3">
      <c r="A7" s="7">
        <v>6</v>
      </c>
      <c r="B7" s="7" t="s">
        <v>97</v>
      </c>
      <c r="C7" s="7" t="s">
        <v>98</v>
      </c>
      <c r="D7" s="7">
        <f>'Plate 1'!N14</f>
        <v>0.71560341498991797</v>
      </c>
      <c r="E7" s="7">
        <f>'Plate 2'!N14</f>
        <v>0.76701050440049201</v>
      </c>
      <c r="F7" s="7">
        <f>'Plate 3'!N14</f>
        <v>0.70687759881470147</v>
      </c>
      <c r="G7" s="7">
        <f t="shared" si="0"/>
        <v>0.72983050606837052</v>
      </c>
      <c r="H7" s="7">
        <f t="shared" si="1"/>
        <v>3.2493063474583882E-2</v>
      </c>
      <c r="I7" s="7">
        <f t="shared" si="2"/>
        <v>29.193220242734821</v>
      </c>
      <c r="M7" s="3"/>
      <c r="N7" s="10"/>
      <c r="O7" s="11"/>
    </row>
    <row r="8" spans="1:15" x14ac:dyDescent="0.3">
      <c r="A8" s="7">
        <v>7</v>
      </c>
      <c r="B8" s="7" t="s">
        <v>100</v>
      </c>
      <c r="C8" s="7" t="s">
        <v>101</v>
      </c>
      <c r="D8" s="7">
        <f>'Plate 1'!N15</f>
        <v>1.9812089750740056</v>
      </c>
      <c r="E8" s="7">
        <f>'Plate 2'!N15</f>
        <v>2.1472508753667077</v>
      </c>
      <c r="F8" s="7">
        <f>'Plate 3'!N15</f>
        <v>2.0704487884146632</v>
      </c>
      <c r="G8" s="7">
        <f t="shared" si="0"/>
        <v>2.0663028796184588</v>
      </c>
      <c r="H8" s="7">
        <f t="shared" si="1"/>
        <v>8.3098553435139513E-2</v>
      </c>
      <c r="I8" s="7">
        <f t="shared" si="2"/>
        <v>82.652115184738349</v>
      </c>
      <c r="M8" s="3"/>
      <c r="N8" s="10"/>
      <c r="O8" s="11"/>
    </row>
    <row r="9" spans="1:15" x14ac:dyDescent="0.3">
      <c r="A9" s="7">
        <v>8</v>
      </c>
      <c r="B9" s="7" t="s">
        <v>103</v>
      </c>
      <c r="C9" s="7" t="s">
        <v>104</v>
      </c>
      <c r="D9" s="7">
        <f>'Plate 1'!N16</f>
        <v>4.2434252863700719</v>
      </c>
      <c r="E9" s="7">
        <f>'Plate 2'!N16</f>
        <v>4.2150089902526728</v>
      </c>
      <c r="F9" s="7">
        <f>'Plate 3'!N16</f>
        <v>4.1901256989915403</v>
      </c>
      <c r="G9" s="7">
        <f t="shared" si="0"/>
        <v>4.2161866585380947</v>
      </c>
      <c r="H9" s="7">
        <f t="shared" si="1"/>
        <v>2.6669302214780526E-2</v>
      </c>
      <c r="I9" s="7">
        <f t="shared" si="2"/>
        <v>168.6474663415238</v>
      </c>
      <c r="M9" s="3"/>
      <c r="N9" s="10"/>
      <c r="O9" s="11"/>
    </row>
    <row r="10" spans="1:15" x14ac:dyDescent="0.3">
      <c r="A10" s="7">
        <v>9</v>
      </c>
      <c r="B10" s="7" t="s">
        <v>104</v>
      </c>
      <c r="C10" s="7" t="s">
        <v>105</v>
      </c>
      <c r="D10" s="7">
        <f>'Plate 1'!N17</f>
        <v>9.4723068342700234</v>
      </c>
      <c r="E10" s="7">
        <f>'Plate 2'!N17</f>
        <v>9.8116778650515748</v>
      </c>
      <c r="F10" s="7">
        <f>'Plate 3'!N17</f>
        <v>9.7447784734502694</v>
      </c>
      <c r="G10" s="7">
        <f t="shared" si="0"/>
        <v>9.6762543909239564</v>
      </c>
      <c r="H10" s="7">
        <f t="shared" si="1"/>
        <v>0.17976327919791613</v>
      </c>
      <c r="I10" s="7">
        <f t="shared" si="2"/>
        <v>387.05017563695827</v>
      </c>
      <c r="M10" s="3"/>
      <c r="N10" s="10"/>
      <c r="O10" s="11"/>
    </row>
    <row r="11" spans="1:15" x14ac:dyDescent="0.3">
      <c r="A11" s="7">
        <v>10</v>
      </c>
      <c r="B11" s="7" t="s">
        <v>101</v>
      </c>
      <c r="C11" s="7" t="s">
        <v>102</v>
      </c>
      <c r="D11" s="7">
        <f>'Plate 1'!N18</f>
        <v>12.267364537303187</v>
      </c>
      <c r="E11" s="7">
        <f>'Plate 2'!N18</f>
        <v>12.740134380618908</v>
      </c>
      <c r="F11" s="7">
        <f>'Plate 3'!N18</f>
        <v>12.337618888304736</v>
      </c>
      <c r="G11" s="7">
        <f t="shared" si="0"/>
        <v>12.44837260207561</v>
      </c>
      <c r="H11" s="7">
        <f t="shared" si="1"/>
        <v>0.25510315565026526</v>
      </c>
      <c r="I11" s="7">
        <f t="shared" si="2"/>
        <v>497.93490408302438</v>
      </c>
      <c r="M11" s="3"/>
      <c r="N11" s="10"/>
      <c r="O11" s="11"/>
    </row>
    <row r="12" spans="1:15" x14ac:dyDescent="0.3">
      <c r="A12" s="7">
        <v>11</v>
      </c>
      <c r="B12" s="7" t="s">
        <v>98</v>
      </c>
      <c r="C12" s="7" t="s">
        <v>99</v>
      </c>
      <c r="D12" s="7">
        <f>'Plate 1'!N19</f>
        <v>8.4718349135527049</v>
      </c>
      <c r="E12" s="7">
        <f>'Plate 2'!N19</f>
        <v>9.1038137598183013</v>
      </c>
      <c r="F12" s="7">
        <f>'Plate 3'!N19</f>
        <v>8.7434880275295122</v>
      </c>
      <c r="G12" s="7">
        <f t="shared" si="0"/>
        <v>8.7730455669668395</v>
      </c>
      <c r="H12" s="7">
        <f t="shared" si="1"/>
        <v>0.31702452844376328</v>
      </c>
      <c r="I12" s="7">
        <f t="shared" si="2"/>
        <v>350.92182267867361</v>
      </c>
      <c r="M12" s="3"/>
      <c r="N12" s="10"/>
      <c r="O12" s="11"/>
    </row>
    <row r="13" spans="1:15" x14ac:dyDescent="0.3">
      <c r="A13" s="7">
        <v>12</v>
      </c>
      <c r="B13" s="7" t="s">
        <v>95</v>
      </c>
      <c r="C13" s="7" t="s">
        <v>96</v>
      </c>
      <c r="D13" s="7">
        <f>'Plate 1'!N20</f>
        <v>4.5716246943240808</v>
      </c>
      <c r="E13" s="7">
        <f>'Plate 2'!N20</f>
        <v>4.9891170625532313</v>
      </c>
      <c r="F13" s="7">
        <f>'Plate 3'!N20</f>
        <v>4.7278114993069824</v>
      </c>
      <c r="G13" s="7">
        <f t="shared" si="0"/>
        <v>4.7628510853947654</v>
      </c>
      <c r="H13" s="7">
        <f t="shared" si="1"/>
        <v>0.21094027312796029</v>
      </c>
      <c r="I13" s="7">
        <f t="shared" si="2"/>
        <v>190.51404341579061</v>
      </c>
      <c r="M13" s="12"/>
      <c r="N13" s="10"/>
      <c r="O13" s="11"/>
    </row>
    <row r="14" spans="1:15" x14ac:dyDescent="0.3">
      <c r="A14" s="7">
        <v>13</v>
      </c>
      <c r="B14" s="7" t="s">
        <v>92</v>
      </c>
      <c r="C14" s="7" t="s">
        <v>93</v>
      </c>
      <c r="D14" s="7">
        <f>'Plate 1'!N21</f>
        <v>1.3685700802265219</v>
      </c>
      <c r="E14" s="7">
        <f>'Plate 2'!N21</f>
        <v>1.4796063215671429</v>
      </c>
      <c r="F14" s="7">
        <f>'Plate 3'!N21</f>
        <v>1.4333508579075658</v>
      </c>
      <c r="G14" s="7">
        <f t="shared" si="0"/>
        <v>1.4271757532337432</v>
      </c>
      <c r="H14" s="7">
        <f t="shared" si="1"/>
        <v>5.5775089969113019E-2</v>
      </c>
      <c r="I14" s="7">
        <f t="shared" si="2"/>
        <v>57.087030129349728</v>
      </c>
    </row>
    <row r="15" spans="1:15" x14ac:dyDescent="0.3">
      <c r="A15" s="7">
        <v>14</v>
      </c>
      <c r="B15" s="7" t="s">
        <v>89</v>
      </c>
      <c r="C15" s="7" t="s">
        <v>90</v>
      </c>
      <c r="D15" s="7">
        <f>'Plate 1'!N22</f>
        <v>0.72976103650950275</v>
      </c>
      <c r="E15" s="7">
        <f>'Plate 2'!N22</f>
        <v>0.85785937352134001</v>
      </c>
      <c r="F15" s="7">
        <f>'Plate 3'!N22</f>
        <v>0.77617932418869184</v>
      </c>
      <c r="G15" s="7">
        <f t="shared" si="0"/>
        <v>0.78793324473984494</v>
      </c>
      <c r="H15" s="7">
        <f t="shared" si="1"/>
        <v>6.4853002802813003E-2</v>
      </c>
      <c r="I15" s="7">
        <f t="shared" si="2"/>
        <v>31.517329789593798</v>
      </c>
    </row>
    <row r="16" spans="1:15" x14ac:dyDescent="0.3">
      <c r="A16" s="7">
        <v>15</v>
      </c>
      <c r="B16" s="7" t="s">
        <v>86</v>
      </c>
      <c r="C16" s="7" t="s">
        <v>87</v>
      </c>
      <c r="D16" s="7">
        <f>'Plate 1'!N23</f>
        <v>0.49637479085331843</v>
      </c>
      <c r="E16" s="7">
        <f>'Plate 2'!N23</f>
        <v>0.54935175546512727</v>
      </c>
      <c r="F16" s="7">
        <f>'Plate 3'!N23</f>
        <v>0.52525928404148536</v>
      </c>
      <c r="G16" s="7">
        <f t="shared" si="0"/>
        <v>0.52366194345331041</v>
      </c>
      <c r="H16" s="7">
        <f t="shared" si="1"/>
        <v>2.6524579498762746E-2</v>
      </c>
      <c r="I16" s="7">
        <f t="shared" si="2"/>
        <v>20.946477738132415</v>
      </c>
    </row>
    <row r="17" spans="1:12" x14ac:dyDescent="0.3">
      <c r="A17" s="7">
        <v>16</v>
      </c>
      <c r="B17" s="7" t="s">
        <v>83</v>
      </c>
      <c r="C17" s="7" t="s">
        <v>84</v>
      </c>
      <c r="D17" s="7">
        <f>'Plate 1'!N24</f>
        <v>0.27028186537388993</v>
      </c>
      <c r="E17" s="7">
        <f>'Plate 2'!N24</f>
        <v>0.31229298760291474</v>
      </c>
      <c r="F17" s="7">
        <f>'Plate 3'!N24</f>
        <v>0.27768484442957508</v>
      </c>
      <c r="G17" s="7">
        <f t="shared" si="0"/>
        <v>0.28675323246879325</v>
      </c>
      <c r="H17" s="7">
        <f t="shared" si="1"/>
        <v>2.2425662620263687E-2</v>
      </c>
      <c r="I17" s="7">
        <f t="shared" si="2"/>
        <v>11.470129298751729</v>
      </c>
    </row>
    <row r="18" spans="1:12" x14ac:dyDescent="0.3">
      <c r="A18" s="7">
        <v>17</v>
      </c>
      <c r="B18" s="7" t="s">
        <v>84</v>
      </c>
      <c r="C18" s="7" t="s">
        <v>9</v>
      </c>
      <c r="D18" s="7">
        <f>'Plate 1'!N25</f>
        <v>0.12098331116736025</v>
      </c>
      <c r="E18" s="7">
        <f>'Plate 2'!N25</f>
        <v>0.21056118103529856</v>
      </c>
      <c r="F18" s="7">
        <f>'Plate 3'!N25</f>
        <v>0.12522104860679634</v>
      </c>
      <c r="G18" s="7">
        <f t="shared" si="0"/>
        <v>0.15225518026981838</v>
      </c>
      <c r="H18" s="7">
        <f t="shared" si="1"/>
        <v>5.0538914695504998E-2</v>
      </c>
      <c r="I18" s="7">
        <f t="shared" si="2"/>
        <v>6.0902072107927356</v>
      </c>
    </row>
    <row r="19" spans="1:12" x14ac:dyDescent="0.3">
      <c r="A19" s="7">
        <v>18</v>
      </c>
      <c r="B19" s="7" t="s">
        <v>87</v>
      </c>
      <c r="C19" s="7" t="s">
        <v>10</v>
      </c>
      <c r="D19" s="7">
        <f>'Plate 1'!N26</f>
        <v>9.8674331803166149E-2</v>
      </c>
      <c r="E19" s="7">
        <f>'Plate 2'!N26</f>
        <v>0.1069366896943314</v>
      </c>
      <c r="F19" s="7">
        <f>'Plate 3'!N26</f>
        <v>8.8897385652153119E-2</v>
      </c>
      <c r="G19" s="7">
        <f t="shared" si="0"/>
        <v>9.8169469049883551E-2</v>
      </c>
      <c r="H19" s="7">
        <f t="shared" si="1"/>
        <v>9.0302429303577691E-3</v>
      </c>
      <c r="I19" s="7">
        <f t="shared" si="2"/>
        <v>3.926778761995342</v>
      </c>
    </row>
    <row r="20" spans="1:12" ht="14.6" x14ac:dyDescent="0.4">
      <c r="A20" s="7">
        <v>19</v>
      </c>
      <c r="B20" s="7" t="s">
        <v>90</v>
      </c>
      <c r="C20" s="7" t="s">
        <v>11</v>
      </c>
      <c r="D20" s="7">
        <f>'Plate 1'!N27</f>
        <v>0.182333004418894</v>
      </c>
      <c r="E20" s="7">
        <f>'Plate 2'!N27</f>
        <v>8.1385445254092928E-2</v>
      </c>
      <c r="F20" s="7">
        <f>'Plate 3'!N27</f>
        <v>8.0772355780719771E-2</v>
      </c>
      <c r="G20" s="15">
        <f>AVERAGE(E20:F20)</f>
        <v>8.1078900517406349E-2</v>
      </c>
      <c r="H20" s="15">
        <f>STDEV(E20:F20)</f>
        <v>4.3351972409624883E-4</v>
      </c>
      <c r="I20" s="7">
        <f t="shared" si="2"/>
        <v>3.243156020696254</v>
      </c>
    </row>
    <row r="21" spans="1:12" x14ac:dyDescent="0.3">
      <c r="A21" s="7">
        <v>20</v>
      </c>
      <c r="B21" s="7" t="s">
        <v>93</v>
      </c>
      <c r="C21" s="7" t="s">
        <v>12</v>
      </c>
      <c r="D21" s="7">
        <f>'Plate 1'!N28</f>
        <v>9.9103350637092968E-2</v>
      </c>
      <c r="E21" s="7">
        <f>'Plate 2'!N28</f>
        <v>7.2395192580675685E-2</v>
      </c>
      <c r="F21" s="7">
        <f>'Plate 3'!N28</f>
        <v>6.2610524303398168E-2</v>
      </c>
      <c r="G21" s="7">
        <f t="shared" si="0"/>
        <v>7.8036355840388941E-2</v>
      </c>
      <c r="H21" s="7">
        <f t="shared" si="1"/>
        <v>1.8889114210236483E-2</v>
      </c>
      <c r="I21" s="7">
        <f t="shared" si="2"/>
        <v>3.1214542336155575</v>
      </c>
    </row>
    <row r="22" spans="1:12" x14ac:dyDescent="0.3">
      <c r="A22" s="7">
        <v>21</v>
      </c>
      <c r="B22" s="7" t="s">
        <v>96</v>
      </c>
      <c r="C22" s="7" t="s">
        <v>13</v>
      </c>
      <c r="D22" s="7">
        <f>'Plate 1'!N29</f>
        <v>4.59050152301686E-2</v>
      </c>
      <c r="E22" s="7">
        <f>'Plate 2'!N29</f>
        <v>5.1102488880476957E-2</v>
      </c>
      <c r="F22" s="7">
        <f>'Plate 3'!N29</f>
        <v>3.4411891220188305E-2</v>
      </c>
      <c r="G22" s="7">
        <f t="shared" si="0"/>
        <v>4.3806465110277949E-2</v>
      </c>
      <c r="H22" s="7">
        <f t="shared" si="1"/>
        <v>8.5408984901284395E-3</v>
      </c>
      <c r="I22" s="7">
        <f t="shared" si="2"/>
        <v>1.7522586044111179</v>
      </c>
    </row>
    <row r="23" spans="1:12" x14ac:dyDescent="0.3">
      <c r="A23" s="7">
        <v>22</v>
      </c>
      <c r="B23" s="7" t="s">
        <v>99</v>
      </c>
      <c r="C23" s="7" t="s">
        <v>14</v>
      </c>
      <c r="D23" s="7">
        <f>'Plate 1'!N30</f>
        <v>7.7223390106825685E-3</v>
      </c>
      <c r="E23" s="7">
        <f>'Plate 2'!N30</f>
        <v>2.8390271600264973E-3</v>
      </c>
      <c r="F23" s="7">
        <f>'Plate 3'!N30</f>
        <v>-2.6764804282368684E-2</v>
      </c>
      <c r="G23" s="7">
        <f t="shared" si="0"/>
        <v>-5.4011460372198729E-3</v>
      </c>
      <c r="H23" s="7">
        <f t="shared" si="1"/>
        <v>1.8661889075581965E-2</v>
      </c>
      <c r="I23" s="7">
        <f t="shared" si="2"/>
        <v>-0.21604584148879491</v>
      </c>
      <c r="J23">
        <f>SUM(I2:I23)</f>
        <v>1859.6035431931568</v>
      </c>
      <c r="K23" t="e">
        <f>J23/L2*100</f>
        <v>#VALUE!</v>
      </c>
    </row>
    <row r="24" spans="1:12" x14ac:dyDescent="0.3">
      <c r="A24">
        <v>23</v>
      </c>
      <c r="B24" t="s">
        <v>102</v>
      </c>
      <c r="C24" t="s">
        <v>15</v>
      </c>
      <c r="D24">
        <f>'Plate 1'!N31</f>
        <v>-3.9040713887339651E-2</v>
      </c>
      <c r="E24">
        <f>'Plate 2'!N31</f>
        <v>-4.5424434560423957E-2</v>
      </c>
      <c r="F24">
        <f>'Plate 3'!N31</f>
        <v>-4.3014864025235383E-2</v>
      </c>
      <c r="G24">
        <f t="shared" si="0"/>
        <v>-4.2493337490999671E-2</v>
      </c>
      <c r="H24">
        <f t="shared" si="1"/>
        <v>3.2236570618514814E-3</v>
      </c>
      <c r="I24" s="7">
        <f t="shared" si="2"/>
        <v>-1.6997334996399869</v>
      </c>
      <c r="L24" s="5"/>
    </row>
    <row r="25" spans="1:12" x14ac:dyDescent="0.3">
      <c r="A25">
        <v>24</v>
      </c>
      <c r="B25" t="s">
        <v>105</v>
      </c>
      <c r="C25" t="s">
        <v>16</v>
      </c>
      <c r="D25">
        <f>'Plate 1'!N32</f>
        <v>-3.0460337208803465E-2</v>
      </c>
      <c r="E25">
        <f>'Plate 2'!N32</f>
        <v>-4.1165893820384214E-2</v>
      </c>
      <c r="F25">
        <f>'Plate 3'!N32</f>
        <v>-3.6323662954643211E-2</v>
      </c>
      <c r="G25">
        <f t="shared" si="0"/>
        <v>-3.5983297994610301E-2</v>
      </c>
      <c r="H25">
        <f t="shared" si="1"/>
        <v>5.3608881559358921E-3</v>
      </c>
      <c r="I25" s="7">
        <f t="shared" si="2"/>
        <v>-1.4393319197844121</v>
      </c>
    </row>
    <row r="26" spans="1:12" x14ac:dyDescent="0.3">
      <c r="A26">
        <v>25</v>
      </c>
      <c r="B26" t="s">
        <v>16</v>
      </c>
      <c r="C26" t="s">
        <v>24</v>
      </c>
      <c r="D26">
        <f>'Plate 1'!N33</f>
        <v>-3.9040713887339651E-2</v>
      </c>
      <c r="E26">
        <f>'Plate 2'!N33</f>
        <v>-4.7790290527112707E-2</v>
      </c>
      <c r="F26">
        <f>'Plate 3'!N33</f>
        <v>-3.5845720021029488E-2</v>
      </c>
      <c r="G26">
        <f t="shared" si="0"/>
        <v>-4.0892241478493942E-2</v>
      </c>
      <c r="H26">
        <f t="shared" si="1"/>
        <v>6.1837938968971554E-3</v>
      </c>
      <c r="I26" s="7">
        <f t="shared" si="2"/>
        <v>-1.6356896591397576</v>
      </c>
    </row>
    <row r="27" spans="1:12" x14ac:dyDescent="0.3">
      <c r="A27">
        <v>26</v>
      </c>
      <c r="B27" t="s">
        <v>15</v>
      </c>
      <c r="C27" t="s">
        <v>23</v>
      </c>
      <c r="D27">
        <f>'Plate 1'!N34</f>
        <v>2.7457205371315799E-2</v>
      </c>
      <c r="E27">
        <f>'Plate 2'!N34</f>
        <v>1.8453676540172232E-2</v>
      </c>
      <c r="F27">
        <f>'Plate 3'!N34</f>
        <v>3.8713377622711848E-2</v>
      </c>
      <c r="G27">
        <f t="shared" si="0"/>
        <v>2.8208086511399961E-2</v>
      </c>
      <c r="H27">
        <f t="shared" si="1"/>
        <v>1.0150701397113635E-2</v>
      </c>
      <c r="I27" s="7">
        <f t="shared" si="2"/>
        <v>1.1283234604559984</v>
      </c>
    </row>
    <row r="28" spans="1:12" x14ac:dyDescent="0.3">
      <c r="A28">
        <v>27</v>
      </c>
      <c r="B28" t="s">
        <v>14</v>
      </c>
      <c r="C28" t="s">
        <v>22</v>
      </c>
      <c r="D28">
        <f>'Plate 1'!N35</f>
        <v>0.45304388862671069</v>
      </c>
      <c r="E28">
        <f>'Plate 2'!N35</f>
        <v>0.49257121226459732</v>
      </c>
      <c r="F28">
        <f>'Plate 3'!N35</f>
        <v>0.47411939014481669</v>
      </c>
      <c r="G28">
        <f t="shared" si="0"/>
        <v>0.4732448303453749</v>
      </c>
      <c r="H28">
        <f t="shared" si="1"/>
        <v>1.9778169016004935E-2</v>
      </c>
      <c r="I28" s="7">
        <f t="shared" si="2"/>
        <v>18.929793213814996</v>
      </c>
    </row>
    <row r="29" spans="1:12" x14ac:dyDescent="0.3">
      <c r="A29">
        <v>28</v>
      </c>
      <c r="B29" t="s">
        <v>13</v>
      </c>
      <c r="C29" t="s">
        <v>21</v>
      </c>
      <c r="D29">
        <f>'Plate 1'!N36</f>
        <v>1.0704019906473894</v>
      </c>
      <c r="E29">
        <f>'Plate 2'!N36</f>
        <v>1.3291378820857385</v>
      </c>
      <c r="F29">
        <f>'Plate 3'!N36</f>
        <v>1.1193423505233475</v>
      </c>
      <c r="G29">
        <f t="shared" si="0"/>
        <v>1.1729607410854916</v>
      </c>
      <c r="H29">
        <f t="shared" si="1"/>
        <v>0.13744913326192809</v>
      </c>
      <c r="I29" s="7">
        <f t="shared" si="2"/>
        <v>46.918429643419664</v>
      </c>
    </row>
    <row r="30" spans="1:12" x14ac:dyDescent="0.3">
      <c r="A30">
        <v>29</v>
      </c>
      <c r="B30" t="s">
        <v>12</v>
      </c>
      <c r="C30" t="s">
        <v>20</v>
      </c>
      <c r="D30">
        <f>'Plate 1'!N37</f>
        <v>1.6860440173323608</v>
      </c>
      <c r="E30">
        <f>'Plate 2'!N37</f>
        <v>1.8936311157376737</v>
      </c>
      <c r="F30">
        <f>'Plate 3'!N37</f>
        <v>1.7851168570472684</v>
      </c>
      <c r="G30">
        <f t="shared" si="0"/>
        <v>1.7882639967057676</v>
      </c>
      <c r="H30">
        <f t="shared" si="1"/>
        <v>0.10382932737000103</v>
      </c>
      <c r="I30" s="7">
        <f t="shared" si="2"/>
        <v>71.530559868230711</v>
      </c>
    </row>
    <row r="31" spans="1:12" x14ac:dyDescent="0.3">
      <c r="A31">
        <v>30</v>
      </c>
      <c r="B31" t="s">
        <v>11</v>
      </c>
      <c r="C31" t="s">
        <v>19</v>
      </c>
      <c r="D31">
        <f>'Plate 1'!N38</f>
        <v>3.626067184349393</v>
      </c>
      <c r="E31">
        <f>'Plate 2'!N38</f>
        <v>3.8402574051291753</v>
      </c>
      <c r="F31">
        <f>'Plate 3'!N38</f>
        <v>3.6433589829374369</v>
      </c>
      <c r="G31">
        <f t="shared" si="0"/>
        <v>3.7032278574720014</v>
      </c>
      <c r="H31">
        <f t="shared" si="1"/>
        <v>0.1189856053182467</v>
      </c>
      <c r="I31" s="7">
        <f t="shared" si="2"/>
        <v>148.12911429888007</v>
      </c>
    </row>
    <row r="32" spans="1:12" x14ac:dyDescent="0.3">
      <c r="A32">
        <v>31</v>
      </c>
      <c r="B32" t="s">
        <v>10</v>
      </c>
      <c r="C32" t="s">
        <v>18</v>
      </c>
      <c r="D32">
        <f>'Plate 1'!N39</f>
        <v>9.7957870350508376</v>
      </c>
      <c r="E32">
        <f>'Plate 2'!N39</f>
        <v>10.716381186713352</v>
      </c>
      <c r="F32">
        <f>'Plate 3'!N39</f>
        <v>10.243272953209386</v>
      </c>
      <c r="G32">
        <f t="shared" si="0"/>
        <v>10.251813724991193</v>
      </c>
      <c r="H32">
        <f t="shared" si="1"/>
        <v>0.46035649947163565</v>
      </c>
      <c r="I32" s="7">
        <f t="shared" si="2"/>
        <v>410.07254899964772</v>
      </c>
    </row>
    <row r="33" spans="1:12" x14ac:dyDescent="0.3">
      <c r="A33">
        <v>32</v>
      </c>
      <c r="B33" t="s">
        <v>9</v>
      </c>
      <c r="C33" t="s">
        <v>17</v>
      </c>
      <c r="D33">
        <f>'Plate 1'!N40</f>
        <v>13.93710583894633</v>
      </c>
      <c r="E33">
        <f>'Plate 2'!N40</f>
        <v>15.584839594965457</v>
      </c>
      <c r="F33">
        <f>'Plate 3'!N40</f>
        <v>14.592553649094297</v>
      </c>
      <c r="G33">
        <f t="shared" si="0"/>
        <v>14.704833027668696</v>
      </c>
      <c r="H33">
        <f t="shared" si="1"/>
        <v>0.82958521371888894</v>
      </c>
      <c r="I33" s="7">
        <f t="shared" si="2"/>
        <v>588.19332110674782</v>
      </c>
    </row>
    <row r="34" spans="1:12" x14ac:dyDescent="0.3">
      <c r="A34">
        <v>33</v>
      </c>
      <c r="B34" t="s">
        <v>17</v>
      </c>
      <c r="C34" t="s">
        <v>25</v>
      </c>
      <c r="D34">
        <f>'Plate 1'!N41</f>
        <v>9.5945772019391651</v>
      </c>
      <c r="E34">
        <f>'Plate 2'!N41</f>
        <v>10.647771363679379</v>
      </c>
      <c r="F34">
        <f>'Plate 3'!N41</f>
        <v>10.075037040577355</v>
      </c>
      <c r="G34">
        <f t="shared" si="0"/>
        <v>10.1057952020653</v>
      </c>
      <c r="H34">
        <f t="shared" si="1"/>
        <v>0.52727036134653604</v>
      </c>
      <c r="I34" s="7">
        <f t="shared" si="2"/>
        <v>404.23180808261202</v>
      </c>
    </row>
    <row r="35" spans="1:12" x14ac:dyDescent="0.3">
      <c r="A35">
        <v>34</v>
      </c>
      <c r="B35" t="s">
        <v>18</v>
      </c>
      <c r="C35" t="s">
        <v>26</v>
      </c>
      <c r="D35">
        <f>'Plate 1'!N42</f>
        <v>5.3931957612939208</v>
      </c>
      <c r="E35">
        <f>'Plate 2'!N42</f>
        <v>5.9061228352417903</v>
      </c>
      <c r="F35">
        <f>'Plate 3'!N42</f>
        <v>5.6693590785260239</v>
      </c>
      <c r="G35">
        <f t="shared" si="0"/>
        <v>5.656225891687245</v>
      </c>
      <c r="H35">
        <f t="shared" si="1"/>
        <v>0.25671561355824757</v>
      </c>
      <c r="I35" s="7">
        <f t="shared" si="2"/>
        <v>226.24903566748981</v>
      </c>
    </row>
    <row r="36" spans="1:12" x14ac:dyDescent="0.3">
      <c r="A36">
        <v>35</v>
      </c>
      <c r="B36" t="s">
        <v>19</v>
      </c>
      <c r="C36" t="s">
        <v>27</v>
      </c>
      <c r="D36">
        <f>'Plate 1'!N43</f>
        <v>1.9327298468402763</v>
      </c>
      <c r="E36">
        <f>'Plate 2'!N43</f>
        <v>2.1401533074666412</v>
      </c>
      <c r="F36">
        <f>'Plate 3'!N43</f>
        <v>2.076184103618028</v>
      </c>
      <c r="G36">
        <f t="shared" si="0"/>
        <v>2.0496890859749821</v>
      </c>
      <c r="H36">
        <f t="shared" si="1"/>
        <v>0.10621964260193728</v>
      </c>
      <c r="I36" s="7">
        <f t="shared" si="2"/>
        <v>81.987563438999288</v>
      </c>
    </row>
    <row r="37" spans="1:12" x14ac:dyDescent="0.3">
      <c r="A37">
        <v>36</v>
      </c>
      <c r="B37" t="s">
        <v>20</v>
      </c>
      <c r="C37" t="s">
        <v>28</v>
      </c>
      <c r="D37">
        <f>'Plate 1'!N44</f>
        <v>1.2814792569393796</v>
      </c>
      <c r="E37">
        <f>'Plate 2'!N44</f>
        <v>1.065581527396612</v>
      </c>
      <c r="F37">
        <f>'Plate 3'!N44</f>
        <v>1.0227978779333746</v>
      </c>
      <c r="G37">
        <f t="shared" si="0"/>
        <v>1.1232862207564553</v>
      </c>
      <c r="H37">
        <f t="shared" si="1"/>
        <v>0.13865925027897447</v>
      </c>
      <c r="I37" s="7">
        <f t="shared" si="2"/>
        <v>44.931448830258212</v>
      </c>
    </row>
    <row r="38" spans="1:12" x14ac:dyDescent="0.3">
      <c r="A38">
        <v>37</v>
      </c>
      <c r="B38" t="s">
        <v>21</v>
      </c>
      <c r="C38" t="s">
        <v>29</v>
      </c>
      <c r="D38">
        <f>'Plate 1'!N45</f>
        <v>0.50795829936934234</v>
      </c>
      <c r="E38">
        <f>'Plate 2'!N45</f>
        <v>0.56402006245859748</v>
      </c>
      <c r="F38">
        <f>'Plate 3'!N45</f>
        <v>0.51187688190030101</v>
      </c>
      <c r="G38">
        <f t="shared" si="0"/>
        <v>0.52795174790941357</v>
      </c>
      <c r="H38">
        <f t="shared" si="1"/>
        <v>3.1297464882592892E-2</v>
      </c>
      <c r="I38" s="7">
        <f t="shared" si="2"/>
        <v>21.118069916376541</v>
      </c>
    </row>
    <row r="39" spans="1:12" x14ac:dyDescent="0.3">
      <c r="A39">
        <v>38</v>
      </c>
      <c r="B39" t="s">
        <v>22</v>
      </c>
      <c r="C39" t="s">
        <v>32</v>
      </c>
      <c r="D39">
        <f>'Plate 1'!N46</f>
        <v>0.29731005191127891</v>
      </c>
      <c r="E39">
        <f>'Plate 2'!N46</f>
        <v>0.31797104192296771</v>
      </c>
      <c r="F39">
        <f>'Plate 3'!N46</f>
        <v>0.29250107537160058</v>
      </c>
      <c r="G39">
        <f t="shared" si="0"/>
        <v>0.30259405640194909</v>
      </c>
      <c r="H39">
        <f t="shared" si="1"/>
        <v>1.3532195927675853E-2</v>
      </c>
      <c r="I39" s="7">
        <f t="shared" si="2"/>
        <v>12.103762256077964</v>
      </c>
    </row>
    <row r="40" spans="1:12" x14ac:dyDescent="0.3">
      <c r="A40">
        <v>39</v>
      </c>
      <c r="B40" t="s">
        <v>23</v>
      </c>
      <c r="C40" t="s">
        <v>31</v>
      </c>
      <c r="D40">
        <f>'Plate 1'!N47</f>
        <v>0.15744991205113903</v>
      </c>
      <c r="E40">
        <f>'Plate 2'!N47</f>
        <v>0.1660830888615501</v>
      </c>
      <c r="F40">
        <f>'Plate 3'!N47</f>
        <v>0.17158151316732781</v>
      </c>
      <c r="G40">
        <f t="shared" si="0"/>
        <v>0.16503817136000565</v>
      </c>
      <c r="H40">
        <f t="shared" si="1"/>
        <v>7.1235122633110121E-3</v>
      </c>
      <c r="I40" s="7">
        <f t="shared" si="2"/>
        <v>6.6015268544002259</v>
      </c>
    </row>
    <row r="41" spans="1:12" x14ac:dyDescent="0.3">
      <c r="A41">
        <v>40</v>
      </c>
      <c r="B41" t="s">
        <v>24</v>
      </c>
      <c r="C41" t="s">
        <v>33</v>
      </c>
      <c r="D41">
        <f>'Plate 1'!N48</f>
        <v>9.3955124629971257E-2</v>
      </c>
      <c r="E41">
        <f>'Plate 2'!N48</f>
        <v>9.3687896280874414E-2</v>
      </c>
      <c r="F41">
        <f>'Plate 3'!N48</f>
        <v>9.9890073125268833E-2</v>
      </c>
      <c r="G41">
        <f t="shared" si="0"/>
        <v>9.584436467870483E-2</v>
      </c>
      <c r="H41">
        <f t="shared" si="1"/>
        <v>3.5062330746243493E-3</v>
      </c>
      <c r="I41" s="7">
        <f t="shared" si="2"/>
        <v>3.8337745871481932</v>
      </c>
    </row>
    <row r="42" spans="1:12" x14ac:dyDescent="0.3">
      <c r="A42">
        <v>41</v>
      </c>
      <c r="B42" t="s">
        <v>33</v>
      </c>
      <c r="C42" t="s">
        <v>40</v>
      </c>
      <c r="D42">
        <f>'Plate 1'!N49</f>
        <v>0.10854176498348277</v>
      </c>
      <c r="E42">
        <f>'Plate 2'!N49</f>
        <v>0.10457083372764266</v>
      </c>
      <c r="F42">
        <f>'Plate 3'!N49</f>
        <v>0.14242699421689048</v>
      </c>
      <c r="G42">
        <f t="shared" si="0"/>
        <v>0.11851319764267197</v>
      </c>
      <c r="H42">
        <f t="shared" si="1"/>
        <v>2.0804911047742503E-2</v>
      </c>
      <c r="I42" s="7">
        <f t="shared" si="2"/>
        <v>4.7405279057068785</v>
      </c>
    </row>
    <row r="43" spans="1:12" x14ac:dyDescent="0.3">
      <c r="A43">
        <v>42</v>
      </c>
      <c r="B43" t="s">
        <v>31</v>
      </c>
      <c r="C43" t="s">
        <v>39</v>
      </c>
      <c r="D43">
        <f>'Plate 1'!N50</f>
        <v>0.10596765197992192</v>
      </c>
      <c r="E43">
        <f>'Plate 2'!N50</f>
        <v>0.1078830320810069</v>
      </c>
      <c r="F43">
        <f>'Plate 3'!N50</f>
        <v>0.15437556755723364</v>
      </c>
      <c r="G43">
        <f t="shared" si="0"/>
        <v>0.12274208387272083</v>
      </c>
      <c r="H43">
        <f t="shared" si="1"/>
        <v>2.7412134862988286E-2</v>
      </c>
      <c r="I43" s="7">
        <f t="shared" si="2"/>
        <v>4.9096833549088332</v>
      </c>
    </row>
    <row r="44" spans="1:12" x14ac:dyDescent="0.3">
      <c r="A44">
        <v>43</v>
      </c>
      <c r="B44" t="s">
        <v>32</v>
      </c>
      <c r="C44" t="s">
        <v>30</v>
      </c>
      <c r="D44">
        <f>'Plate 1'!N51</f>
        <v>8.7519842121069114E-2</v>
      </c>
      <c r="E44">
        <f>'Plate 2'!N51</f>
        <v>9.9839121794265157E-2</v>
      </c>
      <c r="F44">
        <f>'Plate 3'!N51</f>
        <v>6.9301725373990333E-2</v>
      </c>
      <c r="G44">
        <f t="shared" si="0"/>
        <v>8.5553563096441534E-2</v>
      </c>
      <c r="H44">
        <f t="shared" si="1"/>
        <v>1.5363360144651565E-2</v>
      </c>
      <c r="I44" s="7">
        <f t="shared" si="2"/>
        <v>3.4221425238576613</v>
      </c>
    </row>
    <row r="45" spans="1:12" x14ac:dyDescent="0.3">
      <c r="A45">
        <v>44</v>
      </c>
      <c r="B45" t="s">
        <v>29</v>
      </c>
      <c r="C45" t="s">
        <v>38</v>
      </c>
      <c r="D45">
        <f>'Plate 1'!N52</f>
        <v>-7.2933201767557592E-3</v>
      </c>
      <c r="E45">
        <f>'Plate 2'!N52</f>
        <v>-2.8390271600264973E-3</v>
      </c>
      <c r="F45">
        <f>'Plate 3'!N52</f>
        <v>-1.7205945610094153E-2</v>
      </c>
      <c r="G45">
        <f t="shared" si="0"/>
        <v>-9.1127643156254708E-3</v>
      </c>
      <c r="H45">
        <f t="shared" si="1"/>
        <v>7.3542415767075594E-3</v>
      </c>
      <c r="I45" s="7">
        <f t="shared" si="2"/>
        <v>-0.36451057262501885</v>
      </c>
      <c r="J45">
        <f>SUM(I24:I45)</f>
        <v>2093.8921683578433</v>
      </c>
      <c r="K45" t="e">
        <f>J45/L24*100</f>
        <v>#DIV/0!</v>
      </c>
    </row>
    <row r="46" spans="1:12" x14ac:dyDescent="0.3">
      <c r="A46" s="6">
        <v>45</v>
      </c>
      <c r="B46" s="6" t="s">
        <v>28</v>
      </c>
      <c r="C46" s="6" t="s">
        <v>37</v>
      </c>
      <c r="D46" s="6">
        <f>'Plate 1'!N53</f>
        <v>-2.2737998198120897E-2</v>
      </c>
      <c r="E46" s="6">
        <f>'Plate 2'!N53</f>
        <v>-1.8926847733509982E-2</v>
      </c>
      <c r="F46" s="6">
        <f>'Plate 3'!N53</f>
        <v>-2.8676576016823589E-3</v>
      </c>
      <c r="G46" s="6">
        <f t="shared" si="0"/>
        <v>-1.4844167844437746E-2</v>
      </c>
      <c r="H46" s="6">
        <f t="shared" si="1"/>
        <v>1.0545559025584872E-2</v>
      </c>
      <c r="I46" s="7">
        <f t="shared" si="2"/>
        <v>-0.59376671377750978</v>
      </c>
      <c r="L46" s="5"/>
    </row>
    <row r="47" spans="1:12" x14ac:dyDescent="0.3">
      <c r="A47" s="6">
        <v>46</v>
      </c>
      <c r="B47" s="6" t="s">
        <v>27</v>
      </c>
      <c r="C47" s="6" t="s">
        <v>36</v>
      </c>
      <c r="D47" s="6">
        <f>'Plate 1'!N54</f>
        <v>-2.2737998198120897E-2</v>
      </c>
      <c r="E47" s="6">
        <f>'Plate 2'!N54</f>
        <v>-2.5551244440238478E-2</v>
      </c>
      <c r="F47" s="6">
        <f>'Plate 3'!N54</f>
        <v>-1.9117717344549059E-2</v>
      </c>
      <c r="G47" s="6">
        <f t="shared" si="0"/>
        <v>-2.246898666096948E-2</v>
      </c>
      <c r="H47" s="6">
        <f t="shared" si="1"/>
        <v>3.2251888515376758E-3</v>
      </c>
      <c r="I47" s="7">
        <f t="shared" si="2"/>
        <v>-0.89875946643877924</v>
      </c>
    </row>
    <row r="48" spans="1:12" x14ac:dyDescent="0.3">
      <c r="A48" s="6">
        <v>47</v>
      </c>
      <c r="B48" s="6" t="s">
        <v>26</v>
      </c>
      <c r="C48" s="6" t="s">
        <v>35</v>
      </c>
      <c r="D48" s="6">
        <f>'Plate 1'!N55</f>
        <v>-1.2012527349950662E-2</v>
      </c>
      <c r="E48" s="6">
        <f>'Plate 2'!N55</f>
        <v>-1.3248793413456987E-2</v>
      </c>
      <c r="F48" s="6">
        <f>'Plate 3'!N55</f>
        <v>-2.8198633083209863E-2</v>
      </c>
      <c r="G48" s="6">
        <f t="shared" si="0"/>
        <v>-1.7819984615539172E-2</v>
      </c>
      <c r="H48" s="6">
        <f t="shared" si="1"/>
        <v>9.0094032242183861E-3</v>
      </c>
      <c r="I48" s="7">
        <f t="shared" si="2"/>
        <v>-0.71279938462156689</v>
      </c>
    </row>
    <row r="49" spans="1:9" x14ac:dyDescent="0.3">
      <c r="A49" s="6">
        <v>48</v>
      </c>
      <c r="B49" s="6" t="s">
        <v>25</v>
      </c>
      <c r="C49" s="6" t="s">
        <v>34</v>
      </c>
      <c r="D49" s="6">
        <f>'Plate 1'!N56</f>
        <v>-4.7192071731949033E-3</v>
      </c>
      <c r="E49" s="6">
        <f>'Plate 2'!N56</f>
        <v>1.1356108640105989E-2</v>
      </c>
      <c r="F49" s="6">
        <f>'Plate 3'!N56</f>
        <v>-7.1691440042058975E-3</v>
      </c>
      <c r="G49" s="6">
        <f t="shared" si="0"/>
        <v>-1.7741417909827051E-4</v>
      </c>
      <c r="H49" s="6">
        <f t="shared" si="1"/>
        <v>1.0063158504406809E-2</v>
      </c>
      <c r="I49" s="7">
        <f t="shared" si="2"/>
        <v>-7.0965671639308201E-3</v>
      </c>
    </row>
    <row r="50" spans="1:9" x14ac:dyDescent="0.3">
      <c r="A50" s="6">
        <v>49</v>
      </c>
      <c r="B50" s="6" t="s">
        <v>34</v>
      </c>
      <c r="C50" s="6" t="s">
        <v>41</v>
      </c>
      <c r="D50" s="6">
        <f>'Plate 1'!N57</f>
        <v>0.1698914582350165</v>
      </c>
      <c r="E50" s="6">
        <f>'Plate 2'!N57</f>
        <v>0.20440995552190783</v>
      </c>
      <c r="F50" s="6">
        <f>'Plate 3'!N57</f>
        <v>0.17205945610094153</v>
      </c>
      <c r="G50" s="6">
        <f t="shared" si="0"/>
        <v>0.18212028995262197</v>
      </c>
      <c r="H50" s="6">
        <f t="shared" si="1"/>
        <v>1.933382908478349E-2</v>
      </c>
      <c r="I50" s="7">
        <f t="shared" si="2"/>
        <v>7.2848115981048789</v>
      </c>
    </row>
    <row r="51" spans="1:9" x14ac:dyDescent="0.3">
      <c r="A51" s="6">
        <v>50</v>
      </c>
      <c r="B51" s="6" t="s">
        <v>35</v>
      </c>
      <c r="C51" s="6" t="s">
        <v>42</v>
      </c>
      <c r="D51" s="6">
        <f>'Plate 1'!N58</f>
        <v>0.61092281951177652</v>
      </c>
      <c r="E51" s="6">
        <f>'Plate 2'!N58</f>
        <v>0.66054698589949845</v>
      </c>
      <c r="F51" s="6">
        <f>'Plate 3'!N58</f>
        <v>0.66529656359030731</v>
      </c>
      <c r="G51" s="6">
        <f t="shared" si="0"/>
        <v>0.64558878966719402</v>
      </c>
      <c r="H51" s="6">
        <f t="shared" si="1"/>
        <v>3.0115390370581016E-2</v>
      </c>
      <c r="I51" s="7">
        <f t="shared" si="2"/>
        <v>25.82355158668776</v>
      </c>
    </row>
    <row r="52" spans="1:9" x14ac:dyDescent="0.3">
      <c r="A52" s="6">
        <v>51</v>
      </c>
      <c r="B52" s="6" t="s">
        <v>36</v>
      </c>
      <c r="C52" s="6" t="s">
        <v>43</v>
      </c>
      <c r="D52" s="6">
        <f>'Plate 1'!N59</f>
        <v>1.7649834827748938</v>
      </c>
      <c r="E52" s="6">
        <f>'Plate 2'!N59</f>
        <v>1.9764360745717799</v>
      </c>
      <c r="F52" s="6">
        <f>'Plate 3'!N59</f>
        <v>1.8309993786741861</v>
      </c>
      <c r="G52" s="6">
        <f t="shared" si="0"/>
        <v>1.8574729786736199</v>
      </c>
      <c r="H52" s="6">
        <f t="shared" si="1"/>
        <v>0.10818358594122612</v>
      </c>
      <c r="I52" s="7">
        <f t="shared" si="2"/>
        <v>74.298919146944797</v>
      </c>
    </row>
    <row r="53" spans="1:9" x14ac:dyDescent="0.3">
      <c r="A53" s="6">
        <v>52</v>
      </c>
      <c r="B53" s="6" t="s">
        <v>37</v>
      </c>
      <c r="C53" s="6" t="s">
        <v>44</v>
      </c>
      <c r="D53" s="6">
        <f>'Plate 1'!N60</f>
        <v>4.1147196361920289</v>
      </c>
      <c r="E53" s="6">
        <f>'Plate 2'!N60</f>
        <v>4.5291946626289388</v>
      </c>
      <c r="F53" s="6">
        <f>'Plate 3'!N60</f>
        <v>4.1910815848587673</v>
      </c>
      <c r="G53" s="6">
        <f t="shared" si="0"/>
        <v>4.278331961226578</v>
      </c>
      <c r="H53" s="6">
        <f t="shared" si="1"/>
        <v>0.22058299575718163</v>
      </c>
      <c r="I53" s="7">
        <f t="shared" si="2"/>
        <v>171.13327844906311</v>
      </c>
    </row>
    <row r="54" spans="1:9" x14ac:dyDescent="0.3">
      <c r="A54" s="6">
        <v>53</v>
      </c>
      <c r="B54" s="6" t="s">
        <v>38</v>
      </c>
      <c r="C54" s="6" t="s">
        <v>45</v>
      </c>
      <c r="D54" s="6">
        <f>'Plate 1'!N61</f>
        <v>10.648676476897336</v>
      </c>
      <c r="E54" s="6">
        <f>'Plate 2'!N61</f>
        <v>11.773445632629885</v>
      </c>
      <c r="F54" s="6">
        <f>'Plate 3'!N61</f>
        <v>11.556182191846293</v>
      </c>
      <c r="G54" s="6">
        <f t="shared" si="0"/>
        <v>11.326101433791171</v>
      </c>
      <c r="H54" s="6">
        <f t="shared" si="1"/>
        <v>0.59663999182274274</v>
      </c>
      <c r="I54" s="7">
        <f t="shared" si="2"/>
        <v>453.04405735164687</v>
      </c>
    </row>
    <row r="55" spans="1:9" x14ac:dyDescent="0.3">
      <c r="A55" s="6">
        <v>54</v>
      </c>
      <c r="B55" s="6" t="s">
        <v>30</v>
      </c>
      <c r="C55" s="6" t="s">
        <v>46</v>
      </c>
      <c r="D55" s="6">
        <f>'Plate 1'!N62</f>
        <v>20.828435368312668</v>
      </c>
      <c r="E55" s="6">
        <f>'Plate 2'!N62</f>
        <v>22.688558720545092</v>
      </c>
      <c r="F55" s="6">
        <f>'Plate 3'!N62</f>
        <v>21.183864646561197</v>
      </c>
      <c r="G55" s="6">
        <f t="shared" si="0"/>
        <v>21.566952911806322</v>
      </c>
      <c r="H55" s="6">
        <f t="shared" si="1"/>
        <v>0.98746249832916977</v>
      </c>
      <c r="I55" s="7">
        <f t="shared" si="2"/>
        <v>862.6781164722529</v>
      </c>
    </row>
    <row r="56" spans="1:9" x14ac:dyDescent="0.3">
      <c r="A56" s="6">
        <v>55</v>
      </c>
      <c r="B56" s="6" t="s">
        <v>39</v>
      </c>
      <c r="C56" s="6" t="s">
        <v>47</v>
      </c>
      <c r="D56" s="6">
        <f>'Plate 1'!N63</f>
        <v>17.370543566862583</v>
      </c>
      <c r="E56" s="6">
        <f>'Plate 2'!N63</f>
        <v>18.271505630737199</v>
      </c>
      <c r="F56" s="6">
        <f>'Plate 3'!N63</f>
        <v>17.479806911054819</v>
      </c>
      <c r="G56" s="6">
        <f t="shared" si="0"/>
        <v>17.707285369551531</v>
      </c>
      <c r="H56" s="6">
        <f t="shared" si="1"/>
        <v>0.49167366916007704</v>
      </c>
      <c r="I56" s="7">
        <f t="shared" si="2"/>
        <v>708.29141478206122</v>
      </c>
    </row>
    <row r="57" spans="1:9" x14ac:dyDescent="0.3">
      <c r="A57" s="6">
        <v>56</v>
      </c>
      <c r="B57" s="6" t="s">
        <v>40</v>
      </c>
      <c r="C57" s="6" t="s">
        <v>48</v>
      </c>
      <c r="D57" s="6">
        <f>'Plate 1'!N64</f>
        <v>10.565446823115535</v>
      </c>
      <c r="E57" s="6">
        <f>'Plate 2'!N64</f>
        <v>11.280874420365288</v>
      </c>
      <c r="F57" s="6">
        <f>'Plate 3'!N64</f>
        <v>10.939157864550971</v>
      </c>
      <c r="G57" s="6">
        <f t="shared" si="0"/>
        <v>10.928493036010599</v>
      </c>
      <c r="H57" s="6">
        <f t="shared" si="1"/>
        <v>0.3578330136425168</v>
      </c>
      <c r="I57" s="7">
        <f t="shared" si="2"/>
        <v>437.13972144042395</v>
      </c>
    </row>
    <row r="58" spans="1:9" x14ac:dyDescent="0.3">
      <c r="A58" s="6">
        <v>57</v>
      </c>
      <c r="B58" s="6" t="s">
        <v>48</v>
      </c>
      <c r="C58" s="6" t="s">
        <v>56</v>
      </c>
      <c r="D58" s="6">
        <f>'Plate 1'!N65</f>
        <v>4.1297352953794668</v>
      </c>
      <c r="E58" s="6">
        <f>'Plate 2'!N65</f>
        <v>4.3583798618340115</v>
      </c>
      <c r="F58" s="6">
        <f>'Plate 3'!N65</f>
        <v>4.3005305166563108</v>
      </c>
      <c r="G58" s="6">
        <f t="shared" si="0"/>
        <v>4.26288189128993</v>
      </c>
      <c r="H58" s="6">
        <f t="shared" si="1"/>
        <v>0.11888081715011999</v>
      </c>
      <c r="I58" s="7">
        <f t="shared" si="2"/>
        <v>170.51527565159719</v>
      </c>
    </row>
    <row r="59" spans="1:9" x14ac:dyDescent="0.3">
      <c r="A59" s="6">
        <v>58</v>
      </c>
      <c r="B59" s="6" t="s">
        <v>47</v>
      </c>
      <c r="C59" s="6" t="s">
        <v>55</v>
      </c>
      <c r="D59" s="6">
        <f>'Plate 1'!N66</f>
        <v>1.8168947616800377</v>
      </c>
      <c r="E59" s="6">
        <f>'Plate 2'!N66</f>
        <v>1.9717043626384025</v>
      </c>
      <c r="F59" s="6">
        <f>'Plate 3'!N66</f>
        <v>1.9203747072599531</v>
      </c>
      <c r="G59" s="6">
        <f t="shared" si="0"/>
        <v>1.9029912771927979</v>
      </c>
      <c r="H59" s="6">
        <f t="shared" si="1"/>
        <v>7.88551892261809E-2</v>
      </c>
      <c r="I59" s="7">
        <f t="shared" si="2"/>
        <v>76.119651087711915</v>
      </c>
    </row>
    <row r="60" spans="1:9" x14ac:dyDescent="0.3">
      <c r="A60" s="6">
        <v>59</v>
      </c>
      <c r="B60" s="6" t="s">
        <v>46</v>
      </c>
      <c r="C60" s="6" t="s">
        <v>54</v>
      </c>
      <c r="D60" s="6">
        <f>'Plate 1'!N67</f>
        <v>1.0502381054528294</v>
      </c>
      <c r="E60" s="6">
        <f>'Plate 2'!N67</f>
        <v>1.1460206302640294</v>
      </c>
      <c r="F60" s="6">
        <f>'Plate 3'!N67</f>
        <v>1.0987908043779573</v>
      </c>
      <c r="G60" s="6">
        <f t="shared" si="0"/>
        <v>1.098349846698272</v>
      </c>
      <c r="H60" s="6">
        <f t="shared" si="1"/>
        <v>4.7892784921723809E-2</v>
      </c>
      <c r="I60" s="7">
        <f t="shared" si="2"/>
        <v>43.93399386793088</v>
      </c>
    </row>
    <row r="61" spans="1:9" x14ac:dyDescent="0.3">
      <c r="A61" s="6">
        <v>60</v>
      </c>
      <c r="B61" s="6" t="s">
        <v>45</v>
      </c>
      <c r="C61" s="6" t="s">
        <v>53</v>
      </c>
      <c r="D61" s="6">
        <f>'Plate 1'!N68</f>
        <v>0.63923806255094595</v>
      </c>
      <c r="E61" s="6">
        <f>'Plate 2'!N68</f>
        <v>0.66859089618624012</v>
      </c>
      <c r="F61" s="6">
        <f>'Plate 3'!N68</f>
        <v>0.6385317593079386</v>
      </c>
      <c r="G61" s="6">
        <f t="shared" si="0"/>
        <v>0.64878690601504152</v>
      </c>
      <c r="H61" s="6">
        <f t="shared" si="1"/>
        <v>1.7154394075381028E-2</v>
      </c>
      <c r="I61" s="7">
        <f t="shared" si="2"/>
        <v>25.951476240601661</v>
      </c>
    </row>
    <row r="62" spans="1:9" x14ac:dyDescent="0.3">
      <c r="A62" s="6">
        <v>61</v>
      </c>
      <c r="B62" s="6" t="s">
        <v>44</v>
      </c>
      <c r="C62" s="6" t="s">
        <v>52</v>
      </c>
      <c r="D62" s="6">
        <f>'Plate 1'!N69</f>
        <v>0.30889356042730276</v>
      </c>
      <c r="E62" s="6">
        <f>'Plate 2'!N69</f>
        <v>0.33074666414308695</v>
      </c>
      <c r="F62" s="6">
        <f>'Plate 3'!N69</f>
        <v>0.31161879271614967</v>
      </c>
      <c r="G62" s="6">
        <f t="shared" si="0"/>
        <v>0.31708633909551315</v>
      </c>
      <c r="H62" s="6">
        <f t="shared" si="1"/>
        <v>1.1908403883857529E-2</v>
      </c>
      <c r="I62" s="7">
        <f t="shared" si="2"/>
        <v>12.683453563820526</v>
      </c>
    </row>
    <row r="63" spans="1:9" x14ac:dyDescent="0.3">
      <c r="A63" s="6">
        <v>62</v>
      </c>
      <c r="B63" s="6" t="s">
        <v>43</v>
      </c>
      <c r="C63" s="6" t="s">
        <v>51</v>
      </c>
      <c r="D63" s="6">
        <f>'Plate 1'!N70</f>
        <v>0.15744991205113903</v>
      </c>
      <c r="E63" s="6">
        <f>'Plate 2'!N70</f>
        <v>0.20251727074855683</v>
      </c>
      <c r="F63" s="6">
        <f>'Plate 3'!N70</f>
        <v>0.15294173875639247</v>
      </c>
      <c r="G63" s="6">
        <f t="shared" si="0"/>
        <v>0.17096964051869612</v>
      </c>
      <c r="H63" s="6">
        <f t="shared" si="1"/>
        <v>2.7413876713333965E-2</v>
      </c>
      <c r="I63" s="7">
        <f t="shared" si="2"/>
        <v>6.8387856207478448</v>
      </c>
    </row>
    <row r="64" spans="1:9" x14ac:dyDescent="0.3">
      <c r="A64" s="6">
        <v>63</v>
      </c>
      <c r="B64" s="6" t="s">
        <v>42</v>
      </c>
      <c r="C64" s="6" t="s">
        <v>50</v>
      </c>
      <c r="D64" s="6">
        <f>'Plate 1'!N71</f>
        <v>0.19820670127418594</v>
      </c>
      <c r="E64" s="6">
        <f>'Plate 2'!N71</f>
        <v>0.21907826251537804</v>
      </c>
      <c r="F64" s="6">
        <f>'Plate 3'!N71</f>
        <v>0.21316254839172202</v>
      </c>
      <c r="G64" s="6">
        <f t="shared" si="0"/>
        <v>0.21014917072709535</v>
      </c>
      <c r="H64" s="6">
        <f t="shared" si="1"/>
        <v>1.0757130234103395E-2</v>
      </c>
      <c r="I64" s="7">
        <f t="shared" si="2"/>
        <v>8.4059668290838143</v>
      </c>
    </row>
    <row r="65" spans="1:12" x14ac:dyDescent="0.3">
      <c r="A65" s="6">
        <v>64</v>
      </c>
      <c r="B65" s="6" t="s">
        <v>41</v>
      </c>
      <c r="C65" s="6" t="s">
        <v>49</v>
      </c>
      <c r="D65" s="6">
        <f>'Plate 1'!N72</f>
        <v>0.22695096314728216</v>
      </c>
      <c r="E65" s="6">
        <f>'Plate 2'!N72</f>
        <v>0.27018075139585501</v>
      </c>
      <c r="F65" s="6">
        <f>'Plate 3'!N72</f>
        <v>0.23753763800602207</v>
      </c>
      <c r="G65" s="6">
        <f t="shared" si="0"/>
        <v>0.24488978418305307</v>
      </c>
      <c r="H65" s="6">
        <f t="shared" si="1"/>
        <v>2.2533179714821331E-2</v>
      </c>
      <c r="I65" s="7">
        <f t="shared" si="2"/>
        <v>9.7955913673221229</v>
      </c>
    </row>
    <row r="66" spans="1:12" x14ac:dyDescent="0.3">
      <c r="A66" s="6">
        <v>65</v>
      </c>
      <c r="B66" s="6" t="s">
        <v>49</v>
      </c>
      <c r="C66" s="6" t="s">
        <v>57</v>
      </c>
      <c r="D66" s="6">
        <f>'Plate 1'!N73</f>
        <v>0.10124844480672701</v>
      </c>
      <c r="E66" s="6">
        <f>'Plate 2'!N73</f>
        <v>0.12633670862117913</v>
      </c>
      <c r="F66" s="6">
        <f>'Plate 3'!N73</f>
        <v>0.13286813554461596</v>
      </c>
      <c r="G66" s="6">
        <f t="shared" si="0"/>
        <v>0.12015109632417403</v>
      </c>
      <c r="H66" s="6">
        <f t="shared" si="1"/>
        <v>1.6692739745367714E-2</v>
      </c>
      <c r="I66" s="7">
        <f t="shared" si="2"/>
        <v>4.8060438529669618</v>
      </c>
    </row>
    <row r="67" spans="1:12" x14ac:dyDescent="0.3">
      <c r="A67" s="6">
        <v>66</v>
      </c>
      <c r="B67" s="6" t="s">
        <v>50</v>
      </c>
      <c r="C67" s="6" t="s">
        <v>58</v>
      </c>
      <c r="D67" s="6">
        <f>'Plate 1'!N74</f>
        <v>4.3330902226607744E-2</v>
      </c>
      <c r="E67" s="6">
        <f>'Plate 2'!N74</f>
        <v>4.7790290527112707E-2</v>
      </c>
      <c r="F67" s="6">
        <f>'Plate 3'!N74</f>
        <v>1.8161831477321606E-2</v>
      </c>
      <c r="G67" s="6">
        <f t="shared" ref="G67:G73" si="3">AVERAGE(D67:F67)</f>
        <v>3.6427674743680687E-2</v>
      </c>
      <c r="H67" s="6">
        <f t="shared" ref="H67:H73" si="4">STDEV(D67:F67)</f>
        <v>1.5975052697160888E-2</v>
      </c>
      <c r="I67" s="7">
        <f t="shared" ref="I67:I89" si="5">G67*40</f>
        <v>1.4571069897472275</v>
      </c>
      <c r="J67">
        <f>SUM(I46:I67)</f>
        <v>3097.988793766714</v>
      </c>
      <c r="K67" t="e">
        <f>J67/L46*100</f>
        <v>#DIV/0!</v>
      </c>
    </row>
    <row r="68" spans="1:12" x14ac:dyDescent="0.3">
      <c r="A68">
        <v>67</v>
      </c>
      <c r="B68" t="s">
        <v>51</v>
      </c>
      <c r="C68" t="s">
        <v>59</v>
      </c>
      <c r="D68">
        <f>'Plate 1'!N75</f>
        <v>-4.4617958728388175E-2</v>
      </c>
      <c r="E68">
        <f>'Plate 2'!N75</f>
        <v>-4.9682975300463707E-2</v>
      </c>
      <c r="F68">
        <f>'Plate 3'!N75</f>
        <v>-2.0551546145390238E-2</v>
      </c>
      <c r="G68">
        <f t="shared" si="3"/>
        <v>-3.8284160058080711E-2</v>
      </c>
      <c r="H68">
        <f t="shared" si="4"/>
        <v>1.5564311592590826E-2</v>
      </c>
      <c r="I68" s="7">
        <f t="shared" si="5"/>
        <v>-1.5313664023232285</v>
      </c>
      <c r="L68" s="5"/>
    </row>
    <row r="69" spans="1:12" x14ac:dyDescent="0.3">
      <c r="A69">
        <v>68</v>
      </c>
      <c r="B69" t="s">
        <v>52</v>
      </c>
      <c r="C69" t="s">
        <v>60</v>
      </c>
      <c r="D69">
        <f>'Plate 1'!N76</f>
        <v>-1.1583508516023853E-2</v>
      </c>
      <c r="E69">
        <f>'Plate 2'!N76</f>
        <v>-1.7034162960158986E-2</v>
      </c>
      <c r="F69">
        <f>'Plate 3'!N76</f>
        <v>-4.3970749892462836E-2</v>
      </c>
      <c r="G69">
        <f t="shared" si="3"/>
        <v>-2.4196140456215227E-2</v>
      </c>
      <c r="H69">
        <f t="shared" si="4"/>
        <v>1.7340812905813904E-2</v>
      </c>
      <c r="I69" s="7">
        <f t="shared" si="5"/>
        <v>-0.96784561824860904</v>
      </c>
    </row>
    <row r="70" spans="1:12" x14ac:dyDescent="0.3">
      <c r="A70">
        <v>69</v>
      </c>
      <c r="B70" t="s">
        <v>53</v>
      </c>
      <c r="C70" t="s">
        <v>61</v>
      </c>
      <c r="D70">
        <f>'Plate 1'!N77</f>
        <v>-3.8182676219486032E-2</v>
      </c>
      <c r="E70">
        <f>'Plate 2'!N77</f>
        <v>-4.1165893820384214E-2</v>
      </c>
      <c r="F70">
        <f>'Plate 3'!N77</f>
        <v>-3.7279548821870664E-2</v>
      </c>
      <c r="G70">
        <f t="shared" si="3"/>
        <v>-3.8876039620580304E-2</v>
      </c>
      <c r="H70">
        <f t="shared" si="4"/>
        <v>2.0338347932785943E-3</v>
      </c>
      <c r="I70" s="7">
        <f t="shared" si="5"/>
        <v>-1.5550415848232122</v>
      </c>
    </row>
    <row r="71" spans="1:12" x14ac:dyDescent="0.3">
      <c r="A71">
        <v>70</v>
      </c>
      <c r="B71" t="s">
        <v>54</v>
      </c>
      <c r="C71" t="s">
        <v>62</v>
      </c>
      <c r="D71">
        <f>'Plate 1'!N78</f>
        <v>1.7589772190999185E-2</v>
      </c>
      <c r="E71">
        <f>'Plate 2'!N78</f>
        <v>1.2302451026781489E-2</v>
      </c>
      <c r="F71">
        <f>'Plate 3'!N78</f>
        <v>-7.647086937819624E-3</v>
      </c>
      <c r="G71">
        <f t="shared" si="3"/>
        <v>7.4150454266536832E-3</v>
      </c>
      <c r="H71">
        <f t="shared" si="4"/>
        <v>1.3309388220240696E-2</v>
      </c>
      <c r="I71" s="7">
        <f t="shared" si="5"/>
        <v>0.2966018170661473</v>
      </c>
    </row>
    <row r="72" spans="1:12" x14ac:dyDescent="0.3">
      <c r="A72">
        <v>71</v>
      </c>
      <c r="B72" t="s">
        <v>55</v>
      </c>
      <c r="C72" t="s">
        <v>63</v>
      </c>
      <c r="D72">
        <f>'Plate 1'!N79</f>
        <v>0.15530481788150499</v>
      </c>
      <c r="E72">
        <f>'Plate 2'!N79</f>
        <v>0.15141478186807986</v>
      </c>
      <c r="F72">
        <f>'Plate 3'!N79</f>
        <v>0.15341968169000619</v>
      </c>
      <c r="G72">
        <f t="shared" si="3"/>
        <v>0.15337976047986368</v>
      </c>
      <c r="H72">
        <f t="shared" si="4"/>
        <v>1.9453252488210197E-3</v>
      </c>
      <c r="I72" s="7">
        <f t="shared" si="5"/>
        <v>6.1351904191945472</v>
      </c>
    </row>
    <row r="73" spans="1:12" x14ac:dyDescent="0.3">
      <c r="A73">
        <v>72</v>
      </c>
      <c r="B73" t="s">
        <v>56</v>
      </c>
      <c r="C73" t="s">
        <v>64</v>
      </c>
      <c r="D73">
        <f>'Plate 1'!N80</f>
        <v>0.45046977562314983</v>
      </c>
      <c r="E73">
        <f>'Plate 2'!N80</f>
        <v>0.45661020157092835</v>
      </c>
      <c r="F73">
        <f>'Plate 3'!N80</f>
        <v>0.42058978158007931</v>
      </c>
      <c r="G73">
        <f t="shared" si="3"/>
        <v>0.4425565862580525</v>
      </c>
      <c r="H73">
        <f t="shared" si="4"/>
        <v>1.9269965971044328E-2</v>
      </c>
      <c r="I73" s="7">
        <f t="shared" si="5"/>
        <v>17.7022634503221</v>
      </c>
    </row>
    <row r="74" spans="1:12" x14ac:dyDescent="0.3">
      <c r="A74">
        <v>73</v>
      </c>
      <c r="B74" t="s">
        <v>64</v>
      </c>
      <c r="C74" t="s">
        <v>72</v>
      </c>
      <c r="D74">
        <f>'Plate 1'!N81</f>
        <v>0.97044060234244278</v>
      </c>
      <c r="E74">
        <f>'Plate 2'!N81</f>
        <v>0.99839121794265162</v>
      </c>
      <c r="F74">
        <f>'Plate 3'!N81</f>
        <v>0.98073889977536677</v>
      </c>
      <c r="G74">
        <f t="shared" ref="G74:G89" si="6">AVERAGE(D74:F74)</f>
        <v>0.98319024002015365</v>
      </c>
      <c r="H74">
        <f t="shared" ref="H74:H89" si="7">STDEV(D74:F74)</f>
        <v>1.4135629800417226E-2</v>
      </c>
      <c r="I74" s="7">
        <f t="shared" si="5"/>
        <v>39.327609600806149</v>
      </c>
    </row>
    <row r="75" spans="1:12" x14ac:dyDescent="0.3">
      <c r="A75">
        <v>74</v>
      </c>
      <c r="B75" t="s">
        <v>63</v>
      </c>
      <c r="C75" t="s">
        <v>71</v>
      </c>
      <c r="D75">
        <f>'Plate 1'!N82</f>
        <v>2.0378394611523447</v>
      </c>
      <c r="E75">
        <f>'Plate 2'!N82</f>
        <v>2.1283240276331976</v>
      </c>
      <c r="F75">
        <f>'Plate 3'!N82</f>
        <v>2.0494192993356593</v>
      </c>
      <c r="G75">
        <f t="shared" si="6"/>
        <v>2.071860929373734</v>
      </c>
      <c r="H75">
        <f t="shared" si="7"/>
        <v>4.9240067647001985E-2</v>
      </c>
      <c r="I75" s="7">
        <f t="shared" si="5"/>
        <v>82.874437174949364</v>
      </c>
    </row>
    <row r="76" spans="1:12" x14ac:dyDescent="0.3">
      <c r="A76">
        <v>75</v>
      </c>
      <c r="B76" t="s">
        <v>62</v>
      </c>
      <c r="C76" t="s">
        <v>70</v>
      </c>
      <c r="D76">
        <f>'Plate 1'!N83</f>
        <v>7.9544381998369724</v>
      </c>
      <c r="E76">
        <f>'Plate 2'!N83</f>
        <v>8.7162865524746849</v>
      </c>
      <c r="F76">
        <f>'Plate 3'!N83</f>
        <v>8.5049945036562633</v>
      </c>
      <c r="G76">
        <f t="shared" si="6"/>
        <v>8.3919064186559726</v>
      </c>
      <c r="H76">
        <f t="shared" si="7"/>
        <v>0.39331274366714031</v>
      </c>
      <c r="I76" s="7">
        <f t="shared" si="5"/>
        <v>335.67625674623889</v>
      </c>
    </row>
    <row r="77" spans="1:12" x14ac:dyDescent="0.3">
      <c r="A77">
        <v>76</v>
      </c>
      <c r="B77" t="s">
        <v>61</v>
      </c>
      <c r="C77" t="s">
        <v>69</v>
      </c>
      <c r="D77">
        <f>'Plate 1'!N84</f>
        <v>14.603801106868591</v>
      </c>
      <c r="E77">
        <f>'Plate 2'!N84</f>
        <v>15.860225229488028</v>
      </c>
      <c r="F77">
        <f>'Plate 3'!N84</f>
        <v>15.041342063757586</v>
      </c>
      <c r="G77">
        <f t="shared" si="6"/>
        <v>15.168456133371402</v>
      </c>
      <c r="H77">
        <f t="shared" si="7"/>
        <v>0.63778435540184364</v>
      </c>
      <c r="I77" s="7">
        <f t="shared" si="5"/>
        <v>606.73824533485606</v>
      </c>
    </row>
    <row r="78" spans="1:12" x14ac:dyDescent="0.3">
      <c r="A78">
        <v>77</v>
      </c>
      <c r="B78" t="s">
        <v>60</v>
      </c>
      <c r="C78" t="s">
        <v>68</v>
      </c>
      <c r="D78">
        <f>'Plate 1'!N85</f>
        <v>13.071345832082027</v>
      </c>
      <c r="E78">
        <f>'Plate 2'!N85</f>
        <v>14.256648055266394</v>
      </c>
      <c r="F78">
        <f>'Plate 3'!N85</f>
        <v>13.385747741719637</v>
      </c>
      <c r="G78">
        <f t="shared" si="6"/>
        <v>13.571247209689352</v>
      </c>
      <c r="H78">
        <f t="shared" si="7"/>
        <v>0.61403817432976959</v>
      </c>
      <c r="I78" s="7">
        <f t="shared" si="5"/>
        <v>542.84988838757408</v>
      </c>
    </row>
    <row r="79" spans="1:12" x14ac:dyDescent="0.3">
      <c r="A79">
        <v>78</v>
      </c>
      <c r="B79" t="s">
        <v>59</v>
      </c>
      <c r="C79" t="s">
        <v>67</v>
      </c>
      <c r="D79">
        <f>'Plate 1'!N86</f>
        <v>7.8523317173623921</v>
      </c>
      <c r="E79">
        <f>'Plate 2'!N86</f>
        <v>8.6008327813002747</v>
      </c>
      <c r="F79">
        <f>'Plate 3'!N86</f>
        <v>8.1063900970224143</v>
      </c>
      <c r="G79">
        <f t="shared" si="6"/>
        <v>8.1865181985616928</v>
      </c>
      <c r="H79">
        <f t="shared" si="7"/>
        <v>0.38062953796474119</v>
      </c>
      <c r="I79" s="7">
        <f t="shared" si="5"/>
        <v>327.46072794246771</v>
      </c>
    </row>
    <row r="80" spans="1:12" x14ac:dyDescent="0.3">
      <c r="A80">
        <v>79</v>
      </c>
      <c r="B80" t="s">
        <v>58</v>
      </c>
      <c r="C80" t="s">
        <v>66</v>
      </c>
      <c r="D80">
        <f>'Plate 1'!N87</f>
        <v>3.0258698356857865</v>
      </c>
      <c r="E80">
        <f>'Plate 2'!N87</f>
        <v>3.3126715245575848</v>
      </c>
      <c r="F80">
        <f>'Plate 3'!N87</f>
        <v>3.1735410791951439</v>
      </c>
      <c r="G80">
        <f t="shared" si="6"/>
        <v>3.1706941464795051</v>
      </c>
      <c r="H80">
        <f t="shared" si="7"/>
        <v>0.14342203789635849</v>
      </c>
      <c r="I80" s="7">
        <f t="shared" si="5"/>
        <v>126.8277658591802</v>
      </c>
    </row>
    <row r="81" spans="1:11" x14ac:dyDescent="0.3">
      <c r="A81">
        <v>80</v>
      </c>
      <c r="B81" t="s">
        <v>57</v>
      </c>
      <c r="C81" t="s">
        <v>65</v>
      </c>
      <c r="D81">
        <f>'Plate 1'!N88</f>
        <v>1.2325711098717234</v>
      </c>
      <c r="E81">
        <f>'Plate 2'!N88</f>
        <v>1.3674647487460962</v>
      </c>
      <c r="F81">
        <f>'Plate 3'!N88</f>
        <v>1.2937915212923576</v>
      </c>
      <c r="G81">
        <f t="shared" si="6"/>
        <v>1.2979424599700591</v>
      </c>
      <c r="H81">
        <f t="shared" si="7"/>
        <v>6.7542550818887187E-2</v>
      </c>
      <c r="I81" s="7">
        <f t="shared" si="5"/>
        <v>51.917698398802365</v>
      </c>
    </row>
    <row r="82" spans="1:11" x14ac:dyDescent="0.3">
      <c r="A82">
        <v>81</v>
      </c>
      <c r="B82" t="s">
        <v>65</v>
      </c>
      <c r="C82" t="s">
        <v>73</v>
      </c>
      <c r="D82">
        <f>'Plate 1'!N89</f>
        <v>0.60534557467072803</v>
      </c>
      <c r="E82">
        <f>'Plate 2'!N89</f>
        <v>0.70218605091322039</v>
      </c>
      <c r="F82">
        <f>'Plate 3'!N89</f>
        <v>0.67294365052812688</v>
      </c>
      <c r="G82">
        <f t="shared" si="6"/>
        <v>0.66015842537069169</v>
      </c>
      <c r="H82">
        <f t="shared" si="7"/>
        <v>4.9670070932734893E-2</v>
      </c>
      <c r="I82" s="7">
        <f t="shared" si="5"/>
        <v>26.406337014827667</v>
      </c>
    </row>
    <row r="83" spans="1:11" x14ac:dyDescent="0.3">
      <c r="A83">
        <v>82</v>
      </c>
      <c r="B83" t="s">
        <v>66</v>
      </c>
      <c r="C83" t="s">
        <v>74</v>
      </c>
      <c r="D83">
        <f>'Plate 1'!N90</f>
        <v>0.37110129134669012</v>
      </c>
      <c r="E83">
        <f>'Plate 2'!N90</f>
        <v>0.42064919087725938</v>
      </c>
      <c r="F83">
        <f>'Plate 3'!N90</f>
        <v>0.36132485781197721</v>
      </c>
      <c r="G83">
        <f t="shared" si="6"/>
        <v>0.38435844667864227</v>
      </c>
      <c r="H83">
        <f t="shared" si="7"/>
        <v>3.1806575562794606E-2</v>
      </c>
      <c r="I83" s="7">
        <f t="shared" si="5"/>
        <v>15.374337867145691</v>
      </c>
    </row>
    <row r="84" spans="1:11" x14ac:dyDescent="0.3">
      <c r="A84">
        <v>83</v>
      </c>
      <c r="B84" t="s">
        <v>67</v>
      </c>
      <c r="C84" t="s">
        <v>75</v>
      </c>
      <c r="D84">
        <f>'Plate 1'!N91</f>
        <v>0.21922862413659958</v>
      </c>
      <c r="E84">
        <f>'Plate 2'!N91</f>
        <v>0.24273682218226553</v>
      </c>
      <c r="F84">
        <f>'Plate 3'!N91</f>
        <v>0.21029489079003966</v>
      </c>
      <c r="G84">
        <f t="shared" si="6"/>
        <v>0.22408677903630159</v>
      </c>
      <c r="H84">
        <f t="shared" si="7"/>
        <v>1.6757714041198954E-2</v>
      </c>
      <c r="I84" s="7">
        <f t="shared" si="5"/>
        <v>8.9634711614520626</v>
      </c>
    </row>
    <row r="85" spans="1:11" x14ac:dyDescent="0.3">
      <c r="A85">
        <v>84</v>
      </c>
      <c r="B85" t="s">
        <v>68</v>
      </c>
      <c r="C85" t="s">
        <v>76</v>
      </c>
      <c r="D85">
        <f>'Plate 1'!N92</f>
        <v>0.19777768244025912</v>
      </c>
      <c r="E85">
        <f>'Plate 2'!N92</f>
        <v>0.21813192012870256</v>
      </c>
      <c r="F85">
        <f>'Plate 3'!N92</f>
        <v>0.14051522248243559</v>
      </c>
      <c r="G85">
        <f t="shared" si="6"/>
        <v>0.18547494168379908</v>
      </c>
      <c r="H85">
        <f t="shared" si="7"/>
        <v>4.0244328929285263E-2</v>
      </c>
      <c r="I85" s="7">
        <f t="shared" si="5"/>
        <v>7.4189976673519631</v>
      </c>
    </row>
    <row r="86" spans="1:11" x14ac:dyDescent="0.3">
      <c r="A86">
        <v>85</v>
      </c>
      <c r="B86" t="s">
        <v>69</v>
      </c>
      <c r="C86" t="s">
        <v>77</v>
      </c>
      <c r="D86">
        <f>'Plate 1'!N93</f>
        <v>0.20507100261701489</v>
      </c>
      <c r="E86">
        <f>'Plate 2'!N93</f>
        <v>0.22806851518879528</v>
      </c>
      <c r="F86">
        <f>'Plate 3'!N93</f>
        <v>0.17014768436648664</v>
      </c>
      <c r="G86">
        <f t="shared" si="6"/>
        <v>0.20109573405743228</v>
      </c>
      <c r="H86">
        <f t="shared" si="7"/>
        <v>2.9164322911345322E-2</v>
      </c>
      <c r="I86" s="7">
        <f t="shared" si="5"/>
        <v>8.0438293622972914</v>
      </c>
    </row>
    <row r="87" spans="1:11" x14ac:dyDescent="0.3">
      <c r="A87">
        <v>86</v>
      </c>
      <c r="B87" t="s">
        <v>70</v>
      </c>
      <c r="C87" t="s">
        <v>78</v>
      </c>
      <c r="D87">
        <f>'Plate 1'!N94</f>
        <v>0.17117851473679693</v>
      </c>
      <c r="E87">
        <f>'Plate 2'!N94</f>
        <v>0.18690262136841107</v>
      </c>
      <c r="F87">
        <f>'Plate 3'!N94</f>
        <v>0.16011088276059837</v>
      </c>
      <c r="G87">
        <f t="shared" si="6"/>
        <v>0.17273067295526878</v>
      </c>
      <c r="H87">
        <f t="shared" si="7"/>
        <v>1.3463142677648398E-2</v>
      </c>
      <c r="I87" s="7">
        <f t="shared" si="5"/>
        <v>6.9092269182107513</v>
      </c>
    </row>
    <row r="88" spans="1:11" x14ac:dyDescent="0.3">
      <c r="A88">
        <v>87</v>
      </c>
      <c r="B88" t="s">
        <v>71</v>
      </c>
      <c r="C88" t="s">
        <v>79</v>
      </c>
      <c r="D88">
        <f>'Plate 1'!N95</f>
        <v>7.3362220601484396E-2</v>
      </c>
      <c r="E88">
        <f>'Plate 2'!N95</f>
        <v>6.8609823033973685E-2</v>
      </c>
      <c r="F88">
        <f>'Plate 3'!N95</f>
        <v>7.5037040577355052E-2</v>
      </c>
      <c r="G88">
        <f t="shared" si="6"/>
        <v>7.2336361404271035E-2</v>
      </c>
      <c r="H88">
        <f t="shared" si="7"/>
        <v>3.3341523145872802E-3</v>
      </c>
      <c r="I88" s="7">
        <f t="shared" si="5"/>
        <v>2.8934544561708413</v>
      </c>
    </row>
    <row r="89" spans="1:11" x14ac:dyDescent="0.3">
      <c r="A89">
        <v>88</v>
      </c>
      <c r="B89" t="s">
        <v>72</v>
      </c>
      <c r="C89" t="s">
        <v>80</v>
      </c>
      <c r="D89">
        <f>'Plate 1'!N96</f>
        <v>2.9602299540949846E-2</v>
      </c>
      <c r="E89">
        <f>'Plate 2'!N96</f>
        <v>2.3185388473549728E-2</v>
      </c>
      <c r="F89">
        <f>'Plate 3'!N96</f>
        <v>2.1029489079003965E-2</v>
      </c>
      <c r="G89">
        <f t="shared" si="6"/>
        <v>2.4605725697834511E-2</v>
      </c>
      <c r="H89">
        <f t="shared" si="7"/>
        <v>4.4594044644020508E-3</v>
      </c>
      <c r="I89" s="7">
        <f t="shared" si="5"/>
        <v>0.98422902791338041</v>
      </c>
      <c r="J89">
        <f>SUM(I68:I89)</f>
        <v>2210.7463150014323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Petar Penev</cp:lastModifiedBy>
  <dcterms:created xsi:type="dcterms:W3CDTF">2010-07-22T23:26:34Z</dcterms:created>
  <dcterms:modified xsi:type="dcterms:W3CDTF">2023-06-15T07:48:55Z</dcterms:modified>
</cp:coreProperties>
</file>