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A5752E92-D7C6-4A7A-8C1A-BD482D5639E1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0" i="21" l="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E6" i="16" l="1"/>
  <c r="E22" i="14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E1" i="21"/>
  <c r="G1" i="21"/>
  <c r="F1" i="21"/>
  <c r="D1" i="21"/>
  <c r="AR1" i="21"/>
  <c r="AO1" i="21"/>
  <c r="AL1" i="21"/>
  <c r="AI1" i="21"/>
  <c r="AF1" i="21"/>
  <c r="AC1" i="21"/>
  <c r="Z1" i="21"/>
  <c r="W1" i="21"/>
  <c r="T1" i="21"/>
  <c r="Q1" i="21"/>
  <c r="N1" i="21"/>
  <c r="K1" i="21"/>
  <c r="I30" i="3"/>
  <c r="I31" i="3"/>
  <c r="B1" i="21"/>
  <c r="AI5" i="21"/>
  <c r="AJ5" i="21"/>
  <c r="AL5" i="21"/>
  <c r="AM5" i="21"/>
  <c r="AO5" i="21"/>
  <c r="AP5" i="21"/>
  <c r="AR5" i="21"/>
  <c r="AS5" i="21"/>
  <c r="AI6" i="21"/>
  <c r="AJ6" i="21"/>
  <c r="AL6" i="21"/>
  <c r="AM6" i="21"/>
  <c r="AO6" i="21"/>
  <c r="AP6" i="21"/>
  <c r="AR6" i="21"/>
  <c r="AS6" i="21"/>
  <c r="AI7" i="21"/>
  <c r="AJ7" i="21"/>
  <c r="AL7" i="21"/>
  <c r="AM7" i="21"/>
  <c r="AO7" i="21"/>
  <c r="AP7" i="21"/>
  <c r="AR7" i="21"/>
  <c r="AS7" i="21"/>
  <c r="AI8" i="21"/>
  <c r="AJ8" i="21"/>
  <c r="AL8" i="21"/>
  <c r="AM8" i="21"/>
  <c r="AO8" i="21"/>
  <c r="AP8" i="21"/>
  <c r="AR8" i="21"/>
  <c r="AS8" i="21"/>
  <c r="AI9" i="21"/>
  <c r="AJ9" i="21"/>
  <c r="AL9" i="21"/>
  <c r="AM9" i="21"/>
  <c r="AO9" i="21"/>
  <c r="AP9" i="21"/>
  <c r="AR9" i="21"/>
  <c r="AS9" i="21"/>
  <c r="AI10" i="21"/>
  <c r="AL10" i="21"/>
  <c r="AM10" i="21"/>
  <c r="AO10" i="21"/>
  <c r="AP10" i="21"/>
  <c r="AR10" i="21"/>
  <c r="AS10" i="21"/>
  <c r="AI11" i="21"/>
  <c r="AJ11" i="21"/>
  <c r="AL11" i="21"/>
  <c r="AM11" i="21"/>
  <c r="AO11" i="21"/>
  <c r="AP11" i="21"/>
  <c r="AR11" i="21"/>
  <c r="AS11" i="21"/>
  <c r="AI12" i="21"/>
  <c r="AJ12" i="21"/>
  <c r="AL12" i="21"/>
  <c r="AM12" i="21"/>
  <c r="AO12" i="21"/>
  <c r="AP12" i="21"/>
  <c r="AR12" i="21"/>
  <c r="AS12" i="21"/>
  <c r="AI13" i="21"/>
  <c r="AJ13" i="21"/>
  <c r="AL13" i="21"/>
  <c r="AM13" i="21"/>
  <c r="AO13" i="21"/>
  <c r="AP13" i="21"/>
  <c r="AR13" i="21"/>
  <c r="AS13" i="21"/>
  <c r="AI14" i="21"/>
  <c r="AJ14" i="21"/>
  <c r="AL14" i="21"/>
  <c r="AM14" i="21"/>
  <c r="AO14" i="21"/>
  <c r="AP14" i="21"/>
  <c r="AR14" i="21"/>
  <c r="AS14" i="21"/>
  <c r="AI15" i="21"/>
  <c r="AJ15" i="21"/>
  <c r="AL15" i="21"/>
  <c r="AM15" i="21"/>
  <c r="AO15" i="21"/>
  <c r="AP15" i="21"/>
  <c r="AR15" i="21"/>
  <c r="AS15" i="21"/>
  <c r="AI16" i="21"/>
  <c r="AJ16" i="21"/>
  <c r="AL16" i="21"/>
  <c r="AM16" i="21"/>
  <c r="AO16" i="21"/>
  <c r="AP16" i="21"/>
  <c r="AR16" i="21"/>
  <c r="AS16" i="21"/>
  <c r="AI17" i="21"/>
  <c r="AJ17" i="21"/>
  <c r="AL17" i="21"/>
  <c r="AM17" i="21"/>
  <c r="AO17" i="21"/>
  <c r="AP17" i="21"/>
  <c r="AR17" i="21"/>
  <c r="AS17" i="21"/>
  <c r="AI18" i="21"/>
  <c r="AJ18" i="21"/>
  <c r="AL18" i="21"/>
  <c r="AM18" i="21"/>
  <c r="AO18" i="21"/>
  <c r="AP18" i="21"/>
  <c r="AR18" i="21"/>
  <c r="AS18" i="21"/>
  <c r="AI19" i="21"/>
  <c r="AJ19" i="21"/>
  <c r="AL19" i="21"/>
  <c r="AM19" i="21"/>
  <c r="AO19" i="21"/>
  <c r="AP19" i="21"/>
  <c r="AR19" i="21"/>
  <c r="AS19" i="21"/>
  <c r="AI20" i="21"/>
  <c r="AJ20" i="21"/>
  <c r="AL20" i="21"/>
  <c r="AM20" i="21"/>
  <c r="AO20" i="21"/>
  <c r="AP20" i="21"/>
  <c r="AR20" i="21"/>
  <c r="AS20" i="21"/>
  <c r="AI21" i="21"/>
  <c r="AJ21" i="21"/>
  <c r="AL21" i="21"/>
  <c r="AM21" i="21"/>
  <c r="AO21" i="21"/>
  <c r="AP21" i="21"/>
  <c r="AR21" i="21"/>
  <c r="AS21" i="21"/>
  <c r="AI22" i="21"/>
  <c r="AJ22" i="21"/>
  <c r="AL22" i="21"/>
  <c r="AM22" i="21"/>
  <c r="AO22" i="21"/>
  <c r="AP22" i="21"/>
  <c r="AR22" i="21"/>
  <c r="AS22" i="21"/>
  <c r="AI23" i="21"/>
  <c r="AJ23" i="21"/>
  <c r="AL23" i="21"/>
  <c r="AM23" i="21"/>
  <c r="AO23" i="21"/>
  <c r="AP23" i="21"/>
  <c r="AR23" i="21"/>
  <c r="AS23" i="21"/>
  <c r="AI24" i="21"/>
  <c r="AJ24" i="21"/>
  <c r="AL24" i="21"/>
  <c r="AM24" i="21"/>
  <c r="AO24" i="21"/>
  <c r="AP24" i="21"/>
  <c r="AR24" i="21"/>
  <c r="AS24" i="21"/>
  <c r="AI25" i="21"/>
  <c r="AJ25" i="21"/>
  <c r="AL25" i="21"/>
  <c r="AM25" i="21"/>
  <c r="AO25" i="21"/>
  <c r="AP25" i="21"/>
  <c r="AR25" i="21"/>
  <c r="AS25" i="21"/>
  <c r="AS4" i="21"/>
  <c r="AR4" i="21"/>
  <c r="AP4" i="21"/>
  <c r="AO4" i="21"/>
  <c r="AM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L4" i="21"/>
  <c r="AI4" i="21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J30" i="3" l="1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F6" i="16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F22" i="14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2" i="21"/>
  <c r="X13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J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T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Q26" i="21" l="1"/>
  <c r="AN26" i="21"/>
  <c r="G14" i="22"/>
  <c r="AE26" i="21"/>
  <c r="H14" i="22" s="1"/>
  <c r="G11" i="22"/>
  <c r="V26" i="21"/>
  <c r="H11" i="22" s="1"/>
  <c r="G13" i="22"/>
  <c r="AB26" i="21"/>
  <c r="H13" i="22" s="1"/>
  <c r="AK26" i="21"/>
  <c r="G15" i="22"/>
  <c r="AH26" i="21"/>
  <c r="H15" i="22" s="1"/>
  <c r="G8" i="22"/>
  <c r="M26" i="21"/>
  <c r="H8" i="22" s="1"/>
  <c r="G7" i="22"/>
  <c r="J26" i="21"/>
  <c r="H7" i="22" s="1"/>
  <c r="G10" i="22"/>
  <c r="S26" i="21"/>
  <c r="H10" i="22" s="1"/>
  <c r="G9" i="22"/>
  <c r="P26" i="21"/>
  <c r="H9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<sst xmlns="http://schemas.openxmlformats.org/spreadsheetml/2006/main" count="1307" uniqueCount="218">
  <si>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</si>
  <si>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</si>
  <si>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</si>
  <si>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</si>
  <si>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</si>
  <si>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</si>
  <si>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</si>
  <si>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</si>
  <si>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</si>
  <si>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</si>
  <si>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</si>
  <si>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</si>
  <si>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</si>
  <si>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</si>
  <si>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</si>
  <si>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</si>
  <si>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</si>
  <si>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</si>
  <si>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</si>
  <si>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</si>
  <si>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</si>
  <si>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</si>
  <si>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</si>
  <si>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</si>
  <si>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</si>
  <si>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</si>
  <si>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</si>
  <si>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</si>
  <si>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</si>
  <si>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</si>
  <si>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</si>
  <si>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</si>
  <si>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</si>
  <si>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</si>
  <si>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</si>
  <si>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</si>
  <si>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</si>
  <si>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</si>
  <si>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</si>
  <si>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</si>
  <si>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</si>
  <si>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</si>
  <si>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</si>
  <si>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</si>
  <si>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</si>
  <si>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</si>
  <si>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</si>
  <si>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</si>
  <si>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</si>
  <si>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</si>
  <si>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</si>
  <si>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</si>
  <si>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</si>
  <si>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</si>
  <si>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</si>
  <si>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</si>
  <si>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</si>
  <si>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</si>
  <si>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</si>
  <si>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</si>
  <si>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</si>
  <si>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</si>
  <si>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</si>
  <si>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</si>
  <si>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</si>
  <si>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</si>
  <si>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</si>
  <si>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</si>
  <si>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</si>
  <si>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</si>
  <si>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</si>
  <si>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</si>
  <si>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</si>
  <si>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</si>
  <si>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</si>
  <si>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</si>
  <si>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</si>
  <si>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</si>
  <si>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</si>
  <si>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</si>
  <si>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</si>
  <si>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</si>
  <si>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</si>
  <si>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</si>
  <si>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</si>
  <si>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</si>
  <si>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</si>
  <si>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</si>
  <si>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</si>
  <si>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</si>
  <si>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</si>
  <si>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</si>
  <si>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</si>
  <si>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</si>
  <si>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</si>
  <si>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</si>
  <si>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</si>
  <si>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</si>
  <si>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</si>
  <si>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</si>
  <si>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</si>
  <si>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</si>
  <si>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</si>
  <si>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</si>
  <si>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</si>
  <si>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</si>
  <si>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</si>
  <si>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</si>
  <si>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</si>
  <si>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</si>
  <si>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</si>
  <si>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</si>
  <si>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</si>
  <si>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</si>
  <si>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</si>
  <si>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</si>
  <si>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</si>
  <si>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</si>
  <si>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</si>
  <si>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</si>
  <si>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</si>
  <si>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</si>
  <si>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</si>
  <si>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</si>
  <si>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</si>
  <si>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</si>
  <si>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</si>
  <si>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</si>
  <si>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</si>
  <si>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</si>
  <si>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</si>
  <si>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</si>
  <si>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</si>
  <si>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</si>
  <si>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</si>
  <si>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</si>
  <si>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</si>
  <si>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</si>
  <si>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</si>
  <si>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</si>
  <si>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</si>
  <si>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</si>
  <si>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</si>
  <si>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</si>
  <si>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</si>
  <si>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</si>
  <si>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</si>
  <si>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</si>
  <si>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</si>
  <si>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</si>
  <si>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</si>
  <si>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</si>
  <si>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</si>
  <si>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</si>
  <si>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</si>
  <si>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</si>
  <si>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</si>
  <si>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</si>
  <si>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</si>
  <si>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</si>
  <si>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</si>
  <si>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</si>
  <si>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</si>
  <si>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</si>
  <si>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</si>
  <si>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</si>
  <si>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</si>
  <si>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</si>
  <si>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</si>
  <si>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</si>
  <si>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</si>
  <si>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</si>
  <si>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</si>
  <si>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</si>
  <si>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</si>
  <si>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</si>
  <si>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</si>
  <si>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</si>
  <si>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</si>
  <si>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</si>
  <si>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</si>
  <si>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</si>
  <si>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</si>
  <si>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</si>
  <si>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</si>
  <si>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</si>
  <si>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</si>
  <si>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</si>
  <si>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</si>
  <si>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</si>
  <si>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</si>
  <si>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</si>
  <si>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</si>
  <si>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</si>
  <si>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</si>
  <si>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</si>
  <si>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</si>
  <si>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</si>
  <si>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</si>
  <si>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</si>
  <si>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</si>
  <si>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</si>
  <si>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</si>
  <si>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</si>
  <si>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</si>
  <si>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</si>
  <si>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</si>
  <si>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</si>
  <si>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</si>
  <si>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</si>
  <si>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</si>
  <si>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</si>
  <si>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</si>
  <si>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.</t>
  </si>
  <si>
    <t>18O</t>
  </si>
  <si>
    <t>Control</t>
  </si>
  <si>
    <t>Fraction 10 (Well E10) received 2 fraction volumes (500 ul total)</t>
  </si>
  <si>
    <t>Final Volume per Fraction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</si>
</sst>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0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1.759813577000001</c:v>
                </c:pt>
                <c:pt idx="3">
                  <c:v>1.7521642570000022</c:v>
                </c:pt>
                <c:pt idx="4">
                  <c:v>1.7456076970000023</c:v>
                </c:pt>
                <c:pt idx="5">
                  <c:v>1.7392423700000013</c:v>
                </c:pt>
                <c:pt idx="6">
                  <c:v>1.7326858100000013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1.7173871700000003</c:v>
                </c:pt>
                <c:pt idx="10">
                  <c:v>1.7097378500000016</c:v>
                </c:pt>
                <c:pt idx="11">
                  <c:v>1.7042740500000022</c:v>
                </c:pt>
                <c:pt idx="12">
                  <c:v>1.6977174900000005</c:v>
                </c:pt>
                <c:pt idx="13">
                  <c:v>1.6924449230000018</c:v>
                </c:pt>
                <c:pt idx="14">
                  <c:v>1.6880738830000013</c:v>
                </c:pt>
                <c:pt idx="15">
                  <c:v>1.6815173230000031</c:v>
                </c:pt>
                <c:pt idx="16">
                  <c:v>1.6749607630000014</c:v>
                </c:pt>
                <c:pt idx="17">
                  <c:v>1.6596621230000022</c:v>
                </c:pt>
                <c:pt idx="18">
                  <c:v>1.5995603230000022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-1.2396592356934161E-2</c:v>
                </c:pt>
                <c:pt idx="1">
                  <c:v>-1.5019398186651848E-2</c:v>
                </c:pt>
                <c:pt idx="2">
                  <c:v>-6.9733911510394429E-3</c:v>
                </c:pt>
                <c:pt idx="3">
                  <c:v>-2.2610903089123609E-2</c:v>
                </c:pt>
                <c:pt idx="4">
                  <c:v>4.3574846436725415E-3</c:v>
                </c:pt>
                <c:pt idx="5">
                  <c:v>8.415298210188922E-2</c:v>
                </c:pt>
                <c:pt idx="6">
                  <c:v>0.73477064047331764</c:v>
                </c:pt>
                <c:pt idx="7">
                  <c:v>7.1905041765369324</c:v>
                </c:pt>
                <c:pt idx="8">
                  <c:v>16.266012662590907</c:v>
                </c:pt>
                <c:pt idx="9">
                  <c:v>12.394325830626912</c:v>
                </c:pt>
                <c:pt idx="10">
                  <c:v>9.4023807227038194</c:v>
                </c:pt>
                <c:pt idx="11">
                  <c:v>3.5441110931753457</c:v>
                </c:pt>
                <c:pt idx="12">
                  <c:v>1.5481686477081646</c:v>
                </c:pt>
                <c:pt idx="13">
                  <c:v>1.0599835962799853</c:v>
                </c:pt>
                <c:pt idx="14">
                  <c:v>0.45119338258742242</c:v>
                </c:pt>
                <c:pt idx="15">
                  <c:v>0.28062633240226359</c:v>
                </c:pt>
                <c:pt idx="16">
                  <c:v>0.20221396360972455</c:v>
                </c:pt>
                <c:pt idx="17">
                  <c:v>0.19941719717818904</c:v>
                </c:pt>
                <c:pt idx="18">
                  <c:v>0.16691284512150684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1.7680365960000017</c:v>
                </c:pt>
                <c:pt idx="1">
                  <c:v>1.7625727960000006</c:v>
                </c:pt>
                <c:pt idx="2">
                  <c:v>1.7583929890000007</c:v>
                </c:pt>
                <c:pt idx="3">
                  <c:v>1.7529291890000014</c:v>
                </c:pt>
                <c:pt idx="4">
                  <c:v>1.7463726290000032</c:v>
                </c:pt>
                <c:pt idx="5">
                  <c:v>1.7387233090000009</c:v>
                </c:pt>
                <c:pt idx="6">
                  <c:v>1.7332595090000016</c:v>
                </c:pt>
                <c:pt idx="7">
                  <c:v>1.7277957090000022</c:v>
                </c:pt>
                <c:pt idx="8">
                  <c:v>1.7212391490000005</c:v>
                </c:pt>
                <c:pt idx="9">
                  <c:v>1.7170593420000007</c:v>
                </c:pt>
                <c:pt idx="10">
                  <c:v>1.7105027820000025</c:v>
                </c:pt>
                <c:pt idx="11">
                  <c:v>1.7050389820000031</c:v>
                </c:pt>
                <c:pt idx="12">
                  <c:v>1.6995751820000002</c:v>
                </c:pt>
                <c:pt idx="13">
                  <c:v>1.6941113820000009</c:v>
                </c:pt>
                <c:pt idx="14">
                  <c:v>1.6886475820000015</c:v>
                </c:pt>
                <c:pt idx="15">
                  <c:v>1.6831837820000022</c:v>
                </c:pt>
                <c:pt idx="16">
                  <c:v>1.6766272220000005</c:v>
                </c:pt>
                <c:pt idx="17">
                  <c:v>1.6691691350000024</c:v>
                </c:pt>
                <c:pt idx="18">
                  <c:v>1.6407573750000015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-1.7344952029568091E-2</c:v>
                </c:pt>
                <c:pt idx="1">
                  <c:v>-2.2115722155742673E-2</c:v>
                </c:pt>
                <c:pt idx="2">
                  <c:v>-1.8226000439514035E-2</c:v>
                </c:pt>
                <c:pt idx="3">
                  <c:v>-2.3222834652069555E-3</c:v>
                </c:pt>
                <c:pt idx="4">
                  <c:v>5.1809329852721651E-2</c:v>
                </c:pt>
                <c:pt idx="5">
                  <c:v>0.20012392641938492</c:v>
                </c:pt>
                <c:pt idx="6">
                  <c:v>0.75735049661186282</c:v>
                </c:pt>
                <c:pt idx="7">
                  <c:v>5.5961197318391172</c:v>
                </c:pt>
                <c:pt idx="8">
                  <c:v>15.185373799634446</c:v>
                </c:pt>
                <c:pt idx="9">
                  <c:v>13.70554737862213</c:v>
                </c:pt>
                <c:pt idx="10">
                  <c:v>9.2690987851181106</c:v>
                </c:pt>
                <c:pt idx="11">
                  <c:v>4.0871364592807771</c:v>
                </c:pt>
                <c:pt idx="12">
                  <c:v>1.5575456799248917</c:v>
                </c:pt>
                <c:pt idx="13">
                  <c:v>0.71869569542450373</c:v>
                </c:pt>
                <c:pt idx="14">
                  <c:v>0.48127285776096645</c:v>
                </c:pt>
                <c:pt idx="15">
                  <c:v>0.27676402869197197</c:v>
                </c:pt>
                <c:pt idx="16">
                  <c:v>0.1696244457244542</c:v>
                </c:pt>
                <c:pt idx="17">
                  <c:v>0.19890512650586334</c:v>
                </c:pt>
                <c:pt idx="18">
                  <c:v>0.18899115885471851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1.7684737000000013</c:v>
                </c:pt>
                <c:pt idx="1">
                  <c:v>1.7630099000000019</c:v>
                </c:pt>
                <c:pt idx="2">
                  <c:v>1.756453340000002</c:v>
                </c:pt>
                <c:pt idx="3">
                  <c:v>1.7509895400000026</c:v>
                </c:pt>
                <c:pt idx="4">
                  <c:v>1.7444329800000009</c:v>
                </c:pt>
                <c:pt idx="5">
                  <c:v>1.7389691800000016</c:v>
                </c:pt>
                <c:pt idx="6">
                  <c:v>1.7324126200000016</c:v>
                </c:pt>
                <c:pt idx="7">
                  <c:v>1.727140053000003</c:v>
                </c:pt>
                <c:pt idx="8">
                  <c:v>1.7216762530000018</c:v>
                </c:pt>
                <c:pt idx="9">
                  <c:v>1.7140269330000013</c:v>
                </c:pt>
                <c:pt idx="10">
                  <c:v>1.7074703730000031</c:v>
                </c:pt>
                <c:pt idx="11">
                  <c:v>1.7020065730000002</c:v>
                </c:pt>
                <c:pt idx="12">
                  <c:v>1.6965427730000009</c:v>
                </c:pt>
                <c:pt idx="13">
                  <c:v>1.6921717330000021</c:v>
                </c:pt>
                <c:pt idx="14">
                  <c:v>1.6856151730000022</c:v>
                </c:pt>
                <c:pt idx="15">
                  <c:v>1.6801513730000011</c:v>
                </c:pt>
                <c:pt idx="16">
                  <c:v>1.6746875730000017</c:v>
                </c:pt>
                <c:pt idx="17">
                  <c:v>1.6615744530000036</c:v>
                </c:pt>
                <c:pt idx="18">
                  <c:v>1.6014726530000019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2.6362459074870462E-3</c:v>
                </c:pt>
                <c:pt idx="1">
                  <c:v>-1.8830494829710887E-2</c:v>
                </c:pt>
                <c:pt idx="2">
                  <c:v>-9.1387830368394058E-3</c:v>
                </c:pt>
                <c:pt idx="3">
                  <c:v>1.4565075336977309E-2</c:v>
                </c:pt>
                <c:pt idx="4">
                  <c:v>3.144880519452007E-2</c:v>
                </c:pt>
                <c:pt idx="5">
                  <c:v>0.13424797254077617</c:v>
                </c:pt>
                <c:pt idx="6">
                  <c:v>1.1402158097150674</c:v>
                </c:pt>
                <c:pt idx="7">
                  <c:v>8.3471230509547283</c:v>
                </c:pt>
                <c:pt idx="8">
                  <c:v>12.391328445996807</c:v>
                </c:pt>
                <c:pt idx="9">
                  <c:v>11.80866226291576</c:v>
                </c:pt>
                <c:pt idx="10">
                  <c:v>7.0723602238774221</c:v>
                </c:pt>
                <c:pt idx="11">
                  <c:v>2.6893742814395956</c:v>
                </c:pt>
                <c:pt idx="12">
                  <c:v>1.2632115315343011</c:v>
                </c:pt>
                <c:pt idx="13">
                  <c:v>0.66921209869816434</c:v>
                </c:pt>
                <c:pt idx="14">
                  <c:v>0.40974490606277109</c:v>
                </c:pt>
                <c:pt idx="15">
                  <c:v>0.23835164347954033</c:v>
                </c:pt>
                <c:pt idx="16">
                  <c:v>0.17511193550841864</c:v>
                </c:pt>
                <c:pt idx="17">
                  <c:v>0.20478175414410207</c:v>
                </c:pt>
                <c:pt idx="18">
                  <c:v>0.17019444350289714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1.7666706460000015</c:v>
                </c:pt>
                <c:pt idx="1">
                  <c:v>1.762108373000002</c:v>
                </c:pt>
                <c:pt idx="2">
                  <c:v>1.7566445730000027</c:v>
                </c:pt>
                <c:pt idx="3">
                  <c:v>1.7511807730000033</c:v>
                </c:pt>
                <c:pt idx="4">
                  <c:v>1.7457169730000004</c:v>
                </c:pt>
                <c:pt idx="5">
                  <c:v>1.7380676530000017</c:v>
                </c:pt>
                <c:pt idx="6">
                  <c:v>1.7326038530000023</c:v>
                </c:pt>
                <c:pt idx="7">
                  <c:v>1.7293255730000023</c:v>
                </c:pt>
                <c:pt idx="8">
                  <c:v>1.7238617730000012</c:v>
                </c:pt>
                <c:pt idx="9">
                  <c:v>1.7162124530000007</c:v>
                </c:pt>
                <c:pt idx="10">
                  <c:v>1.7107486530000013</c:v>
                </c:pt>
                <c:pt idx="11">
                  <c:v>1.705284853000002</c:v>
                </c:pt>
                <c:pt idx="12">
                  <c:v>1.7009138130000014</c:v>
                </c:pt>
                <c:pt idx="13">
                  <c:v>1.6943572530000015</c:v>
                </c:pt>
                <c:pt idx="14">
                  <c:v>1.6899862130000027</c:v>
                </c:pt>
                <c:pt idx="15">
                  <c:v>1.6836208860000035</c:v>
                </c:pt>
                <c:pt idx="16">
                  <c:v>1.6770643260000018</c:v>
                </c:pt>
                <c:pt idx="17">
                  <c:v>1.6606729260000037</c:v>
                </c:pt>
                <c:pt idx="18">
                  <c:v>1.5962000860000032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8.6266280583913984E-3</c:v>
                </c:pt>
                <c:pt idx="1">
                  <c:v>2.1873035069271782E-2</c:v>
                </c:pt>
                <c:pt idx="2">
                  <c:v>6.2630808149104253E-2</c:v>
                </c:pt>
                <c:pt idx="3">
                  <c:v>9.0563362021014768E-2</c:v>
                </c:pt>
                <c:pt idx="4">
                  <c:v>0.10900343093167432</c:v>
                </c:pt>
                <c:pt idx="5">
                  <c:v>0.4878253908856432</c:v>
                </c:pt>
                <c:pt idx="6">
                  <c:v>1.6573916119677972</c:v>
                </c:pt>
                <c:pt idx="7">
                  <c:v>7.3406317537903121</c:v>
                </c:pt>
                <c:pt idx="8">
                  <c:v>15.61514684414051</c:v>
                </c:pt>
                <c:pt idx="9">
                  <c:v>12.487890023214135</c:v>
                </c:pt>
                <c:pt idx="10">
                  <c:v>8.6757457421279955</c:v>
                </c:pt>
                <c:pt idx="11">
                  <c:v>3.6213940102086148</c:v>
                </c:pt>
                <c:pt idx="12">
                  <c:v>1.8428727507148219</c:v>
                </c:pt>
                <c:pt idx="13">
                  <c:v>1.1521145225066196</c:v>
                </c:pt>
                <c:pt idx="14">
                  <c:v>0.61961902637266941</c:v>
                </c:pt>
                <c:pt idx="15">
                  <c:v>0.34318974823568338</c:v>
                </c:pt>
                <c:pt idx="16">
                  <c:v>0.22539643641713239</c:v>
                </c:pt>
                <c:pt idx="17">
                  <c:v>0.17024246199351581</c:v>
                </c:pt>
                <c:pt idx="18">
                  <c:v>0.12002154992960075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1.7635835990000022</c:v>
                </c:pt>
                <c:pt idx="1">
                  <c:v>1.7603053190000022</c:v>
                </c:pt>
                <c:pt idx="2">
                  <c:v>1.7559342790000017</c:v>
                </c:pt>
                <c:pt idx="3">
                  <c:v>1.7471921990000006</c:v>
                </c:pt>
                <c:pt idx="4">
                  <c:v>1.7417283990000012</c:v>
                </c:pt>
                <c:pt idx="5">
                  <c:v>1.7362645990000019</c:v>
                </c:pt>
                <c:pt idx="6">
                  <c:v>1.7308007990000025</c:v>
                </c:pt>
                <c:pt idx="7">
                  <c:v>1.7253369990000014</c:v>
                </c:pt>
                <c:pt idx="8">
                  <c:v>1.7209659590000008</c:v>
                </c:pt>
                <c:pt idx="9">
                  <c:v>1.7165949190000021</c:v>
                </c:pt>
                <c:pt idx="10">
                  <c:v>1.7111311190000027</c:v>
                </c:pt>
                <c:pt idx="11">
                  <c:v>1.7045745590000028</c:v>
                </c:pt>
                <c:pt idx="12">
                  <c:v>1.6991107590000016</c:v>
                </c:pt>
                <c:pt idx="13">
                  <c:v>1.6925541990000017</c:v>
                </c:pt>
                <c:pt idx="14">
                  <c:v>1.6881831590000029</c:v>
                </c:pt>
                <c:pt idx="15">
                  <c:v>1.6827193590000036</c:v>
                </c:pt>
                <c:pt idx="16">
                  <c:v>1.6772555590000007</c:v>
                </c:pt>
                <c:pt idx="17">
                  <c:v>1.6619569190000032</c:v>
                </c:pt>
                <c:pt idx="18">
                  <c:v>1.5998608320000027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4.9109242463530297E-3</c:v>
                </c:pt>
                <c:pt idx="1">
                  <c:v>2.571663134668899E-2</c:v>
                </c:pt>
                <c:pt idx="2">
                  <c:v>6.0831380422913382E-2</c:v>
                </c:pt>
                <c:pt idx="3">
                  <c:v>0.12342553492722119</c:v>
                </c:pt>
                <c:pt idx="4">
                  <c:v>0.25549739286977818</c:v>
                </c:pt>
                <c:pt idx="5">
                  <c:v>0.72957599439572407</c:v>
                </c:pt>
                <c:pt idx="6">
                  <c:v>3.1964693076919204</c:v>
                </c:pt>
                <c:pt idx="7">
                  <c:v>9.8176698274306116</c:v>
                </c:pt>
                <c:pt idx="8">
                  <c:v>13.660196243061918</c:v>
                </c:pt>
                <c:pt idx="9">
                  <c:v>10.954057547122268</c:v>
                </c:pt>
                <c:pt idx="10">
                  <c:v>5.9181078240962792</c:v>
                </c:pt>
                <c:pt idx="11">
                  <c:v>2.8635391460204089</c:v>
                </c:pt>
                <c:pt idx="12">
                  <c:v>1.5823980192586451</c:v>
                </c:pt>
                <c:pt idx="13">
                  <c:v>0.82230115208742305</c:v>
                </c:pt>
                <c:pt idx="14">
                  <c:v>0.45714845134389576</c:v>
                </c:pt>
                <c:pt idx="15">
                  <c:v>0.31930469856493415</c:v>
                </c:pt>
                <c:pt idx="16">
                  <c:v>0.20203833520010817</c:v>
                </c:pt>
                <c:pt idx="17">
                  <c:v>0.19647499138947142</c:v>
                </c:pt>
                <c:pt idx="18">
                  <c:v>0.18347928968766039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1.7604965520000011</c:v>
                </c:pt>
                <c:pt idx="1">
                  <c:v>1.7583110320000017</c:v>
                </c:pt>
                <c:pt idx="2">
                  <c:v>1.7539399920000029</c:v>
                </c:pt>
                <c:pt idx="3">
                  <c:v>1.750661712000003</c:v>
                </c:pt>
                <c:pt idx="4">
                  <c:v>1.7451979120000018</c:v>
                </c:pt>
                <c:pt idx="5">
                  <c:v>1.7397341120000007</c:v>
                </c:pt>
                <c:pt idx="6">
                  <c:v>1.7331775520000026</c:v>
                </c:pt>
                <c:pt idx="7">
                  <c:v>1.7277137520000032</c:v>
                </c:pt>
                <c:pt idx="8">
                  <c:v>1.7222499520000003</c:v>
                </c:pt>
                <c:pt idx="9">
                  <c:v>1.7169773850000016</c:v>
                </c:pt>
                <c:pt idx="10">
                  <c:v>1.7113223520000016</c:v>
                </c:pt>
                <c:pt idx="11">
                  <c:v>1.7082353050000023</c:v>
                </c:pt>
                <c:pt idx="12">
                  <c:v>1.7027715050000012</c:v>
                </c:pt>
                <c:pt idx="13">
                  <c:v>1.6962149450000013</c:v>
                </c:pt>
                <c:pt idx="14">
                  <c:v>1.6896583850000031</c:v>
                </c:pt>
                <c:pt idx="15">
                  <c:v>1.6841945850000037</c:v>
                </c:pt>
                <c:pt idx="16">
                  <c:v>1.677638025000002</c:v>
                </c:pt>
                <c:pt idx="17">
                  <c:v>1.6667104250000015</c:v>
                </c:pt>
                <c:pt idx="18">
                  <c:v>1.6164434650000032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1.3723064851970316E-2</c:v>
                </c:pt>
                <c:pt idx="1">
                  <c:v>4.429659339428324E-2</c:v>
                </c:pt>
                <c:pt idx="2">
                  <c:v>7.9520468444455539E-2</c:v>
                </c:pt>
                <c:pt idx="3">
                  <c:v>0.10267966965593589</c:v>
                </c:pt>
                <c:pt idx="4">
                  <c:v>0.19190562465500957</c:v>
                </c:pt>
                <c:pt idx="5">
                  <c:v>0.49507206472229531</c:v>
                </c:pt>
                <c:pt idx="6">
                  <c:v>1.8861337490731016</c:v>
                </c:pt>
                <c:pt idx="7">
                  <c:v>8.4326290127434902</c:v>
                </c:pt>
                <c:pt idx="8">
                  <c:v>11.940097105659085</c:v>
                </c:pt>
                <c:pt idx="9">
                  <c:v>11.929496482403644</c:v>
                </c:pt>
                <c:pt idx="10">
                  <c:v>7.8289934980337437</c:v>
                </c:pt>
                <c:pt idx="11">
                  <c:v>3.2393038545207848</c:v>
                </c:pt>
                <c:pt idx="12">
                  <c:v>1.5972714512969679</c:v>
                </c:pt>
                <c:pt idx="13">
                  <c:v>0.84363385124465184</c:v>
                </c:pt>
                <c:pt idx="14">
                  <c:v>0.53675006477030907</c:v>
                </c:pt>
                <c:pt idx="15">
                  <c:v>0.30855551504403517</c:v>
                </c:pt>
                <c:pt idx="16">
                  <c:v>0.18323472036992119</c:v>
                </c:pt>
                <c:pt idx="17">
                  <c:v>0.17969832141029043</c:v>
                </c:pt>
                <c:pt idx="18">
                  <c:v>0.14979157825799691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1.7606877850000018</c:v>
                </c:pt>
                <c:pt idx="1">
                  <c:v>1.7576007380000025</c:v>
                </c:pt>
                <c:pt idx="2">
                  <c:v>1.7543224580000025</c:v>
                </c:pt>
                <c:pt idx="3">
                  <c:v>1.7488586580000032</c:v>
                </c:pt>
                <c:pt idx="4">
                  <c:v>1.743394858000002</c:v>
                </c:pt>
                <c:pt idx="5">
                  <c:v>1.7357455380000015</c:v>
                </c:pt>
                <c:pt idx="6">
                  <c:v>1.7324672580000033</c:v>
                </c:pt>
                <c:pt idx="7">
                  <c:v>1.7259106980000016</c:v>
                </c:pt>
                <c:pt idx="8">
                  <c:v>1.7171686180000023</c:v>
                </c:pt>
                <c:pt idx="9">
                  <c:v>1.7095192980000018</c:v>
                </c:pt>
                <c:pt idx="10">
                  <c:v>1.7031539710000008</c:v>
                </c:pt>
                <c:pt idx="11">
                  <c:v>1.6976901710000014</c:v>
                </c:pt>
                <c:pt idx="12">
                  <c:v>1.6944118910000014</c:v>
                </c:pt>
                <c:pt idx="13">
                  <c:v>1.6856698110000021</c:v>
                </c:pt>
                <c:pt idx="14">
                  <c:v>1.6834842910000027</c:v>
                </c:pt>
                <c:pt idx="15">
                  <c:v>1.676927731000001</c:v>
                </c:pt>
                <c:pt idx="16">
                  <c:v>1.660536331000003</c:v>
                </c:pt>
                <c:pt idx="17">
                  <c:v>1.5927852110000007</c:v>
                </c:pt>
                <c:pt idx="18">
                  <c:v>1.423407411000003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8.9937888106207363E-3</c:v>
                </c:pt>
                <c:pt idx="1">
                  <c:v>4.0639603338165603E-2</c:v>
                </c:pt>
                <c:pt idx="2">
                  <c:v>6.4189596304530305E-2</c:v>
                </c:pt>
                <c:pt idx="3">
                  <c:v>0.13785098244436547</c:v>
                </c:pt>
                <c:pt idx="4">
                  <c:v>0.23324805347674996</c:v>
                </c:pt>
                <c:pt idx="5">
                  <c:v>1.0793544689394066</c:v>
                </c:pt>
                <c:pt idx="6">
                  <c:v>1.8707665374281961</c:v>
                </c:pt>
                <c:pt idx="7">
                  <c:v>8.7640722042456698</c:v>
                </c:pt>
                <c:pt idx="8">
                  <c:v>13.816334002965577</c:v>
                </c:pt>
                <c:pt idx="9">
                  <c:v>6.9982301446176542</c:v>
                </c:pt>
                <c:pt idx="10">
                  <c:v>3.3813374533185265</c:v>
                </c:pt>
                <c:pt idx="11">
                  <c:v>1.581052197523074</c:v>
                </c:pt>
                <c:pt idx="12">
                  <c:v>1.0344247425184394</c:v>
                </c:pt>
                <c:pt idx="13">
                  <c:v>0.71563706377716574</c:v>
                </c:pt>
                <c:pt idx="14">
                  <c:v>0.13867131974074207</c:v>
                </c:pt>
                <c:pt idx="15">
                  <c:v>0.24941277197676195</c:v>
                </c:pt>
                <c:pt idx="16">
                  <c:v>0.23719943254452089</c:v>
                </c:pt>
                <c:pt idx="17">
                  <c:v>0.19020662214964026</c:v>
                </c:pt>
                <c:pt idx="18">
                  <c:v>0.11001541046787083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1.7727354640000019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1.759813577000001</c:v>
                </c:pt>
                <c:pt idx="4">
                  <c:v>1.7521642570000022</c:v>
                </c:pt>
                <c:pt idx="5">
                  <c:v>1.7456076970000023</c:v>
                </c:pt>
                <c:pt idx="6">
                  <c:v>1.7392423700000013</c:v>
                </c:pt>
                <c:pt idx="7">
                  <c:v>1.7326858100000013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1.7173871700000003</c:v>
                </c:pt>
                <c:pt idx="11">
                  <c:v>1.7097378500000016</c:v>
                </c:pt>
                <c:pt idx="12">
                  <c:v>1.7042740500000022</c:v>
                </c:pt>
                <c:pt idx="13">
                  <c:v>1.6977174900000005</c:v>
                </c:pt>
                <c:pt idx="14">
                  <c:v>1.6924449230000018</c:v>
                </c:pt>
                <c:pt idx="15">
                  <c:v>1.6880738830000013</c:v>
                </c:pt>
                <c:pt idx="16">
                  <c:v>1.6815173230000031</c:v>
                </c:pt>
                <c:pt idx="17">
                  <c:v>1.6749607630000014</c:v>
                </c:pt>
                <c:pt idx="18">
                  <c:v>1.6596621230000022</c:v>
                </c:pt>
                <c:pt idx="19">
                  <c:v>1.5995603230000022</c:v>
                </c:pt>
                <c:pt idx="20">
                  <c:v>1.4751769160000006</c:v>
                </c:pt>
                <c:pt idx="21">
                  <c:v>1.3079846360000023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1.761480036</c:v>
                </c:pt>
                <c:pt idx="1">
                  <c:v>1.7680365960000017</c:v>
                </c:pt>
                <c:pt idx="2">
                  <c:v>1.7625727960000006</c:v>
                </c:pt>
                <c:pt idx="3">
                  <c:v>1.7583929890000007</c:v>
                </c:pt>
                <c:pt idx="4">
                  <c:v>1.7529291890000014</c:v>
                </c:pt>
                <c:pt idx="5">
                  <c:v>1.7463726290000032</c:v>
                </c:pt>
                <c:pt idx="6">
                  <c:v>1.7387233090000009</c:v>
                </c:pt>
                <c:pt idx="7">
                  <c:v>1.7332595090000016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1.7170593420000007</c:v>
                </c:pt>
                <c:pt idx="11">
                  <c:v>1.7105027820000025</c:v>
                </c:pt>
                <c:pt idx="12">
                  <c:v>1.7050389820000031</c:v>
                </c:pt>
                <c:pt idx="13">
                  <c:v>1.6995751820000002</c:v>
                </c:pt>
                <c:pt idx="14">
                  <c:v>1.6941113820000009</c:v>
                </c:pt>
                <c:pt idx="15">
                  <c:v>1.6886475820000015</c:v>
                </c:pt>
                <c:pt idx="16">
                  <c:v>1.6831837820000022</c:v>
                </c:pt>
                <c:pt idx="17">
                  <c:v>1.6766272220000005</c:v>
                </c:pt>
                <c:pt idx="18">
                  <c:v>1.6691691350000024</c:v>
                </c:pt>
                <c:pt idx="19">
                  <c:v>1.6407573750000015</c:v>
                </c:pt>
                <c:pt idx="20">
                  <c:v>1.5522438150000024</c:v>
                </c:pt>
                <c:pt idx="21">
                  <c:v>1.3786862080000013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1.7728447400000018</c:v>
                </c:pt>
                <c:pt idx="1">
                  <c:v>1.7684737000000013</c:v>
                </c:pt>
                <c:pt idx="2">
                  <c:v>1.7630099000000019</c:v>
                </c:pt>
                <c:pt idx="3">
                  <c:v>1.756453340000002</c:v>
                </c:pt>
                <c:pt idx="4">
                  <c:v>1.7509895400000026</c:v>
                </c:pt>
                <c:pt idx="5">
                  <c:v>1.7444329800000009</c:v>
                </c:pt>
                <c:pt idx="6">
                  <c:v>1.7389691800000016</c:v>
                </c:pt>
                <c:pt idx="7">
                  <c:v>1.7324126200000016</c:v>
                </c:pt>
                <c:pt idx="8">
                  <c:v>1.727140053000003</c:v>
                </c:pt>
                <c:pt idx="9">
                  <c:v>1.7216762530000018</c:v>
                </c:pt>
                <c:pt idx="10">
                  <c:v>1.7140269330000013</c:v>
                </c:pt>
                <c:pt idx="11">
                  <c:v>1.7074703730000031</c:v>
                </c:pt>
                <c:pt idx="12">
                  <c:v>1.7020065730000002</c:v>
                </c:pt>
                <c:pt idx="13">
                  <c:v>1.6965427730000009</c:v>
                </c:pt>
                <c:pt idx="14">
                  <c:v>1.6921717330000021</c:v>
                </c:pt>
                <c:pt idx="15">
                  <c:v>1.6856151730000022</c:v>
                </c:pt>
                <c:pt idx="16">
                  <c:v>1.6801513730000011</c:v>
                </c:pt>
                <c:pt idx="17">
                  <c:v>1.6746875730000017</c:v>
                </c:pt>
                <c:pt idx="18">
                  <c:v>1.6615744530000036</c:v>
                </c:pt>
                <c:pt idx="19">
                  <c:v>1.6014726530000019</c:v>
                </c:pt>
                <c:pt idx="20">
                  <c:v>1.4517645330000022</c:v>
                </c:pt>
                <c:pt idx="21">
                  <c:v>1.2015224930000024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1.7752214930000019</c:v>
                </c:pt>
                <c:pt idx="1">
                  <c:v>1.7666706460000015</c:v>
                </c:pt>
                <c:pt idx="2">
                  <c:v>1.762108373000002</c:v>
                </c:pt>
                <c:pt idx="3">
                  <c:v>1.7566445730000027</c:v>
                </c:pt>
                <c:pt idx="4">
                  <c:v>1.7511807730000033</c:v>
                </c:pt>
                <c:pt idx="5">
                  <c:v>1.7457169730000004</c:v>
                </c:pt>
                <c:pt idx="6">
                  <c:v>1.7380676530000017</c:v>
                </c:pt>
                <c:pt idx="7">
                  <c:v>1.7326038530000023</c:v>
                </c:pt>
                <c:pt idx="8">
                  <c:v>1.7293255730000023</c:v>
                </c:pt>
                <c:pt idx="9">
                  <c:v>1.7238617730000012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1.705284853000002</c:v>
                </c:pt>
                <c:pt idx="13">
                  <c:v>1.7009138130000014</c:v>
                </c:pt>
                <c:pt idx="14">
                  <c:v>1.6943572530000015</c:v>
                </c:pt>
                <c:pt idx="15">
                  <c:v>1.6899862130000027</c:v>
                </c:pt>
                <c:pt idx="16">
                  <c:v>1.6836208860000035</c:v>
                </c:pt>
                <c:pt idx="17">
                  <c:v>1.6770643260000018</c:v>
                </c:pt>
                <c:pt idx="18">
                  <c:v>1.6606729260000037</c:v>
                </c:pt>
                <c:pt idx="19">
                  <c:v>1.5962000860000032</c:v>
                </c:pt>
                <c:pt idx="20">
                  <c:v>1.4497702460000017</c:v>
                </c:pt>
                <c:pt idx="21">
                  <c:v>1.2541662060000007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1.7633923660000015</c:v>
                </c:pt>
                <c:pt idx="1">
                  <c:v>1.7635835990000022</c:v>
                </c:pt>
                <c:pt idx="2">
                  <c:v>1.7603053190000022</c:v>
                </c:pt>
                <c:pt idx="3">
                  <c:v>1.7559342790000017</c:v>
                </c:pt>
                <c:pt idx="4">
                  <c:v>1.7471921990000006</c:v>
                </c:pt>
                <c:pt idx="5">
                  <c:v>1.7417283990000012</c:v>
                </c:pt>
                <c:pt idx="6">
                  <c:v>1.7362645990000019</c:v>
                </c:pt>
                <c:pt idx="7">
                  <c:v>1.7308007990000025</c:v>
                </c:pt>
                <c:pt idx="8">
                  <c:v>1.7253369990000014</c:v>
                </c:pt>
                <c:pt idx="9">
                  <c:v>1.7209659590000008</c:v>
                </c:pt>
                <c:pt idx="10">
                  <c:v>1.7165949190000021</c:v>
                </c:pt>
                <c:pt idx="11">
                  <c:v>1.7111311190000027</c:v>
                </c:pt>
                <c:pt idx="12">
                  <c:v>1.7045745590000028</c:v>
                </c:pt>
                <c:pt idx="13">
                  <c:v>1.6991107590000016</c:v>
                </c:pt>
                <c:pt idx="14">
                  <c:v>1.6925541990000017</c:v>
                </c:pt>
                <c:pt idx="15">
                  <c:v>1.6881831590000029</c:v>
                </c:pt>
                <c:pt idx="16">
                  <c:v>1.6827193590000036</c:v>
                </c:pt>
                <c:pt idx="17">
                  <c:v>1.6772555590000007</c:v>
                </c:pt>
                <c:pt idx="18">
                  <c:v>1.6619569190000032</c:v>
                </c:pt>
                <c:pt idx="19">
                  <c:v>1.5998608320000027</c:v>
                </c:pt>
                <c:pt idx="20">
                  <c:v>1.4654513520000023</c:v>
                </c:pt>
                <c:pt idx="21">
                  <c:v>1.2906097520000017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1.7604965520000011</c:v>
                </c:pt>
                <c:pt idx="1">
                  <c:v>1.7604965520000011</c:v>
                </c:pt>
                <c:pt idx="2">
                  <c:v>1.7583110320000017</c:v>
                </c:pt>
                <c:pt idx="3">
                  <c:v>1.7539399920000029</c:v>
                </c:pt>
                <c:pt idx="4">
                  <c:v>1.750661712000003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1.7277137520000032</c:v>
                </c:pt>
                <c:pt idx="9">
                  <c:v>1.7222499520000003</c:v>
                </c:pt>
                <c:pt idx="10">
                  <c:v>1.7169773850000016</c:v>
                </c:pt>
                <c:pt idx="11">
                  <c:v>1.7113223520000016</c:v>
                </c:pt>
                <c:pt idx="12">
                  <c:v>1.7082353050000023</c:v>
                </c:pt>
                <c:pt idx="13">
                  <c:v>1.7027715050000012</c:v>
                </c:pt>
                <c:pt idx="14">
                  <c:v>1.6962149450000013</c:v>
                </c:pt>
                <c:pt idx="15">
                  <c:v>1.6896583850000031</c:v>
                </c:pt>
                <c:pt idx="16">
                  <c:v>1.6841945850000037</c:v>
                </c:pt>
                <c:pt idx="17">
                  <c:v>1.677638025000002</c:v>
                </c:pt>
                <c:pt idx="18">
                  <c:v>1.6667104250000015</c:v>
                </c:pt>
                <c:pt idx="19">
                  <c:v>1.6164434650000032</c:v>
                </c:pt>
                <c:pt idx="20">
                  <c:v>1.4678281050000024</c:v>
                </c:pt>
                <c:pt idx="21">
                  <c:v>1.2394412650000017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1.7606877850000018</c:v>
                </c:pt>
                <c:pt idx="1">
                  <c:v>1.7606877850000018</c:v>
                </c:pt>
                <c:pt idx="2">
                  <c:v>1.7576007380000025</c:v>
                </c:pt>
                <c:pt idx="3">
                  <c:v>1.7543224580000025</c:v>
                </c:pt>
                <c:pt idx="4">
                  <c:v>1.7488586580000032</c:v>
                </c:pt>
                <c:pt idx="5">
                  <c:v>1.743394858000002</c:v>
                </c:pt>
                <c:pt idx="6">
                  <c:v>1.7357455380000015</c:v>
                </c:pt>
                <c:pt idx="7">
                  <c:v>1.7324672580000033</c:v>
                </c:pt>
                <c:pt idx="8">
                  <c:v>1.7259106980000016</c:v>
                </c:pt>
                <c:pt idx="9">
                  <c:v>1.7171686180000023</c:v>
                </c:pt>
                <c:pt idx="10">
                  <c:v>1.7095192980000018</c:v>
                </c:pt>
                <c:pt idx="11">
                  <c:v>1.7031539710000008</c:v>
                </c:pt>
                <c:pt idx="12">
                  <c:v>1.6976901710000014</c:v>
                </c:pt>
                <c:pt idx="13">
                  <c:v>1.6944118910000014</c:v>
                </c:pt>
                <c:pt idx="14">
                  <c:v>1.6856698110000021</c:v>
                </c:pt>
                <c:pt idx="15">
                  <c:v>1.6834842910000027</c:v>
                </c:pt>
                <c:pt idx="16">
                  <c:v>1.676927731000001</c:v>
                </c:pt>
                <c:pt idx="17">
                  <c:v>1.660536331000003</c:v>
                </c:pt>
                <c:pt idx="18">
                  <c:v>1.5927852110000007</c:v>
                </c:pt>
                <c:pt idx="19">
                  <c:v>1.423407411000003</c:v>
                </c:pt>
                <c:pt idx="20">
                  <c:v>1.2015771310000023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1.7725169120000022</c:v>
                </c:pt>
                <c:pt idx="1">
                  <c:v>1.7703313920000028</c:v>
                </c:pt>
                <c:pt idx="2">
                  <c:v>1.7637748320000011</c:v>
                </c:pt>
                <c:pt idx="3">
                  <c:v>1.7583110320000017</c:v>
                </c:pt>
                <c:pt idx="4">
                  <c:v>1.7517544720000036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1.7298992720000026</c:v>
                </c:pt>
                <c:pt idx="9">
                  <c:v>1.7233427120000009</c:v>
                </c:pt>
                <c:pt idx="10">
                  <c:v>1.716786152000001</c:v>
                </c:pt>
                <c:pt idx="11">
                  <c:v>1.7113223520000016</c:v>
                </c:pt>
                <c:pt idx="12">
                  <c:v>1.7058585520000022</c:v>
                </c:pt>
                <c:pt idx="13">
                  <c:v>1.6993019920000005</c:v>
                </c:pt>
                <c:pt idx="14">
                  <c:v>1.6938381920000012</c:v>
                </c:pt>
                <c:pt idx="15">
                  <c:v>1.687281632000003</c:v>
                </c:pt>
                <c:pt idx="16">
                  <c:v>1.6818178320000037</c:v>
                </c:pt>
                <c:pt idx="17">
                  <c:v>1.6754525050000009</c:v>
                </c:pt>
                <c:pt idx="18">
                  <c:v>1.6656176650000027</c:v>
                </c:pt>
                <c:pt idx="19">
                  <c:v>1.6262783050000014</c:v>
                </c:pt>
                <c:pt idx="20">
                  <c:v>1.4907760650000021</c:v>
                </c:pt>
                <c:pt idx="21">
                  <c:v>1.2558326650000016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1.7661515850000011</c:v>
                </c:pt>
                <c:pt idx="1">
                  <c:v>1.7661515850000011</c:v>
                </c:pt>
                <c:pt idx="2">
                  <c:v>1.7628733050000012</c:v>
                </c:pt>
                <c:pt idx="3">
                  <c:v>1.7586934980000013</c:v>
                </c:pt>
                <c:pt idx="4">
                  <c:v>1.7521369380000031</c:v>
                </c:pt>
                <c:pt idx="5">
                  <c:v>1.7455803780000014</c:v>
                </c:pt>
                <c:pt idx="6">
                  <c:v>1.7401165780000021</c:v>
                </c:pt>
                <c:pt idx="7">
                  <c:v>1.7324672580000033</c:v>
                </c:pt>
                <c:pt idx="8">
                  <c:v>1.727003458000004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1.7097105310000025</c:v>
                </c:pt>
                <c:pt idx="12">
                  <c:v>1.7053394910000037</c:v>
                </c:pt>
                <c:pt idx="13">
                  <c:v>1.698782931000002</c:v>
                </c:pt>
                <c:pt idx="14">
                  <c:v>1.6922263710000021</c:v>
                </c:pt>
                <c:pt idx="15">
                  <c:v>1.6867625710000027</c:v>
                </c:pt>
                <c:pt idx="16">
                  <c:v>1.6812987710000016</c:v>
                </c:pt>
                <c:pt idx="17">
                  <c:v>1.6747422110000016</c:v>
                </c:pt>
                <c:pt idx="18">
                  <c:v>1.6705624040000018</c:v>
                </c:pt>
                <c:pt idx="19">
                  <c:v>1.6181099240000023</c:v>
                </c:pt>
                <c:pt idx="20">
                  <c:v>1.4749583640000026</c:v>
                </c:pt>
                <c:pt idx="21">
                  <c:v>1.2651484440000029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1.7623542440000026</c:v>
                </c:pt>
                <c:pt idx="1">
                  <c:v>1.7667252840000014</c:v>
                </c:pt>
                <c:pt idx="2">
                  <c:v>1.7634470040000014</c:v>
                </c:pt>
                <c:pt idx="3">
                  <c:v>1.7592671970000016</c:v>
                </c:pt>
                <c:pt idx="4">
                  <c:v>1.7538033970000022</c:v>
                </c:pt>
                <c:pt idx="5">
                  <c:v>1.7472468370000005</c:v>
                </c:pt>
                <c:pt idx="6">
                  <c:v>1.7395975170000018</c:v>
                </c:pt>
                <c:pt idx="7">
                  <c:v>1.7343249500000031</c:v>
                </c:pt>
                <c:pt idx="8">
                  <c:v>1.7277683900000032</c:v>
                </c:pt>
                <c:pt idx="9">
                  <c:v>1.7212118300000014</c:v>
                </c:pt>
                <c:pt idx="10">
                  <c:v>1.7146552700000015</c:v>
                </c:pt>
                <c:pt idx="11">
                  <c:v>1.7102842300000027</c:v>
                </c:pt>
                <c:pt idx="12">
                  <c:v>1.703727670000001</c:v>
                </c:pt>
                <c:pt idx="13">
                  <c:v>1.6982638700000017</c:v>
                </c:pt>
                <c:pt idx="14">
                  <c:v>1.6938928300000029</c:v>
                </c:pt>
                <c:pt idx="15">
                  <c:v>1.687336270000003</c:v>
                </c:pt>
                <c:pt idx="16">
                  <c:v>1.6807797100000013</c:v>
                </c:pt>
                <c:pt idx="17">
                  <c:v>1.6753159100000019</c:v>
                </c:pt>
                <c:pt idx="18">
                  <c:v>1.6623940230000009</c:v>
                </c:pt>
                <c:pt idx="19">
                  <c:v>1.6088487829999991</c:v>
                </c:pt>
                <c:pt idx="20">
                  <c:v>1.4558623829999995</c:v>
                </c:pt>
                <c:pt idx="21">
                  <c:v>1.2307538230000006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1.7629279429999993</c:v>
                </c:pt>
                <c:pt idx="2">
                  <c:v>1.7596496629999994</c:v>
                </c:pt>
                <c:pt idx="3">
                  <c:v>1.7565626160000001</c:v>
                </c:pt>
                <c:pt idx="4">
                  <c:v>1.7521915760000013</c:v>
                </c:pt>
                <c:pt idx="5">
                  <c:v>1.7456350159999996</c:v>
                </c:pt>
                <c:pt idx="6">
                  <c:v>1.7390784559999997</c:v>
                </c:pt>
                <c:pt idx="7">
                  <c:v>1.7336146560000003</c:v>
                </c:pt>
                <c:pt idx="8">
                  <c:v>1.728150856000001</c:v>
                </c:pt>
                <c:pt idx="9">
                  <c:v>1.7215942959999992</c:v>
                </c:pt>
                <c:pt idx="10">
                  <c:v>1.7161304959999999</c:v>
                </c:pt>
                <c:pt idx="11">
                  <c:v>1.709573936</c:v>
                </c:pt>
                <c:pt idx="12">
                  <c:v>1.7030173759999983</c:v>
                </c:pt>
                <c:pt idx="13">
                  <c:v>1.6975535759999989</c:v>
                </c:pt>
                <c:pt idx="14">
                  <c:v>1.6920897759999995</c:v>
                </c:pt>
                <c:pt idx="15">
                  <c:v>1.6868172090000009</c:v>
                </c:pt>
                <c:pt idx="16">
                  <c:v>1.6802606489999992</c:v>
                </c:pt>
                <c:pt idx="17">
                  <c:v>1.6758896089999986</c:v>
                </c:pt>
                <c:pt idx="18">
                  <c:v>1.6616837290000017</c:v>
                </c:pt>
                <c:pt idx="19">
                  <c:v>1.6092312489999987</c:v>
                </c:pt>
                <c:pt idx="20">
                  <c:v>1.4398534489999992</c:v>
                </c:pt>
                <c:pt idx="21">
                  <c:v>1.2180231689999985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1.7725169120000022</c:v>
                </c:pt>
                <c:pt idx="1">
                  <c:v>1.7703313920000028</c:v>
                </c:pt>
                <c:pt idx="2">
                  <c:v>1.7637748320000011</c:v>
                </c:pt>
                <c:pt idx="3">
                  <c:v>1.7583110320000017</c:v>
                </c:pt>
                <c:pt idx="4">
                  <c:v>1.7517544720000036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1.7298992720000026</c:v>
                </c:pt>
                <c:pt idx="9">
                  <c:v>1.7233427120000009</c:v>
                </c:pt>
                <c:pt idx="10">
                  <c:v>1.716786152000001</c:v>
                </c:pt>
                <c:pt idx="11">
                  <c:v>1.7113223520000016</c:v>
                </c:pt>
                <c:pt idx="12">
                  <c:v>1.7058585520000022</c:v>
                </c:pt>
                <c:pt idx="13">
                  <c:v>1.6993019920000005</c:v>
                </c:pt>
                <c:pt idx="14">
                  <c:v>1.6938381920000012</c:v>
                </c:pt>
                <c:pt idx="15">
                  <c:v>1.687281632000003</c:v>
                </c:pt>
                <c:pt idx="16">
                  <c:v>1.6818178320000037</c:v>
                </c:pt>
                <c:pt idx="17">
                  <c:v>1.6754525050000009</c:v>
                </c:pt>
                <c:pt idx="18">
                  <c:v>1.6656176650000027</c:v>
                </c:pt>
                <c:pt idx="19">
                  <c:v>1.6262783050000014</c:v>
                </c:pt>
                <c:pt idx="20">
                  <c:v>1.4907760650000021</c:v>
                </c:pt>
                <c:pt idx="21">
                  <c:v>1.2558326650000016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-2.4730211244389597E-2</c:v>
                </c:pt>
                <c:pt idx="1">
                  <c:v>-1.3474008490957283E-2</c:v>
                </c:pt>
                <c:pt idx="2">
                  <c:v>-1.4626679041082552E-2</c:v>
                </c:pt>
                <c:pt idx="3">
                  <c:v>-1.3222362448438616E-2</c:v>
                </c:pt>
                <c:pt idx="4">
                  <c:v>-2.5324355203956341E-2</c:v>
                </c:pt>
                <c:pt idx="5">
                  <c:v>4.4776823048144759E-2</c:v>
                </c:pt>
                <c:pt idx="6">
                  <c:v>0.18037714468682731</c:v>
                </c:pt>
                <c:pt idx="7">
                  <c:v>0.90452598418280949</c:v>
                </c:pt>
                <c:pt idx="8">
                  <c:v>7.3094637683091053</c:v>
                </c:pt>
                <c:pt idx="9">
                  <c:v>21.815524369712122</c:v>
                </c:pt>
                <c:pt idx="10">
                  <c:v>19.413554595854134</c:v>
                </c:pt>
                <c:pt idx="11">
                  <c:v>13.361636833575297</c:v>
                </c:pt>
                <c:pt idx="12">
                  <c:v>5.5068554970372832</c:v>
                </c:pt>
                <c:pt idx="13">
                  <c:v>3.1021528295666059</c:v>
                </c:pt>
                <c:pt idx="14">
                  <c:v>1.3883489857460878</c:v>
                </c:pt>
                <c:pt idx="15">
                  <c:v>0.71974603390370995</c:v>
                </c:pt>
                <c:pt idx="16">
                  <c:v>0.4204376981632354</c:v>
                </c:pt>
                <c:pt idx="17">
                  <c:v>0.19749848512330148</c:v>
                </c:pt>
                <c:pt idx="18">
                  <c:v>0.15524598987149837</c:v>
                </c:pt>
                <c:pt idx="19">
                  <c:v>0.15731025278877375</c:v>
                </c:pt>
                <c:pt idx="20">
                  <c:v>8.9925701696294144E-2</c:v>
                </c:pt>
                <c:pt idx="21">
                  <c:v>4.7360265443493942E-2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1.7661515850000011</c:v>
                </c:pt>
                <c:pt idx="1">
                  <c:v>1.7661515850000011</c:v>
                </c:pt>
                <c:pt idx="2">
                  <c:v>1.7628733050000012</c:v>
                </c:pt>
                <c:pt idx="3">
                  <c:v>1.7586934980000013</c:v>
                </c:pt>
                <c:pt idx="4">
                  <c:v>1.7521369380000031</c:v>
                </c:pt>
                <c:pt idx="5">
                  <c:v>1.7455803780000014</c:v>
                </c:pt>
                <c:pt idx="6">
                  <c:v>1.7401165780000021</c:v>
                </c:pt>
                <c:pt idx="7">
                  <c:v>1.7324672580000033</c:v>
                </c:pt>
                <c:pt idx="8">
                  <c:v>1.727003458000004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1.7097105310000025</c:v>
                </c:pt>
                <c:pt idx="12">
                  <c:v>1.7053394910000037</c:v>
                </c:pt>
                <c:pt idx="13">
                  <c:v>1.698782931000002</c:v>
                </c:pt>
                <c:pt idx="14">
                  <c:v>1.6922263710000021</c:v>
                </c:pt>
                <c:pt idx="15">
                  <c:v>1.6867625710000027</c:v>
                </c:pt>
                <c:pt idx="16">
                  <c:v>1.6812987710000016</c:v>
                </c:pt>
                <c:pt idx="17">
                  <c:v>1.6747422110000016</c:v>
                </c:pt>
                <c:pt idx="18">
                  <c:v>1.6705624040000018</c:v>
                </c:pt>
                <c:pt idx="19">
                  <c:v>1.6181099240000023</c:v>
                </c:pt>
                <c:pt idx="20">
                  <c:v>1.4749583640000026</c:v>
                </c:pt>
                <c:pt idx="21">
                  <c:v>1.2651484440000029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-3.996195342558622E-2</c:v>
                </c:pt>
                <c:pt idx="1">
                  <c:v>-3.5732205473396894E-2</c:v>
                </c:pt>
                <c:pt idx="2">
                  <c:v>-9.1971982258865995E-3</c:v>
                </c:pt>
                <c:pt idx="3">
                  <c:v>-3.7890934122465379E-2</c:v>
                </c:pt>
                <c:pt idx="4">
                  <c:v>-2.1659217928495043E-2</c:v>
                </c:pt>
                <c:pt idx="5">
                  <c:v>1.6225901698583164E-2</c:v>
                </c:pt>
                <c:pt idx="6">
                  <c:v>0.14618457335558743</c:v>
                </c:pt>
                <c:pt idx="7">
                  <c:v>2.0594069345550654</c:v>
                </c:pt>
                <c:pt idx="8">
                  <c:v>17.554983847665195</c:v>
                </c:pt>
                <c:pt idx="9">
                  <c:v>26.930790035696944</c:v>
                </c:pt>
                <c:pt idx="10">
                  <c:v>20.992457560002347</c:v>
                </c:pt>
                <c:pt idx="11">
                  <c:v>9.7882043074234328</c:v>
                </c:pt>
                <c:pt idx="12">
                  <c:v>3.8542128397368955</c:v>
                </c:pt>
                <c:pt idx="13">
                  <c:v>2.4176126448724817</c:v>
                </c:pt>
                <c:pt idx="14">
                  <c:v>1.3783037964208924</c:v>
                </c:pt>
                <c:pt idx="15">
                  <c:v>0.81075457380066851</c:v>
                </c:pt>
                <c:pt idx="16">
                  <c:v>0.39386312529254219</c:v>
                </c:pt>
                <c:pt idx="17">
                  <c:v>0.1805002156883396</c:v>
                </c:pt>
                <c:pt idx="18">
                  <c:v>0.20082659101065778</c:v>
                </c:pt>
                <c:pt idx="19">
                  <c:v>0.22178452940444035</c:v>
                </c:pt>
                <c:pt idx="20">
                  <c:v>0.18104581290844232</c:v>
                </c:pt>
                <c:pt idx="21">
                  <c:v>7.2632044231395701E-2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1.7667252840000014</c:v>
                </c:pt>
                <c:pt idx="1">
                  <c:v>1.7634470040000014</c:v>
                </c:pt>
                <c:pt idx="2">
                  <c:v>1.7592671970000016</c:v>
                </c:pt>
                <c:pt idx="3">
                  <c:v>1.7538033970000022</c:v>
                </c:pt>
                <c:pt idx="4">
                  <c:v>1.7472468370000005</c:v>
                </c:pt>
                <c:pt idx="5">
                  <c:v>1.7395975170000018</c:v>
                </c:pt>
                <c:pt idx="6">
                  <c:v>1.7343249500000031</c:v>
                </c:pt>
                <c:pt idx="7">
                  <c:v>1.7277683900000032</c:v>
                </c:pt>
                <c:pt idx="8">
                  <c:v>1.7212118300000014</c:v>
                </c:pt>
                <c:pt idx="9">
                  <c:v>1.7146552700000015</c:v>
                </c:pt>
                <c:pt idx="10">
                  <c:v>1.7102842300000027</c:v>
                </c:pt>
                <c:pt idx="11">
                  <c:v>1.703727670000001</c:v>
                </c:pt>
                <c:pt idx="12">
                  <c:v>1.6982638700000017</c:v>
                </c:pt>
                <c:pt idx="13">
                  <c:v>1.6938928300000029</c:v>
                </c:pt>
                <c:pt idx="14">
                  <c:v>1.687336270000003</c:v>
                </c:pt>
                <c:pt idx="15">
                  <c:v>1.6807797100000013</c:v>
                </c:pt>
                <c:pt idx="16">
                  <c:v>1.6753159100000019</c:v>
                </c:pt>
                <c:pt idx="17">
                  <c:v>1.6623940230000009</c:v>
                </c:pt>
                <c:pt idx="18">
                  <c:v>1.6088487829999991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-2.6759747295225258E-2</c:v>
                </c:pt>
                <c:pt idx="1">
                  <c:v>-1.6818848054248044E-2</c:v>
                </c:pt>
                <c:pt idx="2">
                  <c:v>7.3885087110407517E-3</c:v>
                </c:pt>
                <c:pt idx="3">
                  <c:v>0.13078864547349564</c:v>
                </c:pt>
                <c:pt idx="4">
                  <c:v>0.20678663464493741</c:v>
                </c:pt>
                <c:pt idx="5">
                  <c:v>0.47037887767616343</c:v>
                </c:pt>
                <c:pt idx="6">
                  <c:v>1.4586586169907279</c:v>
                </c:pt>
                <c:pt idx="7">
                  <c:v>4.3584128748303526</c:v>
                </c:pt>
                <c:pt idx="8">
                  <c:v>7.6587258597912111</c:v>
                </c:pt>
                <c:pt idx="9">
                  <c:v>7.004415145671449</c:v>
                </c:pt>
                <c:pt idx="10">
                  <c:v>3.9163656522731904</c:v>
                </c:pt>
                <c:pt idx="11">
                  <c:v>1.6384476397421945</c:v>
                </c:pt>
                <c:pt idx="12">
                  <c:v>0.63293587674217511</c:v>
                </c:pt>
                <c:pt idx="13">
                  <c:v>0.34729757814031431</c:v>
                </c:pt>
                <c:pt idx="14">
                  <c:v>0.1699890243933585</c:v>
                </c:pt>
                <c:pt idx="15">
                  <c:v>7.5857641498770695E-2</c:v>
                </c:pt>
                <c:pt idx="16">
                  <c:v>3.0116447929521648E-2</c:v>
                </c:pt>
                <c:pt idx="17">
                  <c:v>9.5305810075586236E-2</c:v>
                </c:pt>
                <c:pt idx="18">
                  <c:v>0.11303625385154409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1.7629279429999993</c:v>
                </c:pt>
                <c:pt idx="1">
                  <c:v>1.7596496629999994</c:v>
                </c:pt>
                <c:pt idx="2">
                  <c:v>1.7565626160000001</c:v>
                </c:pt>
                <c:pt idx="3">
                  <c:v>1.7521915760000013</c:v>
                </c:pt>
                <c:pt idx="4">
                  <c:v>1.7456350159999996</c:v>
                </c:pt>
                <c:pt idx="5">
                  <c:v>1.7390784559999997</c:v>
                </c:pt>
                <c:pt idx="6">
                  <c:v>1.7336146560000003</c:v>
                </c:pt>
                <c:pt idx="7">
                  <c:v>1.728150856000001</c:v>
                </c:pt>
                <c:pt idx="8">
                  <c:v>1.7215942959999992</c:v>
                </c:pt>
                <c:pt idx="9">
                  <c:v>1.7161304959999999</c:v>
                </c:pt>
                <c:pt idx="10">
                  <c:v>1.709573936</c:v>
                </c:pt>
                <c:pt idx="11">
                  <c:v>1.7030173759999983</c:v>
                </c:pt>
                <c:pt idx="12">
                  <c:v>1.6975535759999989</c:v>
                </c:pt>
                <c:pt idx="13">
                  <c:v>1.6920897759999995</c:v>
                </c:pt>
                <c:pt idx="14">
                  <c:v>1.6868172090000009</c:v>
                </c:pt>
                <c:pt idx="15">
                  <c:v>1.6802606489999992</c:v>
                </c:pt>
                <c:pt idx="16">
                  <c:v>1.6758896089999986</c:v>
                </c:pt>
                <c:pt idx="17">
                  <c:v>1.6616837290000017</c:v>
                </c:pt>
                <c:pt idx="18">
                  <c:v>1.6092312489999987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-1.15836915929961E-3</c:v>
                </c:pt>
                <c:pt idx="1">
                  <c:v>-3.0080830560513434E-2</c:v>
                </c:pt>
                <c:pt idx="2">
                  <c:v>2.0377839219252087E-2</c:v>
                </c:pt>
                <c:pt idx="3">
                  <c:v>0.39855108545211843</c:v>
                </c:pt>
                <c:pt idx="4">
                  <c:v>1.5305235451507038</c:v>
                </c:pt>
                <c:pt idx="5">
                  <c:v>2.1797461606551489</c:v>
                </c:pt>
                <c:pt idx="6">
                  <c:v>2.8412931610057961</c:v>
                </c:pt>
                <c:pt idx="7">
                  <c:v>6.5780371404181652</c:v>
                </c:pt>
                <c:pt idx="8">
                  <c:v>13.715148720943567</c:v>
                </c:pt>
                <c:pt idx="9">
                  <c:v>13.651604543305353</c:v>
                </c:pt>
                <c:pt idx="10">
                  <c:v>9.3157551730039145</c:v>
                </c:pt>
                <c:pt idx="11">
                  <c:v>3.4987321587234184</c:v>
                </c:pt>
                <c:pt idx="12">
                  <c:v>1.4881386464757547</c:v>
                </c:pt>
                <c:pt idx="13">
                  <c:v>0.89856984122847428</c:v>
                </c:pt>
                <c:pt idx="14">
                  <c:v>0.39106570863326146</c:v>
                </c:pt>
                <c:pt idx="15">
                  <c:v>0.22961635879583384</c:v>
                </c:pt>
                <c:pt idx="16">
                  <c:v>0.17841768663521695</c:v>
                </c:pt>
                <c:pt idx="17">
                  <c:v>0.19406605880939531</c:v>
                </c:pt>
                <c:pt idx="18">
                  <c:v>0.20862501419394555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7</xdr:col>
      <xdr:colOff>0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tabSelected="1" workbookViewId="0">
      <selection activeCell="I23" sqref="I23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207</v>
      </c>
      <c r="G4" s="27" t="s">
        <v>208</v>
      </c>
      <c r="H4" s="27" t="s">
        <v>200</v>
      </c>
      <c r="I4" s="27" t="s">
        <v>217</v>
      </c>
      <c r="J4" s="27" t="s">
        <v>196</v>
      </c>
    </row>
    <row r="5" spans="1:10">
      <c r="A5" s="63">
        <f>TubeLoading!F29</f>
        <v>2433</v>
      </c>
      <c r="B5" s="63" t="str">
        <f>TubeLoading!A29</f>
        <v>Tube A</v>
      </c>
      <c r="C5" s="63" t="s">
        <v>195</v>
      </c>
      <c r="D5" s="64">
        <v>44980</v>
      </c>
      <c r="E5" s="63">
        <v>123</v>
      </c>
      <c r="F5" t="s">
        <v>215</v>
      </c>
      <c r="G5" s="63">
        <f>TubeLoading!J29</f>
        <v>4000</v>
      </c>
      <c r="H5" s="65">
        <f>Summary!D26</f>
        <v>53.632497452487037</v>
      </c>
      <c r="I5" s="112">
        <v>37</v>
      </c>
    </row>
    <row r="6" spans="1:10">
      <c r="A6" s="63">
        <f>TubeLoading!F30</f>
        <v>2370</v>
      </c>
      <c r="B6" s="63" t="str">
        <f>TubeLoading!A30</f>
        <v>Tube B</v>
      </c>
      <c r="C6" s="63" t="s">
        <v>195</v>
      </c>
      <c r="D6" s="64">
        <v>44980</v>
      </c>
      <c r="E6">
        <v>123</v>
      </c>
      <c r="F6" t="s">
        <v>215</v>
      </c>
      <c r="G6" s="63">
        <f>TubeLoading!J30</f>
        <v>4000</v>
      </c>
      <c r="H6" s="50">
        <f>Summary!G26</f>
        <v>52.675666143977459</v>
      </c>
      <c r="I6" s="113">
        <v>37</v>
      </c>
    </row>
    <row r="7" spans="1:10">
      <c r="A7" s="63">
        <f>TubeLoading!F32</f>
        <v>3180</v>
      </c>
      <c r="B7" s="63" t="str">
        <f>TubeLoading!A32</f>
        <v>Tube D</v>
      </c>
      <c r="C7" s="63" t="s">
        <v>195</v>
      </c>
      <c r="D7" s="64">
        <v>44980</v>
      </c>
      <c r="E7">
        <v>123</v>
      </c>
      <c r="F7" t="s">
        <v>215</v>
      </c>
      <c r="G7" s="63">
        <f>TubeLoading!J32</f>
        <v>3999.9999999999995</v>
      </c>
      <c r="H7" s="50">
        <f>Summary!J26</f>
        <v>46.881330939669105</v>
      </c>
      <c r="I7" s="113">
        <v>37</v>
      </c>
    </row>
    <row r="8" spans="1:10">
      <c r="A8" s="63">
        <f>TubeLoading!F33</f>
        <v>1537</v>
      </c>
      <c r="B8" s="63" t="str">
        <f>TubeLoading!A33</f>
        <v>Tube E</v>
      </c>
      <c r="C8" s="63" t="s">
        <v>198</v>
      </c>
      <c r="D8" s="64">
        <v>44980</v>
      </c>
      <c r="E8">
        <v>125</v>
      </c>
      <c r="F8" t="s">
        <v>215</v>
      </c>
      <c r="G8" s="63">
        <f>TubeLoading!J33</f>
        <v>4000</v>
      </c>
      <c r="H8" s="50">
        <f>Summary!M26</f>
        <v>54.751885074765084</v>
      </c>
      <c r="I8" s="112">
        <v>37</v>
      </c>
    </row>
    <row r="9" spans="1:10">
      <c r="A9" s="63">
        <f>TubeLoading!F34</f>
        <v>3997</v>
      </c>
      <c r="B9" s="63" t="str">
        <f>TubeLoading!A34</f>
        <v>Tube F</v>
      </c>
      <c r="C9" s="63" t="s">
        <v>198</v>
      </c>
      <c r="D9" s="64">
        <v>44980</v>
      </c>
      <c r="E9">
        <v>125</v>
      </c>
      <c r="F9" t="s">
        <v>215</v>
      </c>
      <c r="G9" s="63">
        <f>TubeLoading!J34</f>
        <v>4000</v>
      </c>
      <c r="H9" s="50">
        <f>Summary!P26</f>
        <v>51.543325532737896</v>
      </c>
      <c r="I9" s="113">
        <v>37</v>
      </c>
    </row>
    <row r="10" spans="1:10">
      <c r="A10" s="63">
        <f>TubeLoading!F35</f>
        <v>2441</v>
      </c>
      <c r="B10" s="63" t="str">
        <f>TubeLoading!A35</f>
        <v>Tube G</v>
      </c>
      <c r="C10" s="63" t="s">
        <v>198</v>
      </c>
      <c r="D10" s="64">
        <v>44980</v>
      </c>
      <c r="E10">
        <v>125</v>
      </c>
      <c r="F10" t="s">
        <v>215</v>
      </c>
      <c r="G10" s="63">
        <f>TubeLoading!J35</f>
        <v>4000</v>
      </c>
      <c r="H10" s="50">
        <f>Summary!S26</f>
        <v>50.220573589917883</v>
      </c>
      <c r="I10" s="112">
        <v>37</v>
      </c>
    </row>
    <row r="11" spans="1:10">
      <c r="A11" s="63">
        <f>TubeLoading!F36</f>
        <v>3637</v>
      </c>
      <c r="B11" s="63" t="str">
        <f>TubeLoading!A36</f>
        <v>Tube H</v>
      </c>
      <c r="C11" s="63" t="s">
        <v>198</v>
      </c>
      <c r="D11" s="64">
        <v>44980</v>
      </c>
      <c r="E11">
        <v>125</v>
      </c>
      <c r="F11" t="s">
        <v>215</v>
      </c>
      <c r="G11" s="63">
        <f>TubeLoading!J36</f>
        <v>4000</v>
      </c>
      <c r="H11" s="50">
        <f>Summary!V26</f>
        <v>40.701495763070085</v>
      </c>
      <c r="I11" s="113">
        <v>37</v>
      </c>
      <c r="J11" t="s">
        <v>216</v>
      </c>
    </row>
    <row r="12" spans="1:10">
      <c r="A12" s="63">
        <f>TubeLoading!F37</f>
        <v>2368</v>
      </c>
      <c r="B12" s="63" t="str">
        <f>TubeLoading!A37</f>
        <v>Tube I</v>
      </c>
      <c r="C12" s="63" t="s">
        <v>201</v>
      </c>
      <c r="D12" s="64">
        <v>44980</v>
      </c>
      <c r="E12">
        <v>153</v>
      </c>
      <c r="F12" t="s">
        <v>215</v>
      </c>
      <c r="G12" s="63">
        <f>TubeLoading!J37</f>
        <v>3999.9999999999995</v>
      </c>
      <c r="H12" s="50">
        <f>Summary!Y26</f>
        <v>74.74809385352431</v>
      </c>
      <c r="I12" s="112">
        <v>34</v>
      </c>
    </row>
    <row r="13" spans="1:10">
      <c r="A13" s="63">
        <f>TubeLoading!F38</f>
        <v>1768</v>
      </c>
      <c r="B13" s="63" t="str">
        <f>TubeLoading!A38</f>
        <v>Tube J</v>
      </c>
      <c r="C13" s="63" t="s">
        <v>201</v>
      </c>
      <c r="D13" s="64">
        <v>44980</v>
      </c>
      <c r="E13">
        <v>153</v>
      </c>
      <c r="F13" t="s">
        <v>215</v>
      </c>
      <c r="G13" s="63">
        <f>TubeLoading!J38</f>
        <v>4000</v>
      </c>
      <c r="H13" s="50">
        <f>Summary!AB26</f>
        <v>87.095309778013657</v>
      </c>
      <c r="I13" s="113">
        <v>34</v>
      </c>
    </row>
    <row r="14" spans="1:10">
      <c r="A14" s="63">
        <f>TubeLoading!F39</f>
        <v>3656</v>
      </c>
      <c r="B14" s="63" t="str">
        <f>TubeLoading!A39</f>
        <v>Tube K</v>
      </c>
      <c r="C14" s="63" t="s">
        <v>201</v>
      </c>
      <c r="D14" s="64">
        <v>44980</v>
      </c>
      <c r="E14">
        <v>153</v>
      </c>
      <c r="F14" t="s">
        <v>214</v>
      </c>
      <c r="G14" s="63">
        <f>TubeLoading!J39</f>
        <v>4000</v>
      </c>
      <c r="H14" s="50">
        <f>Summary!AE26</f>
        <v>28.363238030044251</v>
      </c>
      <c r="I14" s="112">
        <v>34</v>
      </c>
    </row>
    <row r="15" spans="1:10">
      <c r="A15" s="63">
        <f>TubeLoading!F40</f>
        <v>3202</v>
      </c>
      <c r="B15" s="63" t="str">
        <f>TubeLoading!A40</f>
        <v>Tube L</v>
      </c>
      <c r="C15" s="63" t="s">
        <v>201</v>
      </c>
      <c r="D15" s="64">
        <v>44980</v>
      </c>
      <c r="E15">
        <v>153</v>
      </c>
      <c r="F15" t="s">
        <v>214</v>
      </c>
      <c r="G15" s="63">
        <f>TubeLoading!J40</f>
        <v>4000</v>
      </c>
      <c r="H15" s="50">
        <f>Summary!AH26</f>
        <v>57.433300905364938</v>
      </c>
      <c r="I15" s="113">
        <v>34</v>
      </c>
    </row>
    <row r="19" spans="1:1">
      <c r="A19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1.4054</v>
      </c>
      <c r="D2" s="57">
        <v>22.4</v>
      </c>
      <c r="E2" s="57">
        <f t="shared" ref="E2:E23" si="0">((20-D2)*-0.000175+C2)-0.0008</f>
        <v>1.4050200000000002</v>
      </c>
      <c r="F2" s="58">
        <f t="shared" ref="F2:F23" si="1">E2*10.9276-13.593</f>
        <v>1.7604965520000011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1.4054</v>
      </c>
      <c r="D3" s="57">
        <v>22.4</v>
      </c>
      <c r="E3" s="57">
        <f t="shared" si="0"/>
        <v>1.4050200000000002</v>
      </c>
      <c r="F3" s="58">
        <f t="shared" si="1"/>
        <v>1.7604965520000011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1.4052</v>
      </c>
      <c r="D4" s="57">
        <v>22.4</v>
      </c>
      <c r="E4" s="57">
        <f t="shared" si="0"/>
        <v>1.4048200000000002</v>
      </c>
      <c r="F4" s="58">
        <f t="shared" si="1"/>
        <v>1.7583110320000017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1.4048</v>
      </c>
      <c r="D5" s="57">
        <v>22.4</v>
      </c>
      <c r="E5" s="57">
        <f t="shared" si="0"/>
        <v>1.4044200000000002</v>
      </c>
      <c r="F5" s="58">
        <f t="shared" si="1"/>
        <v>1.7539399920000029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1.4045000000000001</v>
      </c>
      <c r="D6" s="55">
        <v>22.4</v>
      </c>
      <c r="E6" s="55">
        <f t="shared" si="0"/>
        <v>1.4041200000000003</v>
      </c>
      <c r="F6" s="56">
        <f t="shared" si="1"/>
        <v>1.750661712000003</v>
      </c>
      <c r="G6" s="55" t="s">
        <v>111</v>
      </c>
    </row>
    <row r="7" spans="1:13">
      <c r="A7" s="55">
        <v>6</v>
      </c>
      <c r="B7" s="55" t="s">
        <v>61</v>
      </c>
      <c r="C7" s="56">
        <v>1.4039999999999999</v>
      </c>
      <c r="D7" s="55">
        <v>22.4</v>
      </c>
      <c r="E7" s="55">
        <f t="shared" si="0"/>
        <v>1.4036200000000001</v>
      </c>
      <c r="F7" s="56">
        <f t="shared" si="1"/>
        <v>1.7451979120000018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22.4</v>
      </c>
      <c r="E8" s="55">
        <f t="shared" si="0"/>
        <v>1.4031200000000001</v>
      </c>
      <c r="F8" s="56">
        <f t="shared" si="1"/>
        <v>1.7397341120000007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22.4</v>
      </c>
      <c r="E9" s="55">
        <f t="shared" si="0"/>
        <v>1.4025200000000002</v>
      </c>
      <c r="F9" s="56">
        <f t="shared" si="1"/>
        <v>1.7331775520000026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22.4</v>
      </c>
      <c r="E10" s="55">
        <f t="shared" si="0"/>
        <v>1.4020200000000003</v>
      </c>
      <c r="F10" s="56">
        <f t="shared" si="1"/>
        <v>1.7277137520000032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22.4</v>
      </c>
      <c r="E11" s="55">
        <f t="shared" si="0"/>
        <v>1.4015200000000001</v>
      </c>
      <c r="F11" s="56">
        <f t="shared" si="1"/>
        <v>1.7222499520000003</v>
      </c>
      <c r="G11" s="55" t="s">
        <v>116</v>
      </c>
    </row>
    <row r="12" spans="1:13">
      <c r="A12" s="55">
        <v>11</v>
      </c>
      <c r="B12" s="55" t="s">
        <v>61</v>
      </c>
      <c r="C12" s="56">
        <v>1.4014</v>
      </c>
      <c r="D12" s="55">
        <v>22.5</v>
      </c>
      <c r="E12" s="55">
        <f t="shared" si="0"/>
        <v>1.4010375000000002</v>
      </c>
      <c r="F12" s="56">
        <f t="shared" si="1"/>
        <v>1.7169773850000016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1.4009</v>
      </c>
      <c r="D13" s="55">
        <v>22.4</v>
      </c>
      <c r="E13" s="55">
        <f t="shared" si="0"/>
        <v>1.4005200000000002</v>
      </c>
      <c r="F13" s="56">
        <f t="shared" si="1"/>
        <v>1.7113223520000016</v>
      </c>
      <c r="G13" s="55" t="s">
        <v>118</v>
      </c>
    </row>
    <row r="14" spans="1:13">
      <c r="A14" s="57">
        <v>13</v>
      </c>
      <c r="B14" s="57" t="s">
        <v>61</v>
      </c>
      <c r="C14" s="58">
        <v>1.4006000000000001</v>
      </c>
      <c r="D14" s="57">
        <v>22.5</v>
      </c>
      <c r="E14" s="57">
        <f t="shared" si="0"/>
        <v>1.4002375000000002</v>
      </c>
      <c r="F14" s="58">
        <f t="shared" si="1"/>
        <v>1.7082353050000023</v>
      </c>
      <c r="G14" s="57" t="s">
        <v>119</v>
      </c>
    </row>
    <row r="15" spans="1:13">
      <c r="A15" s="57">
        <v>14</v>
      </c>
      <c r="B15" s="57" t="s">
        <v>61</v>
      </c>
      <c r="C15" s="58">
        <v>1.4000999999999999</v>
      </c>
      <c r="D15" s="57">
        <v>22.5</v>
      </c>
      <c r="E15" s="57">
        <f t="shared" si="0"/>
        <v>1.3997375000000001</v>
      </c>
      <c r="F15" s="58">
        <f t="shared" si="1"/>
        <v>1.7027715050000012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1.3995</v>
      </c>
      <c r="D16" s="57">
        <v>22.5</v>
      </c>
      <c r="E16" s="57">
        <f t="shared" si="0"/>
        <v>1.3991375000000001</v>
      </c>
      <c r="F16" s="58">
        <f t="shared" si="1"/>
        <v>1.6962149450000013</v>
      </c>
      <c r="G16" s="57" t="s">
        <v>121</v>
      </c>
    </row>
    <row r="17" spans="1:7">
      <c r="A17" s="57">
        <v>16</v>
      </c>
      <c r="B17" s="57" t="s">
        <v>61</v>
      </c>
      <c r="C17" s="58">
        <v>1.3989</v>
      </c>
      <c r="D17" s="57">
        <v>22.5</v>
      </c>
      <c r="E17" s="57">
        <f t="shared" si="0"/>
        <v>1.3985375000000002</v>
      </c>
      <c r="F17" s="58">
        <f t="shared" si="1"/>
        <v>1.6896583850000031</v>
      </c>
      <c r="G17" s="57" t="s">
        <v>122</v>
      </c>
    </row>
    <row r="18" spans="1:7">
      <c r="A18" s="57">
        <v>17</v>
      </c>
      <c r="B18" s="57" t="s">
        <v>61</v>
      </c>
      <c r="C18" s="58">
        <v>1.3984000000000001</v>
      </c>
      <c r="D18" s="57">
        <v>22.5</v>
      </c>
      <c r="E18" s="57">
        <f t="shared" si="0"/>
        <v>1.3980375000000003</v>
      </c>
      <c r="F18" s="58">
        <f t="shared" si="1"/>
        <v>1.6841945850000037</v>
      </c>
      <c r="G18" s="57" t="s">
        <v>123</v>
      </c>
    </row>
    <row r="19" spans="1:7">
      <c r="A19" s="57">
        <v>18</v>
      </c>
      <c r="B19" s="57" t="s">
        <v>61</v>
      </c>
      <c r="C19" s="58">
        <v>1.3977999999999999</v>
      </c>
      <c r="D19" s="57">
        <v>22.5</v>
      </c>
      <c r="E19" s="57">
        <f t="shared" si="0"/>
        <v>1.3974375000000001</v>
      </c>
      <c r="F19" s="58">
        <f t="shared" si="1"/>
        <v>1.677638025000002</v>
      </c>
      <c r="G19" s="57" t="s">
        <v>124</v>
      </c>
    </row>
    <row r="20" spans="1:7">
      <c r="A20" s="57">
        <v>19</v>
      </c>
      <c r="B20" s="57" t="s">
        <v>61</v>
      </c>
      <c r="C20" s="58">
        <v>1.3968</v>
      </c>
      <c r="D20" s="57">
        <v>22.5</v>
      </c>
      <c r="E20" s="57">
        <f t="shared" si="0"/>
        <v>1.3964375000000002</v>
      </c>
      <c r="F20" s="58">
        <f t="shared" si="1"/>
        <v>1.6667104250000015</v>
      </c>
      <c r="G20" s="57" t="s">
        <v>125</v>
      </c>
    </row>
    <row r="21" spans="1:7">
      <c r="A21" s="57">
        <v>20</v>
      </c>
      <c r="B21" s="57" t="s">
        <v>61</v>
      </c>
      <c r="C21" s="58">
        <v>1.3922000000000001</v>
      </c>
      <c r="D21" s="57">
        <v>22.5</v>
      </c>
      <c r="E21" s="57">
        <f t="shared" si="0"/>
        <v>1.3918375000000003</v>
      </c>
      <c r="F21" s="58">
        <f t="shared" si="1"/>
        <v>1.6164434650000032</v>
      </c>
      <c r="G21" s="57" t="s">
        <v>126</v>
      </c>
    </row>
    <row r="22" spans="1:7">
      <c r="A22" s="55">
        <v>21</v>
      </c>
      <c r="B22" s="55" t="s">
        <v>61</v>
      </c>
      <c r="C22" s="56">
        <v>1.3786</v>
      </c>
      <c r="D22" s="55">
        <v>22.5</v>
      </c>
      <c r="E22" s="55">
        <f t="shared" si="0"/>
        <v>1.3782375000000002</v>
      </c>
      <c r="F22" s="56">
        <f t="shared" si="1"/>
        <v>1.4678281050000024</v>
      </c>
      <c r="G22" s="55" t="s">
        <v>127</v>
      </c>
    </row>
    <row r="23" spans="1:7">
      <c r="A23" s="55">
        <v>22</v>
      </c>
      <c r="B23" s="55" t="s">
        <v>61</v>
      </c>
      <c r="C23" s="56">
        <v>1.3576999999999999</v>
      </c>
      <c r="D23" s="55">
        <v>22.5</v>
      </c>
      <c r="E23" s="55">
        <f t="shared" si="0"/>
        <v>1.3573375000000001</v>
      </c>
      <c r="F23" s="56">
        <f t="shared" si="1"/>
        <v>1.2394412650000017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G11" sqref="A11:G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1.4054</v>
      </c>
      <c r="D2" s="55">
        <v>22.5</v>
      </c>
      <c r="E2" s="55">
        <f t="shared" ref="E2:E23" si="0">((20-D2)*-0.000175+C2)-0.0008</f>
        <v>1.4050375000000002</v>
      </c>
      <c r="F2" s="56">
        <f t="shared" ref="F2:F23" si="1">E2*10.9276-13.593</f>
        <v>1.7606877850000018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1.4054</v>
      </c>
      <c r="D3" s="55">
        <v>22.5</v>
      </c>
      <c r="E3" s="55">
        <f t="shared" si="0"/>
        <v>1.4050375000000002</v>
      </c>
      <c r="F3" s="56">
        <f t="shared" si="1"/>
        <v>1.7606877850000018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1.4051</v>
      </c>
      <c r="D4" s="55">
        <v>22.6</v>
      </c>
      <c r="E4" s="55">
        <f t="shared" si="0"/>
        <v>1.4047550000000002</v>
      </c>
      <c r="F4" s="56">
        <f t="shared" si="1"/>
        <v>1.7576007380000025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1.4048</v>
      </c>
      <c r="D5" s="55">
        <v>22.6</v>
      </c>
      <c r="E5" s="55">
        <f t="shared" si="0"/>
        <v>1.4044550000000002</v>
      </c>
      <c r="F5" s="56">
        <f t="shared" si="1"/>
        <v>1.7543224580000025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22.6</v>
      </c>
      <c r="E6" s="55">
        <f t="shared" si="0"/>
        <v>1.4039550000000003</v>
      </c>
      <c r="F6" s="56">
        <f t="shared" si="1"/>
        <v>1.7488586580000032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22.6</v>
      </c>
      <c r="E7" s="55">
        <f t="shared" si="0"/>
        <v>1.4034550000000001</v>
      </c>
      <c r="F7" s="56">
        <f t="shared" si="1"/>
        <v>1.743394858000002</v>
      </c>
      <c r="G7" s="55" t="s">
        <v>134</v>
      </c>
    </row>
    <row r="8" spans="1:13">
      <c r="A8" s="57">
        <v>7</v>
      </c>
      <c r="B8" s="57" t="s">
        <v>61</v>
      </c>
      <c r="C8" s="58">
        <v>1.4031</v>
      </c>
      <c r="D8" s="57">
        <v>22.6</v>
      </c>
      <c r="E8" s="57">
        <f t="shared" si="0"/>
        <v>1.4027550000000002</v>
      </c>
      <c r="F8" s="58">
        <f t="shared" si="1"/>
        <v>1.7357455380000015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22.6</v>
      </c>
      <c r="E9" s="57">
        <f t="shared" si="0"/>
        <v>1.4024550000000002</v>
      </c>
      <c r="F9" s="58">
        <f t="shared" si="1"/>
        <v>1.7324672580000033</v>
      </c>
      <c r="G9" s="57" t="s">
        <v>136</v>
      </c>
    </row>
    <row r="10" spans="1:13">
      <c r="A10" s="57">
        <v>9</v>
      </c>
      <c r="B10" s="57" t="s">
        <v>61</v>
      </c>
      <c r="C10" s="58">
        <v>1.4021999999999999</v>
      </c>
      <c r="D10" s="57">
        <v>22.6</v>
      </c>
      <c r="E10" s="57">
        <f t="shared" si="0"/>
        <v>1.4018550000000001</v>
      </c>
      <c r="F10" s="58">
        <f t="shared" si="1"/>
        <v>1.7259106980000016</v>
      </c>
      <c r="G10" s="57" t="s">
        <v>137</v>
      </c>
    </row>
    <row r="11" spans="1:13">
      <c r="A11" s="57">
        <v>10</v>
      </c>
      <c r="B11" s="57" t="s">
        <v>61</v>
      </c>
      <c r="C11" s="58">
        <v>1.4014</v>
      </c>
      <c r="D11" s="57">
        <v>22.6</v>
      </c>
      <c r="E11" s="57">
        <f t="shared" si="0"/>
        <v>1.4010550000000002</v>
      </c>
      <c r="F11" s="58">
        <f t="shared" si="1"/>
        <v>1.7171686180000023</v>
      </c>
      <c r="G11" s="57" t="s">
        <v>158</v>
      </c>
    </row>
    <row r="12" spans="1:13">
      <c r="A12" s="57">
        <v>11</v>
      </c>
      <c r="B12" s="57" t="s">
        <v>61</v>
      </c>
      <c r="C12" s="58">
        <v>1.4007000000000001</v>
      </c>
      <c r="D12" s="57">
        <v>22.6</v>
      </c>
      <c r="E12" s="57">
        <f t="shared" si="0"/>
        <v>1.4003550000000002</v>
      </c>
      <c r="F12" s="58">
        <f t="shared" si="1"/>
        <v>1.7095192980000018</v>
      </c>
      <c r="G12" s="57" t="s">
        <v>159</v>
      </c>
    </row>
    <row r="13" spans="1:13">
      <c r="A13" s="57">
        <v>12</v>
      </c>
      <c r="B13" s="57" t="s">
        <v>61</v>
      </c>
      <c r="C13" s="58">
        <v>1.4000999999999999</v>
      </c>
      <c r="D13" s="57">
        <v>22.7</v>
      </c>
      <c r="E13" s="57">
        <f t="shared" si="0"/>
        <v>1.3997725000000001</v>
      </c>
      <c r="F13" s="58">
        <f t="shared" si="1"/>
        <v>1.7031539710000008</v>
      </c>
      <c r="G13" s="57" t="s">
        <v>160</v>
      </c>
    </row>
    <row r="14" spans="1:13">
      <c r="A14" s="57">
        <v>13</v>
      </c>
      <c r="B14" s="57" t="s">
        <v>61</v>
      </c>
      <c r="C14" s="58">
        <v>1.3996</v>
      </c>
      <c r="D14" s="57">
        <v>22.7</v>
      </c>
      <c r="E14" s="57">
        <f t="shared" si="0"/>
        <v>1.3992725000000001</v>
      </c>
      <c r="F14" s="58">
        <f t="shared" si="1"/>
        <v>1.6976901710000014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22.7</v>
      </c>
      <c r="E15" s="57">
        <f t="shared" si="0"/>
        <v>1.3989725000000002</v>
      </c>
      <c r="F15" s="58">
        <f t="shared" si="1"/>
        <v>1.6944118910000014</v>
      </c>
      <c r="G15" s="57" t="s">
        <v>162</v>
      </c>
    </row>
    <row r="16" spans="1:13">
      <c r="A16" s="55">
        <v>15</v>
      </c>
      <c r="B16" s="55" t="s">
        <v>61</v>
      </c>
      <c r="C16" s="56">
        <v>1.3985000000000001</v>
      </c>
      <c r="D16" s="55">
        <v>22.7</v>
      </c>
      <c r="E16" s="55">
        <f t="shared" si="0"/>
        <v>1.3981725000000003</v>
      </c>
      <c r="F16" s="56">
        <f t="shared" si="1"/>
        <v>1.6856698110000021</v>
      </c>
      <c r="G16" s="55" t="s">
        <v>177</v>
      </c>
    </row>
    <row r="17" spans="1:7">
      <c r="A17" s="55">
        <v>16</v>
      </c>
      <c r="B17" s="55" t="s">
        <v>61</v>
      </c>
      <c r="C17" s="56">
        <v>1.3983000000000001</v>
      </c>
      <c r="D17" s="55">
        <v>22.7</v>
      </c>
      <c r="E17" s="55">
        <f t="shared" si="0"/>
        <v>1.3979725000000003</v>
      </c>
      <c r="F17" s="56">
        <f t="shared" si="1"/>
        <v>1.6834842910000027</v>
      </c>
      <c r="G17" s="55" t="s">
        <v>178</v>
      </c>
    </row>
    <row r="18" spans="1:7">
      <c r="A18" s="55">
        <v>17</v>
      </c>
      <c r="B18" s="55" t="s">
        <v>61</v>
      </c>
      <c r="C18" s="56">
        <v>1.3976999999999999</v>
      </c>
      <c r="D18" s="55">
        <v>22.7</v>
      </c>
      <c r="E18" s="55">
        <f t="shared" si="0"/>
        <v>1.3973725000000001</v>
      </c>
      <c r="F18" s="56">
        <f t="shared" si="1"/>
        <v>1.676927731000001</v>
      </c>
      <c r="G18" s="55" t="s">
        <v>179</v>
      </c>
    </row>
    <row r="19" spans="1:7">
      <c r="A19" s="55">
        <v>18</v>
      </c>
      <c r="B19" s="55" t="s">
        <v>61</v>
      </c>
      <c r="C19" s="56">
        <v>1.3962000000000001</v>
      </c>
      <c r="D19" s="55">
        <v>22.7</v>
      </c>
      <c r="E19" s="55">
        <f t="shared" si="0"/>
        <v>1.3958725000000003</v>
      </c>
      <c r="F19" s="56">
        <f t="shared" si="1"/>
        <v>1.660536331000003</v>
      </c>
      <c r="G19" s="55" t="s">
        <v>180</v>
      </c>
    </row>
    <row r="20" spans="1:7">
      <c r="A20" s="55">
        <v>19</v>
      </c>
      <c r="B20" s="55" t="s">
        <v>61</v>
      </c>
      <c r="C20" s="56">
        <v>1.39</v>
      </c>
      <c r="D20" s="55">
        <v>22.7</v>
      </c>
      <c r="E20" s="55">
        <f t="shared" si="0"/>
        <v>1.3896725000000001</v>
      </c>
      <c r="F20" s="56">
        <f t="shared" si="1"/>
        <v>1.5927852110000007</v>
      </c>
      <c r="G20" s="55" t="s">
        <v>181</v>
      </c>
    </row>
    <row r="21" spans="1:7">
      <c r="A21" s="55">
        <v>20</v>
      </c>
      <c r="B21" s="55" t="s">
        <v>61</v>
      </c>
      <c r="C21" s="56">
        <v>1.3745000000000001</v>
      </c>
      <c r="D21" s="55">
        <v>22.7</v>
      </c>
      <c r="E21" s="55">
        <f t="shared" si="0"/>
        <v>1.3741725000000002</v>
      </c>
      <c r="F21" s="56">
        <f t="shared" si="1"/>
        <v>1.423407411000003</v>
      </c>
      <c r="G21" s="55" t="s">
        <v>182</v>
      </c>
    </row>
    <row r="22" spans="1:7">
      <c r="A22" s="55">
        <v>21</v>
      </c>
      <c r="B22" s="55" t="s">
        <v>61</v>
      </c>
      <c r="C22" s="56">
        <v>1.3542000000000001</v>
      </c>
      <c r="D22" s="55">
        <v>22.7</v>
      </c>
      <c r="E22" s="55">
        <f t="shared" si="0"/>
        <v>1.3538725000000003</v>
      </c>
      <c r="F22" s="56">
        <f t="shared" si="1"/>
        <v>1.2015771310000023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22.4</v>
      </c>
      <c r="E2" s="55">
        <f t="shared" ref="E2:E23" si="0">((20-D2)*-0.000175+C2)-0.0008</f>
        <v>1.4061200000000003</v>
      </c>
      <c r="F2" s="56">
        <f t="shared" ref="F2:F23" si="1">E2*10.9276-13.593</f>
        <v>1.7725169120000022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22.4</v>
      </c>
      <c r="E3" s="55">
        <f t="shared" si="0"/>
        <v>1.4059200000000003</v>
      </c>
      <c r="F3" s="56">
        <f t="shared" si="1"/>
        <v>1.7703313920000028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22.4</v>
      </c>
      <c r="E4" s="55">
        <f t="shared" si="0"/>
        <v>1.4053200000000001</v>
      </c>
      <c r="F4" s="56">
        <f t="shared" si="1"/>
        <v>1.7637748320000011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1.4052</v>
      </c>
      <c r="D5" s="55">
        <v>22.4</v>
      </c>
      <c r="E5" s="55">
        <f t="shared" si="0"/>
        <v>1.4048200000000002</v>
      </c>
      <c r="F5" s="56">
        <f t="shared" si="1"/>
        <v>1.7583110320000017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22.4</v>
      </c>
      <c r="E6" s="55">
        <f t="shared" si="0"/>
        <v>1.4042200000000002</v>
      </c>
      <c r="F6" s="56">
        <f t="shared" si="1"/>
        <v>1.7517544720000036</v>
      </c>
      <c r="G6" s="55" t="s">
        <v>67</v>
      </c>
    </row>
    <row r="7" spans="1:13">
      <c r="A7" s="55">
        <v>6</v>
      </c>
      <c r="B7" s="55" t="s">
        <v>61</v>
      </c>
      <c r="C7" s="56">
        <v>1.4039999999999999</v>
      </c>
      <c r="D7" s="55">
        <v>22.4</v>
      </c>
      <c r="E7" s="55">
        <f t="shared" si="0"/>
        <v>1.4036200000000001</v>
      </c>
      <c r="F7" s="56">
        <f t="shared" si="1"/>
        <v>1.7451979120000018</v>
      </c>
      <c r="G7" s="55" t="s">
        <v>68</v>
      </c>
    </row>
    <row r="8" spans="1:13">
      <c r="A8" s="55">
        <v>7</v>
      </c>
      <c r="B8" s="55" t="s">
        <v>61</v>
      </c>
      <c r="C8" s="56">
        <v>1.4035</v>
      </c>
      <c r="D8" s="55">
        <v>22.4</v>
      </c>
      <c r="E8" s="55">
        <f t="shared" si="0"/>
        <v>1.4031200000000001</v>
      </c>
      <c r="F8" s="56">
        <f t="shared" si="1"/>
        <v>1.7397341120000007</v>
      </c>
      <c r="G8" s="55" t="s">
        <v>69</v>
      </c>
    </row>
    <row r="9" spans="1:13">
      <c r="A9" s="55">
        <v>8</v>
      </c>
      <c r="B9" s="55" t="s">
        <v>61</v>
      </c>
      <c r="C9" s="56">
        <v>1.4029</v>
      </c>
      <c r="D9" s="55">
        <v>22.4</v>
      </c>
      <c r="E9" s="55">
        <f t="shared" si="0"/>
        <v>1.4025200000000002</v>
      </c>
      <c r="F9" s="56">
        <f t="shared" si="1"/>
        <v>1.7331775520000026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22.4</v>
      </c>
      <c r="E10" s="43">
        <f t="shared" si="0"/>
        <v>1.4022200000000002</v>
      </c>
      <c r="F10" s="44">
        <f t="shared" si="1"/>
        <v>1.7298992720000026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22.4</v>
      </c>
      <c r="E11" s="43">
        <f t="shared" si="0"/>
        <v>1.4016200000000001</v>
      </c>
      <c r="F11" s="44">
        <f t="shared" si="1"/>
        <v>1.7233427120000009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22.4</v>
      </c>
      <c r="E12" s="43">
        <f t="shared" si="0"/>
        <v>1.4010200000000002</v>
      </c>
      <c r="F12" s="44">
        <f t="shared" si="1"/>
        <v>1.716786152000001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22.4</v>
      </c>
      <c r="E13" s="43">
        <f t="shared" si="0"/>
        <v>1.4005200000000002</v>
      </c>
      <c r="F13" s="44">
        <f t="shared" si="1"/>
        <v>1.7113223520000016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22.4</v>
      </c>
      <c r="E14" s="43">
        <f t="shared" si="0"/>
        <v>1.4000200000000003</v>
      </c>
      <c r="F14" s="44">
        <f t="shared" si="1"/>
        <v>1.7058585520000022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22.4</v>
      </c>
      <c r="E15" s="43">
        <f t="shared" si="0"/>
        <v>1.3994200000000001</v>
      </c>
      <c r="F15" s="44">
        <f t="shared" si="1"/>
        <v>1.6993019920000005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22.4</v>
      </c>
      <c r="E16" s="43">
        <f t="shared" si="0"/>
        <v>1.3989200000000002</v>
      </c>
      <c r="F16" s="44">
        <f t="shared" si="1"/>
        <v>1.6938381920000012</v>
      </c>
      <c r="G16" s="43" t="s">
        <v>77</v>
      </c>
    </row>
    <row r="17" spans="1:7">
      <c r="A17" s="43">
        <v>16</v>
      </c>
      <c r="B17" s="43" t="s">
        <v>61</v>
      </c>
      <c r="C17" s="44">
        <v>1.3987000000000001</v>
      </c>
      <c r="D17" s="43">
        <v>22.4</v>
      </c>
      <c r="E17" s="43">
        <f t="shared" si="0"/>
        <v>1.3983200000000002</v>
      </c>
      <c r="F17" s="44">
        <f t="shared" si="1"/>
        <v>1.687281632000003</v>
      </c>
      <c r="G17" s="43" t="s">
        <v>78</v>
      </c>
    </row>
    <row r="18" spans="1:7">
      <c r="A18" s="55">
        <v>17</v>
      </c>
      <c r="B18" s="55" t="s">
        <v>61</v>
      </c>
      <c r="C18" s="56">
        <v>1.3982000000000001</v>
      </c>
      <c r="D18" s="55">
        <v>22.4</v>
      </c>
      <c r="E18" s="55">
        <f t="shared" si="0"/>
        <v>1.3978200000000003</v>
      </c>
      <c r="F18" s="56">
        <f t="shared" si="1"/>
        <v>1.6818178320000037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22.5</v>
      </c>
      <c r="E19" s="55">
        <f t="shared" si="0"/>
        <v>1.3972375000000001</v>
      </c>
      <c r="F19" s="56">
        <f t="shared" si="1"/>
        <v>1.6754525050000009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22.5</v>
      </c>
      <c r="E20" s="55">
        <f t="shared" si="0"/>
        <v>1.3963375000000002</v>
      </c>
      <c r="F20" s="56">
        <f t="shared" si="1"/>
        <v>1.6656176650000027</v>
      </c>
      <c r="G20" s="55" t="s">
        <v>81</v>
      </c>
    </row>
    <row r="21" spans="1:7">
      <c r="A21" s="55">
        <v>20</v>
      </c>
      <c r="B21" s="55" t="s">
        <v>61</v>
      </c>
      <c r="C21" s="56">
        <v>1.3931</v>
      </c>
      <c r="D21" s="55">
        <v>22.5</v>
      </c>
      <c r="E21" s="55">
        <f t="shared" si="0"/>
        <v>1.3927375000000002</v>
      </c>
      <c r="F21" s="56">
        <f t="shared" si="1"/>
        <v>1.6262783050000014</v>
      </c>
      <c r="G21" s="55" t="s">
        <v>82</v>
      </c>
    </row>
    <row r="22" spans="1:7">
      <c r="A22" s="55">
        <v>21</v>
      </c>
      <c r="B22" s="55" t="s">
        <v>61</v>
      </c>
      <c r="C22" s="56">
        <v>1.3807</v>
      </c>
      <c r="D22" s="55">
        <v>22.5</v>
      </c>
      <c r="E22" s="55">
        <f t="shared" si="0"/>
        <v>1.3803375000000002</v>
      </c>
      <c r="F22" s="56">
        <f t="shared" si="1"/>
        <v>1.4907760650000021</v>
      </c>
      <c r="G22" s="55" t="s">
        <v>83</v>
      </c>
    </row>
    <row r="23" spans="1:7">
      <c r="A23" s="55">
        <v>22</v>
      </c>
      <c r="B23" s="55" t="s">
        <v>61</v>
      </c>
      <c r="C23" s="56">
        <v>1.3592</v>
      </c>
      <c r="D23" s="55">
        <v>22.5</v>
      </c>
      <c r="E23" s="55">
        <f t="shared" si="0"/>
        <v>1.3588375000000001</v>
      </c>
      <c r="F23" s="56">
        <f t="shared" si="1"/>
        <v>1.2558326650000016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22.5</v>
      </c>
      <c r="E2" s="55">
        <f t="shared" ref="E2:E23" si="0">((20-D2)*-0.000175+C2)-0.0008</f>
        <v>1.4055375000000001</v>
      </c>
      <c r="F2" s="56">
        <f t="shared" ref="F2:F23" si="1">E2*10.9276-13.593</f>
        <v>1.7661515850000011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22.5</v>
      </c>
      <c r="E3" s="55">
        <f t="shared" si="0"/>
        <v>1.4055375000000001</v>
      </c>
      <c r="F3" s="56">
        <f t="shared" si="1"/>
        <v>1.7661515850000011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22.5</v>
      </c>
      <c r="E4" s="57">
        <f t="shared" si="0"/>
        <v>1.4052375000000001</v>
      </c>
      <c r="F4" s="58">
        <f t="shared" si="1"/>
        <v>1.7628733050000012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22.6</v>
      </c>
      <c r="E5" s="57">
        <f t="shared" si="0"/>
        <v>1.4048550000000002</v>
      </c>
      <c r="F5" s="58">
        <f t="shared" si="1"/>
        <v>1.7586934980000013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1.4046000000000001</v>
      </c>
      <c r="D6" s="57">
        <v>22.6</v>
      </c>
      <c r="E6" s="57">
        <f t="shared" si="0"/>
        <v>1.4042550000000003</v>
      </c>
      <c r="F6" s="58">
        <f t="shared" si="1"/>
        <v>1.7521369380000031</v>
      </c>
      <c r="G6" s="57" t="s">
        <v>89</v>
      </c>
    </row>
    <row r="7" spans="1:13">
      <c r="A7" s="57">
        <v>6</v>
      </c>
      <c r="B7" s="57" t="s">
        <v>61</v>
      </c>
      <c r="C7" s="58">
        <v>1.4039999999999999</v>
      </c>
      <c r="D7" s="57">
        <v>22.6</v>
      </c>
      <c r="E7" s="57">
        <f t="shared" si="0"/>
        <v>1.4036550000000001</v>
      </c>
      <c r="F7" s="58">
        <f t="shared" si="1"/>
        <v>1.7455803780000014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22.6</v>
      </c>
      <c r="E8" s="57">
        <f t="shared" si="0"/>
        <v>1.4031550000000002</v>
      </c>
      <c r="F8" s="58">
        <f t="shared" si="1"/>
        <v>1.7401165780000021</v>
      </c>
      <c r="G8" s="57" t="s">
        <v>91</v>
      </c>
    </row>
    <row r="9" spans="1:13">
      <c r="A9" s="57">
        <v>8</v>
      </c>
      <c r="B9" s="57" t="s">
        <v>61</v>
      </c>
      <c r="C9" s="58">
        <v>1.4028</v>
      </c>
      <c r="D9" s="57">
        <v>22.6</v>
      </c>
      <c r="E9" s="57">
        <f t="shared" si="0"/>
        <v>1.4024550000000002</v>
      </c>
      <c r="F9" s="58">
        <f t="shared" si="1"/>
        <v>1.7324672580000033</v>
      </c>
      <c r="G9" s="57" t="s">
        <v>92</v>
      </c>
    </row>
    <row r="10" spans="1:13">
      <c r="A10" s="57">
        <v>9</v>
      </c>
      <c r="B10" s="57" t="s">
        <v>61</v>
      </c>
      <c r="C10" s="58">
        <v>1.4023000000000001</v>
      </c>
      <c r="D10" s="57">
        <v>22.6</v>
      </c>
      <c r="E10" s="57">
        <f t="shared" si="0"/>
        <v>1.4019550000000003</v>
      </c>
      <c r="F10" s="58">
        <f t="shared" si="1"/>
        <v>1.727003458000004</v>
      </c>
      <c r="G10" s="57" t="s">
        <v>93</v>
      </c>
    </row>
    <row r="11" spans="1:13">
      <c r="A11" s="57">
        <v>10</v>
      </c>
      <c r="B11" s="57" t="s">
        <v>61</v>
      </c>
      <c r="C11" s="58">
        <v>1.4017999999999999</v>
      </c>
      <c r="D11" s="57">
        <v>22.6</v>
      </c>
      <c r="E11" s="57">
        <f t="shared" si="0"/>
        <v>1.4014550000000001</v>
      </c>
      <c r="F11" s="58">
        <f t="shared" si="1"/>
        <v>1.7215396580000011</v>
      </c>
      <c r="G11" s="57" t="s">
        <v>94</v>
      </c>
    </row>
    <row r="12" spans="1:13">
      <c r="A12" s="55">
        <v>11</v>
      </c>
      <c r="B12" s="55" t="s">
        <v>61</v>
      </c>
      <c r="C12" s="56">
        <v>1.4013</v>
      </c>
      <c r="D12" s="55">
        <v>22.6</v>
      </c>
      <c r="E12" s="55">
        <f t="shared" si="0"/>
        <v>1.4009550000000002</v>
      </c>
      <c r="F12" s="56">
        <f t="shared" si="1"/>
        <v>1.7160758580000017</v>
      </c>
      <c r="G12" s="55" t="s">
        <v>95</v>
      </c>
    </row>
    <row r="13" spans="1:13">
      <c r="A13" s="55">
        <v>12</v>
      </c>
      <c r="B13" s="55" t="s">
        <v>61</v>
      </c>
      <c r="C13" s="56">
        <v>1.4007000000000001</v>
      </c>
      <c r="D13" s="55">
        <v>22.7</v>
      </c>
      <c r="E13" s="55">
        <f t="shared" si="0"/>
        <v>1.4003725000000002</v>
      </c>
      <c r="F13" s="56">
        <f t="shared" si="1"/>
        <v>1.7097105310000025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22.7</v>
      </c>
      <c r="E14" s="55">
        <f t="shared" si="0"/>
        <v>1.3999725000000003</v>
      </c>
      <c r="F14" s="56">
        <f t="shared" si="1"/>
        <v>1.7053394910000037</v>
      </c>
      <c r="G14" s="55" t="s">
        <v>97</v>
      </c>
    </row>
    <row r="15" spans="1:13">
      <c r="A15" s="55">
        <v>14</v>
      </c>
      <c r="B15" s="55" t="s">
        <v>61</v>
      </c>
      <c r="C15" s="56">
        <v>1.3996999999999999</v>
      </c>
      <c r="D15" s="55">
        <v>22.7</v>
      </c>
      <c r="E15" s="55">
        <f t="shared" si="0"/>
        <v>1.3993725000000001</v>
      </c>
      <c r="F15" s="56">
        <f t="shared" si="1"/>
        <v>1.698782931000002</v>
      </c>
      <c r="G15" s="55" t="s">
        <v>98</v>
      </c>
    </row>
    <row r="16" spans="1:13">
      <c r="A16" s="55">
        <v>15</v>
      </c>
      <c r="B16" s="55" t="s">
        <v>61</v>
      </c>
      <c r="C16" s="56">
        <v>1.3991</v>
      </c>
      <c r="D16" s="55">
        <v>22.7</v>
      </c>
      <c r="E16" s="55">
        <f t="shared" si="0"/>
        <v>1.3987725000000002</v>
      </c>
      <c r="F16" s="56">
        <f t="shared" si="1"/>
        <v>1.6922263710000021</v>
      </c>
      <c r="G16" s="55" t="s">
        <v>99</v>
      </c>
    </row>
    <row r="17" spans="1:7">
      <c r="A17" s="55">
        <v>16</v>
      </c>
      <c r="B17" s="55" t="s">
        <v>61</v>
      </c>
      <c r="C17" s="56">
        <v>1.3986000000000001</v>
      </c>
      <c r="D17" s="55">
        <v>22.7</v>
      </c>
      <c r="E17" s="55">
        <f t="shared" si="0"/>
        <v>1.3982725000000003</v>
      </c>
      <c r="F17" s="56">
        <f t="shared" si="1"/>
        <v>1.6867625710000027</v>
      </c>
      <c r="G17" s="55" t="s">
        <v>100</v>
      </c>
    </row>
    <row r="18" spans="1:7">
      <c r="A18" s="55">
        <v>17</v>
      </c>
      <c r="B18" s="55" t="s">
        <v>61</v>
      </c>
      <c r="C18" s="56">
        <v>1.3980999999999999</v>
      </c>
      <c r="D18" s="55">
        <v>22.7</v>
      </c>
      <c r="E18" s="55">
        <f t="shared" si="0"/>
        <v>1.3977725000000001</v>
      </c>
      <c r="F18" s="56">
        <f t="shared" si="1"/>
        <v>1.6812987710000016</v>
      </c>
      <c r="G18" s="55" t="s">
        <v>101</v>
      </c>
    </row>
    <row r="19" spans="1:7">
      <c r="A19" s="55">
        <v>18</v>
      </c>
      <c r="B19" s="55" t="s">
        <v>61</v>
      </c>
      <c r="C19" s="56">
        <v>1.3975</v>
      </c>
      <c r="D19" s="55">
        <v>22.7</v>
      </c>
      <c r="E19" s="55">
        <f t="shared" si="0"/>
        <v>1.3971725000000002</v>
      </c>
      <c r="F19" s="56">
        <f t="shared" si="1"/>
        <v>1.6747422110000016</v>
      </c>
      <c r="G19" s="55" t="s">
        <v>102</v>
      </c>
    </row>
    <row r="20" spans="1:7">
      <c r="A20" s="57">
        <v>19</v>
      </c>
      <c r="B20" s="57" t="s">
        <v>61</v>
      </c>
      <c r="C20" s="58">
        <v>1.3971</v>
      </c>
      <c r="D20" s="57">
        <v>22.8</v>
      </c>
      <c r="E20" s="57">
        <f t="shared" si="0"/>
        <v>1.3967900000000002</v>
      </c>
      <c r="F20" s="58">
        <f t="shared" si="1"/>
        <v>1.6705624040000018</v>
      </c>
      <c r="G20" s="57" t="s">
        <v>103</v>
      </c>
    </row>
    <row r="21" spans="1:7">
      <c r="A21" s="57">
        <v>20</v>
      </c>
      <c r="B21" s="57" t="s">
        <v>61</v>
      </c>
      <c r="C21" s="58">
        <v>1.3923000000000001</v>
      </c>
      <c r="D21" s="57">
        <v>22.8</v>
      </c>
      <c r="E21" s="57">
        <f t="shared" si="0"/>
        <v>1.3919900000000003</v>
      </c>
      <c r="F21" s="58">
        <f t="shared" si="1"/>
        <v>1.6181099240000023</v>
      </c>
      <c r="G21" s="57" t="s">
        <v>104</v>
      </c>
    </row>
    <row r="22" spans="1:7">
      <c r="A22" s="57">
        <v>21</v>
      </c>
      <c r="B22" s="57" t="s">
        <v>61</v>
      </c>
      <c r="C22" s="58">
        <v>1.3792</v>
      </c>
      <c r="D22" s="57">
        <v>22.8</v>
      </c>
      <c r="E22" s="57">
        <f t="shared" si="0"/>
        <v>1.3788900000000002</v>
      </c>
      <c r="F22" s="58">
        <f t="shared" si="1"/>
        <v>1.4749583640000026</v>
      </c>
      <c r="G22" s="57" t="s">
        <v>105</v>
      </c>
    </row>
    <row r="23" spans="1:7">
      <c r="A23" s="57">
        <v>22</v>
      </c>
      <c r="B23" s="57" t="s">
        <v>61</v>
      </c>
      <c r="C23" s="58">
        <v>1.36</v>
      </c>
      <c r="D23" s="57">
        <v>22.8</v>
      </c>
      <c r="E23" s="57">
        <f t="shared" si="0"/>
        <v>1.3596900000000003</v>
      </c>
      <c r="F23" s="58">
        <f t="shared" si="1"/>
        <v>1.2651484440000029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1.4055</v>
      </c>
      <c r="D2" s="57">
        <v>22.8</v>
      </c>
      <c r="E2" s="57">
        <f t="shared" ref="E2:E23" si="0">((20-D2)*-0.000175+C2)-0.0008</f>
        <v>1.4051900000000002</v>
      </c>
      <c r="F2" s="58">
        <f t="shared" ref="F2:F23" si="1">E2*10.9276-13.593</f>
        <v>1.7623542440000026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1.4058999999999999</v>
      </c>
      <c r="D3" s="57">
        <v>22.8</v>
      </c>
      <c r="E3" s="57">
        <f t="shared" si="0"/>
        <v>1.4055900000000001</v>
      </c>
      <c r="F3" s="58">
        <f t="shared" si="1"/>
        <v>1.7667252840000014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22.8</v>
      </c>
      <c r="E4" s="57">
        <f t="shared" si="0"/>
        <v>1.4052900000000002</v>
      </c>
      <c r="F4" s="58">
        <f t="shared" si="1"/>
        <v>1.7634470040000014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22.9</v>
      </c>
      <c r="E5" s="57">
        <f t="shared" si="0"/>
        <v>1.4049075000000002</v>
      </c>
      <c r="F5" s="58">
        <f t="shared" si="1"/>
        <v>1.7592671970000016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22.9</v>
      </c>
      <c r="E6" s="55">
        <f t="shared" si="0"/>
        <v>1.4044075000000003</v>
      </c>
      <c r="F6" s="56">
        <f t="shared" si="1"/>
        <v>1.7538033970000022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22.9</v>
      </c>
      <c r="E7" s="55">
        <f t="shared" si="0"/>
        <v>1.4038075000000001</v>
      </c>
      <c r="F7" s="56">
        <f t="shared" si="1"/>
        <v>1.7472468370000005</v>
      </c>
      <c r="G7" s="55" t="s">
        <v>112</v>
      </c>
    </row>
    <row r="8" spans="1:13">
      <c r="A8" s="55">
        <v>7</v>
      </c>
      <c r="B8" s="55" t="s">
        <v>61</v>
      </c>
      <c r="C8" s="56">
        <v>1.4034</v>
      </c>
      <c r="D8" s="55">
        <v>22.9</v>
      </c>
      <c r="E8" s="55">
        <f t="shared" si="0"/>
        <v>1.4031075000000002</v>
      </c>
      <c r="F8" s="56">
        <f t="shared" si="1"/>
        <v>1.7395975170000018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23</v>
      </c>
      <c r="E9" s="55">
        <f t="shared" si="0"/>
        <v>1.4026250000000002</v>
      </c>
      <c r="F9" s="56">
        <f t="shared" si="1"/>
        <v>1.7343249500000031</v>
      </c>
      <c r="G9" s="55" t="s">
        <v>114</v>
      </c>
    </row>
    <row r="10" spans="1:13">
      <c r="A10" s="55">
        <v>9</v>
      </c>
      <c r="B10" s="55" t="s">
        <v>61</v>
      </c>
      <c r="C10" s="56">
        <v>1.4023000000000001</v>
      </c>
      <c r="D10" s="55">
        <v>23</v>
      </c>
      <c r="E10" s="55">
        <f t="shared" si="0"/>
        <v>1.4020250000000003</v>
      </c>
      <c r="F10" s="56">
        <f t="shared" si="1"/>
        <v>1.7277683900000032</v>
      </c>
      <c r="G10" s="55" t="s">
        <v>115</v>
      </c>
    </row>
    <row r="11" spans="1:13">
      <c r="A11" s="55">
        <v>10</v>
      </c>
      <c r="B11" s="55" t="s">
        <v>61</v>
      </c>
      <c r="C11" s="56">
        <v>1.4016999999999999</v>
      </c>
      <c r="D11" s="55">
        <v>23</v>
      </c>
      <c r="E11" s="55">
        <f t="shared" si="0"/>
        <v>1.4014250000000001</v>
      </c>
      <c r="F11" s="56">
        <f t="shared" si="1"/>
        <v>1.7212118300000014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1.4011</v>
      </c>
      <c r="D12" s="55">
        <v>23</v>
      </c>
      <c r="E12" s="55">
        <f t="shared" si="0"/>
        <v>1.4008250000000002</v>
      </c>
      <c r="F12" s="56">
        <f t="shared" si="1"/>
        <v>1.7146552700000015</v>
      </c>
      <c r="G12" s="55" t="s">
        <v>117</v>
      </c>
    </row>
    <row r="13" spans="1:13">
      <c r="A13" s="55">
        <v>12</v>
      </c>
      <c r="B13" s="55" t="s">
        <v>61</v>
      </c>
      <c r="C13" s="56">
        <v>1.4007000000000001</v>
      </c>
      <c r="D13" s="55">
        <v>23</v>
      </c>
      <c r="E13" s="55">
        <f t="shared" si="0"/>
        <v>1.4004250000000003</v>
      </c>
      <c r="F13" s="56">
        <f t="shared" si="1"/>
        <v>1.7102842300000027</v>
      </c>
      <c r="G13" s="55" t="s">
        <v>118</v>
      </c>
    </row>
    <row r="14" spans="1:13">
      <c r="A14" s="57">
        <v>13</v>
      </c>
      <c r="B14" s="57" t="s">
        <v>61</v>
      </c>
      <c r="C14" s="58">
        <v>1.4000999999999999</v>
      </c>
      <c r="D14" s="57">
        <v>23</v>
      </c>
      <c r="E14" s="57">
        <f t="shared" si="0"/>
        <v>1.3998250000000001</v>
      </c>
      <c r="F14" s="58">
        <f t="shared" si="1"/>
        <v>1.703727670000001</v>
      </c>
      <c r="G14" s="57" t="s">
        <v>119</v>
      </c>
    </row>
    <row r="15" spans="1:13">
      <c r="A15" s="57">
        <v>14</v>
      </c>
      <c r="B15" s="57" t="s">
        <v>61</v>
      </c>
      <c r="C15" s="58">
        <v>1.3996</v>
      </c>
      <c r="D15" s="57">
        <v>23</v>
      </c>
      <c r="E15" s="57">
        <f t="shared" si="0"/>
        <v>1.3993250000000002</v>
      </c>
      <c r="F15" s="58">
        <f t="shared" si="1"/>
        <v>1.6982638700000017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23</v>
      </c>
      <c r="E16" s="57">
        <f t="shared" si="0"/>
        <v>1.3989250000000002</v>
      </c>
      <c r="F16" s="58">
        <f t="shared" si="1"/>
        <v>1.6938928300000029</v>
      </c>
      <c r="G16" s="57" t="s">
        <v>121</v>
      </c>
    </row>
    <row r="17" spans="1:7">
      <c r="A17" s="57">
        <v>16</v>
      </c>
      <c r="B17" s="57" t="s">
        <v>61</v>
      </c>
      <c r="C17" s="58">
        <v>1.3986000000000001</v>
      </c>
      <c r="D17" s="57">
        <v>23</v>
      </c>
      <c r="E17" s="57">
        <f t="shared" si="0"/>
        <v>1.3983250000000003</v>
      </c>
      <c r="F17" s="58">
        <f t="shared" si="1"/>
        <v>1.687336270000003</v>
      </c>
      <c r="G17" s="57" t="s">
        <v>122</v>
      </c>
    </row>
    <row r="18" spans="1:7">
      <c r="A18" s="57">
        <v>17</v>
      </c>
      <c r="B18" s="57" t="s">
        <v>61</v>
      </c>
      <c r="C18" s="58">
        <v>1.3979999999999999</v>
      </c>
      <c r="D18" s="57">
        <v>23</v>
      </c>
      <c r="E18" s="57">
        <f t="shared" si="0"/>
        <v>1.3977250000000001</v>
      </c>
      <c r="F18" s="58">
        <f t="shared" si="1"/>
        <v>1.6807797100000013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23</v>
      </c>
      <c r="E19" s="57">
        <f t="shared" si="0"/>
        <v>1.3972250000000002</v>
      </c>
      <c r="F19" s="58">
        <f t="shared" si="1"/>
        <v>1.6753159100000019</v>
      </c>
      <c r="G19" s="57" t="s">
        <v>124</v>
      </c>
    </row>
    <row r="20" spans="1:7">
      <c r="A20" s="57">
        <v>19</v>
      </c>
      <c r="B20" s="57" t="s">
        <v>61</v>
      </c>
      <c r="C20" s="58">
        <v>1.3963000000000001</v>
      </c>
      <c r="D20" s="57">
        <v>23.1</v>
      </c>
      <c r="E20" s="57">
        <f t="shared" si="0"/>
        <v>1.3960425000000001</v>
      </c>
      <c r="F20" s="58">
        <f t="shared" si="1"/>
        <v>1.6623940230000009</v>
      </c>
      <c r="G20" s="57" t="s">
        <v>125</v>
      </c>
    </row>
    <row r="21" spans="1:7">
      <c r="A21" s="57">
        <v>20</v>
      </c>
      <c r="B21" s="57" t="s">
        <v>61</v>
      </c>
      <c r="C21" s="58">
        <v>1.3914</v>
      </c>
      <c r="D21" s="57">
        <v>23.1</v>
      </c>
      <c r="E21" s="57">
        <f t="shared" si="0"/>
        <v>1.3911424999999999</v>
      </c>
      <c r="F21" s="58">
        <f t="shared" si="1"/>
        <v>1.6088487829999991</v>
      </c>
      <c r="G21" s="57" t="s">
        <v>126</v>
      </c>
    </row>
    <row r="22" spans="1:7">
      <c r="A22" s="55">
        <v>21</v>
      </c>
      <c r="B22" s="55" t="s">
        <v>61</v>
      </c>
      <c r="C22" s="56">
        <v>1.3774</v>
      </c>
      <c r="D22" s="55">
        <v>23.1</v>
      </c>
      <c r="E22" s="55">
        <f t="shared" si="0"/>
        <v>1.3771424999999999</v>
      </c>
      <c r="F22" s="56">
        <f t="shared" si="1"/>
        <v>1.4558623829999995</v>
      </c>
      <c r="G22" s="55" t="s">
        <v>127</v>
      </c>
    </row>
    <row r="23" spans="1:7">
      <c r="A23" s="55">
        <v>22</v>
      </c>
      <c r="B23" s="55" t="s">
        <v>61</v>
      </c>
      <c r="C23" s="56">
        <v>1.3568</v>
      </c>
      <c r="D23" s="55">
        <v>23.1</v>
      </c>
      <c r="E23" s="55">
        <f t="shared" si="0"/>
        <v>1.3565425</v>
      </c>
      <c r="F23" s="56">
        <f t="shared" si="1"/>
        <v>1.2307538230000006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E23" sqref="E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1.4054</v>
      </c>
      <c r="D2" s="55">
        <v>23.1</v>
      </c>
      <c r="E2" s="55">
        <f t="shared" ref="E2:E23" si="0">((20-D2)*-0.000175+C2)-0.0008</f>
        <v>1.4051425</v>
      </c>
      <c r="F2" s="56">
        <f t="shared" ref="F2:F23" si="1">E2*10.9276-13.593</f>
        <v>1.7618351829999988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1.4055</v>
      </c>
      <c r="D3" s="55">
        <v>23.1</v>
      </c>
      <c r="E3" s="55">
        <f t="shared" si="0"/>
        <v>1.4052424999999999</v>
      </c>
      <c r="F3" s="56">
        <f t="shared" si="1"/>
        <v>1.7629279429999993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23.1</v>
      </c>
      <c r="E4" s="55">
        <f t="shared" si="0"/>
        <v>1.4049425</v>
      </c>
      <c r="F4" s="56">
        <f t="shared" si="1"/>
        <v>1.7596496629999994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1.4049</v>
      </c>
      <c r="D5" s="55">
        <v>23.2</v>
      </c>
      <c r="E5" s="55">
        <f t="shared" si="0"/>
        <v>1.40466</v>
      </c>
      <c r="F5" s="56">
        <f t="shared" si="1"/>
        <v>1.7565626160000001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1.4045000000000001</v>
      </c>
      <c r="D6" s="55">
        <v>23.2</v>
      </c>
      <c r="E6" s="55">
        <f t="shared" si="0"/>
        <v>1.4042600000000001</v>
      </c>
      <c r="F6" s="56">
        <f t="shared" si="1"/>
        <v>1.7521915760000013</v>
      </c>
      <c r="G6" s="55" t="s">
        <v>133</v>
      </c>
    </row>
    <row r="7" spans="1:13">
      <c r="A7" s="55">
        <v>6</v>
      </c>
      <c r="B7" s="55" t="s">
        <v>61</v>
      </c>
      <c r="C7" s="56">
        <v>1.4038999999999999</v>
      </c>
      <c r="D7" s="55">
        <v>23.2</v>
      </c>
      <c r="E7" s="55">
        <f t="shared" si="0"/>
        <v>1.4036599999999999</v>
      </c>
      <c r="F7" s="56">
        <f t="shared" si="1"/>
        <v>1.7456350159999996</v>
      </c>
      <c r="G7" s="55" t="s">
        <v>134</v>
      </c>
    </row>
    <row r="8" spans="1:13">
      <c r="A8" s="57">
        <v>7</v>
      </c>
      <c r="B8" s="57" t="s">
        <v>61</v>
      </c>
      <c r="C8" s="58">
        <v>1.4033</v>
      </c>
      <c r="D8" s="57">
        <v>23.2</v>
      </c>
      <c r="E8" s="57">
        <f t="shared" si="0"/>
        <v>1.40306</v>
      </c>
      <c r="F8" s="58">
        <f t="shared" si="1"/>
        <v>1.7390784559999997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23.2</v>
      </c>
      <c r="E9" s="57">
        <f t="shared" si="0"/>
        <v>1.40256</v>
      </c>
      <c r="F9" s="58">
        <f t="shared" si="1"/>
        <v>1.7336146560000003</v>
      </c>
      <c r="G9" s="57" t="s">
        <v>136</v>
      </c>
    </row>
    <row r="10" spans="1:13">
      <c r="A10" s="57">
        <v>9</v>
      </c>
      <c r="B10" s="57" t="s">
        <v>61</v>
      </c>
      <c r="C10" s="58">
        <v>1.4023000000000001</v>
      </c>
      <c r="D10" s="57">
        <v>23.2</v>
      </c>
      <c r="E10" s="57">
        <f t="shared" si="0"/>
        <v>1.4020600000000001</v>
      </c>
      <c r="F10" s="58">
        <f t="shared" si="1"/>
        <v>1.728150856000001</v>
      </c>
      <c r="G10" s="57" t="s">
        <v>137</v>
      </c>
    </row>
    <row r="11" spans="1:13">
      <c r="A11" s="57">
        <v>10</v>
      </c>
      <c r="B11" s="57" t="s">
        <v>61</v>
      </c>
      <c r="C11" s="58">
        <v>1.4016999999999999</v>
      </c>
      <c r="D11" s="57">
        <v>23.2</v>
      </c>
      <c r="E11" s="57">
        <f t="shared" si="0"/>
        <v>1.4014599999999999</v>
      </c>
      <c r="F11" s="58">
        <f t="shared" si="1"/>
        <v>1.7215942959999992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23.2</v>
      </c>
      <c r="E12" s="57">
        <f t="shared" si="0"/>
        <v>1.40096</v>
      </c>
      <c r="F12" s="58">
        <f t="shared" si="1"/>
        <v>1.7161304959999999</v>
      </c>
      <c r="G12" s="57" t="s">
        <v>159</v>
      </c>
    </row>
    <row r="13" spans="1:13">
      <c r="A13" s="57">
        <v>12</v>
      </c>
      <c r="B13" s="57" t="s">
        <v>61</v>
      </c>
      <c r="C13" s="58">
        <v>1.4006000000000001</v>
      </c>
      <c r="D13" s="57">
        <v>23.2</v>
      </c>
      <c r="E13" s="57">
        <f t="shared" si="0"/>
        <v>1.40036</v>
      </c>
      <c r="F13" s="58">
        <f t="shared" si="1"/>
        <v>1.709573936</v>
      </c>
      <c r="G13" s="57" t="s">
        <v>160</v>
      </c>
    </row>
    <row r="14" spans="1:13">
      <c r="A14" s="57">
        <v>13</v>
      </c>
      <c r="B14" s="57" t="s">
        <v>61</v>
      </c>
      <c r="C14" s="58">
        <v>1.4</v>
      </c>
      <c r="D14" s="57">
        <v>23.2</v>
      </c>
      <c r="E14" s="57">
        <f t="shared" si="0"/>
        <v>1.3997599999999999</v>
      </c>
      <c r="F14" s="58">
        <f t="shared" si="1"/>
        <v>1.7030173759999983</v>
      </c>
      <c r="G14" s="57" t="s">
        <v>161</v>
      </c>
    </row>
    <row r="15" spans="1:13">
      <c r="A15" s="57">
        <v>14</v>
      </c>
      <c r="B15" s="57" t="s">
        <v>61</v>
      </c>
      <c r="C15" s="58">
        <v>1.3995</v>
      </c>
      <c r="D15" s="57">
        <v>23.2</v>
      </c>
      <c r="E15" s="57">
        <f t="shared" si="0"/>
        <v>1.3992599999999999</v>
      </c>
      <c r="F15" s="58">
        <f t="shared" si="1"/>
        <v>1.6975535759999989</v>
      </c>
      <c r="G15" s="57" t="s">
        <v>162</v>
      </c>
    </row>
    <row r="16" spans="1:13">
      <c r="A16" s="55">
        <v>15</v>
      </c>
      <c r="B16" s="55" t="s">
        <v>61</v>
      </c>
      <c r="C16" s="56">
        <v>1.399</v>
      </c>
      <c r="D16" s="55">
        <v>23.2</v>
      </c>
      <c r="E16" s="55">
        <f t="shared" si="0"/>
        <v>1.39876</v>
      </c>
      <c r="F16" s="56">
        <f t="shared" si="1"/>
        <v>1.6920897759999995</v>
      </c>
      <c r="G16" s="55" t="s">
        <v>177</v>
      </c>
    </row>
    <row r="17" spans="1:7">
      <c r="A17" s="55">
        <v>16</v>
      </c>
      <c r="B17" s="55" t="s">
        <v>61</v>
      </c>
      <c r="C17" s="56">
        <v>1.3985000000000001</v>
      </c>
      <c r="D17" s="55">
        <v>23.3</v>
      </c>
      <c r="E17" s="55">
        <f t="shared" si="0"/>
        <v>1.3982775000000001</v>
      </c>
      <c r="F17" s="56">
        <f t="shared" si="1"/>
        <v>1.6868172090000009</v>
      </c>
      <c r="G17" s="55" t="s">
        <v>178</v>
      </c>
    </row>
    <row r="18" spans="1:7">
      <c r="A18" s="55">
        <v>17</v>
      </c>
      <c r="B18" s="55" t="s">
        <v>61</v>
      </c>
      <c r="C18" s="56">
        <v>1.3978999999999999</v>
      </c>
      <c r="D18" s="55">
        <v>23.3</v>
      </c>
      <c r="E18" s="55">
        <f t="shared" si="0"/>
        <v>1.3976774999999999</v>
      </c>
      <c r="F18" s="56">
        <f t="shared" si="1"/>
        <v>1.6802606489999992</v>
      </c>
      <c r="G18" s="55" t="s">
        <v>179</v>
      </c>
    </row>
    <row r="19" spans="1:7">
      <c r="A19" s="55">
        <v>18</v>
      </c>
      <c r="B19" s="55" t="s">
        <v>61</v>
      </c>
      <c r="C19" s="56">
        <v>1.3975</v>
      </c>
      <c r="D19" s="55">
        <v>23.3</v>
      </c>
      <c r="E19" s="55">
        <f t="shared" si="0"/>
        <v>1.3972775</v>
      </c>
      <c r="F19" s="56">
        <f t="shared" si="1"/>
        <v>1.6758896089999986</v>
      </c>
      <c r="G19" s="55" t="s">
        <v>180</v>
      </c>
    </row>
    <row r="20" spans="1:7">
      <c r="A20" s="55">
        <v>19</v>
      </c>
      <c r="B20" s="55" t="s">
        <v>61</v>
      </c>
      <c r="C20" s="56">
        <v>1.3962000000000001</v>
      </c>
      <c r="D20" s="55">
        <v>23.3</v>
      </c>
      <c r="E20" s="55">
        <f t="shared" si="0"/>
        <v>1.3959775000000001</v>
      </c>
      <c r="F20" s="56">
        <f t="shared" si="1"/>
        <v>1.6616837290000017</v>
      </c>
      <c r="G20" s="55" t="s">
        <v>181</v>
      </c>
    </row>
    <row r="21" spans="1:7">
      <c r="A21" s="55">
        <v>20</v>
      </c>
      <c r="B21" s="55" t="s">
        <v>61</v>
      </c>
      <c r="C21" s="56">
        <v>1.3914</v>
      </c>
      <c r="D21" s="55">
        <v>23.3</v>
      </c>
      <c r="E21" s="55">
        <f t="shared" si="0"/>
        <v>1.3911775</v>
      </c>
      <c r="F21" s="56">
        <f t="shared" si="1"/>
        <v>1.6092312489999987</v>
      </c>
      <c r="G21" s="55" t="s">
        <v>182</v>
      </c>
    </row>
    <row r="22" spans="1:7">
      <c r="A22" s="55">
        <v>21</v>
      </c>
      <c r="B22" s="55" t="s">
        <v>61</v>
      </c>
      <c r="C22" s="56">
        <v>1.3758999999999999</v>
      </c>
      <c r="D22" s="55">
        <v>23.3</v>
      </c>
      <c r="E22" s="55">
        <f t="shared" si="0"/>
        <v>1.3756774999999999</v>
      </c>
      <c r="F22" s="56">
        <f t="shared" si="1"/>
        <v>1.4398534489999992</v>
      </c>
      <c r="G22" s="55" t="s">
        <v>183</v>
      </c>
    </row>
    <row r="23" spans="1:7">
      <c r="A23" s="55">
        <v>22</v>
      </c>
      <c r="B23" s="55" t="s">
        <v>61</v>
      </c>
      <c r="C23" s="56">
        <v>1.3555999999999999</v>
      </c>
      <c r="D23" s="55">
        <v>23.3</v>
      </c>
      <c r="E23" s="55">
        <f t="shared" si="0"/>
        <v>1.3553774999999999</v>
      </c>
      <c r="F23" s="56">
        <f t="shared" si="1"/>
        <v>1.2180231689999985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T86"/>
  <sheetViews>
    <sheetView zoomScaleNormal="100" workbookViewId="0">
      <selection activeCell="Y40" sqref="Y40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1" style="53" customWidth="1"/>
    <col min="9" max="16384" width="10.90625" style="53"/>
  </cols>
  <sheetData>
    <row r="1" spans="1:46" ht="13" thickTop="1">
      <c r="A1" s="59" t="s">
        <v>185</v>
      </c>
      <c r="B1" s="101">
        <f>TubeLoading!F29</f>
        <v>2433</v>
      </c>
      <c r="C1" s="103" t="str">
        <f>_xlfn.TEXTJOIN("-",TRUE,TubeLoading!$F$29,"density")</f>
        <v>2433-density</v>
      </c>
      <c r="D1" s="103" t="str">
        <f>_xlfn.TEXTJOIN("-",TRUE,TubeLoading!$F$29,"conc")</f>
        <v>2433-conc</v>
      </c>
      <c r="E1" s="101">
        <f>TubeLoading!F30</f>
        <v>2370</v>
      </c>
      <c r="F1" s="103" t="str">
        <f>_xlfn.TEXTJOIN("-",TRUE,TubeLoading!$F$30,"density")</f>
        <v>2370-density</v>
      </c>
      <c r="G1" s="103" t="str">
        <f>_xlfn.TEXTJOIN("-",TRUE,TubeLoading!$F$30,"conc")</f>
        <v>2370-conc</v>
      </c>
      <c r="H1" s="101">
        <f>TubeLoading!F32</f>
        <v>3180</v>
      </c>
      <c r="I1" s="103" t="str">
        <f>_xlfn.TEXTJOIN("-",TRUE,TubeLoading!$F$32,"density")</f>
        <v>3180-density</v>
      </c>
      <c r="J1" s="103" t="str">
        <f>_xlfn.TEXTJOIN("-",TRUE,TubeLoading!$F$32,"conc")</f>
        <v>3180-conc</v>
      </c>
      <c r="K1" s="102">
        <f>TubeLoading!F33</f>
        <v>1537</v>
      </c>
      <c r="L1" s="103" t="str">
        <f>_xlfn.TEXTJOIN("-",TRUE,TubeLoading!$F$33,"density")</f>
        <v>1537-density</v>
      </c>
      <c r="M1" s="103" t="str">
        <f>_xlfn.TEXTJOIN("-",TRUE,TubeLoading!$F$33,"conc")</f>
        <v>1537-conc</v>
      </c>
      <c r="N1" s="102">
        <f>TubeLoading!F34</f>
        <v>3997</v>
      </c>
      <c r="O1" s="103" t="str">
        <f>_xlfn.TEXTJOIN("-",TRUE,TubeLoading!$F$34,"density")</f>
        <v>3997-density</v>
      </c>
      <c r="P1" s="103" t="str">
        <f>_xlfn.TEXTJOIN("-",TRUE,TubeLoading!$F$34,"conc")</f>
        <v>3997-conc</v>
      </c>
      <c r="Q1" s="102">
        <f>TubeLoading!F35</f>
        <v>2441</v>
      </c>
      <c r="R1" s="103" t="str">
        <f>_xlfn.TEXTJOIN("-",TRUE,TubeLoading!$F$35,"density")</f>
        <v>2441-density</v>
      </c>
      <c r="S1" s="103" t="str">
        <f>_xlfn.TEXTJOIN("-",TRUE,TubeLoading!$F$35,"conc")</f>
        <v>2441-conc</v>
      </c>
      <c r="T1" s="102">
        <f>TubeLoading!F36</f>
        <v>3637</v>
      </c>
      <c r="U1" s="103" t="str">
        <f>_xlfn.TEXTJOIN("-",TRUE,TubeLoading!$F$36,"density")</f>
        <v>3637-density</v>
      </c>
      <c r="V1" s="103" t="str">
        <f>_xlfn.TEXTJOIN("-",TRUE,TubeLoading!$F$36,"conc")</f>
        <v>3637-conc</v>
      </c>
      <c r="W1" s="102">
        <f>TubeLoading!F37</f>
        <v>2368</v>
      </c>
      <c r="X1" s="103" t="str">
        <f>_xlfn.TEXTJOIN("-",TRUE,TubeLoading!$F$37,"density")</f>
        <v>2368-density</v>
      </c>
      <c r="Y1" s="103" t="str">
        <f>_xlfn.TEXTJOIN("-",TRUE,TubeLoading!$F$37,"conc")</f>
        <v>2368-conc</v>
      </c>
      <c r="Z1" s="102">
        <f>TubeLoading!F38</f>
        <v>1768</v>
      </c>
      <c r="AA1" s="103" t="str">
        <f>_xlfn.TEXTJOIN("-",TRUE,TubeLoading!$F$38,"density")</f>
        <v>1768-density</v>
      </c>
      <c r="AB1" s="103" t="str">
        <f>_xlfn.TEXTJOIN("-",TRUE,TubeLoading!$F$38,"conc")</f>
        <v>1768-conc</v>
      </c>
      <c r="AC1" s="102">
        <f>TubeLoading!F39</f>
        <v>3656</v>
      </c>
      <c r="AD1" s="103" t="str">
        <f>_xlfn.TEXTJOIN("-",TRUE,TubeLoading!$F$39,"density")</f>
        <v>3656-density</v>
      </c>
      <c r="AE1" s="103" t="str">
        <f>_xlfn.TEXTJOIN("-",TRUE,TubeLoading!$F$39,"conc")</f>
        <v>3656-conc</v>
      </c>
      <c r="AF1" s="102">
        <f>TubeLoading!F40</f>
        <v>3202</v>
      </c>
      <c r="AG1" s="103" t="str">
        <f>_xlfn.TEXTJOIN("-",TRUE,TubeLoading!$F$40,"density")</f>
        <v>3202-density</v>
      </c>
      <c r="AH1" s="103" t="str">
        <f>_xlfn.TEXTJOIN("-",TRUE,TubeLoading!$F$40,"conc")</f>
        <v>3202-conc</v>
      </c>
      <c r="AI1" s="102">
        <f>TubeLoading!F41</f>
        <v>0</v>
      </c>
      <c r="AJ1" s="103" t="str">
        <f>_xlfn.TEXTJOIN("-",TRUE,TubeLoading!$F$41,"density")</f>
        <v>density</v>
      </c>
      <c r="AK1" s="103" t="str">
        <f>_xlfn.TEXTJOIN("-",TRUE,TubeLoading!$F$41,"conc")</f>
        <v>conc</v>
      </c>
      <c r="AL1" s="102">
        <f>TubeLoading!F42</f>
        <v>0</v>
      </c>
      <c r="AM1" s="103" t="str">
        <f>_xlfn.TEXTJOIN("-",TRUE,TubeLoading!$F$42,"density")</f>
        <v>density</v>
      </c>
      <c r="AN1" s="103" t="str">
        <f>_xlfn.TEXTJOIN("-",TRUE,TubeLoading!$F$42,"conc")</f>
        <v>conc</v>
      </c>
      <c r="AO1" s="102">
        <f>TubeLoading!F43</f>
        <v>0</v>
      </c>
      <c r="AP1" s="103" t="str">
        <f>_xlfn.TEXTJOIN("-",TRUE,TubeLoading!$F$43,"density")</f>
        <v>density</v>
      </c>
      <c r="AQ1" s="103" t="str">
        <f>_xlfn.TEXTJOIN("-",TRUE,TubeLoading!$F$43,"conc")</f>
        <v>conc</v>
      </c>
      <c r="AR1" s="102">
        <f>TubeLoading!F44</f>
        <v>0</v>
      </c>
      <c r="AS1" s="103" t="str">
        <f>_xlfn.TEXTJOIN("-",TRUE,TubeLoading!$F$44,"density")</f>
        <v>density</v>
      </c>
      <c r="AT1" s="103" t="str">
        <f>_xlfn.TEXTJOIN("-",TRUE,TubeLoading!$F$44,"conc")</f>
        <v>conc</v>
      </c>
    </row>
    <row r="2" spans="1:46">
      <c r="A2" s="59" t="s">
        <v>186</v>
      </c>
      <c r="B2" s="117" t="s">
        <v>169</v>
      </c>
      <c r="C2" s="118"/>
      <c r="D2" s="119"/>
      <c r="E2" s="117" t="s">
        <v>170</v>
      </c>
      <c r="F2" s="118"/>
      <c r="G2" s="119"/>
      <c r="H2" s="117" t="s">
        <v>171</v>
      </c>
      <c r="I2" s="118"/>
      <c r="J2" s="119"/>
      <c r="K2" s="114" t="s">
        <v>173</v>
      </c>
      <c r="L2" s="115"/>
      <c r="M2" s="116"/>
      <c r="N2" s="114" t="s">
        <v>174</v>
      </c>
      <c r="O2" s="115"/>
      <c r="P2" s="116"/>
      <c r="Q2" s="114" t="s">
        <v>175</v>
      </c>
      <c r="R2" s="115"/>
      <c r="S2" s="116"/>
      <c r="T2" s="114" t="s">
        <v>176</v>
      </c>
      <c r="U2" s="115"/>
      <c r="V2" s="116"/>
      <c r="W2" s="114" t="s">
        <v>202</v>
      </c>
      <c r="X2" s="115"/>
      <c r="Y2" s="116"/>
      <c r="Z2" s="114" t="s">
        <v>203</v>
      </c>
      <c r="AA2" s="115"/>
      <c r="AB2" s="116"/>
      <c r="AC2" s="114" t="s">
        <v>204</v>
      </c>
      <c r="AD2" s="115"/>
      <c r="AE2" s="116"/>
      <c r="AF2" s="114" t="s">
        <v>8</v>
      </c>
      <c r="AG2" s="115"/>
      <c r="AH2" s="116"/>
      <c r="AI2" s="114" t="s">
        <v>5</v>
      </c>
      <c r="AJ2" s="115"/>
      <c r="AK2" s="116"/>
      <c r="AL2" s="114" t="s">
        <v>23</v>
      </c>
      <c r="AM2" s="115"/>
      <c r="AN2" s="116"/>
      <c r="AO2" s="114" t="s">
        <v>205</v>
      </c>
      <c r="AP2" s="115"/>
      <c r="AQ2" s="116"/>
      <c r="AR2" s="114" t="s">
        <v>206</v>
      </c>
      <c r="AS2" s="115"/>
      <c r="AT2" s="116"/>
    </row>
    <row r="3" spans="1:46">
      <c r="A3" s="59" t="s">
        <v>168</v>
      </c>
      <c r="B3" s="60" t="s">
        <v>187</v>
      </c>
      <c r="C3" s="61" t="s">
        <v>188</v>
      </c>
      <c r="D3" s="62" t="s">
        <v>172</v>
      </c>
      <c r="E3" s="60" t="s">
        <v>187</v>
      </c>
      <c r="F3" s="61" t="s">
        <v>188</v>
      </c>
      <c r="G3" s="62" t="s">
        <v>172</v>
      </c>
      <c r="H3" s="60" t="s">
        <v>187</v>
      </c>
      <c r="I3" s="61" t="s">
        <v>188</v>
      </c>
      <c r="J3" s="62" t="s">
        <v>172</v>
      </c>
      <c r="K3" s="81" t="s">
        <v>187</v>
      </c>
      <c r="L3" s="82" t="s">
        <v>188</v>
      </c>
      <c r="M3" s="83" t="s">
        <v>172</v>
      </c>
      <c r="N3" s="81" t="s">
        <v>187</v>
      </c>
      <c r="O3" s="82" t="s">
        <v>188</v>
      </c>
      <c r="P3" s="83" t="s">
        <v>172</v>
      </c>
      <c r="Q3" s="81" t="s">
        <v>187</v>
      </c>
      <c r="R3" s="82" t="s">
        <v>188</v>
      </c>
      <c r="S3" s="83" t="s">
        <v>172</v>
      </c>
      <c r="T3" s="81" t="s">
        <v>187</v>
      </c>
      <c r="U3" s="82" t="s">
        <v>188</v>
      </c>
      <c r="V3" s="83" t="s">
        <v>172</v>
      </c>
      <c r="W3" s="81" t="s">
        <v>187</v>
      </c>
      <c r="X3" s="82" t="s">
        <v>188</v>
      </c>
      <c r="Y3" s="83" t="s">
        <v>172</v>
      </c>
      <c r="Z3" s="81" t="s">
        <v>187</v>
      </c>
      <c r="AA3" s="82" t="s">
        <v>188</v>
      </c>
      <c r="AB3" s="83" t="s">
        <v>172</v>
      </c>
      <c r="AC3" s="81" t="s">
        <v>187</v>
      </c>
      <c r="AD3" s="82" t="s">
        <v>188</v>
      </c>
      <c r="AE3" s="83" t="s">
        <v>172</v>
      </c>
      <c r="AF3" s="81" t="s">
        <v>187</v>
      </c>
      <c r="AG3" s="82" t="s">
        <v>188</v>
      </c>
      <c r="AH3" s="83" t="s">
        <v>172</v>
      </c>
      <c r="AI3" s="81" t="s">
        <v>187</v>
      </c>
      <c r="AJ3" s="82" t="s">
        <v>188</v>
      </c>
      <c r="AK3" s="83" t="s">
        <v>172</v>
      </c>
      <c r="AL3" s="81" t="s">
        <v>187</v>
      </c>
      <c r="AM3" s="82" t="s">
        <v>188</v>
      </c>
      <c r="AN3" s="83" t="s">
        <v>172</v>
      </c>
      <c r="AO3" s="81" t="s">
        <v>187</v>
      </c>
      <c r="AP3" s="82" t="s">
        <v>188</v>
      </c>
      <c r="AQ3" s="83" t="s">
        <v>172</v>
      </c>
      <c r="AR3" s="81" t="s">
        <v>187</v>
      </c>
      <c r="AS3" s="82" t="s">
        <v>188</v>
      </c>
      <c r="AT3" s="83" t="s">
        <v>172</v>
      </c>
    </row>
    <row r="4" spans="1:46">
      <c r="A4" s="53">
        <v>1</v>
      </c>
      <c r="B4" s="66" t="str">
        <f>'Tube A'!G2</f>
        <v>A1</v>
      </c>
      <c r="C4" s="67">
        <f>'Tube A'!F2</f>
        <v>1.7727354640000019</v>
      </c>
      <c r="D4" s="68">
        <v>-1.6351140501630834E-2</v>
      </c>
      <c r="E4" s="66" t="str">
        <f>'Tube B'!G2</f>
        <v>G3</v>
      </c>
      <c r="F4" s="67">
        <f>'Tube B'!F2</f>
        <v>1.761480036</v>
      </c>
      <c r="G4" s="68">
        <v>-2.2453832226250511E-2</v>
      </c>
      <c r="H4" s="66" t="str">
        <f>'Tube D'!G2</f>
        <v>C9</v>
      </c>
      <c r="I4" s="67">
        <f>'Tube D'!F2</f>
        <v>1.7728447400000018</v>
      </c>
      <c r="J4" s="68">
        <v>-8.5989357916444811E-3</v>
      </c>
      <c r="K4" s="66" t="str">
        <f>'Tube E'!G2</f>
        <v>A1</v>
      </c>
      <c r="L4" s="67">
        <f>'Tube E'!F2</f>
        <v>1.7752214930000019</v>
      </c>
      <c r="M4" s="68">
        <v>-5.5841106400709344E-3</v>
      </c>
      <c r="N4" s="66" t="str">
        <f>'Tube F'!G2</f>
        <v>G3</v>
      </c>
      <c r="O4" s="67">
        <f>'Tube F'!F2</f>
        <v>1.7633923660000015</v>
      </c>
      <c r="P4" s="68">
        <v>-1.4331180089236928E-2</v>
      </c>
      <c r="Q4" s="66" t="str">
        <f>'Tube G'!G2</f>
        <v>D6</v>
      </c>
      <c r="R4" s="67">
        <f>'Tube G'!F2</f>
        <v>1.7604965520000011</v>
      </c>
      <c r="S4" s="68">
        <v>-4.8678913994420264E-3</v>
      </c>
      <c r="T4" s="66" t="str">
        <f>'Tube H'!G2</f>
        <v>C9</v>
      </c>
      <c r="U4" s="67">
        <f>'Tube H'!F2</f>
        <v>1.7606877850000018</v>
      </c>
      <c r="V4" s="68">
        <v>1.0502171046755755E-2</v>
      </c>
      <c r="W4" s="66" t="str">
        <f>'Tube I'!G2</f>
        <v>A1</v>
      </c>
      <c r="X4" s="67">
        <f>'Tube I'!F2</f>
        <v>1.7725169120000022</v>
      </c>
      <c r="Y4" s="68">
        <v>-2.4730211244389597E-2</v>
      </c>
      <c r="Z4" s="66" t="str">
        <f>'Tube J'!G2</f>
        <v>G3</v>
      </c>
      <c r="AA4" s="67">
        <f>'Tube J'!F2</f>
        <v>1.7661515850000011</v>
      </c>
      <c r="AB4" s="68">
        <v>-3.996195342558622E-2</v>
      </c>
      <c r="AC4" s="66" t="str">
        <f>'Tube K'!G2</f>
        <v>D6</v>
      </c>
      <c r="AD4" s="67">
        <f>'Tube K'!F2</f>
        <v>1.7623542440000026</v>
      </c>
      <c r="AE4" s="68">
        <v>-2.4333969649716781E-2</v>
      </c>
      <c r="AF4" s="66" t="str">
        <f>'Tube L'!G2</f>
        <v>C9</v>
      </c>
      <c r="AG4" s="67">
        <f>'Tube L'!F2</f>
        <v>1.7618351829999988</v>
      </c>
      <c r="AH4" s="68">
        <v>-3.2878288084904866E-2</v>
      </c>
      <c r="AI4" s="66" t="str">
        <f>'Tube M'!G2</f>
        <v>A1</v>
      </c>
      <c r="AJ4" s="67">
        <f>'Tube M'!F2</f>
        <v>-13.63998868</v>
      </c>
      <c r="AK4" s="68"/>
      <c r="AL4" s="66" t="str">
        <f>'Tube N'!G2</f>
        <v>G3</v>
      </c>
      <c r="AM4" s="67">
        <f>'Tube N'!F2</f>
        <v>-13.63998868</v>
      </c>
      <c r="AN4" s="68"/>
      <c r="AO4" s="66" t="str">
        <f>'Tube O'!G2</f>
        <v>D6</v>
      </c>
      <c r="AP4" s="67">
        <f>'Tube O'!F2</f>
        <v>-13.63998868</v>
      </c>
      <c r="AQ4" s="68"/>
      <c r="AR4" s="66" t="str">
        <f>'Tube P'!G2</f>
        <v>C9</v>
      </c>
      <c r="AS4" s="67">
        <f>'Tube P'!F2</f>
        <v>-13.63998868</v>
      </c>
      <c r="AT4" s="68"/>
    </row>
    <row r="5" spans="1:46">
      <c r="A5" s="53">
        <v>2</v>
      </c>
      <c r="B5" s="69" t="str">
        <f>'Tube A'!G3</f>
        <v>B1</v>
      </c>
      <c r="C5" s="70">
        <f>'Tube A'!F3</f>
        <v>1.7696484170000026</v>
      </c>
      <c r="D5" s="71">
        <v>-1.2396592356934161E-2</v>
      </c>
      <c r="E5" s="69" t="str">
        <f>'Tube B'!G3</f>
        <v>H3</v>
      </c>
      <c r="F5" s="70">
        <f>'Tube B'!F3</f>
        <v>1.7680365960000017</v>
      </c>
      <c r="G5" s="71">
        <v>-1.7344952029568091E-2</v>
      </c>
      <c r="H5" s="69" t="str">
        <f>'Tube D'!G3</f>
        <v>D9</v>
      </c>
      <c r="I5" s="70">
        <f>'Tube D'!F3</f>
        <v>1.7684737000000013</v>
      </c>
      <c r="J5" s="71">
        <v>2.6362459074870462E-3</v>
      </c>
      <c r="K5" s="69" t="str">
        <f>'Tube E'!G3</f>
        <v>B1</v>
      </c>
      <c r="L5" s="70">
        <f>'Tube E'!F3</f>
        <v>1.7666706460000015</v>
      </c>
      <c r="M5" s="71">
        <v>8.6266280583913984E-3</v>
      </c>
      <c r="N5" s="69" t="str">
        <f>'Tube F'!G3</f>
        <v>H3</v>
      </c>
      <c r="O5" s="70">
        <f>'Tube F'!F3</f>
        <v>1.7635835990000022</v>
      </c>
      <c r="P5" s="71">
        <v>4.9109242463530297E-3</v>
      </c>
      <c r="Q5" s="69" t="str">
        <f>'Tube G'!G3</f>
        <v>C6</v>
      </c>
      <c r="R5" s="70">
        <f>'Tube G'!F3</f>
        <v>1.7604965520000011</v>
      </c>
      <c r="S5" s="71">
        <v>1.3723064851970316E-2</v>
      </c>
      <c r="T5" s="69" t="str">
        <f>'Tube H'!G3</f>
        <v>D9</v>
      </c>
      <c r="U5" s="70">
        <f>'Tube H'!F3</f>
        <v>1.7606877850000018</v>
      </c>
      <c r="V5" s="71">
        <v>8.9937888106207363E-3</v>
      </c>
      <c r="W5" s="69" t="str">
        <f>'Tube I'!G3</f>
        <v>B1</v>
      </c>
      <c r="X5" s="70">
        <f>'Tube I'!F3</f>
        <v>1.7703313920000028</v>
      </c>
      <c r="Y5" s="71">
        <v>-1.3474008490957283E-2</v>
      </c>
      <c r="Z5" s="69" t="str">
        <f>'Tube J'!G3</f>
        <v>H3</v>
      </c>
      <c r="AA5" s="70">
        <f>'Tube J'!F3</f>
        <v>1.7661515850000011</v>
      </c>
      <c r="AB5" s="71">
        <v>-3.5732205473396894E-2</v>
      </c>
      <c r="AC5" s="69" t="str">
        <f>'Tube K'!G3</f>
        <v>C6</v>
      </c>
      <c r="AD5" s="70">
        <f>'Tube K'!F3</f>
        <v>1.7667252840000014</v>
      </c>
      <c r="AE5" s="71">
        <v>-2.6759747295225258E-2</v>
      </c>
      <c r="AF5" s="69" t="str">
        <f>'Tube L'!G3</f>
        <v>D9</v>
      </c>
      <c r="AG5" s="70">
        <f>'Tube L'!F3</f>
        <v>1.7629279429999993</v>
      </c>
      <c r="AH5" s="71">
        <v>-1.15836915929961E-3</v>
      </c>
      <c r="AI5" s="69" t="str">
        <f>'Tube M'!G3</f>
        <v>B1</v>
      </c>
      <c r="AJ5" s="70">
        <f>'Tube M'!F3</f>
        <v>-13.63998868</v>
      </c>
      <c r="AK5" s="71"/>
      <c r="AL5" s="69" t="str">
        <f>'Tube N'!G3</f>
        <v>H3</v>
      </c>
      <c r="AM5" s="70">
        <f>'Tube N'!F3</f>
        <v>-13.63998868</v>
      </c>
      <c r="AN5" s="71"/>
      <c r="AO5" s="69" t="str">
        <f>'Tube O'!G3</f>
        <v>C6</v>
      </c>
      <c r="AP5" s="70">
        <f>'Tube O'!F3</f>
        <v>-13.63998868</v>
      </c>
      <c r="AQ5" s="71"/>
      <c r="AR5" s="69" t="str">
        <f>'Tube P'!G3</f>
        <v>D9</v>
      </c>
      <c r="AS5" s="70">
        <f>'Tube P'!F3</f>
        <v>-13.63998868</v>
      </c>
      <c r="AT5" s="71"/>
    </row>
    <row r="6" spans="1:46">
      <c r="A6" s="53">
        <v>3</v>
      </c>
      <c r="B6" s="69" t="str">
        <f>'Tube A'!G4</f>
        <v>C1</v>
      </c>
      <c r="C6" s="70">
        <f>'Tube A'!F4</f>
        <v>1.7652773770000003</v>
      </c>
      <c r="D6" s="71">
        <v>-1.5019398186651848E-2</v>
      </c>
      <c r="E6" s="69" t="str">
        <f>'Tube B'!G4</f>
        <v>H4</v>
      </c>
      <c r="F6" s="70">
        <f>'Tube B'!F4</f>
        <v>1.7625727960000006</v>
      </c>
      <c r="G6" s="71">
        <v>-2.2115722155742673E-2</v>
      </c>
      <c r="H6" s="69" t="str">
        <f>'Tube D'!G4</f>
        <v>E9</v>
      </c>
      <c r="I6" s="70">
        <f>'Tube D'!F4</f>
        <v>1.7630099000000019</v>
      </c>
      <c r="J6" s="71">
        <v>-1.8830494829710887E-2</v>
      </c>
      <c r="K6" s="69" t="str">
        <f>'Tube E'!G4</f>
        <v>C1</v>
      </c>
      <c r="L6" s="70">
        <f>'Tube E'!F4</f>
        <v>1.762108373000002</v>
      </c>
      <c r="M6" s="71">
        <v>2.1873035069271782E-2</v>
      </c>
      <c r="N6" s="69" t="str">
        <f>'Tube F'!G4</f>
        <v>H4</v>
      </c>
      <c r="O6" s="70">
        <f>'Tube F'!F4</f>
        <v>1.7603053190000022</v>
      </c>
      <c r="P6" s="71">
        <v>2.571663134668899E-2</v>
      </c>
      <c r="Q6" s="69" t="str">
        <f>'Tube G'!G4</f>
        <v>B6</v>
      </c>
      <c r="R6" s="70">
        <f>'Tube G'!F4</f>
        <v>1.7583110320000017</v>
      </c>
      <c r="S6" s="71">
        <v>4.429659339428324E-2</v>
      </c>
      <c r="T6" s="69" t="str">
        <f>'Tube H'!G4</f>
        <v>E9</v>
      </c>
      <c r="U6" s="70">
        <f>'Tube H'!F4</f>
        <v>1.7576007380000025</v>
      </c>
      <c r="V6" s="71">
        <v>4.0639603338165603E-2</v>
      </c>
      <c r="W6" s="69" t="str">
        <f>'Tube I'!G4</f>
        <v>C1</v>
      </c>
      <c r="X6" s="70">
        <f>'Tube I'!F4</f>
        <v>1.7637748320000011</v>
      </c>
      <c r="Y6" s="71">
        <v>-1.4626679041082552E-2</v>
      </c>
      <c r="Z6" s="69" t="str">
        <f>'Tube J'!G4</f>
        <v>H4</v>
      </c>
      <c r="AA6" s="70">
        <f>'Tube J'!F4</f>
        <v>1.7628733050000012</v>
      </c>
      <c r="AB6" s="71">
        <v>-9.1971982258865995E-3</v>
      </c>
      <c r="AC6" s="69" t="str">
        <f>'Tube K'!G4</f>
        <v>B6</v>
      </c>
      <c r="AD6" s="70">
        <f>'Tube K'!F4</f>
        <v>1.7634470040000014</v>
      </c>
      <c r="AE6" s="71">
        <v>-1.6818848054248044E-2</v>
      </c>
      <c r="AF6" s="69" t="str">
        <f>'Tube L'!G4</f>
        <v>E9</v>
      </c>
      <c r="AG6" s="70">
        <f>'Tube L'!F4</f>
        <v>1.7596496629999994</v>
      </c>
      <c r="AH6" s="71">
        <v>-3.0080830560513434E-2</v>
      </c>
      <c r="AI6" s="69" t="str">
        <f>'Tube M'!G4</f>
        <v>C1</v>
      </c>
      <c r="AJ6" s="70">
        <f>'Tube M'!F4</f>
        <v>-13.63998868</v>
      </c>
      <c r="AK6" s="71"/>
      <c r="AL6" s="69" t="str">
        <f>'Tube N'!G4</f>
        <v>H4</v>
      </c>
      <c r="AM6" s="70">
        <f>'Tube N'!F4</f>
        <v>-13.63998868</v>
      </c>
      <c r="AN6" s="71"/>
      <c r="AO6" s="69" t="str">
        <f>'Tube O'!G4</f>
        <v>B6</v>
      </c>
      <c r="AP6" s="70">
        <f>'Tube O'!F4</f>
        <v>-13.63998868</v>
      </c>
      <c r="AQ6" s="71"/>
      <c r="AR6" s="69" t="str">
        <f>'Tube P'!G4</f>
        <v>E9</v>
      </c>
      <c r="AS6" s="70">
        <f>'Tube P'!F4</f>
        <v>-13.63998868</v>
      </c>
      <c r="AT6" s="71"/>
    </row>
    <row r="7" spans="1:46">
      <c r="A7" s="53">
        <v>4</v>
      </c>
      <c r="B7" s="69" t="str">
        <f>'Tube A'!G5</f>
        <v>D1</v>
      </c>
      <c r="C7" s="70">
        <f>'Tube A'!F5</f>
        <v>1.759813577000001</v>
      </c>
      <c r="D7" s="71">
        <v>-6.9733911510394429E-3</v>
      </c>
      <c r="E7" s="69" t="str">
        <f>'Tube B'!G5</f>
        <v>G4</v>
      </c>
      <c r="F7" s="70">
        <f>'Tube B'!F5</f>
        <v>1.7583929890000007</v>
      </c>
      <c r="G7" s="71">
        <v>-1.8226000439514035E-2</v>
      </c>
      <c r="H7" s="69" t="str">
        <f>'Tube D'!G5</f>
        <v>F9</v>
      </c>
      <c r="I7" s="70">
        <f>'Tube D'!F5</f>
        <v>1.756453340000002</v>
      </c>
      <c r="J7" s="71">
        <v>-9.1387830368394058E-3</v>
      </c>
      <c r="K7" s="69" t="str">
        <f>'Tube E'!G5</f>
        <v>D1</v>
      </c>
      <c r="L7" s="70">
        <f>'Tube E'!F5</f>
        <v>1.7566445730000027</v>
      </c>
      <c r="M7" s="71">
        <v>6.2630808149104253E-2</v>
      </c>
      <c r="N7" s="69" t="str">
        <f>'Tube F'!G5</f>
        <v>G4</v>
      </c>
      <c r="O7" s="70">
        <f>'Tube F'!F5</f>
        <v>1.7559342790000017</v>
      </c>
      <c r="P7" s="71">
        <v>6.0831380422913382E-2</v>
      </c>
      <c r="Q7" s="69" t="str">
        <f>'Tube G'!G5</f>
        <v>A6</v>
      </c>
      <c r="R7" s="70">
        <f>'Tube G'!F5</f>
        <v>1.7539399920000029</v>
      </c>
      <c r="S7" s="71">
        <v>7.9520468444455539E-2</v>
      </c>
      <c r="T7" s="69" t="str">
        <f>'Tube H'!G5</f>
        <v>F9</v>
      </c>
      <c r="U7" s="70">
        <f>'Tube H'!F5</f>
        <v>1.7543224580000025</v>
      </c>
      <c r="V7" s="71">
        <v>6.4189596304530305E-2</v>
      </c>
      <c r="W7" s="69" t="str">
        <f>'Tube I'!G5</f>
        <v>D1</v>
      </c>
      <c r="X7" s="70">
        <f>'Tube I'!F5</f>
        <v>1.7583110320000017</v>
      </c>
      <c r="Y7" s="71">
        <v>-1.3222362448438616E-2</v>
      </c>
      <c r="Z7" s="69" t="str">
        <f>'Tube J'!G5</f>
        <v>G4</v>
      </c>
      <c r="AA7" s="70">
        <f>'Tube J'!F5</f>
        <v>1.7586934980000013</v>
      </c>
      <c r="AB7" s="71">
        <v>-3.7890934122465379E-2</v>
      </c>
      <c r="AC7" s="69" t="str">
        <f>'Tube K'!G5</f>
        <v>A6</v>
      </c>
      <c r="AD7" s="70">
        <f>'Tube K'!F5</f>
        <v>1.7592671970000016</v>
      </c>
      <c r="AE7" s="71">
        <v>7.3885087110407517E-3</v>
      </c>
      <c r="AF7" s="69" t="str">
        <f>'Tube L'!G5</f>
        <v>F9</v>
      </c>
      <c r="AG7" s="70">
        <f>'Tube L'!F5</f>
        <v>1.7565626160000001</v>
      </c>
      <c r="AH7" s="71">
        <v>2.0377839219252087E-2</v>
      </c>
      <c r="AI7" s="69" t="str">
        <f>'Tube M'!G5</f>
        <v>D1</v>
      </c>
      <c r="AJ7" s="70">
        <f>'Tube M'!F5</f>
        <v>-13.63998868</v>
      </c>
      <c r="AK7" s="71"/>
      <c r="AL7" s="69" t="str">
        <f>'Tube N'!G5</f>
        <v>G4</v>
      </c>
      <c r="AM7" s="70">
        <f>'Tube N'!F5</f>
        <v>-13.63998868</v>
      </c>
      <c r="AN7" s="71"/>
      <c r="AO7" s="69" t="str">
        <f>'Tube O'!G5</f>
        <v>A6</v>
      </c>
      <c r="AP7" s="70">
        <f>'Tube O'!F5</f>
        <v>-13.63998868</v>
      </c>
      <c r="AQ7" s="71"/>
      <c r="AR7" s="69" t="str">
        <f>'Tube P'!G5</f>
        <v>F9</v>
      </c>
      <c r="AS7" s="70">
        <f>'Tube P'!F5</f>
        <v>-13.63998868</v>
      </c>
      <c r="AT7" s="71"/>
    </row>
    <row r="8" spans="1:46">
      <c r="A8" s="53">
        <v>5</v>
      </c>
      <c r="B8" s="69" t="str">
        <f>'Tube A'!G6</f>
        <v>E1</v>
      </c>
      <c r="C8" s="70">
        <f>'Tube A'!F6</f>
        <v>1.7521642570000022</v>
      </c>
      <c r="D8" s="71">
        <v>-2.2610903089123609E-2</v>
      </c>
      <c r="E8" s="69" t="str">
        <f>'Tube B'!G6</f>
        <v>F4</v>
      </c>
      <c r="F8" s="70">
        <f>'Tube B'!F6</f>
        <v>1.7529291890000014</v>
      </c>
      <c r="G8" s="71">
        <v>-2.3222834652069555E-3</v>
      </c>
      <c r="H8" s="69" t="str">
        <f>'Tube D'!G6</f>
        <v>G9</v>
      </c>
      <c r="I8" s="70">
        <f>'Tube D'!F6</f>
        <v>1.7509895400000026</v>
      </c>
      <c r="J8" s="71">
        <v>1.4565075336977309E-2</v>
      </c>
      <c r="K8" s="69" t="str">
        <f>'Tube E'!G6</f>
        <v>E1</v>
      </c>
      <c r="L8" s="70">
        <f>'Tube E'!F6</f>
        <v>1.7511807730000033</v>
      </c>
      <c r="M8" s="71">
        <v>9.0563362021014768E-2</v>
      </c>
      <c r="N8" s="69" t="str">
        <f>'Tube F'!G6</f>
        <v>F4</v>
      </c>
      <c r="O8" s="70">
        <f>'Tube F'!F6</f>
        <v>1.7471921990000006</v>
      </c>
      <c r="P8" s="71">
        <v>0.12342553492722119</v>
      </c>
      <c r="Q8" s="69" t="str">
        <f>'Tube G'!G6</f>
        <v>A7</v>
      </c>
      <c r="R8" s="70">
        <f>'Tube G'!F6</f>
        <v>1.750661712000003</v>
      </c>
      <c r="S8" s="71">
        <v>0.10267966965593589</v>
      </c>
      <c r="T8" s="69" t="str">
        <f>'Tube H'!G6</f>
        <v>G9</v>
      </c>
      <c r="U8" s="70">
        <f>'Tube H'!F6</f>
        <v>1.7488586580000032</v>
      </c>
      <c r="V8" s="71">
        <v>0.13785098244436547</v>
      </c>
      <c r="W8" s="69" t="str">
        <f>'Tube I'!G6</f>
        <v>E1</v>
      </c>
      <c r="X8" s="70">
        <f>'Tube I'!F6</f>
        <v>1.7517544720000036</v>
      </c>
      <c r="Y8" s="71">
        <v>-2.5324355203956341E-2</v>
      </c>
      <c r="Z8" s="69" t="str">
        <f>'Tube J'!G6</f>
        <v>F4</v>
      </c>
      <c r="AA8" s="70">
        <f>'Tube J'!F6</f>
        <v>1.7521369380000031</v>
      </c>
      <c r="AB8" s="71">
        <v>-2.1659217928495043E-2</v>
      </c>
      <c r="AC8" s="69" t="str">
        <f>'Tube K'!G6</f>
        <v>A7</v>
      </c>
      <c r="AD8" s="70">
        <f>'Tube K'!F6</f>
        <v>1.7538033970000022</v>
      </c>
      <c r="AE8" s="71">
        <v>0.13078864547349564</v>
      </c>
      <c r="AF8" s="69" t="str">
        <f>'Tube L'!G6</f>
        <v>G9</v>
      </c>
      <c r="AG8" s="70">
        <f>'Tube L'!F6</f>
        <v>1.7521915760000013</v>
      </c>
      <c r="AH8" s="71">
        <v>0.39855108545211843</v>
      </c>
      <c r="AI8" s="69" t="str">
        <f>'Tube M'!G6</f>
        <v>E1</v>
      </c>
      <c r="AJ8" s="70">
        <f>'Tube M'!F6</f>
        <v>-13.63998868</v>
      </c>
      <c r="AK8" s="71"/>
      <c r="AL8" s="69" t="str">
        <f>'Tube N'!G6</f>
        <v>F4</v>
      </c>
      <c r="AM8" s="70">
        <f>'Tube N'!F6</f>
        <v>-13.63998868</v>
      </c>
      <c r="AN8" s="71"/>
      <c r="AO8" s="69" t="str">
        <f>'Tube O'!G6</f>
        <v>A7</v>
      </c>
      <c r="AP8" s="70">
        <f>'Tube O'!F6</f>
        <v>-13.63998868</v>
      </c>
      <c r="AQ8" s="71"/>
      <c r="AR8" s="69" t="str">
        <f>'Tube P'!G6</f>
        <v>G9</v>
      </c>
      <c r="AS8" s="70">
        <f>'Tube P'!F6</f>
        <v>-13.63998868</v>
      </c>
      <c r="AT8" s="71"/>
    </row>
    <row r="9" spans="1:46">
      <c r="A9" s="53">
        <v>6</v>
      </c>
      <c r="B9" s="69" t="str">
        <f>'Tube A'!G7</f>
        <v>F1</v>
      </c>
      <c r="C9" s="70">
        <f>'Tube A'!F7</f>
        <v>1.7456076970000023</v>
      </c>
      <c r="D9" s="71">
        <v>4.3574846436725415E-3</v>
      </c>
      <c r="E9" s="69" t="str">
        <f>'Tube B'!G7</f>
        <v>E4</v>
      </c>
      <c r="F9" s="70">
        <f>'Tube B'!F7</f>
        <v>1.7463726290000032</v>
      </c>
      <c r="G9" s="71">
        <v>5.1809329852721651E-2</v>
      </c>
      <c r="H9" s="69" t="str">
        <f>'Tube D'!G7</f>
        <v>H9</v>
      </c>
      <c r="I9" s="70">
        <f>'Tube D'!F7</f>
        <v>1.7444329800000009</v>
      </c>
      <c r="J9" s="71">
        <v>3.144880519452007E-2</v>
      </c>
      <c r="K9" s="69" t="str">
        <f>'Tube E'!G7</f>
        <v>F1</v>
      </c>
      <c r="L9" s="70">
        <f>'Tube E'!F7</f>
        <v>1.7457169730000004</v>
      </c>
      <c r="M9" s="71">
        <v>0.10900343093167432</v>
      </c>
      <c r="N9" s="69" t="str">
        <f>'Tube F'!G7</f>
        <v>E4</v>
      </c>
      <c r="O9" s="70">
        <f>'Tube F'!F7</f>
        <v>1.7417283990000012</v>
      </c>
      <c r="P9" s="71">
        <v>0.25549739286977818</v>
      </c>
      <c r="Q9" s="69" t="str">
        <f>'Tube G'!G7</f>
        <v>B7</v>
      </c>
      <c r="R9" s="70">
        <f>'Tube G'!F7</f>
        <v>1.7451979120000018</v>
      </c>
      <c r="S9" s="71">
        <v>0.19190562465500957</v>
      </c>
      <c r="T9" s="69" t="str">
        <f>'Tube H'!G7</f>
        <v>H9</v>
      </c>
      <c r="U9" s="70">
        <f>'Tube H'!F7</f>
        <v>1.743394858000002</v>
      </c>
      <c r="V9" s="72">
        <v>0.23324805347674996</v>
      </c>
      <c r="W9" s="69" t="str">
        <f>'Tube I'!G7</f>
        <v>F1</v>
      </c>
      <c r="X9" s="70">
        <f>'Tube I'!F7</f>
        <v>1.7451979120000018</v>
      </c>
      <c r="Y9" s="71">
        <v>4.4776823048144759E-2</v>
      </c>
      <c r="Z9" s="69" t="str">
        <f>'Tube J'!G7</f>
        <v>E4</v>
      </c>
      <c r="AA9" s="70">
        <f>'Tube J'!F7</f>
        <v>1.7455803780000014</v>
      </c>
      <c r="AB9" s="71">
        <v>1.6225901698583164E-2</v>
      </c>
      <c r="AC9" s="69" t="str">
        <f>'Tube K'!G7</f>
        <v>B7</v>
      </c>
      <c r="AD9" s="70">
        <f>'Tube K'!F7</f>
        <v>1.7472468370000005</v>
      </c>
      <c r="AE9" s="71">
        <v>0.20678663464493741</v>
      </c>
      <c r="AF9" s="69" t="str">
        <f>'Tube L'!G7</f>
        <v>H9</v>
      </c>
      <c r="AG9" s="70">
        <f>'Tube L'!F7</f>
        <v>1.7456350159999996</v>
      </c>
      <c r="AH9" s="71">
        <v>1.5305235451507038</v>
      </c>
      <c r="AI9" s="69" t="str">
        <f>'Tube M'!G7</f>
        <v>F1</v>
      </c>
      <c r="AJ9" s="70">
        <f>'Tube M'!F7</f>
        <v>-13.63998868</v>
      </c>
      <c r="AK9" s="71"/>
      <c r="AL9" s="69" t="str">
        <f>'Tube N'!G7</f>
        <v>E4</v>
      </c>
      <c r="AM9" s="70">
        <f>'Tube N'!F7</f>
        <v>-13.63998868</v>
      </c>
      <c r="AN9" s="71"/>
      <c r="AO9" s="69" t="str">
        <f>'Tube O'!G7</f>
        <v>B7</v>
      </c>
      <c r="AP9" s="70">
        <f>'Tube O'!F7</f>
        <v>-13.63998868</v>
      </c>
      <c r="AQ9" s="71"/>
      <c r="AR9" s="69" t="str">
        <f>'Tube P'!G7</f>
        <v>H9</v>
      </c>
      <c r="AS9" s="70">
        <f>'Tube P'!F7</f>
        <v>-13.63998868</v>
      </c>
      <c r="AT9" s="71"/>
    </row>
    <row r="10" spans="1:46">
      <c r="A10" s="53">
        <v>7</v>
      </c>
      <c r="B10" s="69" t="str">
        <f>'Tube A'!G8</f>
        <v>G1</v>
      </c>
      <c r="C10" s="70">
        <f>'Tube A'!F8</f>
        <v>1.7392423700000013</v>
      </c>
      <c r="D10" s="71">
        <v>8.415298210188922E-2</v>
      </c>
      <c r="E10" s="69" t="str">
        <f>'Tube B'!G8</f>
        <v>D4</v>
      </c>
      <c r="F10" s="70">
        <f>'Tube B'!F8</f>
        <v>1.7387233090000009</v>
      </c>
      <c r="G10" s="71">
        <v>0.20012392641938492</v>
      </c>
      <c r="H10" s="69" t="str">
        <f>'Tube D'!G8</f>
        <v>H10</v>
      </c>
      <c r="I10" s="70">
        <f>'Tube D'!F8</f>
        <v>1.7389691800000016</v>
      </c>
      <c r="J10" s="72">
        <v>0.13424797254077617</v>
      </c>
      <c r="K10" s="69" t="str">
        <f>'Tube E'!G8</f>
        <v>G1</v>
      </c>
      <c r="L10" s="70">
        <f>'Tube E'!F8</f>
        <v>1.7380676530000017</v>
      </c>
      <c r="M10" s="71">
        <v>0.4878253908856432</v>
      </c>
      <c r="N10" s="69" t="str">
        <f>'Tube F'!G8</f>
        <v>D4</v>
      </c>
      <c r="O10" s="70">
        <f>'Tube F'!F8</f>
        <v>1.7362645990000019</v>
      </c>
      <c r="P10" s="71">
        <v>0.72957599439572407</v>
      </c>
      <c r="Q10" s="69" t="str">
        <f>'Tube G'!G8</f>
        <v>C7</v>
      </c>
      <c r="R10" s="70">
        <f>'Tube G'!F8</f>
        <v>1.7397341120000007</v>
      </c>
      <c r="S10" s="71">
        <v>0.49507206472229531</v>
      </c>
      <c r="T10" s="69" t="str">
        <f>'Tube H'!G8</f>
        <v>H10</v>
      </c>
      <c r="U10" s="70">
        <f>'Tube H'!F8</f>
        <v>1.7357455380000015</v>
      </c>
      <c r="V10" s="72">
        <v>1.0793544689394066</v>
      </c>
      <c r="W10" s="69" t="str">
        <f>'Tube I'!G8</f>
        <v>G1</v>
      </c>
      <c r="X10" s="70">
        <f>'Tube I'!F8</f>
        <v>1.7397341120000007</v>
      </c>
      <c r="Y10" s="71">
        <v>0.18037714468682731</v>
      </c>
      <c r="Z10" s="69" t="str">
        <f>'Tube J'!G8</f>
        <v>D4</v>
      </c>
      <c r="AA10" s="70">
        <f>'Tube J'!F8</f>
        <v>1.7401165780000021</v>
      </c>
      <c r="AB10" s="71">
        <v>0.14618457335558743</v>
      </c>
      <c r="AC10" s="69" t="str">
        <f>'Tube K'!G8</f>
        <v>C7</v>
      </c>
      <c r="AD10" s="70">
        <f>'Tube K'!F8</f>
        <v>1.7395975170000018</v>
      </c>
      <c r="AE10" s="71">
        <v>0.47037887767616343</v>
      </c>
      <c r="AF10" s="69" t="str">
        <f>'Tube L'!G8</f>
        <v>H10</v>
      </c>
      <c r="AG10" s="70">
        <f>'Tube L'!F8</f>
        <v>1.7390784559999997</v>
      </c>
      <c r="AH10" s="72">
        <v>2.1797461606551489</v>
      </c>
      <c r="AI10" s="69" t="str">
        <f>'Tube M'!G8</f>
        <v>G1</v>
      </c>
      <c r="AJ10" s="70">
        <f>'Tube M'!F8</f>
        <v>-13.63998868</v>
      </c>
      <c r="AK10" s="71"/>
      <c r="AL10" s="69" t="str">
        <f>'Tube N'!G8</f>
        <v>D4</v>
      </c>
      <c r="AM10" s="70">
        <f>'Tube N'!F8</f>
        <v>-13.63998868</v>
      </c>
      <c r="AN10" s="71"/>
      <c r="AO10" s="69" t="str">
        <f>'Tube O'!G8</f>
        <v>C7</v>
      </c>
      <c r="AP10" s="70">
        <f>'Tube O'!F8</f>
        <v>-13.63998868</v>
      </c>
      <c r="AQ10" s="71"/>
      <c r="AR10" s="69" t="str">
        <f>'Tube P'!G8</f>
        <v>H10</v>
      </c>
      <c r="AS10" s="70">
        <f>'Tube P'!F8</f>
        <v>-13.63998868</v>
      </c>
      <c r="AT10" s="72"/>
    </row>
    <row r="11" spans="1:46">
      <c r="A11" s="53">
        <v>8</v>
      </c>
      <c r="B11" s="69" t="str">
        <f>'Tube A'!G9</f>
        <v>H1</v>
      </c>
      <c r="C11" s="70">
        <f>'Tube A'!F9</f>
        <v>1.7326858100000013</v>
      </c>
      <c r="D11" s="71">
        <v>0.73477064047331764</v>
      </c>
      <c r="E11" s="69" t="str">
        <f>'Tube B'!G9</f>
        <v>C4</v>
      </c>
      <c r="F11" s="70">
        <f>'Tube B'!F9</f>
        <v>1.7332595090000016</v>
      </c>
      <c r="G11" s="71">
        <v>0.75735049661186282</v>
      </c>
      <c r="H11" s="69" t="str">
        <f>'Tube D'!G9</f>
        <v>G10</v>
      </c>
      <c r="I11" s="70">
        <f>'Tube D'!F9</f>
        <v>1.7324126200000016</v>
      </c>
      <c r="J11" s="72">
        <v>1.1402158097150674</v>
      </c>
      <c r="K11" s="69" t="str">
        <f>'Tube E'!G9</f>
        <v>H1</v>
      </c>
      <c r="L11" s="70">
        <f>'Tube E'!F9</f>
        <v>1.7326038530000023</v>
      </c>
      <c r="M11" s="71">
        <v>1.6573916119677972</v>
      </c>
      <c r="N11" s="69" t="str">
        <f>'Tube F'!G9</f>
        <v>C4</v>
      </c>
      <c r="O11" s="70">
        <f>'Tube F'!F9</f>
        <v>1.7308007990000025</v>
      </c>
      <c r="P11" s="71">
        <v>3.1964693076919204</v>
      </c>
      <c r="Q11" s="69" t="str">
        <f>'Tube G'!G9</f>
        <v>D7</v>
      </c>
      <c r="R11" s="70">
        <f>'Tube G'!F9</f>
        <v>1.7331775520000026</v>
      </c>
      <c r="S11" s="71">
        <v>1.8861337490731016</v>
      </c>
      <c r="T11" s="69" t="str">
        <f>'Tube H'!G9</f>
        <v>G10</v>
      </c>
      <c r="U11" s="70">
        <f>'Tube H'!F9</f>
        <v>1.7324672580000033</v>
      </c>
      <c r="V11" s="72">
        <v>1.8707665374281961</v>
      </c>
      <c r="W11" s="69" t="str">
        <f>'Tube I'!G9</f>
        <v>H1</v>
      </c>
      <c r="X11" s="70">
        <f>'Tube I'!F9</f>
        <v>1.7331775520000026</v>
      </c>
      <c r="Y11" s="71">
        <v>0.90452598418280949</v>
      </c>
      <c r="Z11" s="69" t="str">
        <f>'Tube J'!G9</f>
        <v>C4</v>
      </c>
      <c r="AA11" s="70">
        <f>'Tube J'!F9</f>
        <v>1.7324672580000033</v>
      </c>
      <c r="AB11" s="71">
        <v>2.0594069345550654</v>
      </c>
      <c r="AC11" s="69" t="str">
        <f>'Tube K'!G9</f>
        <v>D7</v>
      </c>
      <c r="AD11" s="70">
        <f>'Tube K'!F9</f>
        <v>1.7343249500000031</v>
      </c>
      <c r="AE11" s="71">
        <v>1.4586586169907279</v>
      </c>
      <c r="AF11" s="69" t="str">
        <f>'Tube L'!G9</f>
        <v>G10</v>
      </c>
      <c r="AG11" s="70">
        <f>'Tube L'!F9</f>
        <v>1.7336146560000003</v>
      </c>
      <c r="AH11" s="72">
        <v>2.8412931610057961</v>
      </c>
      <c r="AI11" s="69" t="str">
        <f>'Tube M'!G9</f>
        <v>H1</v>
      </c>
      <c r="AJ11" s="70">
        <f>'Tube M'!F9</f>
        <v>-13.63998868</v>
      </c>
      <c r="AK11" s="71"/>
      <c r="AL11" s="69" t="str">
        <f>'Tube N'!G9</f>
        <v>C4</v>
      </c>
      <c r="AM11" s="70">
        <f>'Tube N'!F9</f>
        <v>-13.63998868</v>
      </c>
      <c r="AN11" s="71"/>
      <c r="AO11" s="69" t="str">
        <f>'Tube O'!G9</f>
        <v>D7</v>
      </c>
      <c r="AP11" s="70">
        <f>'Tube O'!F9</f>
        <v>-13.63998868</v>
      </c>
      <c r="AQ11" s="71"/>
      <c r="AR11" s="69" t="str">
        <f>'Tube P'!G9</f>
        <v>G10</v>
      </c>
      <c r="AS11" s="70">
        <f>'Tube P'!F9</f>
        <v>-13.63998868</v>
      </c>
      <c r="AT11" s="72"/>
    </row>
    <row r="12" spans="1:46">
      <c r="A12" s="53">
        <v>9</v>
      </c>
      <c r="B12" s="69" t="str">
        <f>'Tube A'!G10</f>
        <v>H2</v>
      </c>
      <c r="C12" s="70">
        <f>'Tube A'!F10</f>
        <v>1.7283147700000026</v>
      </c>
      <c r="D12" s="71">
        <v>7.1905041765369324</v>
      </c>
      <c r="E12" s="69" t="str">
        <f>'Tube B'!G10</f>
        <v>B4</v>
      </c>
      <c r="F12" s="70">
        <f>'Tube B'!F10</f>
        <v>1.7277957090000022</v>
      </c>
      <c r="G12" s="71">
        <v>5.5961197318391172</v>
      </c>
      <c r="H12" s="69" t="str">
        <f>'Tube D'!G10</f>
        <v>F10</v>
      </c>
      <c r="I12" s="70">
        <f>'Tube D'!F10</f>
        <v>1.727140053000003</v>
      </c>
      <c r="J12" s="72">
        <v>8.3471230509547283</v>
      </c>
      <c r="K12" s="69" t="str">
        <f>'Tube E'!G10</f>
        <v>H2</v>
      </c>
      <c r="L12" s="70">
        <f>'Tube E'!F10</f>
        <v>1.7293255730000023</v>
      </c>
      <c r="M12" s="71">
        <v>7.3406317537903121</v>
      </c>
      <c r="N12" s="69" t="str">
        <f>'Tube F'!G10</f>
        <v>B4</v>
      </c>
      <c r="O12" s="70">
        <f>'Tube F'!F10</f>
        <v>1.7253369990000014</v>
      </c>
      <c r="P12" s="71">
        <v>9.8176698274306116</v>
      </c>
      <c r="Q12" s="69" t="str">
        <f>'Tube G'!G10</f>
        <v>E7</v>
      </c>
      <c r="R12" s="70">
        <f>'Tube G'!F10</f>
        <v>1.7277137520000032</v>
      </c>
      <c r="S12" s="71">
        <v>8.4326290127434902</v>
      </c>
      <c r="T12" s="69" t="str">
        <f>'Tube H'!G10</f>
        <v>F10</v>
      </c>
      <c r="U12" s="70">
        <f>'Tube H'!F10</f>
        <v>1.7259106980000016</v>
      </c>
      <c r="V12" s="72">
        <v>8.7640722042456698</v>
      </c>
      <c r="W12" s="69" t="str">
        <f>'Tube I'!G10</f>
        <v>H2</v>
      </c>
      <c r="X12" s="70">
        <f>'Tube I'!F10</f>
        <v>1.7298992720000026</v>
      </c>
      <c r="Y12" s="71">
        <v>7.3094637683091053</v>
      </c>
      <c r="Z12" s="69" t="str">
        <f>'Tube J'!G10</f>
        <v>B4</v>
      </c>
      <c r="AA12" s="70">
        <f>'Tube J'!F10</f>
        <v>1.727003458000004</v>
      </c>
      <c r="AB12" s="71">
        <v>17.554983847665195</v>
      </c>
      <c r="AC12" s="69" t="str">
        <f>'Tube K'!G10</f>
        <v>E7</v>
      </c>
      <c r="AD12" s="70">
        <f>'Tube K'!F10</f>
        <v>1.7277683900000032</v>
      </c>
      <c r="AE12" s="71">
        <v>4.3584128748303526</v>
      </c>
      <c r="AF12" s="69" t="str">
        <f>'Tube L'!G10</f>
        <v>F10</v>
      </c>
      <c r="AG12" s="70">
        <f>'Tube L'!F10</f>
        <v>1.728150856000001</v>
      </c>
      <c r="AH12" s="72">
        <v>6.5780371404181652</v>
      </c>
      <c r="AI12" s="69" t="str">
        <f>'Tube M'!G10</f>
        <v>H2</v>
      </c>
      <c r="AJ12" s="70">
        <f>'Tube M'!F10</f>
        <v>-13.63998868</v>
      </c>
      <c r="AK12" s="71"/>
      <c r="AL12" s="69" t="str">
        <f>'Tube N'!G10</f>
        <v>B4</v>
      </c>
      <c r="AM12" s="70">
        <f>'Tube N'!F10</f>
        <v>-13.63998868</v>
      </c>
      <c r="AN12" s="71"/>
      <c r="AO12" s="69" t="str">
        <f>'Tube O'!G10</f>
        <v>E7</v>
      </c>
      <c r="AP12" s="70">
        <f>'Tube O'!F10</f>
        <v>-13.63998868</v>
      </c>
      <c r="AQ12" s="71"/>
      <c r="AR12" s="69" t="str">
        <f>'Tube P'!G10</f>
        <v>F10</v>
      </c>
      <c r="AS12" s="70">
        <f>'Tube P'!F10</f>
        <v>-13.63998868</v>
      </c>
      <c r="AT12" s="72"/>
    </row>
    <row r="13" spans="1:46">
      <c r="A13" s="53">
        <v>10</v>
      </c>
      <c r="B13" s="69" t="str">
        <f>'Tube A'!G11</f>
        <v>G2</v>
      </c>
      <c r="C13" s="70">
        <f>'Tube A'!F11</f>
        <v>1.7217582100000008</v>
      </c>
      <c r="D13" s="71">
        <v>16.266012662590907</v>
      </c>
      <c r="E13" s="69" t="str">
        <f>'Tube B'!G11</f>
        <v>A4</v>
      </c>
      <c r="F13" s="70">
        <f>'Tube B'!F11</f>
        <v>1.7212391490000005</v>
      </c>
      <c r="G13" s="71">
        <v>15.185373799634446</v>
      </c>
      <c r="H13" s="69" t="str">
        <f>'Tube D'!G11</f>
        <v>E10</v>
      </c>
      <c r="I13" s="70">
        <f>'Tube D'!F11</f>
        <v>1.7216762530000018</v>
      </c>
      <c r="J13" s="71">
        <v>12.391328445996807</v>
      </c>
      <c r="K13" s="69" t="str">
        <f>'Tube E'!G11</f>
        <v>G2</v>
      </c>
      <c r="L13" s="70">
        <f>'Tube E'!F11</f>
        <v>1.7238617730000012</v>
      </c>
      <c r="M13" s="72">
        <v>15.61514684414051</v>
      </c>
      <c r="N13" s="69" t="str">
        <f>'Tube F'!G11</f>
        <v>A4</v>
      </c>
      <c r="O13" s="70">
        <f>'Tube F'!F11</f>
        <v>1.7209659590000008</v>
      </c>
      <c r="P13" s="71">
        <v>13.660196243061918</v>
      </c>
      <c r="Q13" s="69" t="str">
        <f>'Tube G'!G11</f>
        <v>F7</v>
      </c>
      <c r="R13" s="70">
        <f>'Tube G'!F11</f>
        <v>1.7222499520000003</v>
      </c>
      <c r="S13" s="71">
        <v>11.940097105659085</v>
      </c>
      <c r="T13" s="69" t="str">
        <f>'Tube H'!G11</f>
        <v>E10</v>
      </c>
      <c r="U13" s="70">
        <f>'Tube H'!F11</f>
        <v>1.7171686180000023</v>
      </c>
      <c r="V13" s="72">
        <v>13.816334002965577</v>
      </c>
      <c r="W13" s="69" t="str">
        <f>'Tube I'!G11</f>
        <v>G2</v>
      </c>
      <c r="X13" s="70">
        <f>'Tube I'!F11</f>
        <v>1.7233427120000009</v>
      </c>
      <c r="Y13" s="71">
        <v>21.815524369712122</v>
      </c>
      <c r="Z13" s="69" t="str">
        <f>'Tube J'!G11</f>
        <v>A4</v>
      </c>
      <c r="AA13" s="70">
        <f>'Tube J'!F11</f>
        <v>1.7215396580000011</v>
      </c>
      <c r="AB13" s="71">
        <v>26.930790035696944</v>
      </c>
      <c r="AC13" s="69" t="str">
        <f>'Tube K'!G11</f>
        <v>F7</v>
      </c>
      <c r="AD13" s="70">
        <f>'Tube K'!F11</f>
        <v>1.7212118300000014</v>
      </c>
      <c r="AE13" s="71">
        <v>7.6587258597912111</v>
      </c>
      <c r="AF13" s="69" t="str">
        <f>'Tube L'!G11</f>
        <v>E10</v>
      </c>
      <c r="AG13" s="70">
        <f>'Tube L'!F11</f>
        <v>1.7215942959999992</v>
      </c>
      <c r="AH13" s="71">
        <v>13.715148720943567</v>
      </c>
      <c r="AI13" s="69" t="str">
        <f>'Tube M'!G11</f>
        <v>G2</v>
      </c>
      <c r="AJ13" s="70">
        <f>'Tube M'!F11</f>
        <v>-13.63998868</v>
      </c>
      <c r="AK13" s="71"/>
      <c r="AL13" s="69" t="str">
        <f>'Tube N'!G11</f>
        <v>A4</v>
      </c>
      <c r="AM13" s="70">
        <f>'Tube N'!F11</f>
        <v>-13.63998868</v>
      </c>
      <c r="AN13" s="71"/>
      <c r="AO13" s="69" t="str">
        <f>'Tube O'!G11</f>
        <v>F7</v>
      </c>
      <c r="AP13" s="70">
        <f>'Tube O'!F11</f>
        <v>-13.63998868</v>
      </c>
      <c r="AQ13" s="71"/>
      <c r="AR13" s="69" t="str">
        <f>'Tube P'!G11</f>
        <v>E10</v>
      </c>
      <c r="AS13" s="70">
        <f>'Tube P'!F11</f>
        <v>-13.63998868</v>
      </c>
      <c r="AT13" s="71"/>
    </row>
    <row r="14" spans="1:46">
      <c r="A14" s="53">
        <v>11</v>
      </c>
      <c r="B14" s="69" t="str">
        <f>'Tube A'!G12</f>
        <v>F2</v>
      </c>
      <c r="C14" s="70">
        <f>'Tube A'!F12</f>
        <v>1.7173871700000003</v>
      </c>
      <c r="D14" s="71">
        <v>12.394325830626912</v>
      </c>
      <c r="E14" s="69" t="str">
        <f>'Tube B'!G12</f>
        <v>A5</v>
      </c>
      <c r="F14" s="70">
        <f>'Tube B'!F12</f>
        <v>1.7170593420000007</v>
      </c>
      <c r="G14" s="71">
        <v>13.70554737862213</v>
      </c>
      <c r="H14" s="69" t="str">
        <f>'Tube D'!G12</f>
        <v>D10</v>
      </c>
      <c r="I14" s="74">
        <f>'Tube D'!F12</f>
        <v>1.7140269330000013</v>
      </c>
      <c r="J14" s="73">
        <v>11.80866226291576</v>
      </c>
      <c r="K14" s="69" t="str">
        <f>'Tube E'!G12</f>
        <v>F2</v>
      </c>
      <c r="L14" s="70">
        <f>'Tube E'!F12</f>
        <v>1.7162124530000007</v>
      </c>
      <c r="M14" s="72">
        <v>12.487890023214135</v>
      </c>
      <c r="N14" s="69" t="str">
        <f>'Tube F'!G12</f>
        <v>A5</v>
      </c>
      <c r="O14" s="70">
        <f>'Tube F'!F12</f>
        <v>1.7165949190000021</v>
      </c>
      <c r="P14" s="71">
        <v>10.954057547122268</v>
      </c>
      <c r="Q14" s="69" t="str">
        <f>'Tube G'!G12</f>
        <v>G7</v>
      </c>
      <c r="R14" s="70">
        <f>'Tube G'!F12</f>
        <v>1.7169773850000016</v>
      </c>
      <c r="S14" s="71">
        <v>11.929496482403644</v>
      </c>
      <c r="T14" s="69" t="str">
        <f>'Tube H'!G12</f>
        <v>D10</v>
      </c>
      <c r="U14" s="70">
        <f>'Tube H'!F12</f>
        <v>1.7095192980000018</v>
      </c>
      <c r="V14" s="72">
        <v>6.9982301446176542</v>
      </c>
      <c r="W14" s="69" t="str">
        <f>'Tube I'!G12</f>
        <v>F2</v>
      </c>
      <c r="X14" s="70">
        <f>'Tube I'!F12</f>
        <v>1.716786152000001</v>
      </c>
      <c r="Y14" s="71">
        <v>19.413554595854134</v>
      </c>
      <c r="Z14" s="69" t="str">
        <f>'Tube J'!G12</f>
        <v>A5</v>
      </c>
      <c r="AA14" s="70">
        <f>'Tube J'!F12</f>
        <v>1.7160758580000017</v>
      </c>
      <c r="AB14" s="71">
        <v>20.992457560002347</v>
      </c>
      <c r="AC14" s="69" t="str">
        <f>'Tube K'!G12</f>
        <v>G7</v>
      </c>
      <c r="AD14" s="70">
        <f>'Tube K'!F12</f>
        <v>1.7146552700000015</v>
      </c>
      <c r="AE14" s="71">
        <v>7.004415145671449</v>
      </c>
      <c r="AF14" s="69" t="str">
        <f>'Tube L'!G12</f>
        <v>D10</v>
      </c>
      <c r="AG14" s="70">
        <f>'Tube L'!F12</f>
        <v>1.7161304959999999</v>
      </c>
      <c r="AH14" s="73">
        <v>13.651604543305353</v>
      </c>
      <c r="AI14" s="69" t="str">
        <f>'Tube M'!G12</f>
        <v>F2</v>
      </c>
      <c r="AJ14" s="70">
        <f>'Tube M'!F12</f>
        <v>-13.63998868</v>
      </c>
      <c r="AK14" s="71"/>
      <c r="AL14" s="69" t="str">
        <f>'Tube N'!G12</f>
        <v>A5</v>
      </c>
      <c r="AM14" s="70">
        <f>'Tube N'!F12</f>
        <v>-13.63998868</v>
      </c>
      <c r="AN14" s="71"/>
      <c r="AO14" s="69" t="str">
        <f>'Tube O'!G12</f>
        <v>G7</v>
      </c>
      <c r="AP14" s="70">
        <f>'Tube O'!F12</f>
        <v>-13.63998868</v>
      </c>
      <c r="AQ14" s="71"/>
      <c r="AR14" s="69" t="str">
        <f>'Tube P'!G12</f>
        <v>D10</v>
      </c>
      <c r="AS14" s="70">
        <f>'Tube P'!F12</f>
        <v>-13.63998868</v>
      </c>
      <c r="AT14" s="73"/>
    </row>
    <row r="15" spans="1:46">
      <c r="A15" s="53">
        <v>12</v>
      </c>
      <c r="B15" s="69" t="str">
        <f>'Tube A'!G13</f>
        <v>E2</v>
      </c>
      <c r="C15" s="70">
        <f>'Tube A'!F13</f>
        <v>1.7097378500000016</v>
      </c>
      <c r="D15" s="71">
        <v>9.4023807227038194</v>
      </c>
      <c r="E15" s="69" t="str">
        <f>'Tube B'!G13</f>
        <v>B5</v>
      </c>
      <c r="F15" s="70">
        <f>'Tube B'!F13</f>
        <v>1.7105027820000025</v>
      </c>
      <c r="G15" s="71">
        <v>9.2690987851181106</v>
      </c>
      <c r="H15" s="69" t="str">
        <f>'Tube D'!G13</f>
        <v>C10</v>
      </c>
      <c r="I15" s="74">
        <f>'Tube D'!F13</f>
        <v>1.7074703730000031</v>
      </c>
      <c r="J15" s="73">
        <v>7.0723602238774221</v>
      </c>
      <c r="K15" s="69" t="str">
        <f>'Tube E'!G13</f>
        <v>E2</v>
      </c>
      <c r="L15" s="70">
        <f>'Tube E'!F13</f>
        <v>1.7107486530000013</v>
      </c>
      <c r="M15" s="72">
        <v>8.6757457421279955</v>
      </c>
      <c r="N15" s="69" t="str">
        <f>'Tube F'!G13</f>
        <v>B5</v>
      </c>
      <c r="O15" s="70">
        <f>'Tube F'!F13</f>
        <v>1.7111311190000027</v>
      </c>
      <c r="P15" s="71">
        <v>5.9181078240962792</v>
      </c>
      <c r="Q15" s="69" t="str">
        <f>'Tube G'!G13</f>
        <v>H7</v>
      </c>
      <c r="R15" s="70">
        <f>'Tube G'!F13</f>
        <v>1.7113223520000016</v>
      </c>
      <c r="S15" s="71">
        <v>7.8289934980337437</v>
      </c>
      <c r="T15" s="69" t="str">
        <f>'Tube H'!G13</f>
        <v>C10</v>
      </c>
      <c r="U15" s="70">
        <f>'Tube H'!F13</f>
        <v>1.7031539710000008</v>
      </c>
      <c r="V15" s="71">
        <v>3.3813374533185265</v>
      </c>
      <c r="W15" s="69" t="str">
        <f>'Tube I'!G13</f>
        <v>E2</v>
      </c>
      <c r="X15" s="70">
        <f>'Tube I'!F13</f>
        <v>1.7113223520000016</v>
      </c>
      <c r="Y15" s="71">
        <v>13.361636833575297</v>
      </c>
      <c r="Z15" s="69" t="str">
        <f>'Tube J'!G13</f>
        <v>B5</v>
      </c>
      <c r="AA15" s="70">
        <f>'Tube J'!F13</f>
        <v>1.7097105310000025</v>
      </c>
      <c r="AB15" s="71">
        <v>9.7882043074234328</v>
      </c>
      <c r="AC15" s="69" t="str">
        <f>'Tube K'!G13</f>
        <v>H7</v>
      </c>
      <c r="AD15" s="70">
        <f>'Tube K'!F13</f>
        <v>1.7102842300000027</v>
      </c>
      <c r="AE15" s="71">
        <v>3.9163656522731904</v>
      </c>
      <c r="AF15" s="69" t="str">
        <f>'Tube L'!G13</f>
        <v>C10</v>
      </c>
      <c r="AG15" s="70">
        <f>'Tube L'!F13</f>
        <v>1.709573936</v>
      </c>
      <c r="AH15" s="73">
        <v>9.3157551730039145</v>
      </c>
      <c r="AI15" s="69" t="str">
        <f>'Tube M'!G13</f>
        <v>E2</v>
      </c>
      <c r="AJ15" s="70">
        <f>'Tube M'!F13</f>
        <v>-13.63998868</v>
      </c>
      <c r="AK15" s="71"/>
      <c r="AL15" s="69" t="str">
        <f>'Tube N'!G13</f>
        <v>B5</v>
      </c>
      <c r="AM15" s="70">
        <f>'Tube N'!F13</f>
        <v>-13.63998868</v>
      </c>
      <c r="AN15" s="71"/>
      <c r="AO15" s="69" t="str">
        <f>'Tube O'!G13</f>
        <v>H7</v>
      </c>
      <c r="AP15" s="70">
        <f>'Tube O'!F13</f>
        <v>-13.63998868</v>
      </c>
      <c r="AQ15" s="71"/>
      <c r="AR15" s="69" t="str">
        <f>'Tube P'!G13</f>
        <v>C10</v>
      </c>
      <c r="AS15" s="70">
        <f>'Tube P'!F13</f>
        <v>-13.63998868</v>
      </c>
      <c r="AT15" s="73"/>
    </row>
    <row r="16" spans="1:46">
      <c r="A16" s="53">
        <v>13</v>
      </c>
      <c r="B16" s="69" t="str">
        <f>'Tube A'!G14</f>
        <v>D2</v>
      </c>
      <c r="C16" s="70">
        <f>'Tube A'!F14</f>
        <v>1.7042740500000022</v>
      </c>
      <c r="D16" s="71">
        <v>3.5441110931753457</v>
      </c>
      <c r="E16" s="69" t="str">
        <f>'Tube B'!G14</f>
        <v>C5</v>
      </c>
      <c r="F16" s="70">
        <f>'Tube B'!F14</f>
        <v>1.7050389820000031</v>
      </c>
      <c r="G16" s="71">
        <v>4.0871364592807771</v>
      </c>
      <c r="H16" s="69" t="str">
        <f>'Tube D'!G14</f>
        <v>B10</v>
      </c>
      <c r="I16" s="74">
        <f>'Tube D'!F14</f>
        <v>1.7020065730000002</v>
      </c>
      <c r="J16" s="73">
        <v>2.6893742814395956</v>
      </c>
      <c r="K16" s="69" t="str">
        <f>'Tube E'!G14</f>
        <v>D2</v>
      </c>
      <c r="L16" s="70">
        <f>'Tube E'!F14</f>
        <v>1.705284853000002</v>
      </c>
      <c r="M16" s="72">
        <v>3.6213940102086148</v>
      </c>
      <c r="N16" s="69" t="str">
        <f>'Tube F'!G14</f>
        <v>C5</v>
      </c>
      <c r="O16" s="70">
        <f>'Tube F'!F14</f>
        <v>1.7045745590000028</v>
      </c>
      <c r="P16" s="71">
        <v>2.8635391460204089</v>
      </c>
      <c r="Q16" s="69" t="str">
        <f>'Tube G'!G14</f>
        <v>H8</v>
      </c>
      <c r="R16" s="70">
        <f>'Tube G'!F14</f>
        <v>1.7082353050000023</v>
      </c>
      <c r="S16" s="71">
        <v>3.2393038545207848</v>
      </c>
      <c r="T16" s="69" t="str">
        <f>'Tube H'!G14</f>
        <v>B10</v>
      </c>
      <c r="U16" s="70">
        <f>'Tube H'!F14</f>
        <v>1.6976901710000014</v>
      </c>
      <c r="V16" s="71">
        <v>1.581052197523074</v>
      </c>
      <c r="W16" s="69" t="str">
        <f>'Tube I'!G14</f>
        <v>D2</v>
      </c>
      <c r="X16" s="70">
        <f>'Tube I'!F14</f>
        <v>1.7058585520000022</v>
      </c>
      <c r="Y16" s="71">
        <v>5.5068554970372832</v>
      </c>
      <c r="Z16" s="69" t="str">
        <f>'Tube J'!G14</f>
        <v>C5</v>
      </c>
      <c r="AA16" s="70">
        <f>'Tube J'!F14</f>
        <v>1.7053394910000037</v>
      </c>
      <c r="AB16" s="71">
        <v>3.8542128397368955</v>
      </c>
      <c r="AC16" s="69" t="str">
        <f>'Tube K'!G14</f>
        <v>H8</v>
      </c>
      <c r="AD16" s="70">
        <f>'Tube K'!F14</f>
        <v>1.703727670000001</v>
      </c>
      <c r="AE16" s="71">
        <v>1.6384476397421945</v>
      </c>
      <c r="AF16" s="69" t="str">
        <f>'Tube L'!G14</f>
        <v>B10</v>
      </c>
      <c r="AG16" s="70">
        <f>'Tube L'!F14</f>
        <v>1.7030173759999983</v>
      </c>
      <c r="AH16" s="73">
        <v>3.4987321587234184</v>
      </c>
      <c r="AI16" s="69" t="str">
        <f>'Tube M'!G14</f>
        <v>D2</v>
      </c>
      <c r="AJ16" s="70">
        <f>'Tube M'!F14</f>
        <v>-13.63998868</v>
      </c>
      <c r="AK16" s="71"/>
      <c r="AL16" s="69" t="str">
        <f>'Tube N'!G14</f>
        <v>C5</v>
      </c>
      <c r="AM16" s="70">
        <f>'Tube N'!F14</f>
        <v>-13.63998868</v>
      </c>
      <c r="AN16" s="71"/>
      <c r="AO16" s="69" t="str">
        <f>'Tube O'!G14</f>
        <v>H8</v>
      </c>
      <c r="AP16" s="70">
        <f>'Tube O'!F14</f>
        <v>-13.63998868</v>
      </c>
      <c r="AQ16" s="71"/>
      <c r="AR16" s="69" t="str">
        <f>'Tube P'!G14</f>
        <v>B10</v>
      </c>
      <c r="AS16" s="70">
        <f>'Tube P'!F14</f>
        <v>-13.63998868</v>
      </c>
      <c r="AT16" s="73"/>
    </row>
    <row r="17" spans="1:46">
      <c r="A17" s="53">
        <v>14</v>
      </c>
      <c r="B17" s="69" t="str">
        <f>'Tube A'!G15</f>
        <v>C2</v>
      </c>
      <c r="C17" s="70">
        <f>'Tube A'!F15</f>
        <v>1.6977174900000005</v>
      </c>
      <c r="D17" s="71">
        <v>1.5481686477081646</v>
      </c>
      <c r="E17" s="69" t="str">
        <f>'Tube B'!G15</f>
        <v>D5</v>
      </c>
      <c r="F17" s="70">
        <f>'Tube B'!F15</f>
        <v>1.6995751820000002</v>
      </c>
      <c r="G17" s="71">
        <v>1.5575456799248917</v>
      </c>
      <c r="H17" s="69" t="str">
        <f>'Tube D'!G15</f>
        <v>A10</v>
      </c>
      <c r="I17" s="70">
        <f>'Tube D'!F15</f>
        <v>1.6965427730000009</v>
      </c>
      <c r="J17" s="71">
        <v>1.2632115315343011</v>
      </c>
      <c r="K17" s="69" t="str">
        <f>'Tube E'!G15</f>
        <v>C2</v>
      </c>
      <c r="L17" s="70">
        <f>'Tube E'!F15</f>
        <v>1.7009138130000014</v>
      </c>
      <c r="M17" s="72">
        <v>1.8428727507148219</v>
      </c>
      <c r="N17" s="69" t="str">
        <f>'Tube F'!G15</f>
        <v>D5</v>
      </c>
      <c r="O17" s="70">
        <f>'Tube F'!F15</f>
        <v>1.6991107590000016</v>
      </c>
      <c r="P17" s="71">
        <v>1.5823980192586451</v>
      </c>
      <c r="Q17" s="69" t="str">
        <f>'Tube G'!G15</f>
        <v>G8</v>
      </c>
      <c r="R17" s="70">
        <f>'Tube G'!F15</f>
        <v>1.7027715050000012</v>
      </c>
      <c r="S17" s="71">
        <v>1.5972714512969679</v>
      </c>
      <c r="T17" s="69" t="str">
        <f>'Tube H'!G15</f>
        <v>A10</v>
      </c>
      <c r="U17" s="70">
        <f>'Tube H'!F15</f>
        <v>1.6944118910000014</v>
      </c>
      <c r="V17" s="71">
        <v>1.0344247425184394</v>
      </c>
      <c r="W17" s="69" t="str">
        <f>'Tube I'!G15</f>
        <v>C2</v>
      </c>
      <c r="X17" s="70">
        <f>'Tube I'!F15</f>
        <v>1.6993019920000005</v>
      </c>
      <c r="Y17" s="71">
        <v>3.1021528295666059</v>
      </c>
      <c r="Z17" s="69" t="str">
        <f>'Tube J'!G15</f>
        <v>D5</v>
      </c>
      <c r="AA17" s="70">
        <f>'Tube J'!F15</f>
        <v>1.698782931000002</v>
      </c>
      <c r="AB17" s="71">
        <v>2.4176126448724817</v>
      </c>
      <c r="AC17" s="69" t="str">
        <f>'Tube K'!G15</f>
        <v>G8</v>
      </c>
      <c r="AD17" s="70">
        <f>'Tube K'!F15</f>
        <v>1.6982638700000017</v>
      </c>
      <c r="AE17" s="71">
        <v>0.63293587674217511</v>
      </c>
      <c r="AF17" s="69" t="str">
        <f>'Tube L'!G15</f>
        <v>A10</v>
      </c>
      <c r="AG17" s="70">
        <f>'Tube L'!F15</f>
        <v>1.6975535759999989</v>
      </c>
      <c r="AH17" s="71">
        <v>1.4881386464757547</v>
      </c>
      <c r="AI17" s="69" t="str">
        <f>'Tube M'!G15</f>
        <v>C2</v>
      </c>
      <c r="AJ17" s="70">
        <f>'Tube M'!F15</f>
        <v>-13.63998868</v>
      </c>
      <c r="AK17" s="71"/>
      <c r="AL17" s="69" t="str">
        <f>'Tube N'!G15</f>
        <v>D5</v>
      </c>
      <c r="AM17" s="70">
        <f>'Tube N'!F15</f>
        <v>-13.63998868</v>
      </c>
      <c r="AN17" s="71"/>
      <c r="AO17" s="69" t="str">
        <f>'Tube O'!G15</f>
        <v>G8</v>
      </c>
      <c r="AP17" s="70">
        <f>'Tube O'!F15</f>
        <v>-13.63998868</v>
      </c>
      <c r="AQ17" s="71"/>
      <c r="AR17" s="69" t="str">
        <f>'Tube P'!G15</f>
        <v>A10</v>
      </c>
      <c r="AS17" s="70">
        <f>'Tube P'!F15</f>
        <v>-13.63998868</v>
      </c>
      <c r="AT17" s="71"/>
    </row>
    <row r="18" spans="1:46">
      <c r="A18" s="53">
        <v>15</v>
      </c>
      <c r="B18" s="69" t="str">
        <f>'Tube A'!G16</f>
        <v>B2</v>
      </c>
      <c r="C18" s="70">
        <f>'Tube A'!F16</f>
        <v>1.6924449230000018</v>
      </c>
      <c r="D18" s="71">
        <v>1.0599835962799853</v>
      </c>
      <c r="E18" s="69" t="str">
        <f>'Tube B'!G16</f>
        <v>E5</v>
      </c>
      <c r="F18" s="70">
        <f>'Tube B'!F16</f>
        <v>1.6941113820000009</v>
      </c>
      <c r="G18" s="71">
        <v>0.71869569542450373</v>
      </c>
      <c r="H18" s="69" t="str">
        <f>'Tube D'!G16</f>
        <v>A11</v>
      </c>
      <c r="I18" s="70">
        <f>'Tube D'!F16</f>
        <v>1.6921717330000021</v>
      </c>
      <c r="J18" s="71">
        <v>0.66921209869816434</v>
      </c>
      <c r="K18" s="69" t="str">
        <f>'Tube E'!G16</f>
        <v>B2</v>
      </c>
      <c r="L18" s="70">
        <f>'Tube E'!F16</f>
        <v>1.6943572530000015</v>
      </c>
      <c r="M18" s="72">
        <v>1.1521145225066196</v>
      </c>
      <c r="N18" s="69" t="str">
        <f>'Tube F'!G16</f>
        <v>E5</v>
      </c>
      <c r="O18" s="70">
        <f>'Tube F'!F16</f>
        <v>1.6925541990000017</v>
      </c>
      <c r="P18" s="71">
        <v>0.82230115208742305</v>
      </c>
      <c r="Q18" s="69" t="str">
        <f>'Tube G'!G16</f>
        <v>F8</v>
      </c>
      <c r="R18" s="70">
        <f>'Tube G'!F16</f>
        <v>1.6962149450000013</v>
      </c>
      <c r="S18" s="71">
        <v>0.84363385124465184</v>
      </c>
      <c r="T18" s="69" t="str">
        <f>'Tube H'!G16</f>
        <v>A11</v>
      </c>
      <c r="U18" s="70">
        <f>'Tube H'!F16</f>
        <v>1.6856698110000021</v>
      </c>
      <c r="V18" s="71">
        <v>0.71563706377716574</v>
      </c>
      <c r="W18" s="69" t="str">
        <f>'Tube I'!G16</f>
        <v>B2</v>
      </c>
      <c r="X18" s="70">
        <f>'Tube I'!F16</f>
        <v>1.6938381920000012</v>
      </c>
      <c r="Y18" s="71">
        <v>1.3883489857460878</v>
      </c>
      <c r="Z18" s="69" t="str">
        <f>'Tube J'!G16</f>
        <v>E5</v>
      </c>
      <c r="AA18" s="70">
        <f>'Tube J'!F16</f>
        <v>1.6922263710000021</v>
      </c>
      <c r="AB18" s="71">
        <v>1.3783037964208924</v>
      </c>
      <c r="AC18" s="69" t="str">
        <f>'Tube K'!G16</f>
        <v>F8</v>
      </c>
      <c r="AD18" s="70">
        <f>'Tube K'!F16</f>
        <v>1.6938928300000029</v>
      </c>
      <c r="AE18" s="71">
        <v>0.34729757814031431</v>
      </c>
      <c r="AF18" s="69" t="str">
        <f>'Tube L'!G16</f>
        <v>A11</v>
      </c>
      <c r="AG18" s="70">
        <f>'Tube L'!F16</f>
        <v>1.6920897759999995</v>
      </c>
      <c r="AH18" s="71">
        <v>0.89856984122847428</v>
      </c>
      <c r="AI18" s="69" t="str">
        <f>'Tube M'!G16</f>
        <v>B2</v>
      </c>
      <c r="AJ18" s="70">
        <f>'Tube M'!F16</f>
        <v>-13.63998868</v>
      </c>
      <c r="AK18" s="71"/>
      <c r="AL18" s="69" t="str">
        <f>'Tube N'!G16</f>
        <v>E5</v>
      </c>
      <c r="AM18" s="70">
        <f>'Tube N'!F16</f>
        <v>-13.63998868</v>
      </c>
      <c r="AN18" s="71"/>
      <c r="AO18" s="69" t="str">
        <f>'Tube O'!G16</f>
        <v>F8</v>
      </c>
      <c r="AP18" s="70">
        <f>'Tube O'!F16</f>
        <v>-13.63998868</v>
      </c>
      <c r="AQ18" s="71"/>
      <c r="AR18" s="69" t="str">
        <f>'Tube P'!G16</f>
        <v>A11</v>
      </c>
      <c r="AS18" s="70">
        <f>'Tube P'!F16</f>
        <v>-13.63998868</v>
      </c>
      <c r="AT18" s="71"/>
    </row>
    <row r="19" spans="1:46">
      <c r="A19" s="53">
        <v>16</v>
      </c>
      <c r="B19" s="69" t="str">
        <f>'Tube A'!G17</f>
        <v>A2</v>
      </c>
      <c r="C19" s="70">
        <f>'Tube A'!F17</f>
        <v>1.6880738830000013</v>
      </c>
      <c r="D19" s="71">
        <v>0.45119338258742242</v>
      </c>
      <c r="E19" s="69" t="str">
        <f>'Tube B'!G17</f>
        <v>F5</v>
      </c>
      <c r="F19" s="70">
        <f>'Tube B'!F17</f>
        <v>1.6886475820000015</v>
      </c>
      <c r="G19" s="71">
        <v>0.48127285776096645</v>
      </c>
      <c r="H19" s="69" t="str">
        <f>'Tube D'!G17</f>
        <v>B11</v>
      </c>
      <c r="I19" s="70">
        <f>'Tube D'!F17</f>
        <v>1.6856151730000022</v>
      </c>
      <c r="J19" s="71">
        <v>0.40974490606277109</v>
      </c>
      <c r="K19" s="69" t="str">
        <f>'Tube E'!G17</f>
        <v>A2</v>
      </c>
      <c r="L19" s="70">
        <f>'Tube E'!F17</f>
        <v>1.6899862130000027</v>
      </c>
      <c r="M19" s="72">
        <v>0.61961902637266941</v>
      </c>
      <c r="N19" s="69" t="str">
        <f>'Tube F'!G17</f>
        <v>F5</v>
      </c>
      <c r="O19" s="70">
        <f>'Tube F'!F17</f>
        <v>1.6881831590000029</v>
      </c>
      <c r="P19" s="71">
        <v>0.45714845134389576</v>
      </c>
      <c r="Q19" s="69" t="str">
        <f>'Tube G'!G17</f>
        <v>E8</v>
      </c>
      <c r="R19" s="70">
        <f>'Tube G'!F17</f>
        <v>1.6896583850000031</v>
      </c>
      <c r="S19" s="71">
        <v>0.53675006477030907</v>
      </c>
      <c r="T19" s="69" t="str">
        <f>'Tube H'!G17</f>
        <v>B11</v>
      </c>
      <c r="U19" s="70">
        <f>'Tube H'!F17</f>
        <v>1.6834842910000027</v>
      </c>
      <c r="V19" s="71">
        <v>0.13867131974074207</v>
      </c>
      <c r="W19" s="69" t="str">
        <f>'Tube I'!G17</f>
        <v>A2</v>
      </c>
      <c r="X19" s="70">
        <f>'Tube I'!F17</f>
        <v>1.687281632000003</v>
      </c>
      <c r="Y19" s="71">
        <v>0.71974603390370995</v>
      </c>
      <c r="Z19" s="69" t="str">
        <f>'Tube J'!G17</f>
        <v>F5</v>
      </c>
      <c r="AA19" s="70">
        <f>'Tube J'!F17</f>
        <v>1.6867625710000027</v>
      </c>
      <c r="AB19" s="71">
        <v>0.81075457380066851</v>
      </c>
      <c r="AC19" s="69" t="str">
        <f>'Tube K'!G17</f>
        <v>E8</v>
      </c>
      <c r="AD19" s="70">
        <f>'Tube K'!F17</f>
        <v>1.687336270000003</v>
      </c>
      <c r="AE19" s="71">
        <v>0.1699890243933585</v>
      </c>
      <c r="AF19" s="69" t="str">
        <f>'Tube L'!G17</f>
        <v>B11</v>
      </c>
      <c r="AG19" s="70">
        <f>'Tube L'!F17</f>
        <v>1.6868172090000009</v>
      </c>
      <c r="AH19" s="71">
        <v>0.39106570863326146</v>
      </c>
      <c r="AI19" s="69" t="str">
        <f>'Tube M'!G17</f>
        <v>A2</v>
      </c>
      <c r="AJ19" s="70">
        <f>'Tube M'!F17</f>
        <v>-13.63998868</v>
      </c>
      <c r="AK19" s="71"/>
      <c r="AL19" s="69" t="str">
        <f>'Tube N'!G17</f>
        <v>F5</v>
      </c>
      <c r="AM19" s="70">
        <f>'Tube N'!F17</f>
        <v>-13.63998868</v>
      </c>
      <c r="AN19" s="71"/>
      <c r="AO19" s="69" t="str">
        <f>'Tube O'!G17</f>
        <v>E8</v>
      </c>
      <c r="AP19" s="70">
        <f>'Tube O'!F17</f>
        <v>-13.63998868</v>
      </c>
      <c r="AQ19" s="71"/>
      <c r="AR19" s="69" t="str">
        <f>'Tube P'!G17</f>
        <v>B11</v>
      </c>
      <c r="AS19" s="70">
        <f>'Tube P'!F17</f>
        <v>-13.63998868</v>
      </c>
      <c r="AT19" s="71"/>
    </row>
    <row r="20" spans="1:46">
      <c r="A20" s="53">
        <v>17</v>
      </c>
      <c r="B20" s="69" t="str">
        <f>'Tube A'!G18</f>
        <v>A3</v>
      </c>
      <c r="C20" s="70">
        <f>'Tube A'!F18</f>
        <v>1.6815173230000031</v>
      </c>
      <c r="D20" s="71">
        <v>0.28062633240226359</v>
      </c>
      <c r="E20" s="69" t="str">
        <f>'Tube B'!G18</f>
        <v>G5</v>
      </c>
      <c r="F20" s="70">
        <f>'Tube B'!F18</f>
        <v>1.6831837820000022</v>
      </c>
      <c r="G20" s="71">
        <v>0.27676402869197197</v>
      </c>
      <c r="H20" s="69" t="str">
        <f>'Tube D'!G18</f>
        <v>C11</v>
      </c>
      <c r="I20" s="70">
        <f>'Tube D'!F18</f>
        <v>1.6801513730000011</v>
      </c>
      <c r="J20" s="71">
        <v>0.23835164347954033</v>
      </c>
      <c r="K20" s="69" t="str">
        <f>'Tube E'!G18</f>
        <v>A3</v>
      </c>
      <c r="L20" s="70">
        <f>'Tube E'!F18</f>
        <v>1.6836208860000035</v>
      </c>
      <c r="M20" s="71">
        <v>0.34318974823568338</v>
      </c>
      <c r="N20" s="69" t="str">
        <f>'Tube F'!G18</f>
        <v>G5</v>
      </c>
      <c r="O20" s="70">
        <f>'Tube F'!F18</f>
        <v>1.6827193590000036</v>
      </c>
      <c r="P20" s="71">
        <v>0.31930469856493415</v>
      </c>
      <c r="Q20" s="69" t="str">
        <f>'Tube G'!G18</f>
        <v>D8</v>
      </c>
      <c r="R20" s="70">
        <f>'Tube G'!F18</f>
        <v>1.6841945850000037</v>
      </c>
      <c r="S20" s="71">
        <v>0.30855551504403517</v>
      </c>
      <c r="T20" s="69" t="str">
        <f>'Tube H'!G18</f>
        <v>C11</v>
      </c>
      <c r="U20" s="70">
        <f>'Tube H'!F18</f>
        <v>1.676927731000001</v>
      </c>
      <c r="V20" s="71">
        <v>0.24941277197676195</v>
      </c>
      <c r="W20" s="69" t="str">
        <f>'Tube I'!G18</f>
        <v>A3</v>
      </c>
      <c r="X20" s="70">
        <f>'Tube I'!F18</f>
        <v>1.6818178320000037</v>
      </c>
      <c r="Y20" s="71">
        <v>0.4204376981632354</v>
      </c>
      <c r="Z20" s="69" t="str">
        <f>'Tube J'!G18</f>
        <v>G5</v>
      </c>
      <c r="AA20" s="70">
        <f>'Tube J'!F18</f>
        <v>1.6812987710000016</v>
      </c>
      <c r="AB20" s="71">
        <v>0.39386312529254219</v>
      </c>
      <c r="AC20" s="69" t="str">
        <f>'Tube K'!G18</f>
        <v>D8</v>
      </c>
      <c r="AD20" s="70">
        <f>'Tube K'!F18</f>
        <v>1.6807797100000013</v>
      </c>
      <c r="AE20" s="71">
        <v>7.5857641498770695E-2</v>
      </c>
      <c r="AF20" s="69" t="str">
        <f>'Tube L'!G18</f>
        <v>C11</v>
      </c>
      <c r="AG20" s="70">
        <f>'Tube L'!F18</f>
        <v>1.6802606489999992</v>
      </c>
      <c r="AH20" s="71">
        <v>0.22961635879583384</v>
      </c>
      <c r="AI20" s="69" t="str">
        <f>'Tube M'!G18</f>
        <v>A3</v>
      </c>
      <c r="AJ20" s="70">
        <f>'Tube M'!F18</f>
        <v>-13.63998868</v>
      </c>
      <c r="AK20" s="71"/>
      <c r="AL20" s="69" t="str">
        <f>'Tube N'!G18</f>
        <v>G5</v>
      </c>
      <c r="AM20" s="70">
        <f>'Tube N'!F18</f>
        <v>-13.63998868</v>
      </c>
      <c r="AN20" s="71"/>
      <c r="AO20" s="69" t="str">
        <f>'Tube O'!G18</f>
        <v>D8</v>
      </c>
      <c r="AP20" s="70">
        <f>'Tube O'!F18</f>
        <v>-13.63998868</v>
      </c>
      <c r="AQ20" s="71"/>
      <c r="AR20" s="69" t="str">
        <f>'Tube P'!G18</f>
        <v>C11</v>
      </c>
      <c r="AS20" s="70">
        <f>'Tube P'!F18</f>
        <v>-13.63998868</v>
      </c>
      <c r="AT20" s="71"/>
    </row>
    <row r="21" spans="1:46">
      <c r="A21" s="53">
        <v>18</v>
      </c>
      <c r="B21" s="69" t="str">
        <f>'Tube A'!G19</f>
        <v>B3</v>
      </c>
      <c r="C21" s="70">
        <f>'Tube A'!F19</f>
        <v>1.6749607630000014</v>
      </c>
      <c r="D21" s="71">
        <v>0.20221396360972455</v>
      </c>
      <c r="E21" s="69" t="str">
        <f>'Tube B'!G19</f>
        <v>H5</v>
      </c>
      <c r="F21" s="70">
        <f>'Tube B'!F19</f>
        <v>1.6766272220000005</v>
      </c>
      <c r="G21" s="71">
        <v>0.1696244457244542</v>
      </c>
      <c r="H21" s="69" t="str">
        <f>'Tube D'!G19</f>
        <v>D11</v>
      </c>
      <c r="I21" s="70">
        <f>'Tube D'!F19</f>
        <v>1.6746875730000017</v>
      </c>
      <c r="J21" s="71">
        <v>0.17511193550841864</v>
      </c>
      <c r="K21" s="69" t="str">
        <f>'Tube E'!G19</f>
        <v>B3</v>
      </c>
      <c r="L21" s="70">
        <f>'Tube E'!F19</f>
        <v>1.6770643260000018</v>
      </c>
      <c r="M21" s="71">
        <v>0.22539643641713239</v>
      </c>
      <c r="N21" s="69" t="str">
        <f>'Tube F'!G19</f>
        <v>H5</v>
      </c>
      <c r="O21" s="70">
        <f>'Tube F'!F19</f>
        <v>1.6772555590000007</v>
      </c>
      <c r="P21" s="71">
        <v>0.20203833520010817</v>
      </c>
      <c r="Q21" s="69" t="str">
        <f>'Tube G'!G19</f>
        <v>C8</v>
      </c>
      <c r="R21" s="70">
        <f>'Tube G'!F19</f>
        <v>1.677638025000002</v>
      </c>
      <c r="S21" s="71">
        <v>0.18323472036992119</v>
      </c>
      <c r="T21" s="69" t="str">
        <f>'Tube H'!G19</f>
        <v>D11</v>
      </c>
      <c r="U21" s="70">
        <f>'Tube H'!F19</f>
        <v>1.660536331000003</v>
      </c>
      <c r="V21" s="71">
        <v>0.23719943254452089</v>
      </c>
      <c r="W21" s="69" t="str">
        <f>'Tube I'!G19</f>
        <v>B3</v>
      </c>
      <c r="X21" s="70">
        <f>'Tube I'!F19</f>
        <v>1.6754525050000009</v>
      </c>
      <c r="Y21" s="71">
        <v>0.19749848512330148</v>
      </c>
      <c r="Z21" s="69" t="str">
        <f>'Tube J'!G19</f>
        <v>H5</v>
      </c>
      <c r="AA21" s="70">
        <f>'Tube J'!F19</f>
        <v>1.6747422110000016</v>
      </c>
      <c r="AB21" s="71">
        <v>0.1805002156883396</v>
      </c>
      <c r="AC21" s="69" t="str">
        <f>'Tube K'!G19</f>
        <v>C8</v>
      </c>
      <c r="AD21" s="70">
        <f>'Tube K'!F19</f>
        <v>1.6753159100000019</v>
      </c>
      <c r="AE21" s="71">
        <v>3.0116447929521648E-2</v>
      </c>
      <c r="AF21" s="69" t="str">
        <f>'Tube L'!G19</f>
        <v>D11</v>
      </c>
      <c r="AG21" s="70">
        <f>'Tube L'!F19</f>
        <v>1.6758896089999986</v>
      </c>
      <c r="AH21" s="71">
        <v>0.17841768663521695</v>
      </c>
      <c r="AI21" s="69" t="str">
        <f>'Tube M'!G19</f>
        <v>B3</v>
      </c>
      <c r="AJ21" s="70">
        <f>'Tube M'!F19</f>
        <v>-13.63998868</v>
      </c>
      <c r="AK21" s="71"/>
      <c r="AL21" s="69" t="str">
        <f>'Tube N'!G19</f>
        <v>H5</v>
      </c>
      <c r="AM21" s="70">
        <f>'Tube N'!F19</f>
        <v>-13.63998868</v>
      </c>
      <c r="AN21" s="71"/>
      <c r="AO21" s="69" t="str">
        <f>'Tube O'!G19</f>
        <v>C8</v>
      </c>
      <c r="AP21" s="70">
        <f>'Tube O'!F19</f>
        <v>-13.63998868</v>
      </c>
      <c r="AQ21" s="71"/>
      <c r="AR21" s="69" t="str">
        <f>'Tube P'!G19</f>
        <v>D11</v>
      </c>
      <c r="AS21" s="70">
        <f>'Tube P'!F19</f>
        <v>-13.63998868</v>
      </c>
      <c r="AT21" s="71"/>
    </row>
    <row r="22" spans="1:46">
      <c r="A22" s="53">
        <v>19</v>
      </c>
      <c r="B22" s="69" t="str">
        <f>'Tube A'!G20</f>
        <v>C3</v>
      </c>
      <c r="C22" s="70">
        <f>'Tube A'!F20</f>
        <v>1.6596621230000022</v>
      </c>
      <c r="D22" s="71">
        <v>0.19941719717818904</v>
      </c>
      <c r="E22" s="69" t="str">
        <f>'Tube B'!G20</f>
        <v>H6</v>
      </c>
      <c r="F22" s="70">
        <f>'Tube B'!F20</f>
        <v>1.6691691350000024</v>
      </c>
      <c r="G22" s="71">
        <v>0.19890512650586334</v>
      </c>
      <c r="H22" s="69" t="str">
        <f>'Tube D'!G20</f>
        <v>E11</v>
      </c>
      <c r="I22" s="70">
        <f>'Tube D'!F20</f>
        <v>1.6615744530000036</v>
      </c>
      <c r="J22" s="71">
        <v>0.20478175414410207</v>
      </c>
      <c r="K22" s="69" t="str">
        <f>'Tube E'!G20</f>
        <v>C3</v>
      </c>
      <c r="L22" s="70">
        <f>'Tube E'!F20</f>
        <v>1.6606729260000037</v>
      </c>
      <c r="M22" s="71">
        <v>0.17024246199351581</v>
      </c>
      <c r="N22" s="69" t="str">
        <f>'Tube F'!G20</f>
        <v>H6</v>
      </c>
      <c r="O22" s="70">
        <f>'Tube F'!F20</f>
        <v>1.6619569190000032</v>
      </c>
      <c r="P22" s="71">
        <v>0.19647499138947142</v>
      </c>
      <c r="Q22" s="69" t="str">
        <f>'Tube G'!G20</f>
        <v>B8</v>
      </c>
      <c r="R22" s="70">
        <f>'Tube G'!F20</f>
        <v>1.6667104250000015</v>
      </c>
      <c r="S22" s="71">
        <v>0.17969832141029043</v>
      </c>
      <c r="T22" s="69" t="str">
        <f>'Tube H'!G20</f>
        <v>E11</v>
      </c>
      <c r="U22" s="70">
        <f>'Tube H'!F20</f>
        <v>1.5927852110000007</v>
      </c>
      <c r="V22" s="71">
        <v>0.19020662214964026</v>
      </c>
      <c r="W22" s="69" t="str">
        <f>'Tube I'!G20</f>
        <v>C3</v>
      </c>
      <c r="X22" s="70">
        <f>'Tube I'!F20</f>
        <v>1.6656176650000027</v>
      </c>
      <c r="Y22" s="71">
        <v>0.15524598987149837</v>
      </c>
      <c r="Z22" s="69" t="str">
        <f>'Tube J'!G20</f>
        <v>H6</v>
      </c>
      <c r="AA22" s="70">
        <f>'Tube J'!F20</f>
        <v>1.6705624040000018</v>
      </c>
      <c r="AB22" s="71">
        <v>0.20082659101065778</v>
      </c>
      <c r="AC22" s="69" t="str">
        <f>'Tube K'!G20</f>
        <v>B8</v>
      </c>
      <c r="AD22" s="70">
        <f>'Tube K'!F20</f>
        <v>1.6623940230000009</v>
      </c>
      <c r="AE22" s="71">
        <v>9.5305810075586236E-2</v>
      </c>
      <c r="AF22" s="69" t="str">
        <f>'Tube L'!G20</f>
        <v>E11</v>
      </c>
      <c r="AG22" s="70">
        <f>'Tube L'!F20</f>
        <v>1.6616837290000017</v>
      </c>
      <c r="AH22" s="71">
        <v>0.19406605880939531</v>
      </c>
      <c r="AI22" s="69" t="str">
        <f>'Tube M'!G20</f>
        <v>C3</v>
      </c>
      <c r="AJ22" s="70">
        <f>'Tube M'!F20</f>
        <v>-13.63998868</v>
      </c>
      <c r="AK22" s="71"/>
      <c r="AL22" s="69" t="str">
        <f>'Tube N'!G20</f>
        <v>H6</v>
      </c>
      <c r="AM22" s="70">
        <f>'Tube N'!F20</f>
        <v>-13.63998868</v>
      </c>
      <c r="AN22" s="71"/>
      <c r="AO22" s="69" t="str">
        <f>'Tube O'!G20</f>
        <v>B8</v>
      </c>
      <c r="AP22" s="70">
        <f>'Tube O'!F20</f>
        <v>-13.63998868</v>
      </c>
      <c r="AQ22" s="71"/>
      <c r="AR22" s="69" t="str">
        <f>'Tube P'!G20</f>
        <v>E11</v>
      </c>
      <c r="AS22" s="70">
        <f>'Tube P'!F20</f>
        <v>-13.63998868</v>
      </c>
      <c r="AT22" s="71"/>
    </row>
    <row r="23" spans="1:46">
      <c r="A23" s="53">
        <v>20</v>
      </c>
      <c r="B23" s="69" t="str">
        <f>'Tube A'!G21</f>
        <v>D3</v>
      </c>
      <c r="C23" s="70">
        <f>'Tube A'!F21</f>
        <v>1.5995603230000022</v>
      </c>
      <c r="D23" s="71">
        <v>0.16691284512150684</v>
      </c>
      <c r="E23" s="69" t="str">
        <f>'Tube B'!G21</f>
        <v>G6</v>
      </c>
      <c r="F23" s="70">
        <f>'Tube B'!F21</f>
        <v>1.6407573750000015</v>
      </c>
      <c r="G23" s="71">
        <v>0.18899115885471851</v>
      </c>
      <c r="H23" s="69" t="str">
        <f>'Tube D'!G21</f>
        <v>F11</v>
      </c>
      <c r="I23" s="70">
        <f>'Tube D'!F21</f>
        <v>1.6014726530000019</v>
      </c>
      <c r="J23" s="71">
        <v>0.17019444350289714</v>
      </c>
      <c r="K23" s="69" t="str">
        <f>'Tube E'!G21</f>
        <v>D3</v>
      </c>
      <c r="L23" s="70">
        <f>'Tube E'!F21</f>
        <v>1.5962000860000032</v>
      </c>
      <c r="M23" s="71">
        <v>0.12002154992960075</v>
      </c>
      <c r="N23" s="69" t="str">
        <f>'Tube F'!G21</f>
        <v>G6</v>
      </c>
      <c r="O23" s="70">
        <f>'Tube F'!F21</f>
        <v>1.5998608320000027</v>
      </c>
      <c r="P23" s="71">
        <v>0.18347928968766039</v>
      </c>
      <c r="Q23" s="69" t="str">
        <f>'Tube G'!G21</f>
        <v>A8</v>
      </c>
      <c r="R23" s="70">
        <f>'Tube G'!F21</f>
        <v>1.6164434650000032</v>
      </c>
      <c r="S23" s="71">
        <v>0.14979157825799691</v>
      </c>
      <c r="T23" s="69" t="str">
        <f>'Tube H'!G21</f>
        <v>F11</v>
      </c>
      <c r="U23" s="70">
        <f>'Tube H'!F21</f>
        <v>1.423407411000003</v>
      </c>
      <c r="V23" s="71">
        <v>0.11001541046787083</v>
      </c>
      <c r="W23" s="69" t="str">
        <f>'Tube I'!G21</f>
        <v>D3</v>
      </c>
      <c r="X23" s="70">
        <f>'Tube I'!F21</f>
        <v>1.6262783050000014</v>
      </c>
      <c r="Y23" s="71">
        <v>0.15731025278877375</v>
      </c>
      <c r="Z23" s="69" t="str">
        <f>'Tube J'!G21</f>
        <v>G6</v>
      </c>
      <c r="AA23" s="70">
        <f>'Tube J'!F21</f>
        <v>1.6181099240000023</v>
      </c>
      <c r="AB23" s="71">
        <v>0.22178452940444035</v>
      </c>
      <c r="AC23" s="69" t="str">
        <f>'Tube K'!G21</f>
        <v>A8</v>
      </c>
      <c r="AD23" s="70">
        <f>'Tube K'!F21</f>
        <v>1.6088487829999991</v>
      </c>
      <c r="AE23" s="71">
        <v>0.11303625385154409</v>
      </c>
      <c r="AF23" s="69" t="str">
        <f>'Tube L'!G21</f>
        <v>F11</v>
      </c>
      <c r="AG23" s="70">
        <f>'Tube L'!F21</f>
        <v>1.6092312489999987</v>
      </c>
      <c r="AH23" s="71">
        <v>0.20862501419394555</v>
      </c>
      <c r="AI23" s="69" t="str">
        <f>'Tube M'!G21</f>
        <v>D3</v>
      </c>
      <c r="AJ23" s="70">
        <f>'Tube M'!F21</f>
        <v>-13.63998868</v>
      </c>
      <c r="AK23" s="71"/>
      <c r="AL23" s="69" t="str">
        <f>'Tube N'!G21</f>
        <v>G6</v>
      </c>
      <c r="AM23" s="70">
        <f>'Tube N'!F21</f>
        <v>-13.63998868</v>
      </c>
      <c r="AN23" s="71"/>
      <c r="AO23" s="69" t="str">
        <f>'Tube O'!G21</f>
        <v>A8</v>
      </c>
      <c r="AP23" s="70">
        <f>'Tube O'!F21</f>
        <v>-13.63998868</v>
      </c>
      <c r="AQ23" s="71"/>
      <c r="AR23" s="69" t="str">
        <f>'Tube P'!G21</f>
        <v>F11</v>
      </c>
      <c r="AS23" s="70">
        <f>'Tube P'!F21</f>
        <v>-13.63998868</v>
      </c>
      <c r="AT23" s="71"/>
    </row>
    <row r="24" spans="1:46">
      <c r="A24" s="53">
        <v>21</v>
      </c>
      <c r="B24" s="66" t="str">
        <f>'Tube A'!G22</f>
        <v>E3</v>
      </c>
      <c r="C24" s="67">
        <f>'Tube A'!F22</f>
        <v>1.4751769160000006</v>
      </c>
      <c r="D24" s="68">
        <v>0.10495403096506378</v>
      </c>
      <c r="E24" s="66" t="str">
        <f>'Tube B'!G22</f>
        <v>F6</v>
      </c>
      <c r="F24" s="67">
        <f>'Tube B'!F22</f>
        <v>1.5522438150000024</v>
      </c>
      <c r="G24" s="68">
        <v>0.21967584555232378</v>
      </c>
      <c r="H24" s="66" t="str">
        <f>'Tube D'!G22</f>
        <v>G11</v>
      </c>
      <c r="I24" s="67">
        <f>'Tube D'!F22</f>
        <v>1.4517645330000022</v>
      </c>
      <c r="J24" s="68">
        <v>9.3308654877673383E-2</v>
      </c>
      <c r="K24" s="66" t="str">
        <f>'Tube E'!G22</f>
        <v>E3</v>
      </c>
      <c r="L24" s="67">
        <f>'Tube E'!F22</f>
        <v>1.4497702460000017</v>
      </c>
      <c r="M24" s="68">
        <v>7.0854621979471469E-2</v>
      </c>
      <c r="N24" s="66" t="str">
        <f>'Tube F'!G22</f>
        <v>F6</v>
      </c>
      <c r="O24" s="67">
        <f>'Tube F'!F22</f>
        <v>1.4654513520000023</v>
      </c>
      <c r="P24" s="68">
        <v>0.11303358982722315</v>
      </c>
      <c r="Q24" s="66" t="str">
        <f>'Tube G'!G22</f>
        <v>A9</v>
      </c>
      <c r="R24" s="67">
        <f>'Tube G'!F22</f>
        <v>1.4678281050000024</v>
      </c>
      <c r="S24" s="68">
        <v>0.19788428209779638</v>
      </c>
      <c r="T24" s="66" t="str">
        <f>'Tube H'!G22</f>
        <v>G11</v>
      </c>
      <c r="U24" s="67">
        <f>'Tube H'!F22</f>
        <v>1.2015771310000023</v>
      </c>
      <c r="V24" s="68">
        <v>6.0372924649461424E-2</v>
      </c>
      <c r="W24" s="66" t="str">
        <f>'Tube I'!G22</f>
        <v>E3</v>
      </c>
      <c r="X24" s="67">
        <f>'Tube I'!F22</f>
        <v>1.4907760650000021</v>
      </c>
      <c r="Y24" s="68">
        <v>8.9925701696294144E-2</v>
      </c>
      <c r="Z24" s="66" t="str">
        <f>'Tube J'!G22</f>
        <v>F6</v>
      </c>
      <c r="AA24" s="67">
        <f>'Tube J'!F22</f>
        <v>1.4749583640000026</v>
      </c>
      <c r="AB24" s="68">
        <v>0.18104581290844232</v>
      </c>
      <c r="AC24" s="66" t="str">
        <f>'Tube K'!G22</f>
        <v>A9</v>
      </c>
      <c r="AD24" s="67">
        <f>'Tube K'!F22</f>
        <v>1.4558623829999995</v>
      </c>
      <c r="AE24" s="68">
        <v>7.4227950377092483E-2</v>
      </c>
      <c r="AF24" s="66" t="str">
        <f>'Tube L'!G22</f>
        <v>G11</v>
      </c>
      <c r="AG24" s="67">
        <f>'Tube L'!F22</f>
        <v>1.4398534489999992</v>
      </c>
      <c r="AH24" s="68">
        <v>9.1693075232957458E-2</v>
      </c>
      <c r="AI24" s="66" t="str">
        <f>'Tube M'!G22</f>
        <v>E3</v>
      </c>
      <c r="AJ24" s="67">
        <f>'Tube M'!F22</f>
        <v>-13.63998868</v>
      </c>
      <c r="AK24" s="68"/>
      <c r="AL24" s="66" t="str">
        <f>'Tube N'!G22</f>
        <v>F6</v>
      </c>
      <c r="AM24" s="67">
        <f>'Tube N'!F22</f>
        <v>-13.63998868</v>
      </c>
      <c r="AN24" s="68"/>
      <c r="AO24" s="66" t="str">
        <f>'Tube O'!G22</f>
        <v>A9</v>
      </c>
      <c r="AP24" s="67">
        <f>'Tube O'!F22</f>
        <v>-13.63998868</v>
      </c>
      <c r="AQ24" s="68"/>
      <c r="AR24" s="66" t="str">
        <f>'Tube P'!G22</f>
        <v>G11</v>
      </c>
      <c r="AS24" s="67">
        <f>'Tube P'!F22</f>
        <v>-13.63998868</v>
      </c>
      <c r="AT24" s="68"/>
    </row>
    <row r="25" spans="1:46" ht="13" thickBot="1">
      <c r="A25" s="53">
        <v>22</v>
      </c>
      <c r="B25" s="75" t="str">
        <f>'Tube A'!G23</f>
        <v>F3</v>
      </c>
      <c r="C25" s="76">
        <f>'Tube A'!F23</f>
        <v>1.3079846360000023</v>
      </c>
      <c r="D25" s="77">
        <v>5.5412148565675022E-2</v>
      </c>
      <c r="E25" s="75" t="str">
        <f>'Tube B'!G23</f>
        <v>E6</v>
      </c>
      <c r="F25" s="76">
        <f>'Tube B'!F23</f>
        <v>1.3786862080000013</v>
      </c>
      <c r="G25" s="77">
        <v>7.164035624925448E-2</v>
      </c>
      <c r="H25" s="75" t="str">
        <f>'Tube D'!G23</f>
        <v>H11</v>
      </c>
      <c r="I25" s="76">
        <f>'Tube D'!F23</f>
        <v>1.2015224930000024</v>
      </c>
      <c r="J25" s="77">
        <v>5.342107584862512E-2</v>
      </c>
      <c r="K25" s="75" t="str">
        <f>'Tube E'!G23</f>
        <v>F3</v>
      </c>
      <c r="L25" s="76">
        <f>'Tube E'!F23</f>
        <v>1.2541662060000007</v>
      </c>
      <c r="M25" s="77">
        <v>2.8851316051105382E-2</v>
      </c>
      <c r="N25" s="75" t="str">
        <f>'Tube F'!G23</f>
        <v>E6</v>
      </c>
      <c r="O25" s="76">
        <f>'Tube F'!F23</f>
        <v>1.2906097520000017</v>
      </c>
      <c r="P25" s="77">
        <v>5.7149251746442392E-2</v>
      </c>
      <c r="Q25" s="66" t="str">
        <f>'Tube G'!G23</f>
        <v>B9</v>
      </c>
      <c r="R25" s="76">
        <f>'Tube G'!F23</f>
        <v>1.2394412650000017</v>
      </c>
      <c r="S25" s="77">
        <v>3.9902617268102521E-2</v>
      </c>
      <c r="T25" s="75" t="str">
        <f>'Tube H'!G23</f>
        <v>H11</v>
      </c>
      <c r="U25" s="76">
        <f>'Tube H'!F23</f>
        <v>-13.63998868</v>
      </c>
      <c r="V25" s="77">
        <v>-1.0513558167070532E-2</v>
      </c>
      <c r="W25" s="66" t="str">
        <f>'Tube I'!G23</f>
        <v>F3</v>
      </c>
      <c r="X25" s="67">
        <f>'Tube I'!F23</f>
        <v>1.2558326650000016</v>
      </c>
      <c r="Y25" s="85">
        <v>4.7360265443493942E-2</v>
      </c>
      <c r="Z25" s="86" t="str">
        <f>'Tube J'!G23</f>
        <v>E6</v>
      </c>
      <c r="AA25" s="67">
        <f>'Tube J'!F23</f>
        <v>1.2651484440000029</v>
      </c>
      <c r="AB25" s="68">
        <v>7.2632044231395701E-2</v>
      </c>
      <c r="AC25" s="86" t="str">
        <f>'Tube K'!G23</f>
        <v>B9</v>
      </c>
      <c r="AD25" s="87">
        <f>'Tube K'!F23</f>
        <v>1.2307538230000006</v>
      </c>
      <c r="AE25" s="68">
        <v>1.7681586580600754E-2</v>
      </c>
      <c r="AF25" s="66" t="str">
        <f>'Tube L'!G23</f>
        <v>H11</v>
      </c>
      <c r="AG25" s="87">
        <f>'Tube L'!F23</f>
        <v>1.2180231689999985</v>
      </c>
      <c r="AH25" s="68">
        <v>5.457818720245753E-2</v>
      </c>
      <c r="AI25" s="66" t="str">
        <f>'Tube M'!G23</f>
        <v>F3</v>
      </c>
      <c r="AJ25" s="67">
        <f>'Tube M'!F23</f>
        <v>-13.63998868</v>
      </c>
      <c r="AK25" s="68"/>
      <c r="AL25" s="86" t="str">
        <f>'Tube N'!G23</f>
        <v>E6</v>
      </c>
      <c r="AM25" s="67">
        <f>'Tube N'!F23</f>
        <v>-13.63998868</v>
      </c>
      <c r="AN25" s="85"/>
      <c r="AO25" s="66" t="str">
        <f>'Tube O'!G23</f>
        <v>B9</v>
      </c>
      <c r="AP25" s="67">
        <f>'Tube O'!F23</f>
        <v>-13.63998868</v>
      </c>
      <c r="AQ25" s="85"/>
      <c r="AR25" s="66" t="str">
        <f>'Tube P'!G23</f>
        <v>H11</v>
      </c>
      <c r="AS25" s="67">
        <f>'Tube P'!F23</f>
        <v>-13.63998868</v>
      </c>
      <c r="AT25" s="77"/>
    </row>
    <row r="26" spans="1:46" ht="13" thickTop="1">
      <c r="B26" s="70"/>
      <c r="C26" s="78" t="s">
        <v>189</v>
      </c>
      <c r="D26" s="79">
        <f>SUM(D5:D25)*40/TubeLoading!J29*100</f>
        <v>53.632497452487037</v>
      </c>
      <c r="E26" s="70"/>
      <c r="F26" s="78" t="s">
        <v>189</v>
      </c>
      <c r="G26" s="79">
        <f>SUM(G5:G25)*40/TubeLoading!J30*100</f>
        <v>52.675666143977459</v>
      </c>
      <c r="H26" s="80"/>
      <c r="I26" s="78" t="s">
        <v>189</v>
      </c>
      <c r="J26" s="79">
        <f>SUM(J5:J25)*40/TubeLoading!J32*100</f>
        <v>46.881330939669105</v>
      </c>
      <c r="K26" s="70"/>
      <c r="L26" s="78" t="s">
        <v>189</v>
      </c>
      <c r="M26" s="79">
        <f>SUM(M5:M25)*40/TubeLoading!J33*100</f>
        <v>54.751885074765084</v>
      </c>
      <c r="N26" s="70"/>
      <c r="O26" s="78" t="s">
        <v>189</v>
      </c>
      <c r="P26" s="79">
        <f>SUM(P5:P25)*40/TubeLoading!J34*100</f>
        <v>51.543325532737896</v>
      </c>
      <c r="Q26" s="84"/>
      <c r="R26" s="78" t="s">
        <v>189</v>
      </c>
      <c r="S26" s="79">
        <f>SUM(S5:S25)*40/TubeLoading!J35*100</f>
        <v>50.220573589917883</v>
      </c>
      <c r="T26" s="70"/>
      <c r="U26" s="78" t="s">
        <v>189</v>
      </c>
      <c r="V26" s="79">
        <f>SUM(V5:V25)*40/TubeLoading!J36*100</f>
        <v>40.701495763070085</v>
      </c>
      <c r="W26" s="88"/>
      <c r="X26" s="89" t="s">
        <v>189</v>
      </c>
      <c r="Y26" s="79">
        <f>SUM(Y5:Y25)*40/TubeLoading!J37*100</f>
        <v>74.74809385352431</v>
      </c>
      <c r="Z26" s="70"/>
      <c r="AA26" s="89" t="s">
        <v>189</v>
      </c>
      <c r="AB26" s="90">
        <f>SUM(AB5:AB25)*40/TubeLoading!J38*100</f>
        <v>87.095309778013657</v>
      </c>
      <c r="AC26" s="70"/>
      <c r="AD26" s="78" t="s">
        <v>189</v>
      </c>
      <c r="AE26" s="90">
        <f>SUM(AE5:AE25)*40/TubeLoading!J39*100</f>
        <v>28.363238030044251</v>
      </c>
      <c r="AF26" s="91"/>
      <c r="AG26" s="78" t="s">
        <v>189</v>
      </c>
      <c r="AH26" s="90">
        <f>SUM(AH5:AH25)*40/TubeLoading!J40*100</f>
        <v>57.433300905364938</v>
      </c>
      <c r="AI26" s="88"/>
      <c r="AJ26" s="89" t="s">
        <v>189</v>
      </c>
      <c r="AK26" s="90" t="e">
        <f>SUM(AK5:AK25)*40/TubeLoading!J41*100</f>
        <v>#DIV/0!</v>
      </c>
      <c r="AL26" s="70"/>
      <c r="AM26" s="89" t="s">
        <v>189</v>
      </c>
      <c r="AN26" s="79" t="e">
        <f>SUM(AN5:AN25)*40/TubeLoading!J42*100</f>
        <v>#DIV/0!</v>
      </c>
      <c r="AO26" s="88"/>
      <c r="AP26" s="89" t="s">
        <v>189</v>
      </c>
      <c r="AQ26" s="79" t="e">
        <f>SUM(AQ5:AQ25)*40/TubeLoading!J43*100</f>
        <v>#DIV/0!</v>
      </c>
      <c r="AR26" s="80"/>
      <c r="AS26" s="78" t="s">
        <v>189</v>
      </c>
      <c r="AT26" s="79" t="e">
        <f>SUM(AT5:AT25)*40/TubeLoading!J44*100</f>
        <v>#DIV/0!</v>
      </c>
    </row>
    <row r="27" spans="1:46">
      <c r="B27" s="70"/>
      <c r="C27" s="70"/>
      <c r="D27" s="70"/>
      <c r="E27" s="70"/>
      <c r="F27" s="70"/>
      <c r="G27" s="70"/>
      <c r="H27" s="70"/>
      <c r="I27" s="70"/>
      <c r="J27" s="70"/>
    </row>
    <row r="28" spans="1:46">
      <c r="B28" s="70"/>
      <c r="C28" s="70"/>
      <c r="D28" s="70"/>
      <c r="E28" s="70"/>
      <c r="F28" s="70"/>
      <c r="G28" s="70"/>
      <c r="H28" s="70"/>
      <c r="I28" s="70"/>
      <c r="J28" s="70"/>
    </row>
    <row r="29" spans="1:46">
      <c r="A29" s="59"/>
    </row>
    <row r="30" spans="1:46">
      <c r="A30" s="59"/>
    </row>
    <row r="31" spans="1:46">
      <c r="A31" s="59"/>
    </row>
    <row r="55" spans="1:10">
      <c r="B55" s="70"/>
      <c r="C55" s="70"/>
      <c r="D55" s="70"/>
      <c r="E55" s="70"/>
      <c r="F55" s="70"/>
      <c r="G55" s="70"/>
      <c r="H55" s="70"/>
      <c r="I55" s="70"/>
      <c r="J55" s="70"/>
    </row>
    <row r="56" spans="1:10">
      <c r="A56" s="59"/>
    </row>
    <row r="57" spans="1:10">
      <c r="A57" s="59"/>
    </row>
    <row r="58" spans="1:10">
      <c r="A58" s="59"/>
    </row>
    <row r="82" spans="1:10">
      <c r="B82" s="70"/>
      <c r="C82" s="70"/>
      <c r="D82" s="70"/>
      <c r="E82" s="70"/>
      <c r="F82" s="70"/>
      <c r="G82" s="70"/>
      <c r="H82" s="70"/>
      <c r="I82" s="70"/>
      <c r="J82" s="70"/>
    </row>
    <row r="83" spans="1:10">
      <c r="B83" s="70"/>
      <c r="C83" s="70"/>
      <c r="D83" s="70"/>
      <c r="E83" s="70"/>
      <c r="F83" s="70"/>
      <c r="G83" s="70"/>
      <c r="H83" s="70"/>
      <c r="I83" s="70"/>
      <c r="J83" s="70"/>
    </row>
    <row r="84" spans="1:10">
      <c r="A84" s="59"/>
    </row>
    <row r="85" spans="1:10">
      <c r="A85" s="59"/>
    </row>
    <row r="86" spans="1:10">
      <c r="A86" s="59"/>
    </row>
  </sheetData>
  <mergeCells count="15">
    <mergeCell ref="K2:M2"/>
    <mergeCell ref="N2:P2"/>
    <mergeCell ref="Q2:S2"/>
    <mergeCell ref="T2:V2"/>
    <mergeCell ref="B2:D2"/>
    <mergeCell ref="E2:G2"/>
    <mergeCell ref="H2:J2"/>
    <mergeCell ref="AL2:AN2"/>
    <mergeCell ref="AO2:AQ2"/>
    <mergeCell ref="AR2:AT2"/>
    <mergeCell ref="W2:Y2"/>
    <mergeCell ref="Z2:AB2"/>
    <mergeCell ref="AC2:AE2"/>
    <mergeCell ref="AF2:AH2"/>
    <mergeCell ref="AI2:AK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2" zoomScaleNormal="100" workbookViewId="0">
      <selection activeCell="B41" sqref="B41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0.93984305599999163</v>
      </c>
      <c r="C13" s="31">
        <f t="shared" ref="C13:C26" si="1">B13+A13</f>
        <v>4.939843055999992</v>
      </c>
    </row>
    <row r="14" spans="1:10">
      <c r="A14" s="31">
        <v>4.05</v>
      </c>
      <c r="B14" s="31">
        <f t="shared" si="0"/>
        <v>0.95159109419999155</v>
      </c>
      <c r="C14" s="31">
        <f t="shared" si="1"/>
        <v>5.0015910941999913</v>
      </c>
    </row>
    <row r="15" spans="1:10">
      <c r="A15" s="31">
        <v>4.0999999999999996</v>
      </c>
      <c r="B15" s="31">
        <f t="shared" si="0"/>
        <v>0.96333913239999136</v>
      </c>
      <c r="C15" s="31">
        <f t="shared" si="1"/>
        <v>5.0633391323999906</v>
      </c>
    </row>
    <row r="16" spans="1:10">
      <c r="A16" s="31">
        <v>4.1500000000000004</v>
      </c>
      <c r="B16" s="31">
        <f t="shared" si="0"/>
        <v>0.97508717059999128</v>
      </c>
      <c r="C16" s="15">
        <f t="shared" si="1"/>
        <v>5.1250871705999916</v>
      </c>
    </row>
    <row r="17" spans="1:12">
      <c r="A17" s="31">
        <v>4.2</v>
      </c>
      <c r="B17" s="31">
        <f t="shared" si="0"/>
        <v>0.9868352087999912</v>
      </c>
      <c r="C17" s="31">
        <f t="shared" si="1"/>
        <v>5.1868352087999909</v>
      </c>
    </row>
    <row r="18" spans="1:12">
      <c r="A18" s="31">
        <v>4.25</v>
      </c>
      <c r="B18" s="31">
        <f t="shared" si="0"/>
        <v>0.99858324699999113</v>
      </c>
      <c r="C18" s="31">
        <f t="shared" si="1"/>
        <v>5.2485832469999911</v>
      </c>
    </row>
    <row r="19" spans="1:12" ht="13">
      <c r="A19" s="31">
        <v>4.3</v>
      </c>
      <c r="B19" s="31">
        <f t="shared" si="0"/>
        <v>1.010331285199991</v>
      </c>
      <c r="C19" s="31">
        <f t="shared" si="1"/>
        <v>5.3103312851999913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1.022079323399991</v>
      </c>
      <c r="C20" s="31">
        <f t="shared" si="1"/>
        <v>5.3720793233999906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0.87207932339999095</v>
      </c>
      <c r="H20">
        <v>5.0000000000000001E-3</v>
      </c>
    </row>
    <row r="21" spans="1:12">
      <c r="A21" s="31">
        <v>4.4000000000000004</v>
      </c>
      <c r="B21" s="31">
        <f t="shared" si="0"/>
        <v>1.0338273615999907</v>
      </c>
      <c r="C21" s="31">
        <f t="shared" si="1"/>
        <v>5.4338273615999908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0.88382736159999065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1.0455753997999906</v>
      </c>
      <c r="C22" s="31">
        <f t="shared" si="1"/>
        <v>5.495575399799991</v>
      </c>
      <c r="E22">
        <f t="shared" si="2"/>
        <v>4.45</v>
      </c>
      <c r="F22">
        <f t="shared" si="4"/>
        <v>0.15</v>
      </c>
      <c r="G22" s="28">
        <f t="shared" si="3"/>
        <v>0.89557539979999057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1.0573234379999905</v>
      </c>
      <c r="C23">
        <f t="shared" si="1"/>
        <v>5.5573234379999903</v>
      </c>
      <c r="E23">
        <f t="shared" si="2"/>
        <v>4.5</v>
      </c>
      <c r="F23">
        <f t="shared" si="4"/>
        <v>0.15</v>
      </c>
      <c r="G23" s="28">
        <f t="shared" si="3"/>
        <v>0.90732343799999049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1.0690714761999904</v>
      </c>
      <c r="C24" s="110">
        <f t="shared" si="1"/>
        <v>5.6190714761999905</v>
      </c>
      <c r="D24" s="110"/>
      <c r="E24" s="110">
        <f>A24</f>
        <v>4.55</v>
      </c>
      <c r="F24" s="110">
        <f t="shared" si="4"/>
        <v>0.15</v>
      </c>
      <c r="G24" s="111">
        <f>B24-F24</f>
        <v>0.91907147619999041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1.0737706914799905</v>
      </c>
      <c r="C25">
        <f t="shared" si="1"/>
        <v>5.6437706914799906</v>
      </c>
      <c r="E25">
        <f t="shared" si="2"/>
        <v>4.57</v>
      </c>
      <c r="F25">
        <f t="shared" si="4"/>
        <v>0.15</v>
      </c>
      <c r="G25" s="28">
        <f t="shared" si="3"/>
        <v>0.92377069147999047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1.0808195143999904</v>
      </c>
      <c r="C26" s="30">
        <f t="shared" si="1"/>
        <v>5.6808195143999898</v>
      </c>
      <c r="E26">
        <f t="shared" si="2"/>
        <v>4.5999999999999996</v>
      </c>
      <c r="F26">
        <f t="shared" si="4"/>
        <v>0.15</v>
      </c>
      <c r="G26" s="28">
        <f t="shared" si="3"/>
        <v>0.93081951439999033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197</v>
      </c>
      <c r="K28" s="98" t="s">
        <v>211</v>
      </c>
      <c r="L28" s="98" t="s">
        <v>210</v>
      </c>
    </row>
    <row r="29" spans="1:12" ht="14">
      <c r="A29" s="38" t="s">
        <v>138</v>
      </c>
      <c r="B29" s="93">
        <v>1.4016999999999999</v>
      </c>
      <c r="C29" s="93">
        <v>22</v>
      </c>
      <c r="D29" s="94">
        <f t="shared" ref="D29:D40" si="5">(20-C29)*-0.000175+B29</f>
        <v>1.40205</v>
      </c>
      <c r="E29" s="94">
        <f t="shared" ref="E29:E40" si="6">D29*10.9276-13.593</f>
        <v>1.7280415800000011</v>
      </c>
      <c r="F29" s="104">
        <v>2433</v>
      </c>
      <c r="G29" s="38">
        <v>128</v>
      </c>
      <c r="H29" s="95">
        <f>4000/G29</f>
        <v>31.25</v>
      </c>
      <c r="I29" s="95">
        <f>150-H29</f>
        <v>118.75</v>
      </c>
      <c r="J29" s="38">
        <f>G29*H29</f>
        <v>4000</v>
      </c>
      <c r="K29" s="96">
        <f>G$24+0.025</f>
        <v>0.94407147619999043</v>
      </c>
      <c r="L29" s="38">
        <f>H$23</f>
        <v>5.0000000000000001E-3</v>
      </c>
    </row>
    <row r="30" spans="1:12" ht="14">
      <c r="A30" t="s">
        <v>139</v>
      </c>
      <c r="B30" s="54">
        <v>1.4016999999999999</v>
      </c>
      <c r="C30" s="54">
        <v>22</v>
      </c>
      <c r="D30" s="42">
        <f t="shared" si="5"/>
        <v>1.40205</v>
      </c>
      <c r="E30" s="42">
        <f t="shared" si="6"/>
        <v>1.7280415800000011</v>
      </c>
      <c r="F30" s="105">
        <v>2370</v>
      </c>
      <c r="G30">
        <v>88</v>
      </c>
      <c r="H30" s="50">
        <f t="shared" ref="H30:H44" si="7">4000/G30</f>
        <v>45.454545454545453</v>
      </c>
      <c r="I30" s="50">
        <f>150-H30</f>
        <v>104.54545454545455</v>
      </c>
      <c r="J30">
        <f>G30*H30</f>
        <v>4000</v>
      </c>
      <c r="K30" s="96">
        <f t="shared" ref="K30:K44" si="8">G$24+0.025</f>
        <v>0.94407147619999043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1.4017999999999999</v>
      </c>
      <c r="C31" s="93">
        <v>22</v>
      </c>
      <c r="D31" s="94">
        <f t="shared" si="5"/>
        <v>1.40215</v>
      </c>
      <c r="E31" s="94">
        <f t="shared" si="6"/>
        <v>1.7291343399999999</v>
      </c>
      <c r="F31" s="104">
        <v>1770</v>
      </c>
      <c r="G31" s="38">
        <v>160</v>
      </c>
      <c r="H31" s="95">
        <f t="shared" si="7"/>
        <v>25</v>
      </c>
      <c r="I31" s="95">
        <f t="shared" ref="I31" si="10">150-H31</f>
        <v>125</v>
      </c>
      <c r="J31" s="38">
        <f t="shared" ref="J31" si="11">G31*H31</f>
        <v>4000</v>
      </c>
      <c r="K31" s="96">
        <f t="shared" si="8"/>
        <v>0.94407147619999043</v>
      </c>
      <c r="L31" s="38">
        <f t="shared" si="9"/>
        <v>5.0000000000000001E-3</v>
      </c>
    </row>
    <row r="32" spans="1:12" ht="14">
      <c r="A32" t="s">
        <v>141</v>
      </c>
      <c r="B32" s="54">
        <v>1.4015</v>
      </c>
      <c r="C32" s="54">
        <v>22.1</v>
      </c>
      <c r="D32" s="42">
        <f t="shared" si="5"/>
        <v>1.4018675</v>
      </c>
      <c r="E32" s="42">
        <f t="shared" si="6"/>
        <v>1.7260472930000006</v>
      </c>
      <c r="F32" s="105">
        <v>3180</v>
      </c>
      <c r="G32">
        <v>147</v>
      </c>
      <c r="H32" s="50">
        <f t="shared" si="7"/>
        <v>27.210884353741495</v>
      </c>
      <c r="I32" s="50">
        <f t="shared" ref="I32:I42" si="12">150-H32</f>
        <v>122.78911564625851</v>
      </c>
      <c r="J32">
        <f>G32*H32</f>
        <v>3999.9999999999995</v>
      </c>
      <c r="K32" s="96">
        <f t="shared" si="8"/>
        <v>0.94407147619999043</v>
      </c>
      <c r="L32">
        <f t="shared" si="9"/>
        <v>5.0000000000000001E-3</v>
      </c>
    </row>
    <row r="33" spans="1:12" ht="14">
      <c r="A33" s="38" t="s">
        <v>142</v>
      </c>
      <c r="B33" s="93">
        <v>1.4015</v>
      </c>
      <c r="C33" s="93">
        <v>22.1</v>
      </c>
      <c r="D33" s="94">
        <f t="shared" si="5"/>
        <v>1.4018675</v>
      </c>
      <c r="E33" s="94">
        <f t="shared" si="6"/>
        <v>1.7260472930000006</v>
      </c>
      <c r="F33" s="104">
        <v>1537</v>
      </c>
      <c r="G33" s="38">
        <v>139</v>
      </c>
      <c r="H33" s="95">
        <f t="shared" si="7"/>
        <v>28.776978417266186</v>
      </c>
      <c r="I33" s="95">
        <f t="shared" si="12"/>
        <v>121.22302158273382</v>
      </c>
      <c r="J33" s="38">
        <f>G33*H33</f>
        <v>4000</v>
      </c>
      <c r="K33" s="96">
        <f t="shared" si="8"/>
        <v>0.94407147619999043</v>
      </c>
      <c r="L33" s="38">
        <f t="shared" si="9"/>
        <v>5.0000000000000001E-3</v>
      </c>
    </row>
    <row r="34" spans="1:12">
      <c r="A34" t="s">
        <v>143</v>
      </c>
      <c r="B34" s="54">
        <v>1.4015</v>
      </c>
      <c r="C34" s="54">
        <v>22.2</v>
      </c>
      <c r="D34" s="42">
        <f t="shared" si="5"/>
        <v>1.401885</v>
      </c>
      <c r="E34" s="42">
        <f t="shared" si="6"/>
        <v>1.7262385260000013</v>
      </c>
      <c r="F34" s="106">
        <v>3997</v>
      </c>
      <c r="G34">
        <v>191</v>
      </c>
      <c r="H34" s="50">
        <f t="shared" si="7"/>
        <v>20.94240837696335</v>
      </c>
      <c r="I34" s="50">
        <f t="shared" si="12"/>
        <v>129.05759162303664</v>
      </c>
      <c r="J34">
        <f>G34*H34</f>
        <v>4000</v>
      </c>
      <c r="K34" s="96">
        <f t="shared" si="8"/>
        <v>0.94407147619999043</v>
      </c>
      <c r="L34">
        <f t="shared" si="9"/>
        <v>5.0000000000000001E-3</v>
      </c>
    </row>
    <row r="35" spans="1:12" ht="14">
      <c r="A35" s="38" t="s">
        <v>144</v>
      </c>
      <c r="B35" s="93">
        <v>1.4016</v>
      </c>
      <c r="C35" s="93">
        <v>22.3</v>
      </c>
      <c r="D35" s="94">
        <f t="shared" si="5"/>
        <v>1.4020025</v>
      </c>
      <c r="E35" s="94">
        <f t="shared" si="6"/>
        <v>1.7275225190000008</v>
      </c>
      <c r="F35" s="104">
        <v>2441</v>
      </c>
      <c r="G35" s="38">
        <v>160</v>
      </c>
      <c r="H35" s="95">
        <f t="shared" si="7"/>
        <v>25</v>
      </c>
      <c r="I35" s="95">
        <f t="shared" si="12"/>
        <v>125</v>
      </c>
      <c r="J35" s="38">
        <f>G35*H35</f>
        <v>4000</v>
      </c>
      <c r="K35" s="96">
        <f t="shared" si="8"/>
        <v>0.94407147619999043</v>
      </c>
      <c r="L35" s="38">
        <f t="shared" si="9"/>
        <v>5.0000000000000001E-3</v>
      </c>
    </row>
    <row r="36" spans="1:12" ht="14">
      <c r="A36" t="s">
        <v>145</v>
      </c>
      <c r="B36" s="54">
        <v>1.4016999999999999</v>
      </c>
      <c r="C36" s="54">
        <v>22.3</v>
      </c>
      <c r="D36" s="42">
        <f t="shared" si="5"/>
        <v>1.4021025</v>
      </c>
      <c r="E36" s="42">
        <f t="shared" si="6"/>
        <v>1.7286152789999996</v>
      </c>
      <c r="F36" s="105">
        <v>3637</v>
      </c>
      <c r="G36">
        <v>72</v>
      </c>
      <c r="H36" s="50">
        <f t="shared" si="7"/>
        <v>55.555555555555557</v>
      </c>
      <c r="I36" s="50">
        <f t="shared" si="12"/>
        <v>94.444444444444443</v>
      </c>
      <c r="J36">
        <f t="shared" ref="J36:J44" si="13">G36*H36</f>
        <v>4000</v>
      </c>
      <c r="K36" s="96">
        <f t="shared" si="8"/>
        <v>0.94407147619999043</v>
      </c>
      <c r="L36">
        <f t="shared" si="9"/>
        <v>5.0000000000000001E-3</v>
      </c>
    </row>
    <row r="37" spans="1:12" ht="14">
      <c r="A37" s="38" t="s">
        <v>149</v>
      </c>
      <c r="B37" s="94">
        <v>1.4016</v>
      </c>
      <c r="C37" s="100">
        <v>22.4</v>
      </c>
      <c r="D37" s="94">
        <f t="shared" si="5"/>
        <v>1.40202</v>
      </c>
      <c r="E37" s="94">
        <f t="shared" si="6"/>
        <v>1.7277137519999997</v>
      </c>
      <c r="F37" s="104">
        <v>2368</v>
      </c>
      <c r="G37" s="38">
        <v>152</v>
      </c>
      <c r="H37" s="95">
        <f t="shared" si="7"/>
        <v>26.315789473684209</v>
      </c>
      <c r="I37" s="95">
        <f t="shared" si="12"/>
        <v>123.68421052631579</v>
      </c>
      <c r="J37" s="38">
        <f>G37*H37</f>
        <v>3999.9999999999995</v>
      </c>
      <c r="K37" s="96">
        <f t="shared" si="8"/>
        <v>0.94407147619999043</v>
      </c>
      <c r="L37" s="38">
        <f t="shared" si="9"/>
        <v>5.0000000000000001E-3</v>
      </c>
    </row>
    <row r="38" spans="1:12" ht="14">
      <c r="A38" t="s">
        <v>150</v>
      </c>
      <c r="B38" s="42">
        <v>1.4015</v>
      </c>
      <c r="C38" s="41">
        <v>22.4</v>
      </c>
      <c r="D38" s="42">
        <f t="shared" si="5"/>
        <v>1.4019200000000001</v>
      </c>
      <c r="E38" s="42">
        <f t="shared" si="6"/>
        <v>1.7266209920000009</v>
      </c>
      <c r="F38" s="105">
        <v>1768</v>
      </c>
      <c r="G38">
        <v>153</v>
      </c>
      <c r="H38" s="50">
        <f t="shared" si="7"/>
        <v>26.143790849673202</v>
      </c>
      <c r="I38" s="50">
        <f t="shared" si="12"/>
        <v>123.85620915032681</v>
      </c>
      <c r="J38">
        <f t="shared" si="13"/>
        <v>4000</v>
      </c>
      <c r="K38" s="96">
        <f t="shared" si="8"/>
        <v>0.94407147619999043</v>
      </c>
      <c r="L38">
        <f t="shared" si="9"/>
        <v>5.0000000000000001E-3</v>
      </c>
    </row>
    <row r="39" spans="1:12" ht="14.5">
      <c r="A39" s="38" t="s">
        <v>151</v>
      </c>
      <c r="B39" s="94">
        <v>1.4014</v>
      </c>
      <c r="C39" s="100">
        <v>22.4</v>
      </c>
      <c r="D39" s="94">
        <f t="shared" si="5"/>
        <v>1.4018200000000001</v>
      </c>
      <c r="E39" s="94">
        <f t="shared" si="6"/>
        <v>1.7255282320000003</v>
      </c>
      <c r="F39" s="104">
        <v>3656</v>
      </c>
      <c r="G39" s="109">
        <v>94.5</v>
      </c>
      <c r="H39" s="95">
        <f t="shared" si="7"/>
        <v>42.328042328042329</v>
      </c>
      <c r="I39" s="95">
        <f t="shared" si="12"/>
        <v>107.67195767195767</v>
      </c>
      <c r="J39" s="38">
        <f t="shared" si="13"/>
        <v>4000</v>
      </c>
      <c r="K39" s="96">
        <f t="shared" si="8"/>
        <v>0.94407147619999043</v>
      </c>
      <c r="L39" s="38">
        <f t="shared" si="9"/>
        <v>5.0000000000000001E-3</v>
      </c>
    </row>
    <row r="40" spans="1:12" ht="14">
      <c r="A40" t="s">
        <v>152</v>
      </c>
      <c r="B40" s="42">
        <v>1.4014</v>
      </c>
      <c r="C40" s="41">
        <v>22.5</v>
      </c>
      <c r="D40" s="42">
        <f t="shared" si="5"/>
        <v>1.4018375000000001</v>
      </c>
      <c r="E40" s="42">
        <f t="shared" si="6"/>
        <v>1.725719465000001</v>
      </c>
      <c r="F40" s="107">
        <v>3202</v>
      </c>
      <c r="G40">
        <v>41.15</v>
      </c>
      <c r="H40" s="50">
        <f t="shared" si="7"/>
        <v>97.20534629404618</v>
      </c>
      <c r="I40" s="50">
        <f t="shared" si="12"/>
        <v>52.79465370595382</v>
      </c>
      <c r="J40">
        <f t="shared" si="13"/>
        <v>4000</v>
      </c>
      <c r="K40" s="96">
        <f t="shared" si="8"/>
        <v>0.94407147619999043</v>
      </c>
      <c r="L40">
        <f t="shared" si="9"/>
        <v>5.0000000000000001E-3</v>
      </c>
    </row>
    <row r="41" spans="1:12" ht="14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0.94407147619999043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0.94407147619999043</v>
      </c>
      <c r="L42">
        <f t="shared" si="9"/>
        <v>5.0000000000000001E-3</v>
      </c>
    </row>
    <row r="43" spans="1:12" ht="14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0.94407147619999043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0.94407147619999043</v>
      </c>
      <c r="L44">
        <f t="shared" si="9"/>
        <v>5.0000000000000001E-3</v>
      </c>
    </row>
    <row r="45" spans="1:12" ht="14">
      <c r="A45" s="45" t="s">
        <v>33</v>
      </c>
      <c r="B45" s="46">
        <v>1.4161999999999999</v>
      </c>
      <c r="C45" s="47">
        <v>21</v>
      </c>
      <c r="D45" s="48">
        <f>(20-C45)*-0.000175+B45</f>
        <v>1.4163749999999999</v>
      </c>
      <c r="E45" s="49">
        <f>D45*10.9276-13.593</f>
        <v>1.8845794499999986</v>
      </c>
      <c r="F45" s="92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 t="s">
        <v>213</v>
      </c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D6" sqref="D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20.8</v>
      </c>
      <c r="E2" s="55">
        <f t="shared" ref="E2:E23" si="0">((20-D2)*-0.000175+C2)-0.0008</f>
        <v>1.4061400000000002</v>
      </c>
      <c r="F2" s="56">
        <f t="shared" ref="F2:F23" si="1">E2*10.9276-13.593</f>
        <v>1.7727354640000019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20.9</v>
      </c>
      <c r="E3" s="55">
        <f t="shared" si="0"/>
        <v>1.4058575000000002</v>
      </c>
      <c r="F3" s="56">
        <f t="shared" si="1"/>
        <v>1.7696484170000026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20.9</v>
      </c>
      <c r="E4" s="55">
        <f t="shared" si="0"/>
        <v>1.4054575</v>
      </c>
      <c r="F4" s="56">
        <f t="shared" si="1"/>
        <v>1.7652773770000003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20.9</v>
      </c>
      <c r="E5" s="55">
        <f t="shared" si="0"/>
        <v>1.4049575000000001</v>
      </c>
      <c r="F5" s="56">
        <f t="shared" si="1"/>
        <v>1.759813577000001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20.9</v>
      </c>
      <c r="E6" s="55">
        <f t="shared" si="0"/>
        <v>1.4042575000000002</v>
      </c>
      <c r="F6" s="56">
        <f t="shared" si="1"/>
        <v>1.7521642570000022</v>
      </c>
      <c r="G6" s="55" t="s">
        <v>67</v>
      </c>
    </row>
    <row r="7" spans="1:13">
      <c r="A7" s="55">
        <v>6</v>
      </c>
      <c r="B7" s="55" t="s">
        <v>61</v>
      </c>
      <c r="C7" s="56">
        <v>1.4043000000000001</v>
      </c>
      <c r="D7" s="55">
        <v>20.9</v>
      </c>
      <c r="E7" s="55">
        <f t="shared" si="0"/>
        <v>1.4036575000000002</v>
      </c>
      <c r="F7" s="56">
        <f t="shared" si="1"/>
        <v>1.7456076970000023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21</v>
      </c>
      <c r="E8" s="55">
        <f t="shared" si="0"/>
        <v>1.4030750000000001</v>
      </c>
      <c r="F8" s="56">
        <f t="shared" si="1"/>
        <v>1.7392423700000013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21</v>
      </c>
      <c r="E9" s="55">
        <f t="shared" si="0"/>
        <v>1.4024750000000001</v>
      </c>
      <c r="F9" s="56">
        <f t="shared" si="1"/>
        <v>1.7326858100000013</v>
      </c>
      <c r="G9" s="55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21</v>
      </c>
      <c r="E10" s="43">
        <f t="shared" si="0"/>
        <v>1.4020750000000002</v>
      </c>
      <c r="F10" s="44">
        <f t="shared" si="1"/>
        <v>1.7283147700000026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21</v>
      </c>
      <c r="E11" s="43">
        <f t="shared" si="0"/>
        <v>1.401475</v>
      </c>
      <c r="F11" s="44">
        <f t="shared" si="1"/>
        <v>1.7217582100000008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21</v>
      </c>
      <c r="E12" s="43">
        <f t="shared" si="0"/>
        <v>1.4010750000000001</v>
      </c>
      <c r="F12" s="44">
        <f t="shared" si="1"/>
        <v>1.7173871700000003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21</v>
      </c>
      <c r="E13" s="43">
        <f t="shared" si="0"/>
        <v>1.4003750000000001</v>
      </c>
      <c r="F13" s="44">
        <f t="shared" si="1"/>
        <v>1.7097378500000016</v>
      </c>
      <c r="G13" s="43" t="s">
        <v>74</v>
      </c>
    </row>
    <row r="14" spans="1:13">
      <c r="A14" s="43">
        <v>13</v>
      </c>
      <c r="B14" s="43" t="s">
        <v>61</v>
      </c>
      <c r="C14" s="44">
        <v>1.4005000000000001</v>
      </c>
      <c r="D14" s="43">
        <v>21</v>
      </c>
      <c r="E14" s="43">
        <f t="shared" si="0"/>
        <v>1.3998750000000002</v>
      </c>
      <c r="F14" s="44">
        <f t="shared" si="1"/>
        <v>1.7042740500000022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</v>
      </c>
      <c r="E15" s="43">
        <f t="shared" si="0"/>
        <v>1.399275</v>
      </c>
      <c r="F15" s="44">
        <f t="shared" si="1"/>
        <v>1.6977174900000005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21.1</v>
      </c>
      <c r="E16" s="43">
        <f t="shared" si="0"/>
        <v>1.3987925000000001</v>
      </c>
      <c r="F16" s="44">
        <f t="shared" si="1"/>
        <v>1.6924449230000018</v>
      </c>
      <c r="G16" s="43" t="s">
        <v>77</v>
      </c>
    </row>
    <row r="17" spans="1:7">
      <c r="A17" s="43">
        <v>16</v>
      </c>
      <c r="B17" s="43" t="s">
        <v>61</v>
      </c>
      <c r="C17" s="44">
        <v>1.399</v>
      </c>
      <c r="D17" s="43">
        <v>21.1</v>
      </c>
      <c r="E17" s="43">
        <f t="shared" si="0"/>
        <v>1.3983925000000001</v>
      </c>
      <c r="F17" s="44">
        <f t="shared" si="1"/>
        <v>1.6880738830000013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21.1</v>
      </c>
      <c r="E18" s="55">
        <f t="shared" si="0"/>
        <v>1.3977925000000002</v>
      </c>
      <c r="F18" s="56">
        <f t="shared" si="1"/>
        <v>1.6815173230000031</v>
      </c>
      <c r="G18" s="55" t="s">
        <v>79</v>
      </c>
    </row>
    <row r="19" spans="1:7">
      <c r="A19" s="55">
        <v>18</v>
      </c>
      <c r="B19" s="55" t="s">
        <v>61</v>
      </c>
      <c r="C19" s="56">
        <v>1.3977999999999999</v>
      </c>
      <c r="D19" s="55">
        <v>21.1</v>
      </c>
      <c r="E19" s="55">
        <f t="shared" si="0"/>
        <v>1.3971925000000001</v>
      </c>
      <c r="F19" s="56">
        <f t="shared" si="1"/>
        <v>1.6749607630000014</v>
      </c>
      <c r="G19" s="55" t="s">
        <v>80</v>
      </c>
    </row>
    <row r="20" spans="1:7">
      <c r="A20" s="55">
        <v>19</v>
      </c>
      <c r="B20" s="55" t="s">
        <v>61</v>
      </c>
      <c r="C20" s="56">
        <v>1.3964000000000001</v>
      </c>
      <c r="D20" s="55">
        <v>21.1</v>
      </c>
      <c r="E20" s="55">
        <f t="shared" si="0"/>
        <v>1.3957925000000002</v>
      </c>
      <c r="F20" s="56">
        <f t="shared" si="1"/>
        <v>1.6596621230000022</v>
      </c>
      <c r="G20" s="55" t="s">
        <v>81</v>
      </c>
    </row>
    <row r="21" spans="1:7">
      <c r="A21" s="55">
        <v>20</v>
      </c>
      <c r="B21" s="55" t="s">
        <v>61</v>
      </c>
      <c r="C21" s="56">
        <v>1.3909</v>
      </c>
      <c r="D21" s="55">
        <v>21.1</v>
      </c>
      <c r="E21" s="55">
        <f t="shared" si="0"/>
        <v>1.3902925000000002</v>
      </c>
      <c r="F21" s="56">
        <f t="shared" si="1"/>
        <v>1.5995603230000022</v>
      </c>
      <c r="G21" s="55" t="s">
        <v>82</v>
      </c>
    </row>
    <row r="22" spans="1:7">
      <c r="A22" s="55">
        <v>21</v>
      </c>
      <c r="B22" s="55" t="s">
        <v>61</v>
      </c>
      <c r="C22" s="56">
        <v>1.3794999999999999</v>
      </c>
      <c r="D22" s="55">
        <v>21.2</v>
      </c>
      <c r="E22" s="55">
        <f t="shared" si="0"/>
        <v>1.3789100000000001</v>
      </c>
      <c r="F22" s="56">
        <f t="shared" si="1"/>
        <v>1.4751769160000006</v>
      </c>
      <c r="G22" s="55" t="s">
        <v>83</v>
      </c>
    </row>
    <row r="23" spans="1:7">
      <c r="A23" s="55">
        <v>22</v>
      </c>
      <c r="B23" s="55" t="s">
        <v>61</v>
      </c>
      <c r="C23" s="56">
        <v>1.3642000000000001</v>
      </c>
      <c r="D23" s="55">
        <v>21.2</v>
      </c>
      <c r="E23" s="55">
        <f t="shared" si="0"/>
        <v>1.3636100000000002</v>
      </c>
      <c r="F23" s="56">
        <f t="shared" si="1"/>
        <v>1.3079846360000023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21.2</v>
      </c>
      <c r="E2" s="55">
        <f t="shared" ref="E2:E23" si="0">((20-D2)*-0.000175+C2)-0.0008</f>
        <v>1.4051100000000001</v>
      </c>
      <c r="F2" s="56">
        <f t="shared" ref="F2:F23" si="1">E2*10.9276-13.593</f>
        <v>1.761480036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21.2</v>
      </c>
      <c r="E3" s="55">
        <f t="shared" si="0"/>
        <v>1.4057100000000002</v>
      </c>
      <c r="F3" s="56">
        <f t="shared" si="1"/>
        <v>1.7680365960000017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21.2</v>
      </c>
      <c r="E4" s="57">
        <f t="shared" si="0"/>
        <v>1.4052100000000001</v>
      </c>
      <c r="F4" s="58">
        <f t="shared" si="1"/>
        <v>1.7625727960000006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21.3</v>
      </c>
      <c r="E5" s="57">
        <f t="shared" si="0"/>
        <v>1.4048275000000001</v>
      </c>
      <c r="F5" s="58">
        <f t="shared" si="1"/>
        <v>1.7583929890000007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21.3</v>
      </c>
      <c r="E6" s="57">
        <f t="shared" si="0"/>
        <v>1.4043275000000002</v>
      </c>
      <c r="F6" s="58">
        <f t="shared" si="1"/>
        <v>1.7529291890000014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21.3</v>
      </c>
      <c r="E7" s="57">
        <f t="shared" si="0"/>
        <v>1.4037275000000002</v>
      </c>
      <c r="F7" s="58">
        <f t="shared" si="1"/>
        <v>1.7463726290000032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21.3</v>
      </c>
      <c r="E8" s="57">
        <f t="shared" si="0"/>
        <v>1.4030275000000001</v>
      </c>
      <c r="F8" s="58">
        <f t="shared" si="1"/>
        <v>1.7387233090000009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21.3</v>
      </c>
      <c r="E9" s="57">
        <f t="shared" si="0"/>
        <v>1.4025275000000001</v>
      </c>
      <c r="F9" s="58">
        <f t="shared" si="1"/>
        <v>1.7332595090000016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21.3</v>
      </c>
      <c r="E10" s="57">
        <f t="shared" si="0"/>
        <v>1.4020275000000002</v>
      </c>
      <c r="F10" s="58">
        <f t="shared" si="1"/>
        <v>1.7277957090000022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21.3</v>
      </c>
      <c r="E11" s="57">
        <f t="shared" si="0"/>
        <v>1.4014275</v>
      </c>
      <c r="F11" s="58">
        <f t="shared" si="1"/>
        <v>1.7212391490000005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21.4</v>
      </c>
      <c r="E12" s="55">
        <f t="shared" si="0"/>
        <v>1.4010450000000001</v>
      </c>
      <c r="F12" s="56">
        <f t="shared" si="1"/>
        <v>1.7170593420000007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21.4</v>
      </c>
      <c r="E13" s="55">
        <f t="shared" si="0"/>
        <v>1.4004450000000002</v>
      </c>
      <c r="F13" s="56">
        <f t="shared" si="1"/>
        <v>1.7105027820000025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21.4</v>
      </c>
      <c r="E14" s="55">
        <f t="shared" si="0"/>
        <v>1.3999450000000002</v>
      </c>
      <c r="F14" s="56">
        <f t="shared" si="1"/>
        <v>1.7050389820000031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21.4</v>
      </c>
      <c r="E15" s="55">
        <f t="shared" si="0"/>
        <v>1.3994450000000001</v>
      </c>
      <c r="F15" s="56">
        <f t="shared" si="1"/>
        <v>1.6995751820000002</v>
      </c>
      <c r="G15" s="55" t="s">
        <v>98</v>
      </c>
    </row>
    <row r="16" spans="1:13">
      <c r="A16" s="55">
        <v>15</v>
      </c>
      <c r="B16" s="55" t="s">
        <v>61</v>
      </c>
      <c r="C16" s="56">
        <v>1.3995</v>
      </c>
      <c r="D16" s="55">
        <v>21.4</v>
      </c>
      <c r="E16" s="55">
        <f t="shared" si="0"/>
        <v>1.3989450000000001</v>
      </c>
      <c r="F16" s="56">
        <f t="shared" si="1"/>
        <v>1.6941113820000009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21.4</v>
      </c>
      <c r="E17" s="55">
        <f t="shared" si="0"/>
        <v>1.3984450000000002</v>
      </c>
      <c r="F17" s="56">
        <f t="shared" si="1"/>
        <v>1.6886475820000015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21.4</v>
      </c>
      <c r="E18" s="55">
        <f t="shared" si="0"/>
        <v>1.3979450000000002</v>
      </c>
      <c r="F18" s="56">
        <f t="shared" si="1"/>
        <v>1.6831837820000022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21.4</v>
      </c>
      <c r="E19" s="55">
        <f t="shared" si="0"/>
        <v>1.3973450000000001</v>
      </c>
      <c r="F19" s="56">
        <f t="shared" si="1"/>
        <v>1.6766272220000005</v>
      </c>
      <c r="G19" s="55" t="s">
        <v>102</v>
      </c>
    </row>
    <row r="20" spans="1:7">
      <c r="A20" s="57">
        <v>19</v>
      </c>
      <c r="B20" s="57" t="s">
        <v>61</v>
      </c>
      <c r="C20" s="58">
        <v>1.3972</v>
      </c>
      <c r="D20" s="57">
        <v>21.5</v>
      </c>
      <c r="E20" s="57">
        <f t="shared" si="0"/>
        <v>1.3966625000000001</v>
      </c>
      <c r="F20" s="58">
        <f t="shared" si="1"/>
        <v>1.6691691350000024</v>
      </c>
      <c r="G20" s="57" t="s">
        <v>103</v>
      </c>
    </row>
    <row r="21" spans="1:7">
      <c r="A21" s="57">
        <v>20</v>
      </c>
      <c r="B21" s="57" t="s">
        <v>61</v>
      </c>
      <c r="C21" s="58">
        <v>1.3946000000000001</v>
      </c>
      <c r="D21" s="57">
        <v>21.5</v>
      </c>
      <c r="E21" s="57">
        <f t="shared" si="0"/>
        <v>1.3940625000000002</v>
      </c>
      <c r="F21" s="58">
        <f t="shared" si="1"/>
        <v>1.6407573750000015</v>
      </c>
      <c r="G21" s="57" t="s">
        <v>104</v>
      </c>
    </row>
    <row r="22" spans="1:7">
      <c r="A22" s="57">
        <v>21</v>
      </c>
      <c r="B22" s="57" t="s">
        <v>61</v>
      </c>
      <c r="C22" s="58">
        <v>1.3865000000000001</v>
      </c>
      <c r="D22" s="57">
        <v>21.5</v>
      </c>
      <c r="E22" s="57">
        <f t="shared" si="0"/>
        <v>1.3859625000000002</v>
      </c>
      <c r="F22" s="58">
        <f t="shared" si="1"/>
        <v>1.5522438150000024</v>
      </c>
      <c r="G22" s="57" t="s">
        <v>105</v>
      </c>
    </row>
    <row r="23" spans="1:7">
      <c r="A23" s="57">
        <v>22</v>
      </c>
      <c r="B23" s="57" t="s">
        <v>61</v>
      </c>
      <c r="C23" s="58">
        <v>1.3706</v>
      </c>
      <c r="D23" s="57">
        <v>21.6</v>
      </c>
      <c r="E23" s="57">
        <f t="shared" si="0"/>
        <v>1.3700800000000002</v>
      </c>
      <c r="F23" s="58">
        <f t="shared" si="1"/>
        <v>1.3786862080000013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1.4061999999999999</v>
      </c>
      <c r="D2" s="57">
        <v>21.6</v>
      </c>
      <c r="E2" s="57">
        <f t="shared" ref="E2:E23" si="0">((20-D2)*-0.000175+C2)-0.0008</f>
        <v>1.40568</v>
      </c>
      <c r="F2" s="58">
        <f t="shared" ref="F2:F23" si="1">E2*10.9276-13.593</f>
        <v>1.7677087680000003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1.4060999999999999</v>
      </c>
      <c r="D3" s="57">
        <v>21.6</v>
      </c>
      <c r="E3" s="57">
        <f t="shared" si="0"/>
        <v>1.4055800000000001</v>
      </c>
      <c r="F3" s="58">
        <f t="shared" si="1"/>
        <v>1.7666160079999997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21.6</v>
      </c>
      <c r="E4" s="57">
        <f t="shared" si="0"/>
        <v>1.4052800000000001</v>
      </c>
      <c r="F4" s="58">
        <f t="shared" si="1"/>
        <v>1.7633377280000015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21.6</v>
      </c>
      <c r="E5" s="57">
        <f t="shared" si="0"/>
        <v>1.4050800000000001</v>
      </c>
      <c r="F5" s="58">
        <f t="shared" si="1"/>
        <v>1.7611522080000004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21.6</v>
      </c>
      <c r="E6" s="55">
        <f t="shared" si="0"/>
        <v>1.4047800000000001</v>
      </c>
      <c r="F6" s="56">
        <f t="shared" si="1"/>
        <v>1.7578739280000022</v>
      </c>
      <c r="G6" s="55" t="s">
        <v>111</v>
      </c>
    </row>
    <row r="7" spans="1:13">
      <c r="A7" s="55">
        <v>6</v>
      </c>
      <c r="B7" s="55" t="s">
        <v>61</v>
      </c>
      <c r="C7" s="56">
        <v>1.4049</v>
      </c>
      <c r="D7" s="55">
        <v>21.6</v>
      </c>
      <c r="E7" s="55">
        <f t="shared" si="0"/>
        <v>1.4043800000000002</v>
      </c>
      <c r="F7" s="56">
        <f t="shared" si="1"/>
        <v>1.7535028880000016</v>
      </c>
      <c r="G7" s="55" t="s">
        <v>112</v>
      </c>
    </row>
    <row r="8" spans="1:13">
      <c r="A8" s="55">
        <v>7</v>
      </c>
      <c r="B8" s="55" t="s">
        <v>61</v>
      </c>
      <c r="C8" s="56">
        <v>1.4044000000000001</v>
      </c>
      <c r="D8" s="55">
        <v>21.7</v>
      </c>
      <c r="E8" s="55">
        <f t="shared" si="0"/>
        <v>1.4038975000000002</v>
      </c>
      <c r="F8" s="56">
        <f t="shared" si="1"/>
        <v>1.748230321000003</v>
      </c>
      <c r="G8" s="55" t="s">
        <v>113</v>
      </c>
    </row>
    <row r="9" spans="1:13">
      <c r="A9" s="55">
        <v>8</v>
      </c>
      <c r="B9" s="55" t="s">
        <v>61</v>
      </c>
      <c r="C9" s="56">
        <v>1.4039999999999999</v>
      </c>
      <c r="D9" s="55">
        <v>21.7</v>
      </c>
      <c r="E9" s="55">
        <f t="shared" si="0"/>
        <v>1.4034975000000001</v>
      </c>
      <c r="F9" s="56">
        <f t="shared" si="1"/>
        <v>1.7438592810000006</v>
      </c>
      <c r="G9" s="55" t="s">
        <v>114</v>
      </c>
    </row>
    <row r="10" spans="1:13">
      <c r="A10" s="55">
        <v>9</v>
      </c>
      <c r="B10" s="55" t="s">
        <v>61</v>
      </c>
      <c r="C10" s="56">
        <v>1.4035</v>
      </c>
      <c r="D10" s="55">
        <v>21.7</v>
      </c>
      <c r="E10" s="55">
        <f t="shared" si="0"/>
        <v>1.4029975000000001</v>
      </c>
      <c r="F10" s="56">
        <f t="shared" si="1"/>
        <v>1.7383954810000013</v>
      </c>
      <c r="G10" s="55" t="s">
        <v>115</v>
      </c>
    </row>
    <row r="11" spans="1:13">
      <c r="A11" s="55">
        <v>10</v>
      </c>
      <c r="B11" s="55" t="s">
        <v>61</v>
      </c>
      <c r="C11" s="56">
        <v>1.4031</v>
      </c>
      <c r="D11" s="55">
        <v>21.7</v>
      </c>
      <c r="E11" s="55">
        <f t="shared" si="0"/>
        <v>1.4025975000000002</v>
      </c>
      <c r="F11" s="56">
        <f t="shared" si="1"/>
        <v>1.7340244410000025</v>
      </c>
      <c r="G11" s="55" t="s">
        <v>116</v>
      </c>
    </row>
    <row r="12" spans="1:13">
      <c r="A12" s="55">
        <v>11</v>
      </c>
      <c r="B12" s="55" t="s">
        <v>61</v>
      </c>
      <c r="C12" s="56">
        <v>1.4029</v>
      </c>
      <c r="D12" s="55">
        <v>21.7</v>
      </c>
      <c r="E12" s="55">
        <f t="shared" si="0"/>
        <v>1.4023975000000002</v>
      </c>
      <c r="F12" s="56">
        <f t="shared" si="1"/>
        <v>1.7318389210000014</v>
      </c>
      <c r="G12" s="55" t="s">
        <v>117</v>
      </c>
    </row>
    <row r="13" spans="1:13">
      <c r="A13" s="55">
        <v>12</v>
      </c>
      <c r="B13" s="55" t="s">
        <v>61</v>
      </c>
      <c r="C13" s="56">
        <v>1.4026000000000001</v>
      </c>
      <c r="D13" s="55">
        <v>21.7</v>
      </c>
      <c r="E13" s="55">
        <f t="shared" si="0"/>
        <v>1.4020975000000002</v>
      </c>
      <c r="F13" s="56">
        <f t="shared" si="1"/>
        <v>1.7285606410000032</v>
      </c>
      <c r="G13" s="55" t="s">
        <v>118</v>
      </c>
    </row>
    <row r="14" spans="1:13">
      <c r="A14" s="57">
        <v>13</v>
      </c>
      <c r="B14" s="57" t="s">
        <v>61</v>
      </c>
      <c r="C14" s="58">
        <v>1.4023000000000001</v>
      </c>
      <c r="D14" s="57">
        <v>21.7</v>
      </c>
      <c r="E14" s="57">
        <f t="shared" si="0"/>
        <v>1.4017975000000003</v>
      </c>
      <c r="F14" s="58">
        <f t="shared" si="1"/>
        <v>1.7252823610000032</v>
      </c>
      <c r="G14" s="57" t="s">
        <v>119</v>
      </c>
    </row>
    <row r="15" spans="1:13">
      <c r="A15" s="57">
        <v>14</v>
      </c>
      <c r="B15" s="57" t="s">
        <v>61</v>
      </c>
      <c r="C15" s="58">
        <v>1.4021999999999999</v>
      </c>
      <c r="D15" s="57">
        <v>21.8</v>
      </c>
      <c r="E15" s="57">
        <f t="shared" si="0"/>
        <v>1.401715</v>
      </c>
      <c r="F15" s="58">
        <f t="shared" si="1"/>
        <v>1.7243808339999998</v>
      </c>
      <c r="G15" s="57" t="s">
        <v>120</v>
      </c>
    </row>
    <row r="16" spans="1:13">
      <c r="A16" s="57">
        <v>15</v>
      </c>
      <c r="B16" s="57" t="s">
        <v>61</v>
      </c>
      <c r="C16" s="58">
        <v>1.4017999999999999</v>
      </c>
      <c r="D16" s="57">
        <v>21.8</v>
      </c>
      <c r="E16" s="57">
        <f t="shared" si="0"/>
        <v>1.4013150000000001</v>
      </c>
      <c r="F16" s="58">
        <f t="shared" si="1"/>
        <v>1.720009794000001</v>
      </c>
      <c r="G16" s="57" t="s">
        <v>121</v>
      </c>
    </row>
    <row r="17" spans="1:7">
      <c r="A17" s="57">
        <v>16</v>
      </c>
      <c r="B17" s="57" t="s">
        <v>61</v>
      </c>
      <c r="C17" s="58">
        <v>1.4016</v>
      </c>
      <c r="D17" s="57">
        <v>21.8</v>
      </c>
      <c r="E17" s="57">
        <f t="shared" si="0"/>
        <v>1.4011150000000001</v>
      </c>
      <c r="F17" s="58">
        <f t="shared" si="1"/>
        <v>1.7178242740000016</v>
      </c>
      <c r="G17" s="57" t="s">
        <v>122</v>
      </c>
    </row>
    <row r="18" spans="1:7">
      <c r="A18" s="57">
        <v>17</v>
      </c>
      <c r="B18" s="57" t="s">
        <v>61</v>
      </c>
      <c r="C18" s="58">
        <v>1.4014</v>
      </c>
      <c r="D18" s="57">
        <v>21.8</v>
      </c>
      <c r="E18" s="57">
        <f t="shared" si="0"/>
        <v>1.4009150000000001</v>
      </c>
      <c r="F18" s="58">
        <f t="shared" si="1"/>
        <v>1.7156387540000022</v>
      </c>
      <c r="G18" s="57" t="s">
        <v>123</v>
      </c>
    </row>
    <row r="19" spans="1:7">
      <c r="A19" s="57">
        <v>18</v>
      </c>
      <c r="B19" s="57" t="s">
        <v>61</v>
      </c>
      <c r="C19" s="58">
        <v>1.4009</v>
      </c>
      <c r="D19" s="57">
        <v>21.8</v>
      </c>
      <c r="E19" s="57">
        <f t="shared" si="0"/>
        <v>1.4004150000000002</v>
      </c>
      <c r="F19" s="58">
        <f t="shared" si="1"/>
        <v>1.7101749540000029</v>
      </c>
      <c r="G19" s="57" t="s">
        <v>124</v>
      </c>
    </row>
    <row r="20" spans="1:7">
      <c r="A20" s="57">
        <v>19</v>
      </c>
      <c r="B20" s="57" t="s">
        <v>61</v>
      </c>
      <c r="C20" s="58">
        <v>1.4008</v>
      </c>
      <c r="D20" s="57">
        <v>21.8</v>
      </c>
      <c r="E20" s="57">
        <f t="shared" si="0"/>
        <v>1.4003150000000002</v>
      </c>
      <c r="F20" s="58">
        <f t="shared" si="1"/>
        <v>1.7090821940000023</v>
      </c>
      <c r="G20" s="57" t="s">
        <v>125</v>
      </c>
    </row>
    <row r="21" spans="1:7">
      <c r="A21" s="57">
        <v>20</v>
      </c>
      <c r="B21" s="57" t="s">
        <v>61</v>
      </c>
      <c r="C21" s="58">
        <v>1.4005000000000001</v>
      </c>
      <c r="D21" s="57">
        <v>21.8</v>
      </c>
      <c r="E21" s="57">
        <f t="shared" si="0"/>
        <v>1.4000150000000002</v>
      </c>
      <c r="F21" s="58">
        <f t="shared" si="1"/>
        <v>1.7058039140000023</v>
      </c>
      <c r="G21" s="57" t="s">
        <v>126</v>
      </c>
    </row>
    <row r="22" spans="1:7">
      <c r="A22" s="55">
        <v>21</v>
      </c>
      <c r="B22" s="55" t="s">
        <v>61</v>
      </c>
      <c r="C22" s="56">
        <v>1.4004000000000001</v>
      </c>
      <c r="D22" s="55">
        <v>21.8</v>
      </c>
      <c r="E22" s="55">
        <f t="shared" si="0"/>
        <v>1.3999150000000002</v>
      </c>
      <c r="F22" s="56">
        <f t="shared" si="1"/>
        <v>1.7047111540000035</v>
      </c>
      <c r="G22" s="55" t="s">
        <v>127</v>
      </c>
    </row>
    <row r="23" spans="1:7">
      <c r="A23" s="55">
        <v>22</v>
      </c>
      <c r="B23" s="55" t="s">
        <v>61</v>
      </c>
      <c r="C23" s="56">
        <v>1.4</v>
      </c>
      <c r="D23" s="55">
        <v>21.9</v>
      </c>
      <c r="E23" s="55">
        <f t="shared" si="0"/>
        <v>1.3995325000000001</v>
      </c>
      <c r="F23" s="56">
        <f t="shared" si="1"/>
        <v>1.7005313470000001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</v>
      </c>
      <c r="E2" s="55">
        <f t="shared" ref="E2:E23" si="0">((20-D2)*-0.000175+C2)-0.0008</f>
        <v>1.4061500000000002</v>
      </c>
      <c r="F2" s="56">
        <f t="shared" ref="F2:F23" si="1">E2*10.9276-13.593</f>
        <v>1.7728447400000018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1.4061999999999999</v>
      </c>
      <c r="D3" s="55">
        <v>22</v>
      </c>
      <c r="E3" s="55">
        <f t="shared" si="0"/>
        <v>1.4057500000000001</v>
      </c>
      <c r="F3" s="56">
        <f t="shared" si="1"/>
        <v>1.7684737000000013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</v>
      </c>
      <c r="E4" s="55">
        <f t="shared" si="0"/>
        <v>1.4052500000000001</v>
      </c>
      <c r="F4" s="56">
        <f t="shared" si="1"/>
        <v>1.7630099000000019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</v>
      </c>
      <c r="E6" s="55">
        <f t="shared" si="0"/>
        <v>1.4041500000000002</v>
      </c>
      <c r="F6" s="56">
        <f t="shared" si="1"/>
        <v>1.7509895400000026</v>
      </c>
      <c r="G6" s="55" t="s">
        <v>133</v>
      </c>
    </row>
    <row r="7" spans="1:13">
      <c r="A7" s="55">
        <v>6</v>
      </c>
      <c r="B7" s="55" t="s">
        <v>61</v>
      </c>
      <c r="C7" s="56">
        <v>1.4039999999999999</v>
      </c>
      <c r="D7" s="55">
        <v>22</v>
      </c>
      <c r="E7" s="55">
        <f t="shared" si="0"/>
        <v>1.4035500000000001</v>
      </c>
      <c r="F7" s="56">
        <f t="shared" si="1"/>
        <v>1.7444329800000009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</v>
      </c>
      <c r="E8" s="57">
        <f t="shared" si="0"/>
        <v>1.4030500000000001</v>
      </c>
      <c r="F8" s="58">
        <f t="shared" si="1"/>
        <v>1.7389691800000016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22</v>
      </c>
      <c r="E9" s="57">
        <f t="shared" si="0"/>
        <v>1.4024500000000002</v>
      </c>
      <c r="F9" s="58">
        <f t="shared" si="1"/>
        <v>1.7324126200000016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22.1</v>
      </c>
      <c r="E10" s="57">
        <f t="shared" si="0"/>
        <v>1.4019675000000003</v>
      </c>
      <c r="F10" s="58">
        <f t="shared" si="1"/>
        <v>1.727140053000003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22.1</v>
      </c>
      <c r="E11" s="57">
        <f t="shared" si="0"/>
        <v>1.4014675000000001</v>
      </c>
      <c r="F11" s="58">
        <f t="shared" si="1"/>
        <v>1.7216762530000018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22.1</v>
      </c>
      <c r="E12" s="57">
        <f t="shared" si="0"/>
        <v>1.4007675000000002</v>
      </c>
      <c r="F12" s="58">
        <f t="shared" si="1"/>
        <v>1.7140269330000013</v>
      </c>
      <c r="G12" s="57" t="s">
        <v>159</v>
      </c>
    </row>
    <row r="13" spans="1:13">
      <c r="A13" s="57">
        <v>12</v>
      </c>
      <c r="B13" s="57" t="s">
        <v>61</v>
      </c>
      <c r="C13" s="58">
        <v>1.4006000000000001</v>
      </c>
      <c r="D13" s="57">
        <v>22.1</v>
      </c>
      <c r="E13" s="57">
        <f t="shared" si="0"/>
        <v>1.4001675000000002</v>
      </c>
      <c r="F13" s="58">
        <f t="shared" si="1"/>
        <v>1.7074703730000031</v>
      </c>
      <c r="G13" s="57" t="s">
        <v>160</v>
      </c>
    </row>
    <row r="14" spans="1:13">
      <c r="A14" s="57">
        <v>13</v>
      </c>
      <c r="B14" s="57" t="s">
        <v>61</v>
      </c>
      <c r="C14" s="58">
        <v>1.4000999999999999</v>
      </c>
      <c r="D14" s="57">
        <v>22.1</v>
      </c>
      <c r="E14" s="57">
        <f t="shared" si="0"/>
        <v>1.3996675000000001</v>
      </c>
      <c r="F14" s="58">
        <f t="shared" si="1"/>
        <v>1.7020065730000002</v>
      </c>
      <c r="G14" s="57" t="s">
        <v>161</v>
      </c>
    </row>
    <row r="15" spans="1:13">
      <c r="A15" s="57">
        <v>14</v>
      </c>
      <c r="B15" s="57" t="s">
        <v>61</v>
      </c>
      <c r="C15" s="58">
        <v>1.3996</v>
      </c>
      <c r="D15" s="57">
        <v>22.1</v>
      </c>
      <c r="E15" s="57">
        <f t="shared" si="0"/>
        <v>1.3991675000000001</v>
      </c>
      <c r="F15" s="58">
        <f t="shared" si="1"/>
        <v>1.6965427730000009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22.1</v>
      </c>
      <c r="E16" s="55">
        <f t="shared" si="0"/>
        <v>1.3987675000000002</v>
      </c>
      <c r="F16" s="56">
        <f t="shared" si="1"/>
        <v>1.6921717330000021</v>
      </c>
      <c r="G16" s="55" t="s">
        <v>177</v>
      </c>
    </row>
    <row r="17" spans="1:7">
      <c r="A17" s="55">
        <v>16</v>
      </c>
      <c r="B17" s="55" t="s">
        <v>61</v>
      </c>
      <c r="C17" s="56">
        <v>1.3986000000000001</v>
      </c>
      <c r="D17" s="55">
        <v>22.1</v>
      </c>
      <c r="E17" s="55">
        <f t="shared" si="0"/>
        <v>1.3981675000000002</v>
      </c>
      <c r="F17" s="56">
        <f t="shared" si="1"/>
        <v>1.6856151730000022</v>
      </c>
      <c r="G17" s="55" t="s">
        <v>178</v>
      </c>
    </row>
    <row r="18" spans="1:7">
      <c r="A18" s="55">
        <v>17</v>
      </c>
      <c r="B18" s="55" t="s">
        <v>61</v>
      </c>
      <c r="C18" s="56">
        <v>1.3980999999999999</v>
      </c>
      <c r="D18" s="55">
        <v>22.1</v>
      </c>
      <c r="E18" s="55">
        <f t="shared" si="0"/>
        <v>1.3976675000000001</v>
      </c>
      <c r="F18" s="56">
        <f t="shared" si="1"/>
        <v>1.6801513730000011</v>
      </c>
      <c r="G18" s="55" t="s">
        <v>179</v>
      </c>
    </row>
    <row r="19" spans="1:7">
      <c r="A19" s="55">
        <v>18</v>
      </c>
      <c r="B19" s="55" t="s">
        <v>61</v>
      </c>
      <c r="C19" s="56">
        <v>1.3976</v>
      </c>
      <c r="D19" s="55">
        <v>22.1</v>
      </c>
      <c r="E19" s="55">
        <f t="shared" si="0"/>
        <v>1.3971675000000001</v>
      </c>
      <c r="F19" s="56">
        <f t="shared" si="1"/>
        <v>1.6746875730000017</v>
      </c>
      <c r="G19" s="55" t="s">
        <v>180</v>
      </c>
    </row>
    <row r="20" spans="1:7">
      <c r="A20" s="55">
        <v>19</v>
      </c>
      <c r="B20" s="55" t="s">
        <v>61</v>
      </c>
      <c r="C20" s="56">
        <v>1.3964000000000001</v>
      </c>
      <c r="D20" s="55">
        <v>22.1</v>
      </c>
      <c r="E20" s="55">
        <f t="shared" si="0"/>
        <v>1.3959675000000002</v>
      </c>
      <c r="F20" s="56">
        <f t="shared" si="1"/>
        <v>1.6615744530000036</v>
      </c>
      <c r="G20" s="55" t="s">
        <v>181</v>
      </c>
    </row>
    <row r="21" spans="1:7">
      <c r="A21" s="55">
        <v>20</v>
      </c>
      <c r="B21" s="55" t="s">
        <v>61</v>
      </c>
      <c r="C21" s="56">
        <v>1.3909</v>
      </c>
      <c r="D21" s="55">
        <v>22.1</v>
      </c>
      <c r="E21" s="55">
        <f t="shared" si="0"/>
        <v>1.3904675000000002</v>
      </c>
      <c r="F21" s="56">
        <f t="shared" si="1"/>
        <v>1.6014726530000019</v>
      </c>
      <c r="G21" s="55" t="s">
        <v>182</v>
      </c>
    </row>
    <row r="22" spans="1:7">
      <c r="A22" s="55">
        <v>21</v>
      </c>
      <c r="B22" s="55" t="s">
        <v>61</v>
      </c>
      <c r="C22" s="56">
        <v>1.3772</v>
      </c>
      <c r="D22" s="55">
        <v>22.1</v>
      </c>
      <c r="E22" s="55">
        <f t="shared" si="0"/>
        <v>1.3767675000000001</v>
      </c>
      <c r="F22" s="56">
        <f t="shared" si="1"/>
        <v>1.4517645330000022</v>
      </c>
      <c r="G22" s="55" t="s">
        <v>183</v>
      </c>
    </row>
    <row r="23" spans="1:7">
      <c r="A23" s="55">
        <v>22</v>
      </c>
      <c r="B23" s="55" t="s">
        <v>61</v>
      </c>
      <c r="C23" s="56">
        <v>1.3543000000000001</v>
      </c>
      <c r="D23" s="55">
        <v>22.1</v>
      </c>
      <c r="E23" s="55">
        <f t="shared" si="0"/>
        <v>1.3538675000000002</v>
      </c>
      <c r="F23" s="56">
        <f t="shared" si="1"/>
        <v>1.2015224930000024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22.1</v>
      </c>
      <c r="E2" s="55">
        <f t="shared" ref="E2:E23" si="0">((20-D2)*-0.000175+C2)-0.0008</f>
        <v>1.4063675000000002</v>
      </c>
      <c r="F2" s="56">
        <f t="shared" ref="F2:F23" si="1">E2*10.9276-13.593</f>
        <v>1.7752214930000019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22.2</v>
      </c>
      <c r="E3" s="55">
        <f t="shared" si="0"/>
        <v>1.4055850000000001</v>
      </c>
      <c r="F3" s="56">
        <f t="shared" si="1"/>
        <v>1.7666706460000015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22.1</v>
      </c>
      <c r="E4" s="55">
        <f t="shared" si="0"/>
        <v>1.4051675000000001</v>
      </c>
      <c r="F4" s="56">
        <f t="shared" si="1"/>
        <v>1.762108373000002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22.1</v>
      </c>
      <c r="E5" s="55">
        <f t="shared" si="0"/>
        <v>1.4046675000000002</v>
      </c>
      <c r="F5" s="56">
        <f t="shared" si="1"/>
        <v>1.7566445730000027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22.1</v>
      </c>
      <c r="E6" s="55">
        <f t="shared" si="0"/>
        <v>1.4041675000000002</v>
      </c>
      <c r="F6" s="56">
        <f t="shared" si="1"/>
        <v>1.7511807730000033</v>
      </c>
      <c r="G6" s="55" t="s">
        <v>67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68</v>
      </c>
    </row>
    <row r="8" spans="1:13">
      <c r="A8" s="55">
        <v>7</v>
      </c>
      <c r="B8" s="55" t="s">
        <v>61</v>
      </c>
      <c r="C8" s="56">
        <v>1.4034</v>
      </c>
      <c r="D8" s="55">
        <v>22.1</v>
      </c>
      <c r="E8" s="55">
        <f t="shared" si="0"/>
        <v>1.4029675000000001</v>
      </c>
      <c r="F8" s="56">
        <f t="shared" si="1"/>
        <v>1.7380676530000017</v>
      </c>
      <c r="G8" s="55" t="s">
        <v>69</v>
      </c>
    </row>
    <row r="9" spans="1:13">
      <c r="A9" s="55">
        <v>8</v>
      </c>
      <c r="B9" s="55" t="s">
        <v>61</v>
      </c>
      <c r="C9" s="56">
        <v>1.4029</v>
      </c>
      <c r="D9" s="55">
        <v>22.1</v>
      </c>
      <c r="E9" s="55">
        <f t="shared" si="0"/>
        <v>1.4024675000000002</v>
      </c>
      <c r="F9" s="56">
        <f t="shared" si="1"/>
        <v>1.7326038530000023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22.1</v>
      </c>
      <c r="E10" s="43">
        <f t="shared" si="0"/>
        <v>1.4021675000000002</v>
      </c>
      <c r="F10" s="44">
        <f t="shared" si="1"/>
        <v>1.7293255730000023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22.1</v>
      </c>
      <c r="E11" s="43">
        <f t="shared" si="0"/>
        <v>1.4016675000000001</v>
      </c>
      <c r="F11" s="44">
        <f t="shared" si="1"/>
        <v>1.7238617730000012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22.1</v>
      </c>
      <c r="E12" s="43">
        <f t="shared" si="0"/>
        <v>1.4009675000000001</v>
      </c>
      <c r="F12" s="44">
        <f t="shared" si="1"/>
        <v>1.7162124530000007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22.1</v>
      </c>
      <c r="E13" s="43">
        <f t="shared" si="0"/>
        <v>1.4004675000000002</v>
      </c>
      <c r="F13" s="44">
        <f t="shared" si="1"/>
        <v>1.7107486530000013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22.1</v>
      </c>
      <c r="E14" s="43">
        <f t="shared" si="0"/>
        <v>1.3999675000000003</v>
      </c>
      <c r="F14" s="44">
        <f t="shared" si="1"/>
        <v>1.705284853000002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22.1</v>
      </c>
      <c r="E15" s="43">
        <f t="shared" si="0"/>
        <v>1.3995675000000001</v>
      </c>
      <c r="F15" s="44">
        <f t="shared" si="1"/>
        <v>1.7009138130000014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22.1</v>
      </c>
      <c r="E16" s="43">
        <f t="shared" si="0"/>
        <v>1.3989675000000001</v>
      </c>
      <c r="F16" s="44">
        <f t="shared" si="1"/>
        <v>1.6943572530000015</v>
      </c>
      <c r="G16" s="43" t="s">
        <v>77</v>
      </c>
    </row>
    <row r="17" spans="1:7">
      <c r="A17" s="43">
        <v>16</v>
      </c>
      <c r="B17" s="43" t="s">
        <v>61</v>
      </c>
      <c r="C17" s="44">
        <v>1.399</v>
      </c>
      <c r="D17" s="43">
        <v>22.1</v>
      </c>
      <c r="E17" s="43">
        <f t="shared" si="0"/>
        <v>1.3985675000000002</v>
      </c>
      <c r="F17" s="44">
        <f t="shared" si="1"/>
        <v>1.6899862130000027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22.2</v>
      </c>
      <c r="E18" s="55">
        <f t="shared" si="0"/>
        <v>1.3979850000000003</v>
      </c>
      <c r="F18" s="56">
        <f t="shared" si="1"/>
        <v>1.6836208860000035</v>
      </c>
      <c r="G18" s="55" t="s">
        <v>79</v>
      </c>
    </row>
    <row r="19" spans="1:7">
      <c r="A19" s="55">
        <v>18</v>
      </c>
      <c r="B19" s="55" t="s">
        <v>61</v>
      </c>
      <c r="C19" s="56">
        <v>1.3977999999999999</v>
      </c>
      <c r="D19" s="55">
        <v>22.2</v>
      </c>
      <c r="E19" s="55">
        <f t="shared" si="0"/>
        <v>1.3973850000000001</v>
      </c>
      <c r="F19" s="56">
        <f t="shared" si="1"/>
        <v>1.6770643260000018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22.2</v>
      </c>
      <c r="E20" s="55">
        <f t="shared" si="0"/>
        <v>1.3958850000000003</v>
      </c>
      <c r="F20" s="56">
        <f t="shared" si="1"/>
        <v>1.6606729260000037</v>
      </c>
      <c r="G20" s="55" t="s">
        <v>81</v>
      </c>
    </row>
    <row r="21" spans="1:7">
      <c r="A21" s="55">
        <v>20</v>
      </c>
      <c r="B21" s="55" t="s">
        <v>61</v>
      </c>
      <c r="C21" s="56">
        <v>1.3904000000000001</v>
      </c>
      <c r="D21" s="55">
        <v>22.2</v>
      </c>
      <c r="E21" s="55">
        <f t="shared" si="0"/>
        <v>1.3899850000000002</v>
      </c>
      <c r="F21" s="56">
        <f t="shared" si="1"/>
        <v>1.5962000860000032</v>
      </c>
      <c r="G21" s="55" t="s">
        <v>82</v>
      </c>
    </row>
    <row r="22" spans="1:7">
      <c r="A22" s="55">
        <v>21</v>
      </c>
      <c r="B22" s="55" t="s">
        <v>61</v>
      </c>
      <c r="C22" s="56">
        <v>1.377</v>
      </c>
      <c r="D22" s="55">
        <v>22.2</v>
      </c>
      <c r="E22" s="55">
        <f t="shared" si="0"/>
        <v>1.3765850000000002</v>
      </c>
      <c r="F22" s="56">
        <f t="shared" si="1"/>
        <v>1.4497702460000017</v>
      </c>
      <c r="G22" s="55" t="s">
        <v>83</v>
      </c>
    </row>
    <row r="23" spans="1:7">
      <c r="A23" s="55">
        <v>22</v>
      </c>
      <c r="B23" s="55" t="s">
        <v>61</v>
      </c>
      <c r="C23" s="56">
        <v>1.3591</v>
      </c>
      <c r="D23" s="55">
        <v>22.2</v>
      </c>
      <c r="E23" s="55">
        <f t="shared" si="0"/>
        <v>1.3586850000000001</v>
      </c>
      <c r="F23" s="56">
        <f t="shared" si="1"/>
        <v>1.2541662060000007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22.2</v>
      </c>
      <c r="E2" s="55">
        <f t="shared" ref="E2:E23" si="0">((20-D2)*-0.000175+C2)-0.0008</f>
        <v>1.4052850000000001</v>
      </c>
      <c r="F2" s="56">
        <f t="shared" ref="F2:F23" si="1">E2*10.9276-13.593</f>
        <v>1.7633923660000015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1.4056999999999999</v>
      </c>
      <c r="D3" s="55">
        <v>22.3</v>
      </c>
      <c r="E3" s="55">
        <f t="shared" si="0"/>
        <v>1.4053025000000001</v>
      </c>
      <c r="F3" s="56">
        <f t="shared" si="1"/>
        <v>1.7635835990000022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22.3</v>
      </c>
      <c r="E4" s="57">
        <f t="shared" si="0"/>
        <v>1.4050025000000002</v>
      </c>
      <c r="F4" s="58">
        <f t="shared" si="1"/>
        <v>1.7603053190000022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22.3</v>
      </c>
      <c r="E5" s="57">
        <f t="shared" si="0"/>
        <v>1.4046025000000002</v>
      </c>
      <c r="F5" s="58">
        <f t="shared" si="1"/>
        <v>1.7559342790000017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1.4041999999999999</v>
      </c>
      <c r="D6" s="57">
        <v>22.3</v>
      </c>
      <c r="E6" s="57">
        <f t="shared" si="0"/>
        <v>1.4038025000000001</v>
      </c>
      <c r="F6" s="58">
        <f t="shared" si="1"/>
        <v>1.7471921990000006</v>
      </c>
      <c r="G6" s="57" t="s">
        <v>89</v>
      </c>
    </row>
    <row r="7" spans="1:13">
      <c r="A7" s="57">
        <v>6</v>
      </c>
      <c r="B7" s="57" t="s">
        <v>61</v>
      </c>
      <c r="C7" s="58">
        <v>1.4036999999999999</v>
      </c>
      <c r="D7" s="57">
        <v>22.3</v>
      </c>
      <c r="E7" s="57">
        <f t="shared" si="0"/>
        <v>1.4033025000000001</v>
      </c>
      <c r="F7" s="58">
        <f t="shared" si="1"/>
        <v>1.7417283990000012</v>
      </c>
      <c r="G7" s="57" t="s">
        <v>90</v>
      </c>
    </row>
    <row r="8" spans="1:13">
      <c r="A8" s="57">
        <v>7</v>
      </c>
      <c r="B8" s="57" t="s">
        <v>61</v>
      </c>
      <c r="C8" s="58">
        <v>1.4032</v>
      </c>
      <c r="D8" s="57">
        <v>22.3</v>
      </c>
      <c r="E8" s="57">
        <f t="shared" si="0"/>
        <v>1.4028025000000002</v>
      </c>
      <c r="F8" s="58">
        <f t="shared" si="1"/>
        <v>1.7362645990000019</v>
      </c>
      <c r="G8" s="57" t="s">
        <v>91</v>
      </c>
    </row>
    <row r="9" spans="1:13">
      <c r="A9" s="57">
        <v>8</v>
      </c>
      <c r="B9" s="57" t="s">
        <v>61</v>
      </c>
      <c r="C9" s="58">
        <v>1.4027000000000001</v>
      </c>
      <c r="D9" s="57">
        <v>22.3</v>
      </c>
      <c r="E9" s="57">
        <f t="shared" si="0"/>
        <v>1.4023025000000002</v>
      </c>
      <c r="F9" s="58">
        <f t="shared" si="1"/>
        <v>1.7308007990000025</v>
      </c>
      <c r="G9" s="57" t="s">
        <v>92</v>
      </c>
    </row>
    <row r="10" spans="1:13">
      <c r="A10" s="57">
        <v>9</v>
      </c>
      <c r="B10" s="57" t="s">
        <v>61</v>
      </c>
      <c r="C10" s="58">
        <v>1.4021999999999999</v>
      </c>
      <c r="D10" s="57">
        <v>22.3</v>
      </c>
      <c r="E10" s="57">
        <f t="shared" si="0"/>
        <v>1.4018025000000001</v>
      </c>
      <c r="F10" s="58">
        <f t="shared" si="1"/>
        <v>1.7253369990000014</v>
      </c>
      <c r="G10" s="57" t="s">
        <v>93</v>
      </c>
    </row>
    <row r="11" spans="1:13">
      <c r="A11" s="57">
        <v>10</v>
      </c>
      <c r="B11" s="57" t="s">
        <v>61</v>
      </c>
      <c r="C11" s="58">
        <v>1.4017999999999999</v>
      </c>
      <c r="D11" s="57">
        <v>22.3</v>
      </c>
      <c r="E11" s="57">
        <f t="shared" si="0"/>
        <v>1.4014025000000001</v>
      </c>
      <c r="F11" s="58">
        <f t="shared" si="1"/>
        <v>1.7209659590000008</v>
      </c>
      <c r="G11" s="57" t="s">
        <v>94</v>
      </c>
    </row>
    <row r="12" spans="1:13">
      <c r="A12" s="55">
        <v>11</v>
      </c>
      <c r="B12" s="55" t="s">
        <v>61</v>
      </c>
      <c r="C12" s="56">
        <v>1.4014</v>
      </c>
      <c r="D12" s="55">
        <v>22.3</v>
      </c>
      <c r="E12" s="55">
        <f t="shared" si="0"/>
        <v>1.4010025000000002</v>
      </c>
      <c r="F12" s="56">
        <f t="shared" si="1"/>
        <v>1.7165949190000021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22.3</v>
      </c>
      <c r="E13" s="55">
        <f t="shared" si="0"/>
        <v>1.4005025000000002</v>
      </c>
      <c r="F13" s="56">
        <f t="shared" si="1"/>
        <v>1.7111311190000027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22.3</v>
      </c>
      <c r="E14" s="55">
        <f t="shared" si="0"/>
        <v>1.3999025000000003</v>
      </c>
      <c r="F14" s="56">
        <f t="shared" si="1"/>
        <v>1.7045745590000028</v>
      </c>
      <c r="G14" s="55" t="s">
        <v>97</v>
      </c>
    </row>
    <row r="15" spans="1:13">
      <c r="A15" s="55">
        <v>14</v>
      </c>
      <c r="B15" s="55" t="s">
        <v>61</v>
      </c>
      <c r="C15" s="56">
        <v>1.3997999999999999</v>
      </c>
      <c r="D15" s="55">
        <v>22.3</v>
      </c>
      <c r="E15" s="55">
        <f t="shared" si="0"/>
        <v>1.3994025000000001</v>
      </c>
      <c r="F15" s="56">
        <f t="shared" si="1"/>
        <v>1.6991107590000016</v>
      </c>
      <c r="G15" s="55" t="s">
        <v>98</v>
      </c>
    </row>
    <row r="16" spans="1:13">
      <c r="A16" s="55">
        <v>15</v>
      </c>
      <c r="B16" s="55" t="s">
        <v>61</v>
      </c>
      <c r="C16" s="56">
        <v>1.3992</v>
      </c>
      <c r="D16" s="55">
        <v>22.3</v>
      </c>
      <c r="E16" s="55">
        <f t="shared" si="0"/>
        <v>1.3988025000000002</v>
      </c>
      <c r="F16" s="56">
        <f t="shared" si="1"/>
        <v>1.6925541990000017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22.3</v>
      </c>
      <c r="E17" s="55">
        <f t="shared" si="0"/>
        <v>1.3984025000000002</v>
      </c>
      <c r="F17" s="56">
        <f t="shared" si="1"/>
        <v>1.6881831590000029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22.3</v>
      </c>
      <c r="E18" s="55">
        <f t="shared" si="0"/>
        <v>1.3979025000000003</v>
      </c>
      <c r="F18" s="56">
        <f t="shared" si="1"/>
        <v>1.6827193590000036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22.3</v>
      </c>
      <c r="E19" s="55">
        <f t="shared" si="0"/>
        <v>1.3974025000000001</v>
      </c>
      <c r="F19" s="56">
        <f t="shared" si="1"/>
        <v>1.6772555590000007</v>
      </c>
      <c r="G19" s="55" t="s">
        <v>102</v>
      </c>
    </row>
    <row r="20" spans="1:7">
      <c r="A20" s="57">
        <v>19</v>
      </c>
      <c r="B20" s="57" t="s">
        <v>61</v>
      </c>
      <c r="C20" s="58">
        <v>1.3964000000000001</v>
      </c>
      <c r="D20" s="57">
        <v>22.3</v>
      </c>
      <c r="E20" s="57">
        <f t="shared" si="0"/>
        <v>1.3960025000000003</v>
      </c>
      <c r="F20" s="58">
        <f t="shared" si="1"/>
        <v>1.6619569190000032</v>
      </c>
      <c r="G20" s="57" t="s">
        <v>103</v>
      </c>
    </row>
    <row r="21" spans="1:7">
      <c r="A21" s="57">
        <v>20</v>
      </c>
      <c r="B21" s="57" t="s">
        <v>61</v>
      </c>
      <c r="C21" s="58">
        <v>1.3907</v>
      </c>
      <c r="D21" s="57">
        <v>22.4</v>
      </c>
      <c r="E21" s="57">
        <f t="shared" si="0"/>
        <v>1.3903200000000002</v>
      </c>
      <c r="F21" s="58">
        <f t="shared" si="1"/>
        <v>1.5998608320000027</v>
      </c>
      <c r="G21" s="57" t="s">
        <v>104</v>
      </c>
    </row>
    <row r="22" spans="1:7">
      <c r="A22" s="57">
        <v>21</v>
      </c>
      <c r="B22" s="57" t="s">
        <v>61</v>
      </c>
      <c r="C22" s="58">
        <v>1.3784000000000001</v>
      </c>
      <c r="D22" s="57">
        <v>22.4</v>
      </c>
      <c r="E22" s="57">
        <f t="shared" si="0"/>
        <v>1.3780200000000002</v>
      </c>
      <c r="F22" s="58">
        <f t="shared" si="1"/>
        <v>1.4654513520000023</v>
      </c>
      <c r="G22" s="57" t="s">
        <v>105</v>
      </c>
    </row>
    <row r="23" spans="1:7">
      <c r="A23" s="57">
        <v>22</v>
      </c>
      <c r="B23" s="57" t="s">
        <v>61</v>
      </c>
      <c r="C23" s="58">
        <v>1.3624000000000001</v>
      </c>
      <c r="D23" s="57">
        <v>22.4</v>
      </c>
      <c r="E23" s="57">
        <f t="shared" si="0"/>
        <v>1.3620200000000002</v>
      </c>
      <c r="F23" s="58">
        <f t="shared" si="1"/>
        <v>1.2906097520000017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2023-04-19T17:36:11Z</dcterms:modified>
</cp:coreProperties>
</file>