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CE1203E8-172F-4CEC-9F6F-BC6E15EFBD8B}" xr6:coauthVersionLast="47" xr6:coauthVersionMax="47" xr10:uidLastSave="{00000000-0000-0000-0000-000000000000}"/>
  <bookViews>
    <workbookView xWindow="38290" yWindow="-927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AQ26" i="21" l="1"/>
  <c r="J41" i="3"/>
  <c r="E24" i="12" l="1"/>
  <c r="F24" i="12" s="1"/>
  <c r="A19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J32" i="3"/>
  <c r="H33" i="3"/>
  <c r="J33" i="3" s="1"/>
  <c r="H34" i="3"/>
  <c r="J34" i="3" s="1"/>
  <c r="H35" i="3"/>
  <c r="J35" i="3" s="1"/>
  <c r="H36" i="3"/>
  <c r="H37" i="3"/>
  <c r="H38" i="3"/>
  <c r="H39" i="3"/>
  <c r="H40" i="3"/>
  <c r="H43" i="3"/>
  <c r="H44" i="3"/>
  <c r="H29" i="3"/>
  <c r="C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R1" i="21"/>
  <c r="AO1" i="21"/>
  <c r="AL1" i="21"/>
  <c r="AI1" i="21"/>
  <c r="AF1" i="21"/>
  <c r="AC1" i="21"/>
  <c r="Z1" i="21"/>
  <c r="W1" i="21"/>
  <c r="T1" i="21"/>
  <c r="Q1" i="21"/>
  <c r="N1" i="21"/>
  <c r="B1" i="21"/>
  <c r="AI5" i="21"/>
  <c r="AL5" i="21"/>
  <c r="AO5" i="21"/>
  <c r="AR5" i="21"/>
  <c r="AI6" i="21"/>
  <c r="AL6" i="21"/>
  <c r="AO6" i="21"/>
  <c r="AR6" i="21"/>
  <c r="AI7" i="21"/>
  <c r="AL7" i="21"/>
  <c r="AO7" i="21"/>
  <c r="AR7" i="21"/>
  <c r="AI8" i="21"/>
  <c r="AL8" i="21"/>
  <c r="AO8" i="21"/>
  <c r="AR8" i="21"/>
  <c r="AI9" i="21"/>
  <c r="AL9" i="21"/>
  <c r="AO9" i="21"/>
  <c r="AR9" i="21"/>
  <c r="AI10" i="21"/>
  <c r="AL10" i="21"/>
  <c r="AO10" i="21"/>
  <c r="AR10" i="21"/>
  <c r="AI11" i="21"/>
  <c r="AL11" i="21"/>
  <c r="AO11" i="21"/>
  <c r="AR11" i="21"/>
  <c r="AI12" i="21"/>
  <c r="AL12" i="21"/>
  <c r="AO12" i="21"/>
  <c r="AR12" i="21"/>
  <c r="AI13" i="21"/>
  <c r="AL13" i="21"/>
  <c r="AO13" i="21"/>
  <c r="AR13" i="21"/>
  <c r="AI14" i="21"/>
  <c r="AL14" i="21"/>
  <c r="AO14" i="21"/>
  <c r="AR14" i="21"/>
  <c r="AS14" i="21"/>
  <c r="AI15" i="21"/>
  <c r="AL15" i="21"/>
  <c r="AO15" i="21"/>
  <c r="AR15" i="21"/>
  <c r="AI16" i="21"/>
  <c r="AL16" i="21"/>
  <c r="AO16" i="21"/>
  <c r="AP16" i="21"/>
  <c r="AR16" i="21"/>
  <c r="AI17" i="21"/>
  <c r="AL17" i="21"/>
  <c r="AO17" i="21"/>
  <c r="AR17" i="21"/>
  <c r="AI18" i="21"/>
  <c r="AL18" i="21"/>
  <c r="AO18" i="21"/>
  <c r="AR18" i="21"/>
  <c r="AI19" i="21"/>
  <c r="AL19" i="21"/>
  <c r="AO19" i="21"/>
  <c r="AP19" i="21"/>
  <c r="AR19" i="21"/>
  <c r="AI20" i="21"/>
  <c r="AL20" i="21"/>
  <c r="AO20" i="21"/>
  <c r="AR20" i="21"/>
  <c r="AI21" i="21"/>
  <c r="AL21" i="21"/>
  <c r="AM21" i="21"/>
  <c r="AO21" i="21"/>
  <c r="AR21" i="21"/>
  <c r="AI22" i="21"/>
  <c r="AL22" i="21"/>
  <c r="AO22" i="21"/>
  <c r="AR22" i="21"/>
  <c r="AI23" i="21"/>
  <c r="AL23" i="21"/>
  <c r="AO23" i="21"/>
  <c r="AR23" i="21"/>
  <c r="AI24" i="21"/>
  <c r="AL24" i="21"/>
  <c r="AO24" i="21"/>
  <c r="AR24" i="21"/>
  <c r="AI25" i="21"/>
  <c r="AL25" i="21"/>
  <c r="AO25" i="21"/>
  <c r="AR25" i="21"/>
  <c r="AR4" i="21"/>
  <c r="AO4" i="21"/>
  <c r="E23" i="19"/>
  <c r="F23" i="19" s="1"/>
  <c r="AS25" i="21" s="1"/>
  <c r="E22" i="19"/>
  <c r="F22" i="19" s="1"/>
  <c r="AS24" i="21" s="1"/>
  <c r="E21" i="19"/>
  <c r="F21" i="19" s="1"/>
  <c r="AS23" i="21" s="1"/>
  <c r="E20" i="19"/>
  <c r="F20" i="19" s="1"/>
  <c r="AS22" i="21" s="1"/>
  <c r="E19" i="19"/>
  <c r="F19" i="19" s="1"/>
  <c r="AS21" i="21" s="1"/>
  <c r="E18" i="19"/>
  <c r="F18" i="19" s="1"/>
  <c r="AS20" i="21" s="1"/>
  <c r="E17" i="19"/>
  <c r="F17" i="19" s="1"/>
  <c r="AS19" i="21" s="1"/>
  <c r="E16" i="19"/>
  <c r="F16" i="19" s="1"/>
  <c r="AS18" i="21" s="1"/>
  <c r="E15" i="19"/>
  <c r="F15" i="19" s="1"/>
  <c r="AS17" i="21" s="1"/>
  <c r="E14" i="19"/>
  <c r="F14" i="19" s="1"/>
  <c r="AS16" i="21" s="1"/>
  <c r="E13" i="19"/>
  <c r="F13" i="19" s="1"/>
  <c r="AS15" i="21" s="1"/>
  <c r="E12" i="19"/>
  <c r="F12" i="19" s="1"/>
  <c r="E11" i="19"/>
  <c r="F11" i="19" s="1"/>
  <c r="AS13" i="21" s="1"/>
  <c r="E10" i="19"/>
  <c r="F10" i="19" s="1"/>
  <c r="AS12" i="21" s="1"/>
  <c r="E9" i="19"/>
  <c r="F9" i="19" s="1"/>
  <c r="AS11" i="21" s="1"/>
  <c r="E8" i="19"/>
  <c r="F8" i="19" s="1"/>
  <c r="AS10" i="21" s="1"/>
  <c r="E7" i="19"/>
  <c r="F7" i="19" s="1"/>
  <c r="AS9" i="21" s="1"/>
  <c r="E6" i="19"/>
  <c r="F6" i="19" s="1"/>
  <c r="AS8" i="21" s="1"/>
  <c r="E5" i="19"/>
  <c r="F5" i="19" s="1"/>
  <c r="AS7" i="21" s="1"/>
  <c r="E4" i="19"/>
  <c r="F4" i="19" s="1"/>
  <c r="AS6" i="21" s="1"/>
  <c r="E3" i="19"/>
  <c r="F3" i="19" s="1"/>
  <c r="AS5" i="21" s="1"/>
  <c r="E2" i="19"/>
  <c r="F2" i="19" s="1"/>
  <c r="AS4" i="21" s="1"/>
  <c r="E23" i="12"/>
  <c r="F23" i="12" s="1"/>
  <c r="AP25" i="21" s="1"/>
  <c r="E22" i="12"/>
  <c r="F22" i="12" s="1"/>
  <c r="AP24" i="21" s="1"/>
  <c r="E21" i="12"/>
  <c r="F21" i="12" s="1"/>
  <c r="AP23" i="21" s="1"/>
  <c r="E20" i="12"/>
  <c r="F20" i="12" s="1"/>
  <c r="AP22" i="21" s="1"/>
  <c r="E19" i="12"/>
  <c r="F19" i="12" s="1"/>
  <c r="AP21" i="21" s="1"/>
  <c r="E18" i="12"/>
  <c r="F18" i="12" s="1"/>
  <c r="AP20" i="21" s="1"/>
  <c r="E17" i="12"/>
  <c r="F17" i="12" s="1"/>
  <c r="E16" i="12"/>
  <c r="F16" i="12" s="1"/>
  <c r="AP18" i="21" s="1"/>
  <c r="E15" i="12"/>
  <c r="F15" i="12" s="1"/>
  <c r="AP17" i="21" s="1"/>
  <c r="E14" i="12"/>
  <c r="F14" i="12" s="1"/>
  <c r="E13" i="12"/>
  <c r="F13" i="12" s="1"/>
  <c r="AP15" i="21" s="1"/>
  <c r="E12" i="12"/>
  <c r="F12" i="12" s="1"/>
  <c r="AP14" i="21" s="1"/>
  <c r="E11" i="12"/>
  <c r="F11" i="12" s="1"/>
  <c r="AP13" i="21" s="1"/>
  <c r="E10" i="12"/>
  <c r="F10" i="12" s="1"/>
  <c r="AP12" i="21" s="1"/>
  <c r="E9" i="12"/>
  <c r="F9" i="12" s="1"/>
  <c r="AP11" i="21" s="1"/>
  <c r="E8" i="12"/>
  <c r="F8" i="12" s="1"/>
  <c r="AP10" i="21" s="1"/>
  <c r="E7" i="12"/>
  <c r="F7" i="12" s="1"/>
  <c r="AP9" i="21" s="1"/>
  <c r="E6" i="12"/>
  <c r="F6" i="12" s="1"/>
  <c r="AP8" i="21" s="1"/>
  <c r="E5" i="12"/>
  <c r="F5" i="12" s="1"/>
  <c r="AP7" i="21" s="1"/>
  <c r="E4" i="12"/>
  <c r="F4" i="12" s="1"/>
  <c r="AP6" i="21" s="1"/>
  <c r="E3" i="12"/>
  <c r="F3" i="12" s="1"/>
  <c r="AP5" i="21" s="1"/>
  <c r="E2" i="12"/>
  <c r="F2" i="12" s="1"/>
  <c r="AP4" i="21" s="1"/>
  <c r="E23" i="4"/>
  <c r="F23" i="4" s="1"/>
  <c r="AM25" i="21" s="1"/>
  <c r="E22" i="4"/>
  <c r="F22" i="4" s="1"/>
  <c r="AM24" i="21" s="1"/>
  <c r="E21" i="4"/>
  <c r="F21" i="4" s="1"/>
  <c r="AM23" i="21" s="1"/>
  <c r="E20" i="4"/>
  <c r="F20" i="4" s="1"/>
  <c r="AM22" i="21" s="1"/>
  <c r="E19" i="4"/>
  <c r="F19" i="4" s="1"/>
  <c r="E18" i="4"/>
  <c r="F18" i="4" s="1"/>
  <c r="AM20" i="21" s="1"/>
  <c r="E17" i="4"/>
  <c r="F17" i="4" s="1"/>
  <c r="AM19" i="21" s="1"/>
  <c r="E16" i="4"/>
  <c r="F16" i="4" s="1"/>
  <c r="AM18" i="21" s="1"/>
  <c r="E15" i="4"/>
  <c r="F15" i="4" s="1"/>
  <c r="AM17" i="21" s="1"/>
  <c r="E14" i="4"/>
  <c r="F14" i="4" s="1"/>
  <c r="AM16" i="21" s="1"/>
  <c r="E13" i="4"/>
  <c r="F13" i="4" s="1"/>
  <c r="AM15" i="21" s="1"/>
  <c r="E12" i="4"/>
  <c r="F12" i="4" s="1"/>
  <c r="AM14" i="21" s="1"/>
  <c r="E11" i="4"/>
  <c r="F11" i="4" s="1"/>
  <c r="AM13" i="21" s="1"/>
  <c r="E10" i="4"/>
  <c r="F10" i="4" s="1"/>
  <c r="AM12" i="21" s="1"/>
  <c r="E9" i="4"/>
  <c r="F9" i="4" s="1"/>
  <c r="AM11" i="21" s="1"/>
  <c r="E8" i="4"/>
  <c r="F8" i="4" s="1"/>
  <c r="AM10" i="21" s="1"/>
  <c r="E7" i="4"/>
  <c r="F7" i="4" s="1"/>
  <c r="AM9" i="21" s="1"/>
  <c r="E6" i="4"/>
  <c r="F6" i="4" s="1"/>
  <c r="AM8" i="21" s="1"/>
  <c r="E5" i="4"/>
  <c r="F5" i="4" s="1"/>
  <c r="AM7" i="21" s="1"/>
  <c r="E4" i="4"/>
  <c r="F4" i="4" s="1"/>
  <c r="AM6" i="21" s="1"/>
  <c r="E3" i="4"/>
  <c r="F3" i="4" s="1"/>
  <c r="AM5" i="21" s="1"/>
  <c r="E2" i="4"/>
  <c r="F2" i="4" s="1"/>
  <c r="AM4" i="21" s="1"/>
  <c r="AL4" i="21"/>
  <c r="AI4" i="21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I31" i="3" l="1"/>
  <c r="J30" i="3"/>
  <c r="A17" i="22"/>
  <c r="A18" i="22"/>
  <c r="B19" i="22"/>
  <c r="B18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AJ25" i="21" s="1"/>
  <c r="E22" i="18"/>
  <c r="F22" i="18" s="1"/>
  <c r="AJ24" i="21" s="1"/>
  <c r="E21" i="18"/>
  <c r="F21" i="18" s="1"/>
  <c r="AJ23" i="21" s="1"/>
  <c r="E20" i="18"/>
  <c r="F20" i="18" s="1"/>
  <c r="AJ22" i="21" s="1"/>
  <c r="E19" i="18"/>
  <c r="F19" i="18" s="1"/>
  <c r="AJ21" i="21" s="1"/>
  <c r="E18" i="18"/>
  <c r="F18" i="18" s="1"/>
  <c r="AJ20" i="21" s="1"/>
  <c r="E17" i="18"/>
  <c r="F17" i="18" s="1"/>
  <c r="AJ19" i="21" s="1"/>
  <c r="E16" i="18"/>
  <c r="F16" i="18" s="1"/>
  <c r="AJ18" i="21" s="1"/>
  <c r="E15" i="18"/>
  <c r="F15" i="18" s="1"/>
  <c r="AJ17" i="21" s="1"/>
  <c r="E14" i="18"/>
  <c r="F14" i="18" s="1"/>
  <c r="AJ16" i="21" s="1"/>
  <c r="E13" i="18"/>
  <c r="F13" i="18" s="1"/>
  <c r="AJ15" i="21" s="1"/>
  <c r="E12" i="18"/>
  <c r="F12" i="18" s="1"/>
  <c r="AJ14" i="21" s="1"/>
  <c r="E11" i="18"/>
  <c r="F11" i="18" s="1"/>
  <c r="AJ13" i="21" s="1"/>
  <c r="E10" i="18"/>
  <c r="F10" i="18" s="1"/>
  <c r="AJ12" i="21" s="1"/>
  <c r="E9" i="18"/>
  <c r="F9" i="18" s="1"/>
  <c r="AJ11" i="21" s="1"/>
  <c r="E8" i="18"/>
  <c r="F8" i="18" s="1"/>
  <c r="AJ10" i="21" s="1"/>
  <c r="E7" i="18"/>
  <c r="F7" i="18" s="1"/>
  <c r="AJ9" i="21" s="1"/>
  <c r="E6" i="18"/>
  <c r="F6" i="18" s="1"/>
  <c r="AJ8" i="21" s="1"/>
  <c r="E5" i="18"/>
  <c r="F5" i="18" s="1"/>
  <c r="AJ7" i="21" s="1"/>
  <c r="E4" i="18"/>
  <c r="F4" i="18" s="1"/>
  <c r="AJ6" i="21" s="1"/>
  <c r="E3" i="18"/>
  <c r="F3" i="18" s="1"/>
  <c r="AJ5" i="21" s="1"/>
  <c r="E2" i="18"/>
  <c r="F2" i="18" s="1"/>
  <c r="AJ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19" i="22" l="1"/>
  <c r="AT26" i="21"/>
  <c r="H19" i="22" s="1"/>
  <c r="G5" i="22"/>
  <c r="D26" i="21"/>
  <c r="H5" i="22" s="1"/>
  <c r="I44" i="3"/>
  <c r="I42" i="3"/>
  <c r="J42" i="3"/>
  <c r="I40" i="3"/>
  <c r="J40" i="3"/>
  <c r="I39" i="3"/>
  <c r="J39" i="3"/>
  <c r="I38" i="3"/>
  <c r="I43" i="3"/>
  <c r="J43" i="3"/>
  <c r="I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8" i="22" l="1"/>
  <c r="H18" i="22"/>
  <c r="G17" i="22"/>
  <c r="AN26" i="21"/>
  <c r="H17" i="22" s="1"/>
  <c r="G14" i="22"/>
  <c r="AE26" i="21"/>
  <c r="H14" i="22" s="1"/>
  <c r="G11" i="22"/>
  <c r="V26" i="21"/>
  <c r="H11" i="22" s="1"/>
  <c r="G13" i="22"/>
  <c r="G16" i="22"/>
  <c r="AK26" i="21"/>
  <c r="H16" i="22" s="1"/>
  <c r="G15" i="22"/>
  <c r="AH26" i="21"/>
  <c r="H15" i="22" s="1"/>
  <c r="G9" i="22"/>
  <c r="P26" i="21"/>
  <c r="H9" i="22" s="1"/>
  <c r="G7" i="22"/>
  <c r="J26" i="21"/>
  <c r="H7" i="22" s="1"/>
  <c r="G8" i="22"/>
  <c r="M26" i="21"/>
  <c r="H8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8" i="3"/>
  <c r="K31" i="3"/>
  <c r="K39" i="3"/>
  <c r="K32" i="3"/>
  <c r="K40" i="3"/>
  <c r="K33" i="3"/>
  <c r="K41" i="3"/>
  <c r="K34" i="3"/>
  <c r="K42" i="3"/>
  <c r="K35" i="3"/>
  <c r="K43" i="3"/>
  <c r="K29" i="3"/>
  <c r="K36" i="3"/>
  <c r="K44" i="3"/>
  <c r="K37" i="3"/>
  <c r="AB26" i="21" l="1"/>
  <c r="H13" i="22"/>
</calcChain>
</file>

<file path=xl/sharedStrings.xml><?xml version="1.0" encoding="utf-8"?>
<sst xmlns="http://schemas.openxmlformats.org/spreadsheetml/2006/main" count="1317" uniqueCount="221">
  <si>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</si>
  <si>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</si>
  <si>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</si>
  <si>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</si>
  <si>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</si>
  <si>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</si>
  <si>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</si>
  <si>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</si>
  <si>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</si>
  <si>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</si>
  <si>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</si>
  <si>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</si>
  <si>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</si>
  <si>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</si>
  <si>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</si>
  <si>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</si>
  <si>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</si>
  <si>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</si>
  <si>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</si>
  <si>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</si>
  <si>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</si>
  <si>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</si>
  <si>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</si>
  <si>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</si>
  <si>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</si>
  <si>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</si>
  <si>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</si>
  <si>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</si>
  <si>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</si>
  <si>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</si>
  <si>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</si>
  <si>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</si>
  <si>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</si>
  <si>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</si>
  <si>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</si>
  <si>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</si>
  <si>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</si>
  <si>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</si>
  <si>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</si>
  <si>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</si>
  <si>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</si>
  <si>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</si>
  <si>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</si>
  <si>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</si>
  <si>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</si>
  <si>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</si>
  <si>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</si>
  <si>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</si>
  <si>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</si>
  <si>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</si>
  <si>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</si>
  <si>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</si>
  <si>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</si>
  <si>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</si>
  <si>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</si>
  <si>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</si>
  <si>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</si>
  <si>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</si>
  <si>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</si>
  <si>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</si>
  <si>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</si>
  <si>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</si>
  <si>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</si>
  <si>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</si>
  <si>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</si>
  <si>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</si>
  <si>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</si>
  <si>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</si>
  <si>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</si>
  <si>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</si>
  <si>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</si>
  <si>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</si>
  <si>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</si>
  <si>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</si>
  <si>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</si>
  <si>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</si>
  <si>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</si>
  <si>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</si>
  <si>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</si>
  <si>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</si>
  <si>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</si>
  <si>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</si>
  <si>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</si>
  <si>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</si>
  <si>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</si>
  <si>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</si>
  <si>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</si>
  <si>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</si>
  <si>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</si>
  <si>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</si>
  <si>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</si>
  <si>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</si>
  <si>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</si>
  <si>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</si>
  <si>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</si>
  <si>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</si>
  <si>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</si>
  <si>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</si>
  <si>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</si>
  <si>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</si>
  <si>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</si>
  <si>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</si>
  <si>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</si>
  <si>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</si>
  <si>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</si>
  <si>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</si>
  <si>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</si>
  <si>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</si>
  <si>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</si>
  <si>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</si>
  <si>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</si>
  <si>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</si>
  <si>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</si>
  <si>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</si>
  <si>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</si>
  <si>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</si>
  <si>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</si>
  <si>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</si>
  <si>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</si>
  <si>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</si>
  <si>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</si>
  <si>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</si>
  <si>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</si>
  <si>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</si>
  <si>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</si>
  <si>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</si>
  <si>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</si>
  <si>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</si>
  <si>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</si>
  <si>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</si>
  <si>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</si>
  <si>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</si>
  <si>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</si>
  <si>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</si>
  <si>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</si>
  <si>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</si>
  <si>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</si>
  <si>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</si>
  <si>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</si>
  <si>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</si>
  <si>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</si>
  <si>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</si>
  <si>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</si>
  <si>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</si>
  <si>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</si>
  <si>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</si>
  <si>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</si>
  <si>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</si>
  <si>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</si>
  <si>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</si>
  <si>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</si>
  <si>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</si>
  <si>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</si>
  <si>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</si>
  <si>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</si>
  <si>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</si>
  <si>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</si>
  <si>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</si>
  <si>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</si>
  <si>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</si>
  <si>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</si>
  <si>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</si>
  <si>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</si>
  <si>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</si>
  <si>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</si>
  <si>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</si>
  <si>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</si>
  <si>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</si>
  <si>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</si>
  <si>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</si>
  <si>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</si>
  <si>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</si>
  <si>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</si>
  <si>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</si>
  <si>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</si>
  <si>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</si>
  <si>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</si>
  <si>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</si>
  <si>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</si>
  <si>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</si>
  <si>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</si>
  <si>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</si>
  <si>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</si>
  <si>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</si>
  <si>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</si>
  <si>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</si>
  <si>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</si>
  <si>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</si>
  <si>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</si>
  <si>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</si>
  <si>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</si>
  <si>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</si>
  <si>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</si>
  <si>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</si>
  <si>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</si>
  <si>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</si>
  <si>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</si>
  <si>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</si>
  <si>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</si>
  <si>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</si>
  <si>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</si>
  <si>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</si>
  <si>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MNOP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</si>
  <si>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</si>
  <si>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</si>
  <si>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</si>
  <si>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</si>
  <si>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</si>
  <si>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</si>
  <si>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</si>
  <si>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</si>
  <si>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</si>
  <si>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</si>
  <si>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</si>
  <si>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G7 repeated; low DNA</t>
  </si>
  <si>
    <t>Control</t>
  </si>
  <si>
    <t>18O</t>
  </si>
  <si>
    <t>Pump malfunctioned. Tried to approximate 250 ul in each well by eye.</t>
  </si>
  <si>
    <t>Fractions 18/19 accidentally combined during fractioning</t>
  </si>
  <si>
    <t>Quantification for G7 was repeated low DNA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</si>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</sst>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2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4" fillId="5" borderId="0" xfId="0" applyFont="1" applyFill="1"/>
    <xf numFmtId="167" fontId="14" fillId="5" borderId="0" xfId="0" applyNumberFormat="1" applyFont="1" applyFill="1"/>
    <xf numFmtId="1" fontId="0" fillId="0" borderId="0" xfId="0" applyNumberFormat="1"/>
    <xf numFmtId="165" fontId="14" fillId="8" borderId="8" xfId="1" applyNumberFormat="1" applyFont="1" applyFill="1" applyBorder="1"/>
    <xf numFmtId="165" fontId="16" fillId="8" borderId="7" xfId="1" applyNumberFormat="1" applyFill="1" applyBorder="1" applyAlignment="1">
      <alignment horizontal="right"/>
    </xf>
    <xf numFmtId="165" fontId="16" fillId="8" borderId="0" xfId="1" applyNumberFormat="1" applyFill="1"/>
    <xf numFmtId="165" fontId="13" fillId="8" borderId="0" xfId="1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1.7717519799999994</c:v>
                </c:pt>
                <c:pt idx="1">
                  <c:v>1.7662881800000001</c:v>
                </c:pt>
                <c:pt idx="2">
                  <c:v>1.762108373000002</c:v>
                </c:pt>
                <c:pt idx="3">
                  <c:v>1.7555518130000003</c:v>
                </c:pt>
                <c:pt idx="4">
                  <c:v>1.7489952530000004</c:v>
                </c:pt>
                <c:pt idx="5">
                  <c:v>1.7424386930000004</c:v>
                </c:pt>
                <c:pt idx="6">
                  <c:v>1.7369748929999993</c:v>
                </c:pt>
                <c:pt idx="7">
                  <c:v>1.7315110929999999</c:v>
                </c:pt>
                <c:pt idx="8">
                  <c:v>1.724954533</c:v>
                </c:pt>
                <c:pt idx="9">
                  <c:v>1.7196819660000013</c:v>
                </c:pt>
                <c:pt idx="10">
                  <c:v>1.7142181660000002</c:v>
                </c:pt>
                <c:pt idx="11">
                  <c:v>1.7087543660000009</c:v>
                </c:pt>
                <c:pt idx="12">
                  <c:v>1.7021978060000009</c:v>
                </c:pt>
                <c:pt idx="13">
                  <c:v>1.6967340060000016</c:v>
                </c:pt>
                <c:pt idx="14">
                  <c:v>1.6912702059999987</c:v>
                </c:pt>
                <c:pt idx="15">
                  <c:v>1.685997639</c:v>
                </c:pt>
                <c:pt idx="16">
                  <c:v>1.6794410790000001</c:v>
                </c:pt>
                <c:pt idx="17">
                  <c:v>1.6532148390000021</c:v>
                </c:pt>
                <c:pt idx="18">
                  <c:v>1.5996695990000003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-2.8535949920202891E-2</c:v>
                </c:pt>
                <c:pt idx="1">
                  <c:v>-3.9454519505462644E-2</c:v>
                </c:pt>
                <c:pt idx="2">
                  <c:v>-1.6803519933679897E-2</c:v>
                </c:pt>
                <c:pt idx="3">
                  <c:v>9.3202172706839947E-3</c:v>
                </c:pt>
                <c:pt idx="4">
                  <c:v>0.41263181675980903</c:v>
                </c:pt>
                <c:pt idx="5">
                  <c:v>0.7806562493603596</c:v>
                </c:pt>
                <c:pt idx="6">
                  <c:v>1.2237235211225306</c:v>
                </c:pt>
                <c:pt idx="7">
                  <c:v>2.4054760782880193</c:v>
                </c:pt>
                <c:pt idx="8">
                  <c:v>6.6334086966329409</c:v>
                </c:pt>
                <c:pt idx="9">
                  <c:v>7.8498299865655596</c:v>
                </c:pt>
                <c:pt idx="10">
                  <c:v>5.8061801283732679</c:v>
                </c:pt>
                <c:pt idx="11">
                  <c:v>2.0420983187116808</c:v>
                </c:pt>
                <c:pt idx="12">
                  <c:v>0.86361577015507895</c:v>
                </c:pt>
                <c:pt idx="13">
                  <c:v>0.51744712049919739</c:v>
                </c:pt>
                <c:pt idx="14">
                  <c:v>0.2498395444822199</c:v>
                </c:pt>
                <c:pt idx="15">
                  <c:v>0.14677865910870863</c:v>
                </c:pt>
                <c:pt idx="16">
                  <c:v>9.3158134540272719E-2</c:v>
                </c:pt>
                <c:pt idx="17">
                  <c:v>9.5604793306594993E-2</c:v>
                </c:pt>
                <c:pt idx="18">
                  <c:v>7.27336741316498E-2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1.767053112000001</c:v>
                </c:pt>
                <c:pt idx="1">
                  <c:v>1.7594037919999987</c:v>
                </c:pt>
                <c:pt idx="2">
                  <c:v>1.7497601850000013</c:v>
                </c:pt>
                <c:pt idx="3">
                  <c:v>1.7399253449999996</c:v>
                </c:pt>
                <c:pt idx="4">
                  <c:v>1.7322760250000009</c:v>
                </c:pt>
                <c:pt idx="5">
                  <c:v>1.725719465000001</c:v>
                </c:pt>
                <c:pt idx="6">
                  <c:v>1.7180701449999987</c:v>
                </c:pt>
                <c:pt idx="7">
                  <c:v>1.709519298</c:v>
                </c:pt>
                <c:pt idx="8">
                  <c:v>1.7040554980000007</c:v>
                </c:pt>
                <c:pt idx="9">
                  <c:v>1.698782931000002</c:v>
                </c:pt>
                <c:pt idx="10">
                  <c:v>1.6911336109999997</c:v>
                </c:pt>
                <c:pt idx="11">
                  <c:v>1.6856698110000004</c:v>
                </c:pt>
                <c:pt idx="12">
                  <c:v>1.6780204910000016</c:v>
                </c:pt>
                <c:pt idx="13">
                  <c:v>1.6507014909999995</c:v>
                </c:pt>
                <c:pt idx="14">
                  <c:v>1.5720227710000003</c:v>
                </c:pt>
                <c:pt idx="15">
                  <c:v>1.4115782840000008</c:v>
                </c:pt>
                <c:pt idx="16">
                  <c:v>1.2126959640000017</c:v>
                </c:pt>
                <c:pt idx="17">
                  <c:v>1.0640806040000008</c:v>
                </c:pt>
                <c:pt idx="18">
                  <c:v>1.013813643999999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0.12962235317608375</c:v>
                </c:pt>
                <c:pt idx="1">
                  <c:v>0.94986703273822393</c:v>
                </c:pt>
                <c:pt idx="2">
                  <c:v>1.88653662196854</c:v>
                </c:pt>
                <c:pt idx="3">
                  <c:v>4.9118887363232098</c:v>
                </c:pt>
                <c:pt idx="4">
                  <c:v>6.0262860345323377</c:v>
                </c:pt>
                <c:pt idx="5">
                  <c:v>9.6736695088650162</c:v>
                </c:pt>
                <c:pt idx="6">
                  <c:v>9.7409612462924411</c:v>
                </c:pt>
                <c:pt idx="7">
                  <c:v>2.7168345045643978</c:v>
                </c:pt>
                <c:pt idx="8">
                  <c:v>0.80097956303937645</c:v>
                </c:pt>
                <c:pt idx="9">
                  <c:v>0.61084507724090875</c:v>
                </c:pt>
                <c:pt idx="10">
                  <c:v>0.43539399976979937</c:v>
                </c:pt>
                <c:pt idx="11">
                  <c:v>0.22130276803767215</c:v>
                </c:pt>
                <c:pt idx="12">
                  <c:v>0.16625977150705604</c:v>
                </c:pt>
                <c:pt idx="13">
                  <c:v>0.17342327322906426</c:v>
                </c:pt>
                <c:pt idx="14">
                  <c:v>0.17036872443699716</c:v>
                </c:pt>
                <c:pt idx="15">
                  <c:v>0.13217997868862291</c:v>
                </c:pt>
                <c:pt idx="16">
                  <c:v>3.9061798830956847E-2</c:v>
                </c:pt>
                <c:pt idx="17">
                  <c:v>2.1772980629485687E-2</c:v>
                </c:pt>
                <c:pt idx="18">
                  <c:v>2.400875461272926E-2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1.7669165170000021</c:v>
                </c:pt>
                <c:pt idx="1">
                  <c:v>1.7625454769999997</c:v>
                </c:pt>
                <c:pt idx="2">
                  <c:v>1.7581744369999992</c:v>
                </c:pt>
                <c:pt idx="3">
                  <c:v>1.7529018700000005</c:v>
                </c:pt>
                <c:pt idx="4">
                  <c:v>1.7474380700000012</c:v>
                </c:pt>
                <c:pt idx="5">
                  <c:v>1.7397887499999989</c:v>
                </c:pt>
                <c:pt idx="6">
                  <c:v>1.7343249499999995</c:v>
                </c:pt>
                <c:pt idx="7">
                  <c:v>1.7288611500000002</c:v>
                </c:pt>
                <c:pt idx="8">
                  <c:v>1.722304590000002</c:v>
                </c:pt>
                <c:pt idx="9">
                  <c:v>1.7168407899999991</c:v>
                </c:pt>
                <c:pt idx="10">
                  <c:v>1.7115682230000004</c:v>
                </c:pt>
                <c:pt idx="11">
                  <c:v>1.7050116630000005</c:v>
                </c:pt>
                <c:pt idx="12">
                  <c:v>1.6995478630000012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1.6820637030000007</c:v>
                </c:pt>
                <c:pt idx="16">
                  <c:v>1.6767911360000021</c:v>
                </c:pt>
                <c:pt idx="17">
                  <c:v>1.6593069760000017</c:v>
                </c:pt>
                <c:pt idx="18">
                  <c:v>1.5751644560000013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-2.7559453696997829E-2</c:v>
                </c:pt>
                <c:pt idx="1">
                  <c:v>-2.4871207977729192E-2</c:v>
                </c:pt>
                <c:pt idx="2">
                  <c:v>-1.529097667193996E-2</c:v>
                </c:pt>
                <c:pt idx="3">
                  <c:v>9.3252255793820391E-2</c:v>
                </c:pt>
                <c:pt idx="4">
                  <c:v>0.51710734441653383</c:v>
                </c:pt>
                <c:pt idx="5">
                  <c:v>1.5142767041145344</c:v>
                </c:pt>
                <c:pt idx="6">
                  <c:v>4.8718896059602512</c:v>
                </c:pt>
                <c:pt idx="7">
                  <c:v>17.67604465581238</c:v>
                </c:pt>
                <c:pt idx="8">
                  <c:v>21.838386963986569</c:v>
                </c:pt>
                <c:pt idx="9">
                  <c:v>3.0812076992324537</c:v>
                </c:pt>
                <c:pt idx="10">
                  <c:v>8.2499820292879296</c:v>
                </c:pt>
                <c:pt idx="11">
                  <c:v>2.7527788743518138</c:v>
                </c:pt>
                <c:pt idx="12">
                  <c:v>1.7416817118145094</c:v>
                </c:pt>
                <c:pt idx="13">
                  <c:v>1.0285002933669374</c:v>
                </c:pt>
                <c:pt idx="14">
                  <c:v>0.65761020455738739</c:v>
                </c:pt>
                <c:pt idx="15">
                  <c:v>0.35837021602347136</c:v>
                </c:pt>
                <c:pt idx="16">
                  <c:v>0.2698984010317802</c:v>
                </c:pt>
                <c:pt idx="17">
                  <c:v>0.3913468150553488</c:v>
                </c:pt>
                <c:pt idx="18">
                  <c:v>0.30402996791511083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1.7642119360000024</c:v>
                </c:pt>
                <c:pt idx="1">
                  <c:v>1.7600321290000007</c:v>
                </c:pt>
                <c:pt idx="2">
                  <c:v>1.7556610890000002</c:v>
                </c:pt>
                <c:pt idx="3">
                  <c:v>1.7501972890000008</c:v>
                </c:pt>
                <c:pt idx="4">
                  <c:v>1.7447334890000015</c:v>
                </c:pt>
                <c:pt idx="5">
                  <c:v>1.7392696890000003</c:v>
                </c:pt>
                <c:pt idx="6">
                  <c:v>1.7316203689999998</c:v>
                </c:pt>
                <c:pt idx="7">
                  <c:v>1.7261565690000005</c:v>
                </c:pt>
                <c:pt idx="8">
                  <c:v>1.7206927690000011</c:v>
                </c:pt>
                <c:pt idx="9">
                  <c:v>1.715228969</c:v>
                </c:pt>
                <c:pt idx="10">
                  <c:v>1.7088636420000007</c:v>
                </c:pt>
                <c:pt idx="11">
                  <c:v>1.7033998420000014</c:v>
                </c:pt>
                <c:pt idx="12">
                  <c:v>1.6979360420000003</c:v>
                </c:pt>
                <c:pt idx="13">
                  <c:v>1.6937562350000004</c:v>
                </c:pt>
                <c:pt idx="14">
                  <c:v>1.6871996750000005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1.6434892750000003</c:v>
                </c:pt>
                <c:pt idx="18">
                  <c:v>1.5407698350000008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-4.3627342825246822E-2</c:v>
                </c:pt>
                <c:pt idx="1">
                  <c:v>-4.0091833870567223E-2</c:v>
                </c:pt>
                <c:pt idx="2">
                  <c:v>-3.1634826426313184E-3</c:v>
                </c:pt>
                <c:pt idx="3">
                  <c:v>0.18312113043309255</c:v>
                </c:pt>
                <c:pt idx="4">
                  <c:v>0.51520531743285802</c:v>
                </c:pt>
                <c:pt idx="5">
                  <c:v>0.88049386518535722</c:v>
                </c:pt>
                <c:pt idx="6">
                  <c:v>3.3007077371485316</c:v>
                </c:pt>
                <c:pt idx="7">
                  <c:v>13.930964630529191</c:v>
                </c:pt>
                <c:pt idx="8">
                  <c:v>16.844432378780393</c:v>
                </c:pt>
                <c:pt idx="9">
                  <c:v>12.857122452480894</c:v>
                </c:pt>
                <c:pt idx="10">
                  <c:v>6.8464301954828244</c:v>
                </c:pt>
                <c:pt idx="11">
                  <c:v>2.2158864028054355</c:v>
                </c:pt>
                <c:pt idx="12">
                  <c:v>0.95965807736789177</c:v>
                </c:pt>
                <c:pt idx="13">
                  <c:v>0.66703017462509673</c:v>
                </c:pt>
                <c:pt idx="14">
                  <c:v>0.27017045554042185</c:v>
                </c:pt>
                <c:pt idx="15">
                  <c:v>0.16062137397129672</c:v>
                </c:pt>
                <c:pt idx="16">
                  <c:v>0.13053238773359316</c:v>
                </c:pt>
                <c:pt idx="17">
                  <c:v>0.19598451197391445</c:v>
                </c:pt>
                <c:pt idx="18">
                  <c:v>0.14014025399140742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1.7681458720000016</c:v>
                </c:pt>
                <c:pt idx="1">
                  <c:v>1.7635835990000022</c:v>
                </c:pt>
                <c:pt idx="2">
                  <c:v>1.7592125589999998</c:v>
                </c:pt>
                <c:pt idx="3">
                  <c:v>1.7528472320000006</c:v>
                </c:pt>
                <c:pt idx="4">
                  <c:v>1.7462906720000007</c:v>
                </c:pt>
                <c:pt idx="5">
                  <c:v>1.7397341119999989</c:v>
                </c:pt>
                <c:pt idx="6">
                  <c:v>1.7342703119999996</c:v>
                </c:pt>
                <c:pt idx="7">
                  <c:v>1.7288065120000002</c:v>
                </c:pt>
                <c:pt idx="8">
                  <c:v>1.7222499520000003</c:v>
                </c:pt>
                <c:pt idx="9">
                  <c:v>1.7167861519999992</c:v>
                </c:pt>
                <c:pt idx="10">
                  <c:v>1.7113223519999998</c:v>
                </c:pt>
                <c:pt idx="11">
                  <c:v>1.7047657919999999</c:v>
                </c:pt>
                <c:pt idx="12">
                  <c:v>1.6993019920000005</c:v>
                </c:pt>
                <c:pt idx="13">
                  <c:v>1.6938381919999994</c:v>
                </c:pt>
                <c:pt idx="14">
                  <c:v>1.6885656250000007</c:v>
                </c:pt>
                <c:pt idx="15">
                  <c:v>1.6831018250000014</c:v>
                </c:pt>
                <c:pt idx="16">
                  <c:v>1.6754525050000009</c:v>
                </c:pt>
                <c:pt idx="17">
                  <c:v>1.6535973050000017</c:v>
                </c:pt>
                <c:pt idx="18">
                  <c:v>1.5585271849999991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2.1544836432143829E-2</c:v>
                </c:pt>
                <c:pt idx="1">
                  <c:v>5.0558148347123903E-2</c:v>
                </c:pt>
                <c:pt idx="2">
                  <c:v>0.27697360226982054</c:v>
                </c:pt>
                <c:pt idx="3">
                  <c:v>0.96171378873854996</c:v>
                </c:pt>
                <c:pt idx="4">
                  <c:v>1.6904922019157773</c:v>
                </c:pt>
                <c:pt idx="5">
                  <c:v>2.5447305157563895</c:v>
                </c:pt>
                <c:pt idx="6">
                  <c:v>5.0222126889547027</c:v>
                </c:pt>
                <c:pt idx="7">
                  <c:v>11.638455358427317</c:v>
                </c:pt>
                <c:pt idx="8">
                  <c:v>21.842145810433731</c:v>
                </c:pt>
                <c:pt idx="9">
                  <c:v>22.864104329854388</c:v>
                </c:pt>
                <c:pt idx="10">
                  <c:v>14.405659154651779</c:v>
                </c:pt>
                <c:pt idx="11">
                  <c:v>5.4583308412380793</c:v>
                </c:pt>
                <c:pt idx="12">
                  <c:v>2.9038924174692249</c:v>
                </c:pt>
                <c:pt idx="13">
                  <c:v>1.632579921577112</c:v>
                </c:pt>
                <c:pt idx="14">
                  <c:v>0.75484440604522429</c:v>
                </c:pt>
                <c:pt idx="15">
                  <c:v>0.4173827233443172</c:v>
                </c:pt>
                <c:pt idx="16">
                  <c:v>0.31448286093685757</c:v>
                </c:pt>
                <c:pt idx="17">
                  <c:v>0.33441167162254515</c:v>
                </c:pt>
                <c:pt idx="18">
                  <c:v>0.26207578477783255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1.7663428180000018</c:v>
                </c:pt>
                <c:pt idx="1">
                  <c:v>1.7621630110000002</c:v>
                </c:pt>
                <c:pt idx="2">
                  <c:v>1.7577919709999996</c:v>
                </c:pt>
                <c:pt idx="3">
                  <c:v>1.7512354109999997</c:v>
                </c:pt>
                <c:pt idx="4">
                  <c:v>1.7446788510000015</c:v>
                </c:pt>
                <c:pt idx="5">
                  <c:v>1.7381222909999998</c:v>
                </c:pt>
                <c:pt idx="6">
                  <c:v>1.7326584910000005</c:v>
                </c:pt>
                <c:pt idx="7">
                  <c:v>1.727385924</c:v>
                </c:pt>
                <c:pt idx="8">
                  <c:v>1.7208293640000019</c:v>
                </c:pt>
                <c:pt idx="9">
                  <c:v>1.7164583239999995</c:v>
                </c:pt>
                <c:pt idx="10">
                  <c:v>1.7099017639999996</c:v>
                </c:pt>
                <c:pt idx="11">
                  <c:v>1.7044379640000002</c:v>
                </c:pt>
                <c:pt idx="12">
                  <c:v>1.6989741640000009</c:v>
                </c:pt>
                <c:pt idx="13">
                  <c:v>1.6926088369999999</c:v>
                </c:pt>
                <c:pt idx="14">
                  <c:v>1.6871450370000005</c:v>
                </c:pt>
                <c:pt idx="15">
                  <c:v>1.6816812370000012</c:v>
                </c:pt>
                <c:pt idx="16">
                  <c:v>1.6729391570000001</c:v>
                </c:pt>
                <c:pt idx="17">
                  <c:v>1.6368780770000004</c:v>
                </c:pt>
                <c:pt idx="18">
                  <c:v>1.5015670700000019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6.2077465463036434E-2</c:v>
                </c:pt>
                <c:pt idx="1">
                  <c:v>0.16468133069763538</c:v>
                </c:pt>
                <c:pt idx="2">
                  <c:v>0.47289127374560619</c:v>
                </c:pt>
                <c:pt idx="3">
                  <c:v>1.6900986522988071</c:v>
                </c:pt>
                <c:pt idx="4">
                  <c:v>3.0150372739369469</c:v>
                </c:pt>
                <c:pt idx="5">
                  <c:v>4.0883482929819719</c:v>
                </c:pt>
                <c:pt idx="6">
                  <c:v>8.0447290573632326</c:v>
                </c:pt>
                <c:pt idx="7">
                  <c:v>18.832838689352435</c:v>
                </c:pt>
                <c:pt idx="8">
                  <c:v>23.31603501431762</c:v>
                </c:pt>
                <c:pt idx="9">
                  <c:v>17.778941017239301</c:v>
                </c:pt>
                <c:pt idx="10">
                  <c:v>10.47757111117283</c:v>
                </c:pt>
                <c:pt idx="11">
                  <c:v>4.8390105638783938</c:v>
                </c:pt>
                <c:pt idx="12">
                  <c:v>2.7274969600590331</c:v>
                </c:pt>
                <c:pt idx="13">
                  <c:v>1.5066837091788237</c:v>
                </c:pt>
                <c:pt idx="14">
                  <c:v>0.83242671507733668</c:v>
                </c:pt>
                <c:pt idx="15">
                  <c:v>0.46746567041365061</c:v>
                </c:pt>
                <c:pt idx="16">
                  <c:v>0.4262458465377526</c:v>
                </c:pt>
                <c:pt idx="17">
                  <c:v>0.46860374352624756</c:v>
                </c:pt>
                <c:pt idx="18">
                  <c:v>0.30833189217568729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  <c:numCache>
                <c:formatCode>0.0000</c:formatCode>
                <c:ptCount val="19"/>
                <c:pt idx="0">
                  <c:v>1.767107750000001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1.7529018700000005</c:v>
                </c:pt>
                <c:pt idx="4">
                  <c:v>1.7465365430000013</c:v>
                </c:pt>
                <c:pt idx="5">
                  <c:v>1.7410727430000001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1.7224958230000009</c:v>
                </c:pt>
                <c:pt idx="9">
                  <c:v>1.7170320229999998</c:v>
                </c:pt>
                <c:pt idx="10">
                  <c:v>1.7115682230000004</c:v>
                </c:pt>
                <c:pt idx="11">
                  <c:v>1.7050116630000005</c:v>
                </c:pt>
                <c:pt idx="12">
                  <c:v>1.6997390960000018</c:v>
                </c:pt>
                <c:pt idx="13">
                  <c:v>1.6942752959999989</c:v>
                </c:pt>
                <c:pt idx="14">
                  <c:v>1.6888114959999996</c:v>
                </c:pt>
                <c:pt idx="15">
                  <c:v>1.6833476960000002</c:v>
                </c:pt>
                <c:pt idx="16">
                  <c:v>1.6756983760000015</c:v>
                </c:pt>
                <c:pt idx="17">
                  <c:v>1.6483793759999994</c:v>
                </c:pt>
                <c:pt idx="18">
                  <c:v>1.5423816559999999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19"/>
                <c:pt idx="0">
                  <c:v>2.3411776835619329E-2</c:v>
                </c:pt>
                <c:pt idx="1">
                  <c:v>0.11206192115718738</c:v>
                </c:pt>
                <c:pt idx="2">
                  <c:v>0.2836200518916292</c:v>
                </c:pt>
                <c:pt idx="3">
                  <c:v>0.7144402342204369</c:v>
                </c:pt>
                <c:pt idx="4">
                  <c:v>1.0369834204352648</c:v>
                </c:pt>
                <c:pt idx="5">
                  <c:v>2.1882153721366109</c:v>
                </c:pt>
                <c:pt idx="6">
                  <c:v>5.3920673184388157</c:v>
                </c:pt>
                <c:pt idx="7">
                  <c:v>14.710056382322655</c:v>
                </c:pt>
                <c:pt idx="8">
                  <c:v>19.023345485504972</c:v>
                </c:pt>
                <c:pt idx="9">
                  <c:v>6.4027231448156101</c:v>
                </c:pt>
                <c:pt idx="10">
                  <c:v>10.229130972553982</c:v>
                </c:pt>
                <c:pt idx="11">
                  <c:v>4.3952361224026939</c:v>
                </c:pt>
                <c:pt idx="12">
                  <c:v>2.2923933611676541</c:v>
                </c:pt>
                <c:pt idx="13">
                  <c:v>1.2354909437251043</c:v>
                </c:pt>
                <c:pt idx="14">
                  <c:v>0.71446430616423717</c:v>
                </c:pt>
                <c:pt idx="15">
                  <c:v>0.40765886114192945</c:v>
                </c:pt>
                <c:pt idx="16">
                  <c:v>0.33018749820940196</c:v>
                </c:pt>
                <c:pt idx="17">
                  <c:v>0.413600592133954</c:v>
                </c:pt>
                <c:pt idx="18">
                  <c:v>0.26189930667245426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1.7665886890000024</c:v>
                </c:pt>
                <c:pt idx="1">
                  <c:v>1.7633104089999989</c:v>
                </c:pt>
                <c:pt idx="2">
                  <c:v>1.7589393690000001</c:v>
                </c:pt>
                <c:pt idx="3">
                  <c:v>1.7534755690000008</c:v>
                </c:pt>
                <c:pt idx="4">
                  <c:v>1.7469190090000009</c:v>
                </c:pt>
                <c:pt idx="5">
                  <c:v>1.7414552089999997</c:v>
                </c:pt>
                <c:pt idx="6">
                  <c:v>1.7350898820000005</c:v>
                </c:pt>
                <c:pt idx="7">
                  <c:v>1.7296260820000011</c:v>
                </c:pt>
                <c:pt idx="8">
                  <c:v>1.7241622820000018</c:v>
                </c:pt>
                <c:pt idx="9">
                  <c:v>1.7176057220000001</c:v>
                </c:pt>
                <c:pt idx="10">
                  <c:v>1.7123331549999996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1.6948489949999992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1.6773648350000023</c:v>
                </c:pt>
                <c:pt idx="17">
                  <c:v>1.651138594999999</c:v>
                </c:pt>
                <c:pt idx="18">
                  <c:v>1.5484191550000013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-1.6612823420422206E-2</c:v>
                </c:pt>
                <c:pt idx="1">
                  <c:v>2.1129579494457307E-2</c:v>
                </c:pt>
                <c:pt idx="2">
                  <c:v>0.10043814650367661</c:v>
                </c:pt>
                <c:pt idx="3">
                  <c:v>0.585281460536483</c:v>
                </c:pt>
                <c:pt idx="4">
                  <c:v>1.1455860606533363</c:v>
                </c:pt>
                <c:pt idx="5">
                  <c:v>2.1712301624581047</c:v>
                </c:pt>
                <c:pt idx="6">
                  <c:v>5.0176860191743113</c:v>
                </c:pt>
                <c:pt idx="7">
                  <c:v>13.332138675571699</c:v>
                </c:pt>
                <c:pt idx="8">
                  <c:v>20.723826343698541</c:v>
                </c:pt>
                <c:pt idx="9">
                  <c:v>17.264819583539818</c:v>
                </c:pt>
                <c:pt idx="10">
                  <c:v>10.238324251921512</c:v>
                </c:pt>
                <c:pt idx="11">
                  <c:v>4.0621277670697102</c:v>
                </c:pt>
                <c:pt idx="12">
                  <c:v>1.9383588342612719</c:v>
                </c:pt>
                <c:pt idx="13">
                  <c:v>1.2398230950558833</c:v>
                </c:pt>
                <c:pt idx="14">
                  <c:v>0.69779497827219694</c:v>
                </c:pt>
                <c:pt idx="15">
                  <c:v>0.40560953606769479</c:v>
                </c:pt>
                <c:pt idx="16">
                  <c:v>0.33722882311223829</c:v>
                </c:pt>
                <c:pt idx="17">
                  <c:v>0.37477097331537124</c:v>
                </c:pt>
                <c:pt idx="18">
                  <c:v>0.25243527190919146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1.7739375000000006</c:v>
                </c:pt>
                <c:pt idx="1">
                  <c:v>1.7717519799999994</c:v>
                </c:pt>
                <c:pt idx="2">
                  <c:v>1.7662881800000001</c:v>
                </c:pt>
                <c:pt idx="3">
                  <c:v>1.762108373000002</c:v>
                </c:pt>
                <c:pt idx="4">
                  <c:v>1.7555518130000003</c:v>
                </c:pt>
                <c:pt idx="5">
                  <c:v>1.7489952530000004</c:v>
                </c:pt>
                <c:pt idx="6">
                  <c:v>1.7424386930000004</c:v>
                </c:pt>
                <c:pt idx="7">
                  <c:v>1.7369748929999993</c:v>
                </c:pt>
                <c:pt idx="8">
                  <c:v>1.7315110929999999</c:v>
                </c:pt>
                <c:pt idx="9">
                  <c:v>1.724954533</c:v>
                </c:pt>
                <c:pt idx="10">
                  <c:v>1.7196819660000013</c:v>
                </c:pt>
                <c:pt idx="11">
                  <c:v>1.7142181660000002</c:v>
                </c:pt>
                <c:pt idx="12">
                  <c:v>1.7087543660000009</c:v>
                </c:pt>
                <c:pt idx="13">
                  <c:v>1.7021978060000009</c:v>
                </c:pt>
                <c:pt idx="14">
                  <c:v>1.6967340060000016</c:v>
                </c:pt>
                <c:pt idx="15">
                  <c:v>1.6912702059999987</c:v>
                </c:pt>
                <c:pt idx="16">
                  <c:v>1.685997639</c:v>
                </c:pt>
                <c:pt idx="17">
                  <c:v>1.6794410790000001</c:v>
                </c:pt>
                <c:pt idx="18">
                  <c:v>1.6532148390000021</c:v>
                </c:pt>
                <c:pt idx="19">
                  <c:v>1.5996695990000003</c:v>
                </c:pt>
                <c:pt idx="20">
                  <c:v>1.432477319000002</c:v>
                </c:pt>
                <c:pt idx="21">
                  <c:v>1.2031889519999996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1.7681458720000016</c:v>
                </c:pt>
                <c:pt idx="1">
                  <c:v>1.767053112000001</c:v>
                </c:pt>
                <c:pt idx="2">
                  <c:v>1.7594037919999987</c:v>
                </c:pt>
                <c:pt idx="3">
                  <c:v>1.7497601850000013</c:v>
                </c:pt>
                <c:pt idx="4">
                  <c:v>1.7399253449999996</c:v>
                </c:pt>
                <c:pt idx="5">
                  <c:v>1.7322760250000009</c:v>
                </c:pt>
                <c:pt idx="6">
                  <c:v>1.725719465000001</c:v>
                </c:pt>
                <c:pt idx="7">
                  <c:v>1.7180701449999987</c:v>
                </c:pt>
                <c:pt idx="8">
                  <c:v>1.709519298</c:v>
                </c:pt>
                <c:pt idx="9">
                  <c:v>1.7040554980000007</c:v>
                </c:pt>
                <c:pt idx="10">
                  <c:v>1.698782931000002</c:v>
                </c:pt>
                <c:pt idx="11">
                  <c:v>1.6911336109999997</c:v>
                </c:pt>
                <c:pt idx="12">
                  <c:v>1.6856698110000004</c:v>
                </c:pt>
                <c:pt idx="13">
                  <c:v>1.6780204910000016</c:v>
                </c:pt>
                <c:pt idx="14">
                  <c:v>1.6507014909999995</c:v>
                </c:pt>
                <c:pt idx="15">
                  <c:v>1.5720227710000003</c:v>
                </c:pt>
                <c:pt idx="16">
                  <c:v>1.4115782840000008</c:v>
                </c:pt>
                <c:pt idx="17">
                  <c:v>1.2126959640000017</c:v>
                </c:pt>
                <c:pt idx="18">
                  <c:v>1.0640806040000008</c:v>
                </c:pt>
                <c:pt idx="19">
                  <c:v>1.013813643999999</c:v>
                </c:pt>
                <c:pt idx="20">
                  <c:v>0.99851500400000148</c:v>
                </c:pt>
                <c:pt idx="21">
                  <c:v>0.98430912399999926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1.7669165170000021</c:v>
                </c:pt>
                <c:pt idx="1">
                  <c:v>1.7669165170000021</c:v>
                </c:pt>
                <c:pt idx="2">
                  <c:v>1.7625454769999997</c:v>
                </c:pt>
                <c:pt idx="3">
                  <c:v>1.7581744369999992</c:v>
                </c:pt>
                <c:pt idx="4">
                  <c:v>1.7529018700000005</c:v>
                </c:pt>
                <c:pt idx="5">
                  <c:v>1.7474380700000012</c:v>
                </c:pt>
                <c:pt idx="6">
                  <c:v>1.7397887499999989</c:v>
                </c:pt>
                <c:pt idx="7">
                  <c:v>1.7343249499999995</c:v>
                </c:pt>
                <c:pt idx="8">
                  <c:v>1.7288611500000002</c:v>
                </c:pt>
                <c:pt idx="9">
                  <c:v>1.722304590000002</c:v>
                </c:pt>
                <c:pt idx="10">
                  <c:v>1.7168407899999991</c:v>
                </c:pt>
                <c:pt idx="11">
                  <c:v>1.7115682230000004</c:v>
                </c:pt>
                <c:pt idx="12">
                  <c:v>1.7050116630000005</c:v>
                </c:pt>
                <c:pt idx="13">
                  <c:v>1.6995478630000012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1.6820637030000007</c:v>
                </c:pt>
                <c:pt idx="17">
                  <c:v>1.6767911360000021</c:v>
                </c:pt>
                <c:pt idx="18">
                  <c:v>1.6593069760000017</c:v>
                </c:pt>
                <c:pt idx="19">
                  <c:v>1.5751644560000013</c:v>
                </c:pt>
                <c:pt idx="20">
                  <c:v>1.3686328160000016</c:v>
                </c:pt>
                <c:pt idx="21">
                  <c:v>1.1391532160000004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1.7609336559999988</c:v>
                </c:pt>
                <c:pt idx="1">
                  <c:v>1.7642119360000024</c:v>
                </c:pt>
                <c:pt idx="2">
                  <c:v>1.7600321290000007</c:v>
                </c:pt>
                <c:pt idx="3">
                  <c:v>1.7556610890000002</c:v>
                </c:pt>
                <c:pt idx="4">
                  <c:v>1.7501972890000008</c:v>
                </c:pt>
                <c:pt idx="5">
                  <c:v>1.7447334890000015</c:v>
                </c:pt>
                <c:pt idx="6">
                  <c:v>1.7392696890000003</c:v>
                </c:pt>
                <c:pt idx="7">
                  <c:v>1.7316203689999998</c:v>
                </c:pt>
                <c:pt idx="8">
                  <c:v>1.7261565690000005</c:v>
                </c:pt>
                <c:pt idx="9">
                  <c:v>1.7206927690000011</c:v>
                </c:pt>
                <c:pt idx="10">
                  <c:v>1.715228969</c:v>
                </c:pt>
                <c:pt idx="11">
                  <c:v>1.7088636420000007</c:v>
                </c:pt>
                <c:pt idx="12">
                  <c:v>1.7033998420000014</c:v>
                </c:pt>
                <c:pt idx="13">
                  <c:v>1.6979360420000003</c:v>
                </c:pt>
                <c:pt idx="14">
                  <c:v>1.6937562350000004</c:v>
                </c:pt>
                <c:pt idx="15">
                  <c:v>1.6871996750000005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1.6434892750000003</c:v>
                </c:pt>
                <c:pt idx="19">
                  <c:v>1.5407698350000008</c:v>
                </c:pt>
                <c:pt idx="20">
                  <c:v>1.3484440750000015</c:v>
                </c:pt>
                <c:pt idx="21">
                  <c:v>1.1517472750000017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1.7668618790000004</c:v>
                </c:pt>
                <c:pt idx="1">
                  <c:v>1.7681458720000016</c:v>
                </c:pt>
                <c:pt idx="2">
                  <c:v>1.7635835990000022</c:v>
                </c:pt>
                <c:pt idx="3">
                  <c:v>1.7592125589999998</c:v>
                </c:pt>
                <c:pt idx="4">
                  <c:v>1.7528472320000006</c:v>
                </c:pt>
                <c:pt idx="5">
                  <c:v>1.7462906720000007</c:v>
                </c:pt>
                <c:pt idx="6">
                  <c:v>1.7397341119999989</c:v>
                </c:pt>
                <c:pt idx="7">
                  <c:v>1.7342703119999996</c:v>
                </c:pt>
                <c:pt idx="8">
                  <c:v>1.7288065120000002</c:v>
                </c:pt>
                <c:pt idx="9">
                  <c:v>1.7222499520000003</c:v>
                </c:pt>
                <c:pt idx="10">
                  <c:v>1.7167861519999992</c:v>
                </c:pt>
                <c:pt idx="11">
                  <c:v>1.7113223519999998</c:v>
                </c:pt>
                <c:pt idx="12">
                  <c:v>1.7047657919999999</c:v>
                </c:pt>
                <c:pt idx="13">
                  <c:v>1.6993019920000005</c:v>
                </c:pt>
                <c:pt idx="14">
                  <c:v>1.6938381919999994</c:v>
                </c:pt>
                <c:pt idx="15">
                  <c:v>1.6885656250000007</c:v>
                </c:pt>
                <c:pt idx="16">
                  <c:v>1.6831018250000014</c:v>
                </c:pt>
                <c:pt idx="17">
                  <c:v>1.6754525050000009</c:v>
                </c:pt>
                <c:pt idx="18">
                  <c:v>1.6535973050000017</c:v>
                </c:pt>
                <c:pt idx="19">
                  <c:v>1.5585271849999991</c:v>
                </c:pt>
                <c:pt idx="20">
                  <c:v>1.3585521049999993</c:v>
                </c:pt>
                <c:pt idx="21">
                  <c:v>1.1421856249999998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1.7663428180000018</c:v>
                </c:pt>
                <c:pt idx="1">
                  <c:v>1.7663428180000018</c:v>
                </c:pt>
                <c:pt idx="2">
                  <c:v>1.7621630110000002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1.7446788510000015</c:v>
                </c:pt>
                <c:pt idx="6">
                  <c:v>1.7381222909999998</c:v>
                </c:pt>
                <c:pt idx="7">
                  <c:v>1.7326584910000005</c:v>
                </c:pt>
                <c:pt idx="8">
                  <c:v>1.727385924</c:v>
                </c:pt>
                <c:pt idx="9">
                  <c:v>1.7208293640000019</c:v>
                </c:pt>
                <c:pt idx="10">
                  <c:v>1.7164583239999995</c:v>
                </c:pt>
                <c:pt idx="11">
                  <c:v>1.7099017639999996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1.6926088369999999</c:v>
                </c:pt>
                <c:pt idx="15">
                  <c:v>1.6871450370000005</c:v>
                </c:pt>
                <c:pt idx="16">
                  <c:v>1.6816812370000012</c:v>
                </c:pt>
                <c:pt idx="17">
                  <c:v>1.6729391570000001</c:v>
                </c:pt>
                <c:pt idx="18">
                  <c:v>1.6368780770000004</c:v>
                </c:pt>
                <c:pt idx="19">
                  <c:v>1.5015670700000019</c:v>
                </c:pt>
                <c:pt idx="20">
                  <c:v>1.2666236700000013</c:v>
                </c:pt>
                <c:pt idx="21">
                  <c:v>1.10052415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1.7633104089999989</c:v>
                </c:pt>
                <c:pt idx="1">
                  <c:v>1.7665886890000024</c:v>
                </c:pt>
                <c:pt idx="2">
                  <c:v>1.7633104089999989</c:v>
                </c:pt>
                <c:pt idx="3">
                  <c:v>1.7589393690000001</c:v>
                </c:pt>
                <c:pt idx="4">
                  <c:v>1.7534755690000008</c:v>
                </c:pt>
                <c:pt idx="5">
                  <c:v>1.7469190090000009</c:v>
                </c:pt>
                <c:pt idx="6">
                  <c:v>1.7414552089999997</c:v>
                </c:pt>
                <c:pt idx="7">
                  <c:v>1.7350898820000005</c:v>
                </c:pt>
                <c:pt idx="8">
                  <c:v>1.7296260820000011</c:v>
                </c:pt>
                <c:pt idx="9">
                  <c:v>1.7241622820000018</c:v>
                </c:pt>
                <c:pt idx="10">
                  <c:v>1.7176057220000001</c:v>
                </c:pt>
                <c:pt idx="11">
                  <c:v>1.7123331549999996</c:v>
                </c:pt>
                <c:pt idx="12">
                  <c:v>1.7057765950000014</c:v>
                </c:pt>
                <c:pt idx="13">
                  <c:v>1.7003127950000021</c:v>
                </c:pt>
                <c:pt idx="14">
                  <c:v>1.6948489949999992</c:v>
                </c:pt>
                <c:pt idx="15">
                  <c:v>1.6893851949999998</c:v>
                </c:pt>
                <c:pt idx="16">
                  <c:v>1.6839213950000005</c:v>
                </c:pt>
                <c:pt idx="17">
                  <c:v>1.6773648350000023</c:v>
                </c:pt>
                <c:pt idx="18">
                  <c:v>1.651138594999999</c:v>
                </c:pt>
                <c:pt idx="19">
                  <c:v>1.5484191550000013</c:v>
                </c:pt>
                <c:pt idx="20">
                  <c:v>1.3311511480000018</c:v>
                </c:pt>
                <c:pt idx="21">
                  <c:v>1.1453819480000007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General</c:formatCode>
                <c:ptCount val="22"/>
                <c:pt idx="0" formatCode="0.0000">
                  <c:v>1.7618898210000005</c:v>
                </c:pt>
                <c:pt idx="1">
                  <c:v>1.7629825809999993</c:v>
                </c:pt>
                <c:pt idx="2">
                  <c:v>1.7597043009999993</c:v>
                </c:pt>
                <c:pt idx="3">
                  <c:v>1.7553332610000005</c:v>
                </c:pt>
                <c:pt idx="4">
                  <c:v>1.7487767010000006</c:v>
                </c:pt>
                <c:pt idx="5">
                  <c:v>1.7422201409999989</c:v>
                </c:pt>
                <c:pt idx="6">
                  <c:v>1.7367563409999995</c:v>
                </c:pt>
                <c:pt idx="7">
                  <c:v>1.7301997810000014</c:v>
                </c:pt>
                <c:pt idx="8">
                  <c:v>1.7249272140000009</c:v>
                </c:pt>
                <c:pt idx="9">
                  <c:v>1.7183706539999992</c:v>
                </c:pt>
                <c:pt idx="10">
                  <c:v>1.715092374000001</c:v>
                </c:pt>
                <c:pt idx="11">
                  <c:v>1.7074430540000005</c:v>
                </c:pt>
                <c:pt idx="12">
                  <c:v>1.7014055550000009</c:v>
                </c:pt>
                <c:pt idx="13">
                  <c:v>1.696515454</c:v>
                </c:pt>
                <c:pt idx="14">
                  <c:v>1.6921444140000013</c:v>
                </c:pt>
                <c:pt idx="15">
                  <c:v>1.6844950940000007</c:v>
                </c:pt>
                <c:pt idx="16">
                  <c:v>1.6779385340000026</c:v>
                </c:pt>
                <c:pt idx="17">
                  <c:v>1.6702892140000003</c:v>
                </c:pt>
                <c:pt idx="18">
                  <c:v>1.6431614470000007</c:v>
                </c:pt>
                <c:pt idx="19">
                  <c:v>1.5557406470000004</c:v>
                </c:pt>
                <c:pt idx="20" formatCode="0.0000">
                  <c:v>1.3284465670000021</c:v>
                </c:pt>
                <c:pt idx="21" formatCode="0.0000">
                  <c:v>1.1295642470000011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1.7644578069999994</c:v>
                </c:pt>
                <c:pt idx="1">
                  <c:v>1.7666433270000024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1.7535302070000007</c:v>
                </c:pt>
                <c:pt idx="5">
                  <c:v>1.745880887000002</c:v>
                </c:pt>
                <c:pt idx="6">
                  <c:v>1.7406083199999998</c:v>
                </c:pt>
                <c:pt idx="7">
                  <c:v>1.7340517600000016</c:v>
                </c:pt>
                <c:pt idx="8">
                  <c:v>1.7285879600000005</c:v>
                </c:pt>
                <c:pt idx="9">
                  <c:v>1.7220314000000023</c:v>
                </c:pt>
                <c:pt idx="10">
                  <c:v>1.7165675999999994</c:v>
                </c:pt>
                <c:pt idx="11">
                  <c:v>1.7111038000000001</c:v>
                </c:pt>
                <c:pt idx="12">
                  <c:v>1.7056400000000007</c:v>
                </c:pt>
                <c:pt idx="13">
                  <c:v>1.699083439999999</c:v>
                </c:pt>
                <c:pt idx="14">
                  <c:v>1.6947124000000002</c:v>
                </c:pt>
                <c:pt idx="15">
                  <c:v>1.6881558400000003</c:v>
                </c:pt>
                <c:pt idx="16">
                  <c:v>1.6815992800000021</c:v>
                </c:pt>
                <c:pt idx="17">
                  <c:v>1.6739499599999998</c:v>
                </c:pt>
                <c:pt idx="18">
                  <c:v>1.6433526800000013</c:v>
                </c:pt>
                <c:pt idx="19">
                  <c:v>1.5275201200000019</c:v>
                </c:pt>
                <c:pt idx="20">
                  <c:v>1.3015100329999996</c:v>
                </c:pt>
                <c:pt idx="21">
                  <c:v>1.1015349529999998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1.764840272999999</c:v>
                </c:pt>
                <c:pt idx="1">
                  <c:v>1.767025793000002</c:v>
                </c:pt>
                <c:pt idx="2">
                  <c:v>1.7628459860000003</c:v>
                </c:pt>
                <c:pt idx="3">
                  <c:v>1.7584749459999998</c:v>
                </c:pt>
                <c:pt idx="4">
                  <c:v>1.7530111460000004</c:v>
                </c:pt>
                <c:pt idx="5">
                  <c:v>1.7464545860000023</c:v>
                </c:pt>
                <c:pt idx="6">
                  <c:v>1.7398980260000005</c:v>
                </c:pt>
                <c:pt idx="7">
                  <c:v>1.7344342260000012</c:v>
                </c:pt>
                <c:pt idx="8">
                  <c:v>1.7289704260000018</c:v>
                </c:pt>
                <c:pt idx="9">
                  <c:v>1.7224138660000019</c:v>
                </c:pt>
                <c:pt idx="10">
                  <c:v>1.7169500660000008</c:v>
                </c:pt>
                <c:pt idx="11">
                  <c:v>1.7103935060000008</c:v>
                </c:pt>
                <c:pt idx="12">
                  <c:v>1.7049297060000015</c:v>
                </c:pt>
                <c:pt idx="13">
                  <c:v>1.6985643790000005</c:v>
                </c:pt>
                <c:pt idx="14">
                  <c:v>1.6941933389999999</c:v>
                </c:pt>
                <c:pt idx="15">
                  <c:v>1.6887295390000006</c:v>
                </c:pt>
                <c:pt idx="16">
                  <c:v>1.6821729790000024</c:v>
                </c:pt>
                <c:pt idx="17">
                  <c:v>1.6756164190000007</c:v>
                </c:pt>
                <c:pt idx="18">
                  <c:v>1.5903811390000016</c:v>
                </c:pt>
                <c:pt idx="19">
                  <c:v>1.4220960990000009</c:v>
                </c:pt>
                <c:pt idx="20">
                  <c:v>1.2887793790000011</c:v>
                </c:pt>
                <c:pt idx="21">
                  <c:v>1.1051956990000029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1.7646490400000001</c:v>
                </c:pt>
                <c:pt idx="1">
                  <c:v>1.7624635200000007</c:v>
                </c:pt>
                <c:pt idx="2">
                  <c:v>1.7569997200000014</c:v>
                </c:pt>
                <c:pt idx="3">
                  <c:v>1.7526286800000008</c:v>
                </c:pt>
                <c:pt idx="4">
                  <c:v>1.7482576400000021</c:v>
                </c:pt>
                <c:pt idx="5">
                  <c:v>1.7417010800000003</c:v>
                </c:pt>
                <c:pt idx="6">
                  <c:v>1.7360460470000003</c:v>
                </c:pt>
                <c:pt idx="7">
                  <c:v>1.7294894870000004</c:v>
                </c:pt>
                <c:pt idx="8">
                  <c:v>1.7262112070000022</c:v>
                </c:pt>
                <c:pt idx="9">
                  <c:v>1.7196546470000005</c:v>
                </c:pt>
                <c:pt idx="10">
                  <c:v>1.7141908470000011</c:v>
                </c:pt>
                <c:pt idx="11">
                  <c:v>1.7076342870000012</c:v>
                </c:pt>
                <c:pt idx="12">
                  <c:v>1.7021704870000018</c:v>
                </c:pt>
                <c:pt idx="13">
                  <c:v>1.6967066870000007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1.5196795670000007</c:v>
                </c:pt>
                <c:pt idx="20">
                  <c:v>1.3142406870000016</c:v>
                </c:pt>
                <c:pt idx="21">
                  <c:v>1.1328425270000011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1.7646490400000001</c:v>
                </c:pt>
                <c:pt idx="1">
                  <c:v>1.7624635200000007</c:v>
                </c:pt>
                <c:pt idx="2">
                  <c:v>1.7591852400000008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1.7417010800000003</c:v>
                </c:pt>
                <c:pt idx="6">
                  <c:v>1.736237280000001</c:v>
                </c:pt>
                <c:pt idx="7">
                  <c:v>1.7296807200000011</c:v>
                </c:pt>
                <c:pt idx="8">
                  <c:v>1.7242169200000017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1.7078255200000019</c:v>
                </c:pt>
                <c:pt idx="12">
                  <c:v>1.7023617200000025</c:v>
                </c:pt>
                <c:pt idx="13">
                  <c:v>1.6968979199999996</c:v>
                </c:pt>
                <c:pt idx="14">
                  <c:v>1.6914341200000003</c:v>
                </c:pt>
                <c:pt idx="15">
                  <c:v>1.6870630800000015</c:v>
                </c:pt>
                <c:pt idx="16">
                  <c:v>1.6805065200000016</c:v>
                </c:pt>
                <c:pt idx="17">
                  <c:v>1.672857200000001</c:v>
                </c:pt>
                <c:pt idx="18">
                  <c:v>1.6488164800000007</c:v>
                </c:pt>
                <c:pt idx="19">
                  <c:v>1.5419172329999995</c:v>
                </c:pt>
                <c:pt idx="20">
                  <c:v>1.3113448730000012</c:v>
                </c:pt>
                <c:pt idx="21">
                  <c:v>1.1179263530000014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1.7593764729999997</c:v>
                </c:pt>
                <c:pt idx="1">
                  <c:v>1.7584749459999998</c:v>
                </c:pt>
                <c:pt idx="2">
                  <c:v>1.754103906000001</c:v>
                </c:pt>
                <c:pt idx="3">
                  <c:v>1.7497328660000022</c:v>
                </c:pt>
                <c:pt idx="4">
                  <c:v>1.7453618260000017</c:v>
                </c:pt>
                <c:pt idx="5">
                  <c:v>1.738805266</c:v>
                </c:pt>
                <c:pt idx="6">
                  <c:v>1.7333414660000006</c:v>
                </c:pt>
                <c:pt idx="7">
                  <c:v>1.7278776660000013</c:v>
                </c:pt>
                <c:pt idx="8">
                  <c:v>1.7213211059999995</c:v>
                </c:pt>
                <c:pt idx="9">
                  <c:v>1.7158573060000002</c:v>
                </c:pt>
                <c:pt idx="10">
                  <c:v>1.7103935060000008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1.694002106000001</c:v>
                </c:pt>
                <c:pt idx="14">
                  <c:v>1.6887295390000006</c:v>
                </c:pt>
                <c:pt idx="15">
                  <c:v>1.6832657390000012</c:v>
                </c:pt>
                <c:pt idx="16">
                  <c:v>1.6765179460000006</c:v>
                </c:pt>
                <c:pt idx="17">
                  <c:v>1.6657815790000008</c:v>
                </c:pt>
                <c:pt idx="18">
                  <c:v>1.624256699</c:v>
                </c:pt>
                <c:pt idx="19">
                  <c:v>1.5084241390000024</c:v>
                </c:pt>
                <c:pt idx="20">
                  <c:v>1.3084490590000009</c:v>
                </c:pt>
                <c:pt idx="21">
                  <c:v>1.1456278189999995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1.7532023790000011</c:v>
                </c:pt>
                <c:pt idx="1">
                  <c:v>1.7575734190000016</c:v>
                </c:pt>
                <c:pt idx="2">
                  <c:v>1.7542951390000017</c:v>
                </c:pt>
                <c:pt idx="3">
                  <c:v>1.7488313390000023</c:v>
                </c:pt>
                <c:pt idx="4">
                  <c:v>1.7444602990000018</c:v>
                </c:pt>
                <c:pt idx="5">
                  <c:v>1.7391877320000013</c:v>
                </c:pt>
                <c:pt idx="6">
                  <c:v>1.7337239320000002</c:v>
                </c:pt>
                <c:pt idx="7">
                  <c:v>1.7282601320000008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1.7107759720000004</c:v>
                </c:pt>
                <c:pt idx="11">
                  <c:v>1.7053121720000011</c:v>
                </c:pt>
                <c:pt idx="12">
                  <c:v>1.6998483719999999</c:v>
                </c:pt>
                <c:pt idx="13">
                  <c:v>1.6943845720000006</c:v>
                </c:pt>
                <c:pt idx="14">
                  <c:v>1.6900135320000018</c:v>
                </c:pt>
                <c:pt idx="15">
                  <c:v>1.6834569720000019</c:v>
                </c:pt>
                <c:pt idx="16">
                  <c:v>1.6779931720000025</c:v>
                </c:pt>
                <c:pt idx="17">
                  <c:v>1.6714366120000008</c:v>
                </c:pt>
                <c:pt idx="18">
                  <c:v>1.6430248520000017</c:v>
                </c:pt>
                <c:pt idx="19">
                  <c:v>1.5304705720000022</c:v>
                </c:pt>
                <c:pt idx="20">
                  <c:v>1.3108258120000009</c:v>
                </c:pt>
                <c:pt idx="21">
                  <c:v>1.1165057650000012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-2.7642549287934165E-2</c:v>
                </c:pt>
                <c:pt idx="1">
                  <c:v>-2.0540055818845854E-2</c:v>
                </c:pt>
                <c:pt idx="2">
                  <c:v>-2.6777149002141721E-2</c:v>
                </c:pt>
                <c:pt idx="3">
                  <c:v>-1.3698448239311878E-2</c:v>
                </c:pt>
                <c:pt idx="4">
                  <c:v>-3.5809155627259621E-2</c:v>
                </c:pt>
                <c:pt idx="5">
                  <c:v>2.0586996043711558E-2</c:v>
                </c:pt>
                <c:pt idx="6">
                  <c:v>0.19621125682436569</c:v>
                </c:pt>
                <c:pt idx="7">
                  <c:v>1.1987364113400758</c:v>
                </c:pt>
                <c:pt idx="8">
                  <c:v>9.764337454238321</c:v>
                </c:pt>
                <c:pt idx="9">
                  <c:v>27.435133216389193</c:v>
                </c:pt>
                <c:pt idx="10">
                  <c:v>23.866283742397382</c:v>
                </c:pt>
                <c:pt idx="11">
                  <c:v>15.290771579713544</c:v>
                </c:pt>
                <c:pt idx="12">
                  <c:v>7.0600347171516384</c:v>
                </c:pt>
                <c:pt idx="13">
                  <c:v>3.0206709175957678</c:v>
                </c:pt>
                <c:pt idx="14">
                  <c:v>1.7352706584844857</c:v>
                </c:pt>
                <c:pt idx="15">
                  <c:v>0.77793438997547915</c:v>
                </c:pt>
                <c:pt idx="16">
                  <c:v>0.4052500392228548</c:v>
                </c:pt>
                <c:pt idx="17">
                  <c:v>0.3546024363062566</c:v>
                </c:pt>
                <c:pt idx="18">
                  <c:v>0.37347519891657122</c:v>
                </c:pt>
                <c:pt idx="19">
                  <c:v>0.25917299017888257</c:v>
                </c:pt>
                <c:pt idx="20">
                  <c:v>0.12766664609735465</c:v>
                </c:pt>
                <c:pt idx="21">
                  <c:v>4.710744747775094E-2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General</c:formatCode>
                <c:ptCount val="22"/>
                <c:pt idx="0" formatCode="0.0000">
                  <c:v>1.7618898210000005</c:v>
                </c:pt>
                <c:pt idx="1">
                  <c:v>1.7629825809999993</c:v>
                </c:pt>
                <c:pt idx="2">
                  <c:v>1.7597043009999993</c:v>
                </c:pt>
                <c:pt idx="3">
                  <c:v>1.7553332610000005</c:v>
                </c:pt>
                <c:pt idx="4">
                  <c:v>1.7487767010000006</c:v>
                </c:pt>
                <c:pt idx="5">
                  <c:v>1.7422201409999989</c:v>
                </c:pt>
                <c:pt idx="6">
                  <c:v>1.7367563409999995</c:v>
                </c:pt>
                <c:pt idx="7">
                  <c:v>1.7301997810000014</c:v>
                </c:pt>
                <c:pt idx="8">
                  <c:v>1.7249272140000009</c:v>
                </c:pt>
                <c:pt idx="9">
                  <c:v>1.7183706539999992</c:v>
                </c:pt>
                <c:pt idx="10">
                  <c:v>1.715092374000001</c:v>
                </c:pt>
                <c:pt idx="11">
                  <c:v>1.7074430540000005</c:v>
                </c:pt>
                <c:pt idx="12">
                  <c:v>1.7014055550000009</c:v>
                </c:pt>
                <c:pt idx="13">
                  <c:v>1.696515454</c:v>
                </c:pt>
                <c:pt idx="14">
                  <c:v>1.6921444140000013</c:v>
                </c:pt>
                <c:pt idx="15">
                  <c:v>1.6844950940000007</c:v>
                </c:pt>
                <c:pt idx="16">
                  <c:v>1.6779385340000026</c:v>
                </c:pt>
                <c:pt idx="17">
                  <c:v>1.6702892140000003</c:v>
                </c:pt>
                <c:pt idx="18">
                  <c:v>1.6431614470000007</c:v>
                </c:pt>
                <c:pt idx="19">
                  <c:v>1.5557406470000004</c:v>
                </c:pt>
                <c:pt idx="20" formatCode="0.0000">
                  <c:v>1.3284465670000021</c:v>
                </c:pt>
                <c:pt idx="21" formatCode="0.0000">
                  <c:v>1.1295642470000011</c:v>
                </c:pt>
              </c:numCache>
            </c:numRef>
          </c:xVal>
          <c:yVal>
            <c:numRef>
              <c:f>Summary!$AB$4:$AB$29</c:f>
              <c:numCache>
                <c:formatCode>0.0000</c:formatCode>
                <c:ptCount val="26"/>
                <c:pt idx="0">
                  <c:v>-4.1438973224619403E-2</c:v>
                </c:pt>
                <c:pt idx="1">
                  <c:v>-2.0080457344846814E-2</c:v>
                </c:pt>
                <c:pt idx="2">
                  <c:v>9.3991145516155228E-2</c:v>
                </c:pt>
                <c:pt idx="3">
                  <c:v>-3.6961626567832209E-2</c:v>
                </c:pt>
                <c:pt idx="4">
                  <c:v>-2.9054478986307076E-2</c:v>
                </c:pt>
                <c:pt idx="5">
                  <c:v>2.8920607822859937E-2</c:v>
                </c:pt>
                <c:pt idx="6">
                  <c:v>0.60987498232761039</c:v>
                </c:pt>
                <c:pt idx="7">
                  <c:v>9.7232172588131061</c:v>
                </c:pt>
                <c:pt idx="8">
                  <c:v>24.562075531072178</c:v>
                </c:pt>
                <c:pt idx="9">
                  <c:v>17.715257679651923</c:v>
                </c:pt>
                <c:pt idx="10">
                  <c:v>9.5600173899106675</c:v>
                </c:pt>
                <c:pt idx="11">
                  <c:v>4.0834802891232433</c:v>
                </c:pt>
                <c:pt idx="12">
                  <c:v>1.6078883218522135</c:v>
                </c:pt>
                <c:pt idx="13">
                  <c:v>1.1322869851509736</c:v>
                </c:pt>
                <c:pt idx="14">
                  <c:v>0.46905508334558038</c:v>
                </c:pt>
                <c:pt idx="15">
                  <c:v>0.26625891650978301</c:v>
                </c:pt>
                <c:pt idx="16">
                  <c:v>0.15859817563542963</c:v>
                </c:pt>
                <c:pt idx="17">
                  <c:v>0.14303096041344379</c:v>
                </c:pt>
                <c:pt idx="18">
                  <c:v>0.18859117989762067</c:v>
                </c:pt>
                <c:pt idx="19">
                  <c:v>0.19393249970844628</c:v>
                </c:pt>
                <c:pt idx="20">
                  <c:v>0.10972688638352808</c:v>
                </c:pt>
                <c:pt idx="21">
                  <c:v>3.2451145634669228E-2</c:v>
                </c:pt>
                <c:pt idx="22">
                  <c:v>94.123411301160587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1.7666433270000024</c:v>
                </c:pt>
                <c:pt idx="1">
                  <c:v>1.762272287</c:v>
                </c:pt>
                <c:pt idx="2">
                  <c:v>1.7579012470000013</c:v>
                </c:pt>
                <c:pt idx="3">
                  <c:v>1.7535302070000007</c:v>
                </c:pt>
                <c:pt idx="4">
                  <c:v>1.745880887000002</c:v>
                </c:pt>
                <c:pt idx="5">
                  <c:v>1.7406083199999998</c:v>
                </c:pt>
                <c:pt idx="6">
                  <c:v>1.7340517600000016</c:v>
                </c:pt>
                <c:pt idx="7">
                  <c:v>1.7285879600000005</c:v>
                </c:pt>
                <c:pt idx="8">
                  <c:v>1.7220314000000023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1.7056400000000007</c:v>
                </c:pt>
                <c:pt idx="12">
                  <c:v>1.699083439999999</c:v>
                </c:pt>
                <c:pt idx="13">
                  <c:v>1.6947124000000002</c:v>
                </c:pt>
                <c:pt idx="14">
                  <c:v>1.6881558400000003</c:v>
                </c:pt>
                <c:pt idx="15">
                  <c:v>1.6815992800000021</c:v>
                </c:pt>
                <c:pt idx="16">
                  <c:v>1.6739499599999998</c:v>
                </c:pt>
                <c:pt idx="17">
                  <c:v>1.6433526800000013</c:v>
                </c:pt>
                <c:pt idx="18">
                  <c:v>1.5275201200000019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-2.2995436001626058E-2</c:v>
                </c:pt>
                <c:pt idx="1">
                  <c:v>-2.2001686931782449E-2</c:v>
                </c:pt>
                <c:pt idx="2">
                  <c:v>-2.6361729563310402E-2</c:v>
                </c:pt>
                <c:pt idx="3">
                  <c:v>-2.6840656365195323E-2</c:v>
                </c:pt>
                <c:pt idx="4">
                  <c:v>7.6296945537829008E-3</c:v>
                </c:pt>
                <c:pt idx="5">
                  <c:v>0.22385104492260186</c:v>
                </c:pt>
                <c:pt idx="6">
                  <c:v>1.808767447422527</c:v>
                </c:pt>
                <c:pt idx="7">
                  <c:v>14.938201782344848</c:v>
                </c:pt>
                <c:pt idx="8">
                  <c:v>25.354673358549508</c:v>
                </c:pt>
                <c:pt idx="9">
                  <c:v>25.182332958959446</c:v>
                </c:pt>
                <c:pt idx="10">
                  <c:v>13.691331133254613</c:v>
                </c:pt>
                <c:pt idx="11">
                  <c:v>4.3892472385698618</c:v>
                </c:pt>
                <c:pt idx="12">
                  <c:v>2.4669008279628972</c:v>
                </c:pt>
                <c:pt idx="13">
                  <c:v>1.2138730671167963</c:v>
                </c:pt>
                <c:pt idx="14">
                  <c:v>0.61076932856832655</c:v>
                </c:pt>
                <c:pt idx="15">
                  <c:v>0.38745243424156928</c:v>
                </c:pt>
                <c:pt idx="16">
                  <c:v>0.37236690701116631</c:v>
                </c:pt>
                <c:pt idx="17">
                  <c:v>0.49692671830463703</c:v>
                </c:pt>
                <c:pt idx="18">
                  <c:v>0.35711989672033645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1.767025793000002</c:v>
                </c:pt>
                <c:pt idx="1">
                  <c:v>1.7628459860000003</c:v>
                </c:pt>
                <c:pt idx="2">
                  <c:v>1.7584749459999998</c:v>
                </c:pt>
                <c:pt idx="3">
                  <c:v>1.7530111460000004</c:v>
                </c:pt>
                <c:pt idx="4">
                  <c:v>1.7464545860000023</c:v>
                </c:pt>
                <c:pt idx="5">
                  <c:v>1.7398980260000005</c:v>
                </c:pt>
                <c:pt idx="6">
                  <c:v>1.7344342260000012</c:v>
                </c:pt>
                <c:pt idx="7">
                  <c:v>1.7289704260000018</c:v>
                </c:pt>
                <c:pt idx="8">
                  <c:v>1.7224138660000019</c:v>
                </c:pt>
                <c:pt idx="9">
                  <c:v>1.7169500660000008</c:v>
                </c:pt>
                <c:pt idx="10">
                  <c:v>1.7103935060000008</c:v>
                </c:pt>
                <c:pt idx="11">
                  <c:v>1.7049297060000015</c:v>
                </c:pt>
                <c:pt idx="12">
                  <c:v>1.6985643790000005</c:v>
                </c:pt>
                <c:pt idx="13">
                  <c:v>1.6941933389999999</c:v>
                </c:pt>
                <c:pt idx="14">
                  <c:v>1.6887295390000006</c:v>
                </c:pt>
                <c:pt idx="15">
                  <c:v>1.6821729790000024</c:v>
                </c:pt>
                <c:pt idx="16">
                  <c:v>1.6756164190000007</c:v>
                </c:pt>
                <c:pt idx="17">
                  <c:v>1.5903811390000016</c:v>
                </c:pt>
                <c:pt idx="18">
                  <c:v>1.4220960990000009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-1.9379301309179316E-2</c:v>
                </c:pt>
                <c:pt idx="1">
                  <c:v>-2.8594880512308032E-2</c:v>
                </c:pt>
                <c:pt idx="2">
                  <c:v>-8.6455331412103754E-3</c:v>
                </c:pt>
                <c:pt idx="3">
                  <c:v>2.4549520432540061E-2</c:v>
                </c:pt>
                <c:pt idx="4">
                  <c:v>6.3615949165318722E-2</c:v>
                </c:pt>
                <c:pt idx="5">
                  <c:v>0.24496800324070597</c:v>
                </c:pt>
                <c:pt idx="6">
                  <c:v>1.6044861328244557</c:v>
                </c:pt>
                <c:pt idx="7">
                  <c:v>11.302678946576966</c:v>
                </c:pt>
                <c:pt idx="8">
                  <c:v>22.932264355805291</c:v>
                </c:pt>
                <c:pt idx="9">
                  <c:v>21.883313674593424</c:v>
                </c:pt>
                <c:pt idx="10">
                  <c:v>13.414904399391135</c:v>
                </c:pt>
                <c:pt idx="11">
                  <c:v>5.2858191222810849</c:v>
                </c:pt>
                <c:pt idx="12">
                  <c:v>2.1723259111003022</c:v>
                </c:pt>
                <c:pt idx="13">
                  <c:v>1.2396537058593966</c:v>
                </c:pt>
                <c:pt idx="14">
                  <c:v>0.60208380471340039</c:v>
                </c:pt>
                <c:pt idx="15">
                  <c:v>0.41059554735513243</c:v>
                </c:pt>
                <c:pt idx="16">
                  <c:v>0.40331643081918322</c:v>
                </c:pt>
                <c:pt idx="17">
                  <c:v>0.78433439335095601</c:v>
                </c:pt>
                <c:pt idx="18">
                  <c:v>6.4510388479845013E-3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1.7624635200000007</c:v>
                </c:pt>
                <c:pt idx="1">
                  <c:v>1.7569997200000014</c:v>
                </c:pt>
                <c:pt idx="2">
                  <c:v>1.7526286800000008</c:v>
                </c:pt>
                <c:pt idx="3">
                  <c:v>1.7482576400000021</c:v>
                </c:pt>
                <c:pt idx="4">
                  <c:v>1.7417010800000003</c:v>
                </c:pt>
                <c:pt idx="5">
                  <c:v>1.7360460470000003</c:v>
                </c:pt>
                <c:pt idx="6">
                  <c:v>1.7294894870000004</c:v>
                </c:pt>
                <c:pt idx="7">
                  <c:v>1.7262112070000022</c:v>
                </c:pt>
                <c:pt idx="8">
                  <c:v>1.7196546470000005</c:v>
                </c:pt>
                <c:pt idx="9">
                  <c:v>1.7141908470000011</c:v>
                </c:pt>
                <c:pt idx="10">
                  <c:v>1.7076342870000012</c:v>
                </c:pt>
                <c:pt idx="11">
                  <c:v>1.7021704870000018</c:v>
                </c:pt>
                <c:pt idx="12">
                  <c:v>1.6967066870000007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1.6693876870000004</c:v>
                </c:pt>
                <c:pt idx="17">
                  <c:v>1.6333266070000025</c:v>
                </c:pt>
                <c:pt idx="18">
                  <c:v>1.5196795670000007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3.1197782102060475E-2</c:v>
                </c:pt>
                <c:pt idx="1">
                  <c:v>5.9553175773663654E-2</c:v>
                </c:pt>
                <c:pt idx="2">
                  <c:v>0.10315996103512814</c:v>
                </c:pt>
                <c:pt idx="3">
                  <c:v>0.15521569913910518</c:v>
                </c:pt>
                <c:pt idx="4">
                  <c:v>0.41915672553413913</c:v>
                </c:pt>
                <c:pt idx="5">
                  <c:v>1.1475744616420944</c:v>
                </c:pt>
                <c:pt idx="6">
                  <c:v>5.1974536753389984</c:v>
                </c:pt>
                <c:pt idx="7">
                  <c:v>12.307129471375653</c:v>
                </c:pt>
                <c:pt idx="8">
                  <c:v>15.112830903101653</c:v>
                </c:pt>
                <c:pt idx="9">
                  <c:v>9.9958168900921454</c:v>
                </c:pt>
                <c:pt idx="10">
                  <c:v>5.2434717170223673</c:v>
                </c:pt>
                <c:pt idx="11">
                  <c:v>2.4987877716887499</c:v>
                </c:pt>
                <c:pt idx="12">
                  <c:v>1.4600510942990284</c:v>
                </c:pt>
                <c:pt idx="13">
                  <c:v>0.82738927338692703</c:v>
                </c:pt>
                <c:pt idx="14">
                  <c:v>0.48936064704813292</c:v>
                </c:pt>
                <c:pt idx="15">
                  <c:v>0.31937847768423916</c:v>
                </c:pt>
                <c:pt idx="16">
                  <c:v>0.23363816718614086</c:v>
                </c:pt>
                <c:pt idx="17">
                  <c:v>0.14903938170733674</c:v>
                </c:pt>
                <c:pt idx="18">
                  <c:v>8.8666245367543209E-2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1.7624635200000007</c:v>
                </c:pt>
                <c:pt idx="1">
                  <c:v>1.7591852400000008</c:v>
                </c:pt>
                <c:pt idx="2">
                  <c:v>1.7548142000000002</c:v>
                </c:pt>
                <c:pt idx="3">
                  <c:v>1.7482576400000021</c:v>
                </c:pt>
                <c:pt idx="4">
                  <c:v>1.7417010800000003</c:v>
                </c:pt>
                <c:pt idx="5">
                  <c:v>1.736237280000001</c:v>
                </c:pt>
                <c:pt idx="6">
                  <c:v>1.7296807200000011</c:v>
                </c:pt>
                <c:pt idx="7">
                  <c:v>1.7242169200000017</c:v>
                </c:pt>
                <c:pt idx="8">
                  <c:v>1.7198458799999994</c:v>
                </c:pt>
                <c:pt idx="9">
                  <c:v>1.71438208</c:v>
                </c:pt>
                <c:pt idx="10">
                  <c:v>1.7078255200000019</c:v>
                </c:pt>
                <c:pt idx="11">
                  <c:v>1.7023617200000025</c:v>
                </c:pt>
                <c:pt idx="12">
                  <c:v>1.6968979199999996</c:v>
                </c:pt>
                <c:pt idx="13">
                  <c:v>1.6914341200000003</c:v>
                </c:pt>
                <c:pt idx="14">
                  <c:v>1.6870630800000015</c:v>
                </c:pt>
                <c:pt idx="15">
                  <c:v>1.6805065200000016</c:v>
                </c:pt>
                <c:pt idx="16">
                  <c:v>1.672857200000001</c:v>
                </c:pt>
                <c:pt idx="17">
                  <c:v>1.6488164800000007</c:v>
                </c:pt>
                <c:pt idx="18">
                  <c:v>1.5419172329999995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  <c:pt idx="0">
                  <c:v>3.3864246391522017E-2</c:v>
                </c:pt>
                <c:pt idx="1">
                  <c:v>5.7896090262001508E-2</c:v>
                </c:pt>
                <c:pt idx="2">
                  <c:v>0.17363486066413059</c:v>
                </c:pt>
                <c:pt idx="3">
                  <c:v>0.26675692718762661</c:v>
                </c:pt>
                <c:pt idx="4">
                  <c:v>0.79135836145890037</c:v>
                </c:pt>
                <c:pt idx="5">
                  <c:v>2.1125709910362445</c:v>
                </c:pt>
                <c:pt idx="6">
                  <c:v>7.2765603745349781</c:v>
                </c:pt>
                <c:pt idx="7">
                  <c:v>17.010715132117706</c:v>
                </c:pt>
                <c:pt idx="8">
                  <c:v>19.71542740512513</c:v>
                </c:pt>
                <c:pt idx="9">
                  <c:v>12.70450136353424</c:v>
                </c:pt>
                <c:pt idx="10">
                  <c:v>7.5410078574841668</c:v>
                </c:pt>
                <c:pt idx="11">
                  <c:v>3.6287386563830668</c:v>
                </c:pt>
                <c:pt idx="12">
                  <c:v>1.9605969327899591</c:v>
                </c:pt>
                <c:pt idx="13">
                  <c:v>0.99081696781732997</c:v>
                </c:pt>
                <c:pt idx="14">
                  <c:v>0.64407039551886391</c:v>
                </c:pt>
                <c:pt idx="15">
                  <c:v>0.43394614517164004</c:v>
                </c:pt>
                <c:pt idx="16">
                  <c:v>0.34193361289825203</c:v>
                </c:pt>
                <c:pt idx="17">
                  <c:v>0.35484252757140838</c:v>
                </c:pt>
                <c:pt idx="18">
                  <c:v>0.2651069528771875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1.7584749459999998</c:v>
                </c:pt>
                <c:pt idx="1">
                  <c:v>1.754103906000001</c:v>
                </c:pt>
                <c:pt idx="2">
                  <c:v>1.7497328660000022</c:v>
                </c:pt>
                <c:pt idx="3">
                  <c:v>1.7453618260000017</c:v>
                </c:pt>
                <c:pt idx="4">
                  <c:v>1.738805266</c:v>
                </c:pt>
                <c:pt idx="5">
                  <c:v>1.7333414660000006</c:v>
                </c:pt>
                <c:pt idx="6">
                  <c:v>1.7278776660000013</c:v>
                </c:pt>
                <c:pt idx="7">
                  <c:v>1.7213211059999995</c:v>
                </c:pt>
                <c:pt idx="8">
                  <c:v>1.7158573060000002</c:v>
                </c:pt>
                <c:pt idx="9">
                  <c:v>1.7103935060000008</c:v>
                </c:pt>
                <c:pt idx="10">
                  <c:v>1.7049297060000015</c:v>
                </c:pt>
                <c:pt idx="11">
                  <c:v>1.6994659060000004</c:v>
                </c:pt>
                <c:pt idx="12">
                  <c:v>1.694002106000001</c:v>
                </c:pt>
                <c:pt idx="13">
                  <c:v>1.6887295390000006</c:v>
                </c:pt>
                <c:pt idx="14">
                  <c:v>1.6832657390000012</c:v>
                </c:pt>
                <c:pt idx="15">
                  <c:v>1.6765179460000006</c:v>
                </c:pt>
                <c:pt idx="16">
                  <c:v>1.6657815790000008</c:v>
                </c:pt>
                <c:pt idx="17">
                  <c:v>1.624256699</c:v>
                </c:pt>
                <c:pt idx="18">
                  <c:v>1.5084241390000024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  <c:pt idx="0">
                  <c:v>8.6271899972628033E-2</c:v>
                </c:pt>
                <c:pt idx="1">
                  <c:v>0.21982201804984114</c:v>
                </c:pt>
                <c:pt idx="2">
                  <c:v>0.28105774126098804</c:v>
                </c:pt>
                <c:pt idx="3">
                  <c:v>0.55294482918130961</c:v>
                </c:pt>
                <c:pt idx="4">
                  <c:v>1.085651005191788</c:v>
                </c:pt>
                <c:pt idx="5">
                  <c:v>3.9420916032427598</c:v>
                </c:pt>
                <c:pt idx="6">
                  <c:v>14.417527879758508</c:v>
                </c:pt>
                <c:pt idx="7">
                  <c:v>22.077995968354255</c:v>
                </c:pt>
                <c:pt idx="8">
                  <c:v>18.074801728974055</c:v>
                </c:pt>
                <c:pt idx="9">
                  <c:v>12.029804265100942</c:v>
                </c:pt>
                <c:pt idx="10">
                  <c:v>5.2979700743939206</c:v>
                </c:pt>
                <c:pt idx="11">
                  <c:v>2.56100445665348</c:v>
                </c:pt>
                <c:pt idx="12">
                  <c:v>1.6466645883356403</c:v>
                </c:pt>
                <c:pt idx="13">
                  <c:v>0.85862904766935289</c:v>
                </c:pt>
                <c:pt idx="14">
                  <c:v>0.56636404759768311</c:v>
                </c:pt>
                <c:pt idx="15">
                  <c:v>0.46905380293130206</c:v>
                </c:pt>
                <c:pt idx="16">
                  <c:v>0.41190912622206305</c:v>
                </c:pt>
                <c:pt idx="17">
                  <c:v>0.36414058402934035</c:v>
                </c:pt>
                <c:pt idx="18">
                  <c:v>0.22889768307383307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1.7575734190000016</c:v>
                </c:pt>
                <c:pt idx="1">
                  <c:v>1.7542951390000017</c:v>
                </c:pt>
                <c:pt idx="2">
                  <c:v>1.7488313390000023</c:v>
                </c:pt>
                <c:pt idx="3">
                  <c:v>1.7444602990000018</c:v>
                </c:pt>
                <c:pt idx="4">
                  <c:v>1.7391877320000013</c:v>
                </c:pt>
                <c:pt idx="5">
                  <c:v>1.7337239320000002</c:v>
                </c:pt>
                <c:pt idx="6">
                  <c:v>1.7282601320000008</c:v>
                </c:pt>
                <c:pt idx="7">
                  <c:v>1.7227963320000015</c:v>
                </c:pt>
                <c:pt idx="8">
                  <c:v>1.7173325320000004</c:v>
                </c:pt>
                <c:pt idx="9">
                  <c:v>1.7107759720000004</c:v>
                </c:pt>
                <c:pt idx="10">
                  <c:v>1.7053121720000011</c:v>
                </c:pt>
                <c:pt idx="11">
                  <c:v>1.6998483719999999</c:v>
                </c:pt>
                <c:pt idx="12">
                  <c:v>1.6943845720000006</c:v>
                </c:pt>
                <c:pt idx="13">
                  <c:v>1.6900135320000018</c:v>
                </c:pt>
                <c:pt idx="14">
                  <c:v>1.6834569720000019</c:v>
                </c:pt>
                <c:pt idx="15">
                  <c:v>1.6779931720000025</c:v>
                </c:pt>
                <c:pt idx="16">
                  <c:v>1.6714366120000008</c:v>
                </c:pt>
                <c:pt idx="17">
                  <c:v>1.6430248520000017</c:v>
                </c:pt>
                <c:pt idx="18">
                  <c:v>1.5304705720000022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8.6873395841557399E-2</c:v>
                </c:pt>
                <c:pt idx="1">
                  <c:v>0.17735118825011156</c:v>
                </c:pt>
                <c:pt idx="2">
                  <c:v>0.25501351419631946</c:v>
                </c:pt>
                <c:pt idx="3">
                  <c:v>0.54889449118191325</c:v>
                </c:pt>
                <c:pt idx="4">
                  <c:v>1.0776116066786865</c:v>
                </c:pt>
                <c:pt idx="5">
                  <c:v>3.1735576798478413</c:v>
                </c:pt>
                <c:pt idx="6">
                  <c:v>13.404355201782456</c:v>
                </c:pt>
                <c:pt idx="7">
                  <c:v>19.497187937366917</c:v>
                </c:pt>
                <c:pt idx="8">
                  <c:v>19.293310176600954</c:v>
                </c:pt>
                <c:pt idx="9">
                  <c:v>13.277696170389875</c:v>
                </c:pt>
                <c:pt idx="10">
                  <c:v>6.4952334243100038</c:v>
                </c:pt>
                <c:pt idx="11">
                  <c:v>3.3173219201091508</c:v>
                </c:pt>
                <c:pt idx="12">
                  <c:v>1.7525486664028509</c:v>
                </c:pt>
                <c:pt idx="13">
                  <c:v>0.9381808751396209</c:v>
                </c:pt>
                <c:pt idx="14">
                  <c:v>0.63000198510536154</c:v>
                </c:pt>
                <c:pt idx="15">
                  <c:v>0.45015715332777634</c:v>
                </c:pt>
                <c:pt idx="16">
                  <c:v>0.42974901372799862</c:v>
                </c:pt>
                <c:pt idx="17">
                  <c:v>0.45480274876276633</c:v>
                </c:pt>
                <c:pt idx="18">
                  <c:v>0.28512049200751632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551390</xdr:colOff>
      <xdr:row>28</xdr:row>
      <xdr:rowOff>61079</xdr:rowOff>
    </xdr:from>
    <xdr:to>
      <xdr:col>24</xdr:col>
      <xdr:colOff>8466</xdr:colOff>
      <xdr:row>84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135466</xdr:colOff>
      <xdr:row>33</xdr:row>
      <xdr:rowOff>148168</xdr:rowOff>
    </xdr:from>
    <xdr:to>
      <xdr:col>33</xdr:col>
      <xdr:colOff>615949</xdr:colOff>
      <xdr:row>59</xdr:row>
      <xdr:rowOff>52916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3"/>
  <sheetViews>
    <sheetView tabSelected="1" workbookViewId="0">
      <selection activeCell="I25" sqref="I25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208</v>
      </c>
      <c r="G4" s="27" t="s">
        <v>209</v>
      </c>
      <c r="H4" s="27" t="s">
        <v>200</v>
      </c>
      <c r="I4" s="27" t="s">
        <v>220</v>
      </c>
      <c r="J4" s="27" t="s">
        <v>196</v>
      </c>
    </row>
    <row r="5" spans="1:10">
      <c r="A5" s="63">
        <f>TubeLoading!F29</f>
        <v>2397</v>
      </c>
      <c r="B5" s="63" t="str">
        <f>TubeLoading!A29</f>
        <v>Tube A</v>
      </c>
      <c r="C5" s="63" t="s">
        <v>195</v>
      </c>
      <c r="D5" s="64">
        <v>45000</v>
      </c>
      <c r="E5" s="63">
        <v>111</v>
      </c>
      <c r="F5" t="s">
        <v>216</v>
      </c>
      <c r="G5" s="63">
        <f>TubeLoading!J29</f>
        <v>4000.0000000000005</v>
      </c>
      <c r="H5" s="65">
        <f>Summary!D26</f>
        <v>29.154897931743662</v>
      </c>
      <c r="I5" s="65">
        <v>37</v>
      </c>
    </row>
    <row r="6" spans="1:10">
      <c r="A6" s="63">
        <f>TubeLoading!F30</f>
        <v>3642</v>
      </c>
      <c r="B6" s="63" t="str">
        <f>TubeLoading!A30</f>
        <v>Tube B</v>
      </c>
      <c r="C6" s="63" t="s">
        <v>195</v>
      </c>
      <c r="D6" s="64">
        <v>45000</v>
      </c>
      <c r="E6">
        <v>111</v>
      </c>
      <c r="F6" t="s">
        <v>216</v>
      </c>
      <c r="G6" s="63">
        <f>TubeLoading!J30</f>
        <v>4000.0000000000005</v>
      </c>
      <c r="H6" s="50">
        <f>Summary!G26</f>
        <v>38.766971735201409</v>
      </c>
      <c r="I6" s="50">
        <v>37</v>
      </c>
      <c r="J6" t="s">
        <v>217</v>
      </c>
    </row>
    <row r="7" spans="1:10">
      <c r="A7" s="63">
        <f>TubeLoading!F31</f>
        <v>1447</v>
      </c>
      <c r="B7" s="63" t="str">
        <f>TubeLoading!A31</f>
        <v>Tube C</v>
      </c>
      <c r="C7" s="63" t="s">
        <v>195</v>
      </c>
      <c r="D7" s="64">
        <v>45000</v>
      </c>
      <c r="E7" s="63">
        <v>111</v>
      </c>
      <c r="F7" t="s">
        <v>216</v>
      </c>
      <c r="G7" s="63">
        <f>TubeLoading!J31</f>
        <v>4000</v>
      </c>
      <c r="H7" s="50">
        <f>Summary!J26</f>
        <v>65.505971866894512</v>
      </c>
      <c r="I7" s="65">
        <v>37</v>
      </c>
      <c r="J7" t="s">
        <v>219</v>
      </c>
    </row>
    <row r="8" spans="1:10">
      <c r="A8" s="63">
        <f>TubeLoading!F32</f>
        <v>2460</v>
      </c>
      <c r="B8" s="63" t="str">
        <f>TubeLoading!A32</f>
        <v>Tube D</v>
      </c>
      <c r="C8" s="63" t="s">
        <v>195</v>
      </c>
      <c r="D8" s="64">
        <v>45000</v>
      </c>
      <c r="E8">
        <v>111</v>
      </c>
      <c r="F8" t="s">
        <v>216</v>
      </c>
      <c r="G8" s="63">
        <f>TubeLoading!J32</f>
        <v>3999.8801000000003</v>
      </c>
      <c r="H8" s="50">
        <f>Summary!M26</f>
        <v>60.120037980276422</v>
      </c>
      <c r="I8" s="50">
        <v>37</v>
      </c>
    </row>
    <row r="9" spans="1:10">
      <c r="A9" s="63">
        <f>TubeLoading!F33</f>
        <v>3197</v>
      </c>
      <c r="B9" s="63" t="str">
        <f>TubeLoading!A33</f>
        <v>Tube E</v>
      </c>
      <c r="C9" s="63" t="s">
        <v>198</v>
      </c>
      <c r="D9" s="64">
        <v>45000</v>
      </c>
      <c r="E9">
        <v>114</v>
      </c>
      <c r="F9" t="s">
        <v>216</v>
      </c>
      <c r="G9" s="63">
        <f>TubeLoading!J33</f>
        <v>4000</v>
      </c>
      <c r="H9" s="50">
        <f>Summary!P26</f>
        <v>93.557514181437156</v>
      </c>
      <c r="I9" s="65">
        <v>37</v>
      </c>
    </row>
    <row r="10" spans="1:10">
      <c r="A10" s="63">
        <f>TubeLoading!F34</f>
        <v>2392</v>
      </c>
      <c r="B10" s="63" t="str">
        <f>TubeLoading!A34</f>
        <v>Tube F</v>
      </c>
      <c r="C10" s="63" t="s">
        <v>198</v>
      </c>
      <c r="D10" s="64">
        <v>45000</v>
      </c>
      <c r="E10">
        <v>114</v>
      </c>
      <c r="F10" t="s">
        <v>216</v>
      </c>
      <c r="G10" s="63">
        <f>TubeLoading!J34</f>
        <v>4000</v>
      </c>
      <c r="H10" s="50">
        <f>Summary!S26</f>
        <v>99.699242521329381</v>
      </c>
      <c r="I10" s="50">
        <v>37</v>
      </c>
    </row>
    <row r="11" spans="1:10">
      <c r="A11" s="63">
        <f>TubeLoading!F36</f>
        <v>1791</v>
      </c>
      <c r="B11" s="63" t="str">
        <f>TubeLoading!A36</f>
        <v>Tube H</v>
      </c>
      <c r="C11" s="63" t="s">
        <v>198</v>
      </c>
      <c r="D11" s="64">
        <v>45000</v>
      </c>
      <c r="E11">
        <v>114</v>
      </c>
      <c r="F11" t="s">
        <v>216</v>
      </c>
      <c r="G11" s="63">
        <f>TubeLoading!J36</f>
        <v>4000</v>
      </c>
      <c r="H11" s="50">
        <f>Summary!V26</f>
        <v>80.196816740097333</v>
      </c>
      <c r="I11" s="50">
        <v>37</v>
      </c>
    </row>
    <row r="12" spans="1:10">
      <c r="A12" s="63">
        <f>TubeLoading!F37</f>
        <v>1495</v>
      </c>
      <c r="B12" s="63" t="str">
        <f>TubeLoading!A37</f>
        <v>Tube I</v>
      </c>
      <c r="C12" s="63" t="s">
        <v>201</v>
      </c>
      <c r="D12" s="64">
        <v>45000</v>
      </c>
      <c r="E12">
        <v>132</v>
      </c>
      <c r="F12" t="s">
        <v>215</v>
      </c>
      <c r="G12" s="63">
        <f>TubeLoading!J37</f>
        <v>4000</v>
      </c>
      <c r="H12" s="50">
        <f>Summary!Y26</f>
        <v>91.836421289666077</v>
      </c>
      <c r="I12" s="65">
        <v>37</v>
      </c>
    </row>
    <row r="13" spans="1:10">
      <c r="A13" s="63">
        <f>TubeLoading!F38</f>
        <v>1782</v>
      </c>
      <c r="B13" s="63" t="str">
        <f>TubeLoading!A38</f>
        <v>Tube J</v>
      </c>
      <c r="C13" s="63" t="s">
        <v>201</v>
      </c>
      <c r="D13" s="64">
        <v>45000</v>
      </c>
      <c r="E13">
        <v>132</v>
      </c>
      <c r="F13" t="s">
        <v>215</v>
      </c>
      <c r="G13" s="63">
        <f>TubeLoading!J38</f>
        <v>3000</v>
      </c>
      <c r="H13" s="50">
        <f ca="1">Summary!AB26</f>
        <v>94.123411301160587</v>
      </c>
      <c r="I13" s="50">
        <v>37</v>
      </c>
    </row>
    <row r="14" spans="1:10">
      <c r="A14" s="63">
        <f>TubeLoading!F39</f>
        <v>3187</v>
      </c>
      <c r="B14" s="63" t="str">
        <f>TubeLoading!A39</f>
        <v>Tube K</v>
      </c>
      <c r="C14" s="63" t="s">
        <v>201</v>
      </c>
      <c r="D14" s="64">
        <v>45000</v>
      </c>
      <c r="E14">
        <v>132</v>
      </c>
      <c r="F14" t="s">
        <v>215</v>
      </c>
      <c r="G14" s="63">
        <f>TubeLoading!J39</f>
        <v>4000</v>
      </c>
      <c r="H14" s="50">
        <f>Summary!AE26</f>
        <v>91.624314267070261</v>
      </c>
      <c r="I14" s="65">
        <v>37</v>
      </c>
    </row>
    <row r="15" spans="1:10">
      <c r="A15" s="63">
        <f>TubeLoading!F40</f>
        <v>3956</v>
      </c>
      <c r="B15" s="63" t="str">
        <f>TubeLoading!A40</f>
        <v>Tube L</v>
      </c>
      <c r="C15" s="63" t="s">
        <v>201</v>
      </c>
      <c r="D15" s="64">
        <v>45000</v>
      </c>
      <c r="E15">
        <v>132</v>
      </c>
      <c r="F15" t="s">
        <v>215</v>
      </c>
      <c r="G15" s="63">
        <f>TubeLoading!J40</f>
        <v>4000</v>
      </c>
      <c r="H15" s="50">
        <f>Summary!AH26</f>
        <v>82.520231717798481</v>
      </c>
      <c r="I15" s="50">
        <v>37</v>
      </c>
      <c r="J15" t="s">
        <v>218</v>
      </c>
    </row>
    <row r="16" spans="1:10">
      <c r="A16" s="63">
        <f>TubeLoading!F41</f>
        <v>1482</v>
      </c>
      <c r="B16" s="63" t="str">
        <f>TubeLoading!A41</f>
        <v>Tube M</v>
      </c>
      <c r="C16" s="63" t="s">
        <v>202</v>
      </c>
      <c r="D16" s="64">
        <v>45000</v>
      </c>
      <c r="E16">
        <v>135</v>
      </c>
      <c r="F16" t="s">
        <v>215</v>
      </c>
      <c r="G16" s="63">
        <f>TubeLoading!J41</f>
        <v>3047.5</v>
      </c>
      <c r="H16" s="50">
        <f>Summary!AK26</f>
        <v>73.346201544019735</v>
      </c>
      <c r="I16" s="65">
        <v>37</v>
      </c>
    </row>
    <row r="17" spans="1:9">
      <c r="A17" s="63">
        <f>TubeLoading!F42</f>
        <v>2372</v>
      </c>
      <c r="B17" s="63" t="str">
        <f>TubeLoading!A42</f>
        <v>Tube N</v>
      </c>
      <c r="C17" s="63" t="s">
        <v>202</v>
      </c>
      <c r="D17" s="64">
        <v>45000</v>
      </c>
      <c r="E17">
        <v>135</v>
      </c>
      <c r="F17" t="s">
        <v>215</v>
      </c>
      <c r="G17" s="63">
        <f>TubeLoading!J42</f>
        <v>3120</v>
      </c>
      <c r="H17" s="50">
        <f>Summary!AN26</f>
        <v>98.037832413979515</v>
      </c>
      <c r="I17" s="50">
        <v>37</v>
      </c>
    </row>
    <row r="18" spans="1:9">
      <c r="A18" s="63">
        <f>TubeLoading!F43</f>
        <v>2375</v>
      </c>
      <c r="B18" s="63" t="str">
        <f>TubeLoading!A43</f>
        <v>Tube O</v>
      </c>
      <c r="C18" s="63" t="s">
        <v>202</v>
      </c>
      <c r="D18" s="64">
        <v>45000</v>
      </c>
      <c r="E18">
        <v>135</v>
      </c>
      <c r="F18" t="s">
        <v>215</v>
      </c>
      <c r="G18" s="63">
        <f>TubeLoading!J43</f>
        <v>4000</v>
      </c>
      <c r="H18" s="50">
        <f>Summary!AQ26</f>
        <v>85.372052795502668</v>
      </c>
      <c r="I18" s="65">
        <v>37</v>
      </c>
    </row>
    <row r="19" spans="1:9">
      <c r="A19" s="63">
        <f>TubeLoading!F44</f>
        <v>3946</v>
      </c>
      <c r="B19" s="63" t="str">
        <f>TubeLoading!A44</f>
        <v>Tube P</v>
      </c>
      <c r="C19" s="63" t="s">
        <v>202</v>
      </c>
      <c r="D19" s="64">
        <v>45000</v>
      </c>
      <c r="E19">
        <v>135</v>
      </c>
      <c r="F19" t="s">
        <v>215</v>
      </c>
      <c r="G19" s="63">
        <f>TubeLoading!J44</f>
        <v>4000</v>
      </c>
      <c r="H19" s="50">
        <f>Summary!AT26</f>
        <v>85.800176088152611</v>
      </c>
      <c r="I19" s="50">
        <v>37</v>
      </c>
    </row>
    <row r="20" spans="1:9">
      <c r="I20" s="65"/>
    </row>
    <row r="23" spans="1:9">
      <c r="A23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D19" sqref="D19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1.4065000000000001</v>
      </c>
      <c r="D2" s="57">
        <v>19</v>
      </c>
      <c r="E2" s="57">
        <f t="shared" ref="E2:E23" si="0">((20-D2)*-0.000175+C2)-0.0008</f>
        <v>1.4055250000000001</v>
      </c>
      <c r="F2" s="58">
        <f t="shared" ref="F2:F23" si="1">E2*10.9276-13.593</f>
        <v>1.7660149900000022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19</v>
      </c>
      <c r="E3" s="57">
        <f t="shared" si="0"/>
        <v>1.4056250000000001</v>
      </c>
      <c r="F3" s="58">
        <f t="shared" si="1"/>
        <v>1.767107750000001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19</v>
      </c>
      <c r="E4" s="57">
        <f t="shared" si="0"/>
        <v>1.4052249999999999</v>
      </c>
      <c r="F4" s="58">
        <f t="shared" si="1"/>
        <v>1.7627367099999987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19</v>
      </c>
      <c r="E5" s="57">
        <f t="shared" si="0"/>
        <v>1.404825</v>
      </c>
      <c r="F5" s="58">
        <f t="shared" si="1"/>
        <v>1.7583656699999999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</v>
      </c>
      <c r="E6" s="55">
        <f t="shared" si="0"/>
        <v>1.404325</v>
      </c>
      <c r="F6" s="56">
        <f t="shared" si="1"/>
        <v>1.7529018700000005</v>
      </c>
      <c r="G6" s="55" t="s">
        <v>111</v>
      </c>
    </row>
    <row r="7" spans="1:13">
      <c r="A7" s="55">
        <v>6</v>
      </c>
      <c r="B7" s="55" t="s">
        <v>61</v>
      </c>
      <c r="C7" s="56">
        <v>1.4047000000000001</v>
      </c>
      <c r="D7" s="55">
        <v>19.100000000000001</v>
      </c>
      <c r="E7" s="55">
        <f t="shared" si="0"/>
        <v>1.4037425000000001</v>
      </c>
      <c r="F7" s="56">
        <f t="shared" si="1"/>
        <v>1.7465365430000013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19.100000000000001</v>
      </c>
      <c r="E8" s="55">
        <f t="shared" si="0"/>
        <v>1.4032424999999999</v>
      </c>
      <c r="F8" s="56">
        <f t="shared" si="1"/>
        <v>1.7410727430000001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19.100000000000001</v>
      </c>
      <c r="E9" s="55">
        <f t="shared" si="0"/>
        <v>1.4026425</v>
      </c>
      <c r="F9" s="56">
        <f t="shared" si="1"/>
        <v>1.7345161830000002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19.100000000000001</v>
      </c>
      <c r="E10" s="55">
        <f t="shared" si="0"/>
        <v>1.4021425000000001</v>
      </c>
      <c r="F10" s="56">
        <f t="shared" si="1"/>
        <v>1.7290523830000009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19.100000000000001</v>
      </c>
      <c r="E11" s="55">
        <f t="shared" si="0"/>
        <v>1.4015425000000001</v>
      </c>
      <c r="F11" s="56">
        <f t="shared" si="1"/>
        <v>1.7224958230000009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19.100000000000001</v>
      </c>
      <c r="E12" s="55">
        <f t="shared" si="0"/>
        <v>1.4010425</v>
      </c>
      <c r="F12" s="56">
        <f t="shared" si="1"/>
        <v>1.7170320229999998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19.100000000000001</v>
      </c>
      <c r="E13" s="55">
        <f t="shared" si="0"/>
        <v>1.4005425</v>
      </c>
      <c r="F13" s="56">
        <f t="shared" si="1"/>
        <v>1.7115682230000004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19.100000000000001</v>
      </c>
      <c r="E14" s="57">
        <f t="shared" si="0"/>
        <v>1.3999425000000001</v>
      </c>
      <c r="F14" s="58">
        <f t="shared" si="1"/>
        <v>1.7050116630000005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19.2</v>
      </c>
      <c r="E15" s="57">
        <f t="shared" si="0"/>
        <v>1.3994600000000001</v>
      </c>
      <c r="F15" s="58">
        <f t="shared" si="1"/>
        <v>1.6997390960000018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19.2</v>
      </c>
      <c r="E16" s="57">
        <f t="shared" si="0"/>
        <v>1.39896</v>
      </c>
      <c r="F16" s="58">
        <f t="shared" si="1"/>
        <v>1.6942752959999989</v>
      </c>
      <c r="G16" s="57" t="s">
        <v>121</v>
      </c>
    </row>
    <row r="17" spans="1:7">
      <c r="A17" s="57">
        <v>16</v>
      </c>
      <c r="B17" s="57" t="s">
        <v>61</v>
      </c>
      <c r="C17" s="58">
        <v>1.3994</v>
      </c>
      <c r="D17" s="57">
        <v>19.2</v>
      </c>
      <c r="E17" s="57">
        <f t="shared" si="0"/>
        <v>1.39846</v>
      </c>
      <c r="F17" s="58">
        <f t="shared" si="1"/>
        <v>1.6888114959999996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19.2</v>
      </c>
      <c r="E18" s="57">
        <f t="shared" si="0"/>
        <v>1.3979600000000001</v>
      </c>
      <c r="F18" s="58">
        <f t="shared" si="1"/>
        <v>1.6833476960000002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19.2</v>
      </c>
      <c r="E19" s="57">
        <f t="shared" si="0"/>
        <v>1.3972600000000002</v>
      </c>
      <c r="F19" s="58">
        <f t="shared" si="1"/>
        <v>1.6756983760000015</v>
      </c>
      <c r="G19" s="57" t="s">
        <v>124</v>
      </c>
    </row>
    <row r="20" spans="1:7">
      <c r="A20" s="57">
        <v>19</v>
      </c>
      <c r="B20" s="57" t="s">
        <v>61</v>
      </c>
      <c r="C20" s="58">
        <v>1.3956999999999999</v>
      </c>
      <c r="D20" s="57">
        <v>19.2</v>
      </c>
      <c r="E20" s="57">
        <f t="shared" si="0"/>
        <v>1.39476</v>
      </c>
      <c r="F20" s="58">
        <f t="shared" si="1"/>
        <v>1.6483793759999994</v>
      </c>
      <c r="G20" s="57" t="s">
        <v>125</v>
      </c>
    </row>
    <row r="21" spans="1:7">
      <c r="A21" s="57">
        <v>20</v>
      </c>
      <c r="B21" s="57" t="s">
        <v>61</v>
      </c>
      <c r="C21" s="58">
        <v>1.3859999999999999</v>
      </c>
      <c r="D21" s="57">
        <v>19.2</v>
      </c>
      <c r="E21" s="57">
        <f t="shared" si="0"/>
        <v>1.38506</v>
      </c>
      <c r="F21" s="58">
        <f t="shared" si="1"/>
        <v>1.5423816559999999</v>
      </c>
      <c r="G21" s="57" t="s">
        <v>126</v>
      </c>
    </row>
    <row r="22" spans="1:7">
      <c r="A22" s="55">
        <v>21</v>
      </c>
      <c r="B22" s="55" t="s">
        <v>61</v>
      </c>
      <c r="C22" s="56">
        <v>1.3661000000000001</v>
      </c>
      <c r="D22" s="55">
        <v>19.2</v>
      </c>
      <c r="E22" s="55">
        <f t="shared" si="0"/>
        <v>1.3651600000000002</v>
      </c>
      <c r="F22" s="56">
        <f t="shared" si="1"/>
        <v>1.3249224160000015</v>
      </c>
      <c r="G22" s="55" t="s">
        <v>127</v>
      </c>
    </row>
    <row r="23" spans="1:7">
      <c r="A23" s="55">
        <v>22</v>
      </c>
      <c r="B23" s="55" t="s">
        <v>61</v>
      </c>
      <c r="C23" s="56">
        <v>1.3472</v>
      </c>
      <c r="D23" s="55">
        <v>19.2</v>
      </c>
      <c r="E23" s="55">
        <f t="shared" si="0"/>
        <v>1.34626</v>
      </c>
      <c r="F23" s="56">
        <f t="shared" si="1"/>
        <v>1.118390776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19.3</v>
      </c>
      <c r="E2" s="55">
        <f t="shared" ref="E2:E23" si="0">((20-D2)*-0.000175+C2)-0.0008</f>
        <v>1.4052775</v>
      </c>
      <c r="F2" s="56">
        <f t="shared" ref="F2:F23" si="1">E2*10.9276-13.593</f>
        <v>1.7633104089999989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19.3</v>
      </c>
      <c r="E3" s="55">
        <f t="shared" si="0"/>
        <v>1.4055775000000001</v>
      </c>
      <c r="F3" s="56">
        <f t="shared" si="1"/>
        <v>1.7665886890000024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19.3</v>
      </c>
      <c r="E4" s="55">
        <f t="shared" si="0"/>
        <v>1.4052775</v>
      </c>
      <c r="F4" s="56">
        <f t="shared" si="1"/>
        <v>1.7633104089999989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19.3</v>
      </c>
      <c r="E5" s="55">
        <f t="shared" si="0"/>
        <v>1.4048775</v>
      </c>
      <c r="F5" s="56">
        <f t="shared" si="1"/>
        <v>1.7589393690000001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19.3</v>
      </c>
      <c r="E6" s="55">
        <f t="shared" si="0"/>
        <v>1.4043775000000001</v>
      </c>
      <c r="F6" s="56">
        <f t="shared" si="1"/>
        <v>1.7534755690000008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19.3</v>
      </c>
      <c r="E7" s="55">
        <f t="shared" si="0"/>
        <v>1.4037775000000001</v>
      </c>
      <c r="F7" s="56">
        <f t="shared" si="1"/>
        <v>1.7469190090000009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19.3</v>
      </c>
      <c r="E8" s="57">
        <f t="shared" si="0"/>
        <v>1.4032775</v>
      </c>
      <c r="F8" s="58">
        <f t="shared" si="1"/>
        <v>1.7414552089999997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19.399999999999999</v>
      </c>
      <c r="E9" s="57">
        <f t="shared" si="0"/>
        <v>1.402695</v>
      </c>
      <c r="F9" s="58">
        <f t="shared" si="1"/>
        <v>1.7350898820000005</v>
      </c>
      <c r="G9" s="57" t="s">
        <v>136</v>
      </c>
    </row>
    <row r="10" spans="1:13">
      <c r="A10" s="57">
        <v>9</v>
      </c>
      <c r="B10" s="57" t="s">
        <v>61</v>
      </c>
      <c r="C10" s="58">
        <v>1.4031</v>
      </c>
      <c r="D10" s="57">
        <v>19.399999999999999</v>
      </c>
      <c r="E10" s="57">
        <f t="shared" si="0"/>
        <v>1.4021950000000001</v>
      </c>
      <c r="F10" s="58">
        <f t="shared" si="1"/>
        <v>1.7296260820000011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19.399999999999999</v>
      </c>
      <c r="E11" s="57">
        <f t="shared" si="0"/>
        <v>1.4016950000000001</v>
      </c>
      <c r="F11" s="58">
        <f t="shared" si="1"/>
        <v>1.7241622820000018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1.4019999999999999</v>
      </c>
      <c r="D12" s="57">
        <v>19.399999999999999</v>
      </c>
      <c r="E12" s="57">
        <f t="shared" si="0"/>
        <v>1.401095</v>
      </c>
      <c r="F12" s="58">
        <f t="shared" si="1"/>
        <v>1.7176057220000001</v>
      </c>
      <c r="G12" s="57" t="s">
        <v>159</v>
      </c>
    </row>
    <row r="13" spans="1:13">
      <c r="A13" s="57">
        <v>12</v>
      </c>
      <c r="B13" s="57" t="s">
        <v>61</v>
      </c>
      <c r="C13" s="58">
        <v>1.4015</v>
      </c>
      <c r="D13" s="57">
        <v>19.5</v>
      </c>
      <c r="E13" s="57">
        <f t="shared" si="0"/>
        <v>1.4006125</v>
      </c>
      <c r="F13" s="58">
        <f t="shared" si="1"/>
        <v>1.7123331549999996</v>
      </c>
      <c r="G13" s="57" t="s">
        <v>160</v>
      </c>
    </row>
    <row r="14" spans="1:13">
      <c r="A14" s="57">
        <v>13</v>
      </c>
      <c r="B14" s="57" t="s">
        <v>61</v>
      </c>
      <c r="C14" s="58">
        <v>1.4009</v>
      </c>
      <c r="D14" s="57">
        <v>19.5</v>
      </c>
      <c r="E14" s="57">
        <f t="shared" si="0"/>
        <v>1.4000125000000001</v>
      </c>
      <c r="F14" s="58">
        <f t="shared" si="1"/>
        <v>1.7057765950000014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19.5</v>
      </c>
      <c r="E15" s="57">
        <f t="shared" si="0"/>
        <v>1.3995125000000002</v>
      </c>
      <c r="F15" s="58">
        <f t="shared" si="1"/>
        <v>1.7003127950000021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19.5</v>
      </c>
      <c r="E16" s="55">
        <f t="shared" si="0"/>
        <v>1.3990125</v>
      </c>
      <c r="F16" s="56">
        <f t="shared" si="1"/>
        <v>1.6948489949999992</v>
      </c>
      <c r="G16" s="55" t="s">
        <v>177</v>
      </c>
    </row>
    <row r="17" spans="1:7">
      <c r="A17" s="55">
        <v>16</v>
      </c>
      <c r="B17" s="55" t="s">
        <v>61</v>
      </c>
      <c r="C17" s="56">
        <v>1.3994</v>
      </c>
      <c r="D17" s="55">
        <v>19.5</v>
      </c>
      <c r="E17" s="55">
        <f t="shared" si="0"/>
        <v>1.3985125</v>
      </c>
      <c r="F17" s="56">
        <f t="shared" si="1"/>
        <v>1.6893851949999998</v>
      </c>
      <c r="G17" s="55" t="s">
        <v>178</v>
      </c>
    </row>
    <row r="18" spans="1:7">
      <c r="A18" s="55">
        <v>17</v>
      </c>
      <c r="B18" s="55" t="s">
        <v>61</v>
      </c>
      <c r="C18" s="56">
        <v>1.3989</v>
      </c>
      <c r="D18" s="55">
        <v>19.5</v>
      </c>
      <c r="E18" s="55">
        <f t="shared" si="0"/>
        <v>1.3980125000000001</v>
      </c>
      <c r="F18" s="56">
        <f t="shared" si="1"/>
        <v>1.6839213950000005</v>
      </c>
      <c r="G18" s="55" t="s">
        <v>179</v>
      </c>
    </row>
    <row r="19" spans="1:7">
      <c r="A19" s="55">
        <v>18</v>
      </c>
      <c r="B19" s="55" t="s">
        <v>61</v>
      </c>
      <c r="C19" s="56">
        <v>1.3983000000000001</v>
      </c>
      <c r="D19" s="55">
        <v>19.5</v>
      </c>
      <c r="E19" s="55">
        <f t="shared" si="0"/>
        <v>1.3974125000000002</v>
      </c>
      <c r="F19" s="56">
        <f t="shared" si="1"/>
        <v>1.6773648350000023</v>
      </c>
      <c r="G19" s="55" t="s">
        <v>180</v>
      </c>
    </row>
    <row r="20" spans="1:7">
      <c r="A20" s="55">
        <v>19</v>
      </c>
      <c r="B20" s="55" t="s">
        <v>61</v>
      </c>
      <c r="C20" s="56">
        <v>1.3958999999999999</v>
      </c>
      <c r="D20" s="55">
        <v>19.5</v>
      </c>
      <c r="E20" s="55">
        <f t="shared" si="0"/>
        <v>1.3950125</v>
      </c>
      <c r="F20" s="56">
        <f t="shared" si="1"/>
        <v>1.651138594999999</v>
      </c>
      <c r="G20" s="55" t="s">
        <v>181</v>
      </c>
    </row>
    <row r="21" spans="1:7">
      <c r="A21" s="55">
        <v>20</v>
      </c>
      <c r="B21" s="55" t="s">
        <v>61</v>
      </c>
      <c r="C21" s="56">
        <v>1.3865000000000001</v>
      </c>
      <c r="D21" s="55">
        <v>19.5</v>
      </c>
      <c r="E21" s="55">
        <f t="shared" si="0"/>
        <v>1.3856125000000001</v>
      </c>
      <c r="F21" s="56">
        <f t="shared" si="1"/>
        <v>1.5484191550000013</v>
      </c>
      <c r="G21" s="55" t="s">
        <v>182</v>
      </c>
    </row>
    <row r="22" spans="1:7">
      <c r="A22" s="55">
        <v>21</v>
      </c>
      <c r="B22" s="55" t="s">
        <v>61</v>
      </c>
      <c r="C22" s="56">
        <v>1.3666</v>
      </c>
      <c r="D22" s="55">
        <v>19.600000000000001</v>
      </c>
      <c r="E22" s="55">
        <f t="shared" si="0"/>
        <v>1.3657300000000001</v>
      </c>
      <c r="F22" s="56">
        <f t="shared" si="1"/>
        <v>1.3311511480000018</v>
      </c>
      <c r="G22" s="55" t="s">
        <v>183</v>
      </c>
    </row>
    <row r="23" spans="1:7">
      <c r="A23" s="55">
        <v>22</v>
      </c>
      <c r="B23" s="55" t="s">
        <v>61</v>
      </c>
      <c r="C23" s="56">
        <v>1.3495999999999999</v>
      </c>
      <c r="D23" s="55">
        <v>19.600000000000001</v>
      </c>
      <c r="E23" s="55">
        <f t="shared" si="0"/>
        <v>1.34873</v>
      </c>
      <c r="F23" s="56">
        <f t="shared" si="1"/>
        <v>1.1453819480000007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1.4075</v>
      </c>
      <c r="D2" s="55">
        <v>19.600000000000001</v>
      </c>
      <c r="E2" s="55">
        <f t="shared" ref="E2:E23" si="0">((20-D2)*-0.000175+C2)-0.0008</f>
        <v>1.40663</v>
      </c>
      <c r="F2" s="56">
        <f t="shared" ref="F2:F23" si="1">E2*10.9276-13.593</f>
        <v>1.7780899880000014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19.600000000000001</v>
      </c>
      <c r="E3" s="55">
        <f t="shared" si="0"/>
        <v>1.4058300000000001</v>
      </c>
      <c r="F3" s="56">
        <f t="shared" si="1"/>
        <v>1.7693479080000021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19.600000000000001</v>
      </c>
      <c r="E4" s="55">
        <f t="shared" si="0"/>
        <v>1.4054300000000002</v>
      </c>
      <c r="F4" s="56">
        <f t="shared" si="1"/>
        <v>1.7649768680000015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19.600000000000001</v>
      </c>
      <c r="E5" s="55">
        <f t="shared" si="0"/>
        <v>1.40493</v>
      </c>
      <c r="F5" s="56">
        <f t="shared" si="1"/>
        <v>1.7595130680000004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19.600000000000001</v>
      </c>
      <c r="E6" s="55">
        <f t="shared" si="0"/>
        <v>1.4045300000000001</v>
      </c>
      <c r="F6" s="56">
        <f t="shared" si="1"/>
        <v>1.7551420279999999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19.600000000000001</v>
      </c>
      <c r="E7" s="55">
        <f t="shared" si="0"/>
        <v>1.4039300000000001</v>
      </c>
      <c r="F7" s="56">
        <f t="shared" si="1"/>
        <v>1.7485854680000017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19.600000000000001</v>
      </c>
      <c r="E8" s="55">
        <f t="shared" si="0"/>
        <v>1.40333</v>
      </c>
      <c r="F8" s="56">
        <f t="shared" si="1"/>
        <v>1.742028908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19.600000000000001</v>
      </c>
      <c r="E9" s="55">
        <f t="shared" si="0"/>
        <v>1.40273</v>
      </c>
      <c r="F9" s="56">
        <f t="shared" si="1"/>
        <v>1.7354723480000001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19.600000000000001</v>
      </c>
      <c r="E10" s="43">
        <f t="shared" si="0"/>
        <v>1.4023300000000001</v>
      </c>
      <c r="F10" s="44">
        <f t="shared" si="1"/>
        <v>1.7311013080000013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19.600000000000001</v>
      </c>
      <c r="E11" s="43">
        <f t="shared" si="0"/>
        <v>1.4017300000000001</v>
      </c>
      <c r="F11" s="44">
        <f t="shared" si="1"/>
        <v>1.7245447480000013</v>
      </c>
      <c r="G11" s="43" t="s">
        <v>72</v>
      </c>
    </row>
    <row r="12" spans="1:13">
      <c r="A12" s="43">
        <v>11</v>
      </c>
      <c r="B12" s="43" t="s">
        <v>61</v>
      </c>
      <c r="C12" s="44">
        <v>1.4021999999999999</v>
      </c>
      <c r="D12" s="43">
        <v>19.600000000000001</v>
      </c>
      <c r="E12" s="43">
        <f t="shared" si="0"/>
        <v>1.40133</v>
      </c>
      <c r="F12" s="44">
        <f t="shared" si="1"/>
        <v>1.720173707999999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19.600000000000001</v>
      </c>
      <c r="E13" s="43">
        <f t="shared" si="0"/>
        <v>1.40073</v>
      </c>
      <c r="F13" s="44">
        <f t="shared" si="1"/>
        <v>1.7136171480000009</v>
      </c>
      <c r="G13" s="43" t="s">
        <v>74</v>
      </c>
    </row>
    <row r="14" spans="1:13">
      <c r="A14" s="43">
        <v>13</v>
      </c>
      <c r="B14" s="43" t="s">
        <v>61</v>
      </c>
      <c r="C14" s="44">
        <v>1.401</v>
      </c>
      <c r="D14" s="43">
        <v>19.600000000000001</v>
      </c>
      <c r="E14" s="43">
        <f t="shared" si="0"/>
        <v>1.4001300000000001</v>
      </c>
      <c r="F14" s="44">
        <f t="shared" si="1"/>
        <v>1.7070605880000009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19.600000000000001</v>
      </c>
      <c r="E15" s="43">
        <f t="shared" si="0"/>
        <v>1.3995300000000002</v>
      </c>
      <c r="F15" s="44">
        <f t="shared" si="1"/>
        <v>1.700504028000001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19.600000000000001</v>
      </c>
      <c r="E16" s="43">
        <f t="shared" si="0"/>
        <v>1.39903</v>
      </c>
      <c r="F16" s="44">
        <f t="shared" si="1"/>
        <v>1.6950402279999999</v>
      </c>
      <c r="G16" s="43" t="s">
        <v>77</v>
      </c>
    </row>
    <row r="17" spans="1:7">
      <c r="A17" s="43">
        <v>16</v>
      </c>
      <c r="B17" s="43" t="s">
        <v>61</v>
      </c>
      <c r="C17" s="44">
        <v>1.3994</v>
      </c>
      <c r="D17" s="43">
        <v>19.600000000000001</v>
      </c>
      <c r="E17" s="43">
        <f t="shared" si="0"/>
        <v>1.3985300000000001</v>
      </c>
      <c r="F17" s="44">
        <f t="shared" si="1"/>
        <v>1.6895764280000005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19.600000000000001</v>
      </c>
      <c r="E18" s="55">
        <f t="shared" si="0"/>
        <v>1.3980300000000001</v>
      </c>
      <c r="F18" s="56">
        <f t="shared" si="1"/>
        <v>1.6841126280000012</v>
      </c>
      <c r="G18" s="55" t="s">
        <v>79</v>
      </c>
    </row>
    <row r="19" spans="1:7">
      <c r="A19" s="55">
        <v>18</v>
      </c>
      <c r="B19" s="55" t="s">
        <v>61</v>
      </c>
      <c r="C19" s="56">
        <v>1.3983000000000001</v>
      </c>
      <c r="D19" s="55">
        <v>19.600000000000001</v>
      </c>
      <c r="E19" s="55">
        <f t="shared" si="0"/>
        <v>1.3974300000000002</v>
      </c>
      <c r="F19" s="56">
        <f t="shared" si="1"/>
        <v>1.6775560680000012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19.600000000000001</v>
      </c>
      <c r="E20" s="55">
        <f t="shared" si="0"/>
        <v>1.3956300000000001</v>
      </c>
      <c r="F20" s="56">
        <f t="shared" si="1"/>
        <v>1.6578863880000014</v>
      </c>
      <c r="G20" s="55" t="s">
        <v>81</v>
      </c>
    </row>
    <row r="21" spans="1:7">
      <c r="A21" s="55">
        <v>20</v>
      </c>
      <c r="B21" s="55" t="s">
        <v>61</v>
      </c>
      <c r="C21" s="56">
        <v>1.3885000000000001</v>
      </c>
      <c r="D21" s="55">
        <v>19.600000000000001</v>
      </c>
      <c r="E21" s="55">
        <f t="shared" si="0"/>
        <v>1.3876300000000001</v>
      </c>
      <c r="F21" s="56">
        <f t="shared" si="1"/>
        <v>1.5704655880000011</v>
      </c>
      <c r="G21" s="55" t="s">
        <v>82</v>
      </c>
    </row>
    <row r="22" spans="1:7">
      <c r="A22" s="55">
        <v>21</v>
      </c>
      <c r="B22" s="55" t="s">
        <v>61</v>
      </c>
      <c r="C22" s="56">
        <v>1.3702000000000001</v>
      </c>
      <c r="D22" s="55">
        <v>19.600000000000001</v>
      </c>
      <c r="E22" s="55">
        <f t="shared" si="0"/>
        <v>1.3693300000000002</v>
      </c>
      <c r="F22" s="56">
        <f t="shared" si="1"/>
        <v>1.3704905080000014</v>
      </c>
      <c r="G22" s="55" t="s">
        <v>83</v>
      </c>
    </row>
    <row r="23" spans="1:7">
      <c r="A23" s="55">
        <v>22</v>
      </c>
      <c r="B23" s="55" t="s">
        <v>61</v>
      </c>
      <c r="C23" s="56">
        <v>1.3511</v>
      </c>
      <c r="D23" s="55">
        <v>19.7</v>
      </c>
      <c r="E23" s="55">
        <f t="shared" si="0"/>
        <v>1.3502475</v>
      </c>
      <c r="F23" s="56">
        <f t="shared" si="1"/>
        <v>1.1619645810000012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F21" sqref="F2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1.4059999999999999</v>
      </c>
      <c r="D2" s="55">
        <v>19.7</v>
      </c>
      <c r="E2" s="55">
        <f t="shared" ref="E2:E23" si="0">((20-D2)*-0.000175+C2)-0.0008</f>
        <v>1.4051475</v>
      </c>
      <c r="F2" s="56">
        <f t="shared" ref="F2:F23" si="1">E2*10.9276-13.593</f>
        <v>1.7618898210000005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19.7</v>
      </c>
      <c r="E3" s="55">
        <f t="shared" si="0"/>
        <v>1.4052475</v>
      </c>
      <c r="F3" s="56">
        <f t="shared" si="1"/>
        <v>1.7629825809999993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19.7</v>
      </c>
      <c r="E4" s="57">
        <f t="shared" si="0"/>
        <v>1.4049475</v>
      </c>
      <c r="F4" s="58">
        <f t="shared" si="1"/>
        <v>1.7597043009999993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19.7</v>
      </c>
      <c r="E5" s="57">
        <f t="shared" si="0"/>
        <v>1.4045475000000001</v>
      </c>
      <c r="F5" s="58">
        <f t="shared" si="1"/>
        <v>1.7553332610000005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19.7</v>
      </c>
      <c r="E6" s="57">
        <f t="shared" si="0"/>
        <v>1.4039475000000001</v>
      </c>
      <c r="F6" s="58">
        <f t="shared" si="1"/>
        <v>1.7487767010000006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19.7</v>
      </c>
      <c r="E7" s="57">
        <f t="shared" si="0"/>
        <v>1.4033475</v>
      </c>
      <c r="F7" s="58">
        <f t="shared" si="1"/>
        <v>1.7422201409999989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19.7</v>
      </c>
      <c r="E8" s="57">
        <f t="shared" si="0"/>
        <v>1.4028475</v>
      </c>
      <c r="F8" s="58">
        <f t="shared" si="1"/>
        <v>1.7367563409999995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19.7</v>
      </c>
      <c r="E9" s="57">
        <f t="shared" si="0"/>
        <v>1.4022475000000001</v>
      </c>
      <c r="F9" s="58">
        <f t="shared" si="1"/>
        <v>1.7301997810000014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19.8</v>
      </c>
      <c r="E10" s="57">
        <f t="shared" si="0"/>
        <v>1.4017650000000001</v>
      </c>
      <c r="F10" s="58">
        <f t="shared" si="1"/>
        <v>1.7249272140000009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19.8</v>
      </c>
      <c r="E11" s="57">
        <f t="shared" si="0"/>
        <v>1.401165</v>
      </c>
      <c r="F11" s="58">
        <f t="shared" si="1"/>
        <v>1.7183706539999992</v>
      </c>
      <c r="G11" s="57" t="s">
        <v>94</v>
      </c>
    </row>
    <row r="12" spans="1:13">
      <c r="A12" s="55">
        <v>11</v>
      </c>
      <c r="B12" s="55" t="s">
        <v>61</v>
      </c>
      <c r="C12" s="56">
        <v>1.4016999999999999</v>
      </c>
      <c r="D12" s="55">
        <v>19.8</v>
      </c>
      <c r="E12" s="55">
        <f t="shared" si="0"/>
        <v>1.400865</v>
      </c>
      <c r="F12" s="56">
        <f t="shared" si="1"/>
        <v>1.715092374000001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19.8</v>
      </c>
      <c r="E13" s="55">
        <f t="shared" si="0"/>
        <v>1.4001650000000001</v>
      </c>
      <c r="F13" s="56">
        <f t="shared" si="1"/>
        <v>1.7074430540000005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19.5</v>
      </c>
      <c r="E14" s="55">
        <f t="shared" si="0"/>
        <v>1.3996125000000001</v>
      </c>
      <c r="F14" s="56">
        <f t="shared" si="1"/>
        <v>1.7014055550000009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19.8</v>
      </c>
      <c r="E15" s="55">
        <f t="shared" si="0"/>
        <v>1.399165</v>
      </c>
      <c r="F15" s="56">
        <f t="shared" si="1"/>
        <v>1.696515454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19.8</v>
      </c>
      <c r="E16" s="55">
        <f t="shared" si="0"/>
        <v>1.398765</v>
      </c>
      <c r="F16" s="56">
        <f t="shared" si="1"/>
        <v>1.6921444140000013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19.8</v>
      </c>
      <c r="E17" s="55">
        <f t="shared" si="0"/>
        <v>1.3980650000000001</v>
      </c>
      <c r="F17" s="56">
        <f t="shared" si="1"/>
        <v>1.6844950940000007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19.8</v>
      </c>
      <c r="E18" s="55">
        <f t="shared" si="0"/>
        <v>1.3974650000000002</v>
      </c>
      <c r="F18" s="56">
        <f t="shared" si="1"/>
        <v>1.6779385340000026</v>
      </c>
      <c r="G18" s="55" t="s">
        <v>101</v>
      </c>
    </row>
    <row r="19" spans="1:7">
      <c r="A19" s="55">
        <v>18</v>
      </c>
      <c r="B19" s="55" t="s">
        <v>61</v>
      </c>
      <c r="C19" s="56">
        <v>1.3976</v>
      </c>
      <c r="D19" s="55">
        <v>19.8</v>
      </c>
      <c r="E19" s="55">
        <f t="shared" si="0"/>
        <v>1.396765</v>
      </c>
      <c r="F19" s="56">
        <f t="shared" si="1"/>
        <v>1.6702892140000003</v>
      </c>
      <c r="G19" s="55" t="s">
        <v>102</v>
      </c>
    </row>
    <row r="20" spans="1:7">
      <c r="A20" s="57">
        <v>19</v>
      </c>
      <c r="B20" s="57" t="s">
        <v>61</v>
      </c>
      <c r="C20" s="58">
        <v>1.3951</v>
      </c>
      <c r="D20" s="57">
        <v>19.899999999999999</v>
      </c>
      <c r="E20" s="57">
        <f t="shared" si="0"/>
        <v>1.3942825000000001</v>
      </c>
      <c r="F20" s="58">
        <f t="shared" si="1"/>
        <v>1.6431614470000007</v>
      </c>
      <c r="G20" s="57" t="s">
        <v>103</v>
      </c>
    </row>
    <row r="21" spans="1:7">
      <c r="A21" s="57">
        <v>20</v>
      </c>
      <c r="B21" s="57" t="s">
        <v>61</v>
      </c>
      <c r="C21" s="58">
        <v>1.3871</v>
      </c>
      <c r="D21" s="57">
        <v>19.899999999999999</v>
      </c>
      <c r="E21" s="57">
        <f t="shared" si="0"/>
        <v>1.3862825000000001</v>
      </c>
      <c r="F21" s="58">
        <f t="shared" si="1"/>
        <v>1.5557406470000004</v>
      </c>
      <c r="G21" s="57" t="s">
        <v>104</v>
      </c>
    </row>
    <row r="22" spans="1:7">
      <c r="A22" s="57">
        <v>21</v>
      </c>
      <c r="B22" s="57" t="s">
        <v>61</v>
      </c>
      <c r="C22" s="58">
        <v>1.3663000000000001</v>
      </c>
      <c r="D22" s="57">
        <v>19.899999999999999</v>
      </c>
      <c r="E22" s="57">
        <f t="shared" si="0"/>
        <v>1.3654825000000002</v>
      </c>
      <c r="F22" s="58">
        <f t="shared" si="1"/>
        <v>1.3284465670000021</v>
      </c>
      <c r="G22" s="57" t="s">
        <v>105</v>
      </c>
    </row>
    <row r="23" spans="1:7">
      <c r="A23" s="57">
        <v>22</v>
      </c>
      <c r="B23" s="57" t="s">
        <v>61</v>
      </c>
      <c r="C23" s="58">
        <v>1.3481000000000001</v>
      </c>
      <c r="D23" s="57">
        <v>19.899999999999999</v>
      </c>
      <c r="E23" s="57">
        <f t="shared" si="0"/>
        <v>1.3472825000000002</v>
      </c>
      <c r="F23" s="58">
        <f t="shared" si="1"/>
        <v>1.1295642470000011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1.4061999999999999</v>
      </c>
      <c r="D2" s="57">
        <v>19.899999999999999</v>
      </c>
      <c r="E2" s="57">
        <f t="shared" ref="E2:E23" si="0">((20-D2)*-0.000175+C2)-0.0008</f>
        <v>1.4053825</v>
      </c>
      <c r="F2" s="58">
        <f t="shared" ref="F2:F23" si="1">E2*10.9276-13.593</f>
        <v>1.7644578069999994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19.899999999999999</v>
      </c>
      <c r="E3" s="57">
        <f t="shared" si="0"/>
        <v>1.4055825000000002</v>
      </c>
      <c r="F3" s="58">
        <f t="shared" si="1"/>
        <v>1.7666433270000024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19.899999999999999</v>
      </c>
      <c r="E4" s="57">
        <f t="shared" si="0"/>
        <v>1.4051825</v>
      </c>
      <c r="F4" s="58">
        <f t="shared" si="1"/>
        <v>1.762272287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19.899999999999999</v>
      </c>
      <c r="E5" s="57">
        <f t="shared" si="0"/>
        <v>1.4047825</v>
      </c>
      <c r="F5" s="58">
        <f t="shared" si="1"/>
        <v>1.7579012470000013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19.899999999999999</v>
      </c>
      <c r="E6" s="55">
        <f t="shared" si="0"/>
        <v>1.4043825000000001</v>
      </c>
      <c r="F6" s="56">
        <f t="shared" si="1"/>
        <v>1.7535302070000007</v>
      </c>
      <c r="G6" s="55" t="s">
        <v>111</v>
      </c>
    </row>
    <row r="7" spans="1:13">
      <c r="A7" s="55">
        <v>6</v>
      </c>
      <c r="B7" s="55" t="s">
        <v>61</v>
      </c>
      <c r="C7" s="56">
        <v>1.4045000000000001</v>
      </c>
      <c r="D7" s="55">
        <v>19.899999999999999</v>
      </c>
      <c r="E7" s="55">
        <f t="shared" si="0"/>
        <v>1.4036825000000002</v>
      </c>
      <c r="F7" s="56">
        <f t="shared" si="1"/>
        <v>1.745880887000002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20</v>
      </c>
      <c r="E8" s="55">
        <f t="shared" si="0"/>
        <v>1.4032</v>
      </c>
      <c r="F8" s="56">
        <f t="shared" si="1"/>
        <v>1.7406083199999998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20</v>
      </c>
      <c r="E9" s="55">
        <f t="shared" si="0"/>
        <v>1.4026000000000001</v>
      </c>
      <c r="F9" s="56">
        <f t="shared" si="1"/>
        <v>1.7340517600000016</v>
      </c>
      <c r="G9" s="55" t="s">
        <v>114</v>
      </c>
    </row>
    <row r="10" spans="1:13">
      <c r="A10" s="55">
        <v>9</v>
      </c>
      <c r="B10" s="55" t="s">
        <v>61</v>
      </c>
      <c r="C10" s="56">
        <v>1.4029</v>
      </c>
      <c r="D10" s="55">
        <v>20</v>
      </c>
      <c r="E10" s="55">
        <f t="shared" si="0"/>
        <v>1.4021000000000001</v>
      </c>
      <c r="F10" s="56">
        <f t="shared" si="1"/>
        <v>1.7285879600000005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20</v>
      </c>
      <c r="E11" s="55">
        <f t="shared" si="0"/>
        <v>1.4015000000000002</v>
      </c>
      <c r="F11" s="56">
        <f t="shared" si="1"/>
        <v>1.7220314000000023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20</v>
      </c>
      <c r="E12" s="55">
        <f t="shared" si="0"/>
        <v>1.401</v>
      </c>
      <c r="F12" s="56">
        <f t="shared" si="1"/>
        <v>1.7165675999999994</v>
      </c>
      <c r="G12" s="55" t="s">
        <v>117</v>
      </c>
    </row>
    <row r="13" spans="1:13">
      <c r="A13" s="55">
        <v>12</v>
      </c>
      <c r="B13" s="55" t="s">
        <v>61</v>
      </c>
      <c r="C13" s="56">
        <v>1.4013</v>
      </c>
      <c r="D13" s="55">
        <v>20</v>
      </c>
      <c r="E13" s="55">
        <f t="shared" si="0"/>
        <v>1.4005000000000001</v>
      </c>
      <c r="F13" s="56">
        <f t="shared" si="1"/>
        <v>1.7111038000000001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20</v>
      </c>
      <c r="E14" s="57">
        <f t="shared" si="0"/>
        <v>1.4000000000000001</v>
      </c>
      <c r="F14" s="58">
        <f t="shared" si="1"/>
        <v>1.7056400000000007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20</v>
      </c>
      <c r="E15" s="57">
        <f t="shared" si="0"/>
        <v>1.3994</v>
      </c>
      <c r="F15" s="58">
        <f t="shared" si="1"/>
        <v>1.699083439999999</v>
      </c>
      <c r="G15" s="57" t="s">
        <v>120</v>
      </c>
    </row>
    <row r="16" spans="1:13">
      <c r="A16" s="57">
        <v>15</v>
      </c>
      <c r="B16" s="57" t="s">
        <v>61</v>
      </c>
      <c r="C16" s="58">
        <v>1.3997999999999999</v>
      </c>
      <c r="D16" s="57">
        <v>20</v>
      </c>
      <c r="E16" s="57">
        <f t="shared" si="0"/>
        <v>1.399</v>
      </c>
      <c r="F16" s="58">
        <f t="shared" si="1"/>
        <v>1.6947124000000002</v>
      </c>
      <c r="G16" s="57" t="s">
        <v>121</v>
      </c>
    </row>
    <row r="17" spans="1:7">
      <c r="A17" s="57">
        <v>16</v>
      </c>
      <c r="B17" s="57" t="s">
        <v>61</v>
      </c>
      <c r="C17" s="58">
        <v>1.3992</v>
      </c>
      <c r="D17" s="57">
        <v>20</v>
      </c>
      <c r="E17" s="57">
        <f t="shared" si="0"/>
        <v>1.3984000000000001</v>
      </c>
      <c r="F17" s="58">
        <f t="shared" si="1"/>
        <v>1.6881558400000003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20</v>
      </c>
      <c r="E18" s="57">
        <f t="shared" si="0"/>
        <v>1.3978000000000002</v>
      </c>
      <c r="F18" s="58">
        <f t="shared" si="1"/>
        <v>1.6815992800000021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20</v>
      </c>
      <c r="E19" s="57">
        <f t="shared" si="0"/>
        <v>1.3971</v>
      </c>
      <c r="F19" s="58">
        <f t="shared" si="1"/>
        <v>1.6739499599999998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20</v>
      </c>
      <c r="E20" s="57">
        <f t="shared" si="0"/>
        <v>1.3943000000000001</v>
      </c>
      <c r="F20" s="58">
        <f t="shared" si="1"/>
        <v>1.6433526800000013</v>
      </c>
      <c r="G20" s="57" t="s">
        <v>125</v>
      </c>
    </row>
    <row r="21" spans="1:7">
      <c r="A21" s="57">
        <v>20</v>
      </c>
      <c r="B21" s="57" t="s">
        <v>61</v>
      </c>
      <c r="C21" s="58">
        <v>1.3845000000000001</v>
      </c>
      <c r="D21" s="57">
        <v>20</v>
      </c>
      <c r="E21" s="57">
        <f t="shared" si="0"/>
        <v>1.3837000000000002</v>
      </c>
      <c r="F21" s="58">
        <f t="shared" si="1"/>
        <v>1.5275201200000019</v>
      </c>
      <c r="G21" s="57" t="s">
        <v>126</v>
      </c>
    </row>
    <row r="22" spans="1:7">
      <c r="A22" s="55">
        <v>21</v>
      </c>
      <c r="B22" s="55" t="s">
        <v>61</v>
      </c>
      <c r="C22" s="56">
        <v>1.3637999999999999</v>
      </c>
      <c r="D22" s="55">
        <v>20.100000000000001</v>
      </c>
      <c r="E22" s="55">
        <f t="shared" si="0"/>
        <v>1.3630175</v>
      </c>
      <c r="F22" s="56">
        <f t="shared" si="1"/>
        <v>1.3015100329999996</v>
      </c>
      <c r="G22" s="55" t="s">
        <v>127</v>
      </c>
    </row>
    <row r="23" spans="1:7">
      <c r="A23" s="55">
        <v>22</v>
      </c>
      <c r="B23" s="55" t="s">
        <v>61</v>
      </c>
      <c r="C23" s="56">
        <v>1.3454999999999999</v>
      </c>
      <c r="D23" s="55">
        <v>20.100000000000001</v>
      </c>
      <c r="E23" s="55">
        <f t="shared" si="0"/>
        <v>1.3447175</v>
      </c>
      <c r="F23" s="56">
        <f t="shared" si="1"/>
        <v>1.1015349529999998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4"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20.100000000000001</v>
      </c>
      <c r="E2" s="55">
        <f t="shared" ref="E2:E23" si="0">((20-D2)*-0.000175+C2)-0.0008</f>
        <v>1.4054175</v>
      </c>
      <c r="F2" s="56">
        <f t="shared" ref="F2:F23" si="1">E2*10.9276-13.593</f>
        <v>1.764840272999999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20.100000000000001</v>
      </c>
      <c r="E3" s="55">
        <f t="shared" si="0"/>
        <v>1.4056175000000002</v>
      </c>
      <c r="F3" s="56">
        <f t="shared" si="1"/>
        <v>1.767025793000002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20.2</v>
      </c>
      <c r="E4" s="55">
        <f t="shared" si="0"/>
        <v>1.405235</v>
      </c>
      <c r="F4" s="56">
        <f t="shared" si="1"/>
        <v>1.7628459860000003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20.2</v>
      </c>
      <c r="E5" s="55">
        <f t="shared" si="0"/>
        <v>1.4048350000000001</v>
      </c>
      <c r="F5" s="56">
        <f t="shared" si="1"/>
        <v>1.7584749459999998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20.2</v>
      </c>
      <c r="E6" s="55">
        <f t="shared" si="0"/>
        <v>1.4043350000000001</v>
      </c>
      <c r="F6" s="56">
        <f t="shared" si="1"/>
        <v>1.7530111460000004</v>
      </c>
      <c r="G6" s="55" t="s">
        <v>133</v>
      </c>
    </row>
    <row r="7" spans="1:13">
      <c r="A7" s="55">
        <v>6</v>
      </c>
      <c r="B7" s="55" t="s">
        <v>61</v>
      </c>
      <c r="C7" s="56">
        <v>1.4045000000000001</v>
      </c>
      <c r="D7" s="55">
        <v>20.2</v>
      </c>
      <c r="E7" s="55">
        <f t="shared" si="0"/>
        <v>1.4037350000000002</v>
      </c>
      <c r="F7" s="56">
        <f t="shared" si="1"/>
        <v>1.7464545860000023</v>
      </c>
      <c r="G7" s="55" t="s">
        <v>134</v>
      </c>
    </row>
    <row r="8" spans="1:13">
      <c r="A8" s="57">
        <v>7</v>
      </c>
      <c r="B8" s="57" t="s">
        <v>61</v>
      </c>
      <c r="C8" s="58">
        <v>1.4038999999999999</v>
      </c>
      <c r="D8" s="57">
        <v>20.2</v>
      </c>
      <c r="E8" s="57">
        <f t="shared" si="0"/>
        <v>1.403135</v>
      </c>
      <c r="F8" s="58">
        <f t="shared" si="1"/>
        <v>1.7398980260000005</v>
      </c>
      <c r="G8" s="57" t="s">
        <v>135</v>
      </c>
    </row>
    <row r="9" spans="1:13">
      <c r="A9" s="57">
        <v>8</v>
      </c>
      <c r="B9" s="57" t="s">
        <v>61</v>
      </c>
      <c r="C9" s="58">
        <v>1.4034</v>
      </c>
      <c r="D9" s="57">
        <v>20.2</v>
      </c>
      <c r="E9" s="57">
        <f t="shared" si="0"/>
        <v>1.4026350000000001</v>
      </c>
      <c r="F9" s="58">
        <f t="shared" si="1"/>
        <v>1.7344342260000012</v>
      </c>
      <c r="G9" s="57" t="s">
        <v>136</v>
      </c>
    </row>
    <row r="10" spans="1:13">
      <c r="A10" s="57">
        <v>9</v>
      </c>
      <c r="B10" s="57" t="s">
        <v>61</v>
      </c>
      <c r="C10" s="58">
        <v>1.4029</v>
      </c>
      <c r="D10" s="57">
        <v>20.2</v>
      </c>
      <c r="E10" s="57">
        <f t="shared" si="0"/>
        <v>1.4021350000000001</v>
      </c>
      <c r="F10" s="58">
        <f t="shared" si="1"/>
        <v>1.7289704260000018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20.2</v>
      </c>
      <c r="E11" s="57">
        <f t="shared" si="0"/>
        <v>1.4015350000000002</v>
      </c>
      <c r="F11" s="58">
        <f t="shared" si="1"/>
        <v>1.7224138660000019</v>
      </c>
      <c r="G11" s="57" t="s">
        <v>158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1.4012</v>
      </c>
      <c r="D13" s="57">
        <v>20.2</v>
      </c>
      <c r="E13" s="57">
        <f t="shared" si="0"/>
        <v>1.4004350000000001</v>
      </c>
      <c r="F13" s="58">
        <f t="shared" si="1"/>
        <v>1.7103935060000008</v>
      </c>
      <c r="G13" s="57" t="s">
        <v>160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20.3</v>
      </c>
      <c r="E15" s="57">
        <f t="shared" si="0"/>
        <v>1.3993525</v>
      </c>
      <c r="F15" s="58">
        <f t="shared" si="1"/>
        <v>1.6985643790000005</v>
      </c>
      <c r="G15" s="57" t="s">
        <v>162</v>
      </c>
    </row>
    <row r="16" spans="1:13">
      <c r="A16" s="55">
        <v>15</v>
      </c>
      <c r="B16" s="55" t="s">
        <v>61</v>
      </c>
      <c r="C16" s="56">
        <v>1.3996999999999999</v>
      </c>
      <c r="D16" s="55">
        <v>20.3</v>
      </c>
      <c r="E16" s="55">
        <f t="shared" si="0"/>
        <v>1.3989525</v>
      </c>
      <c r="F16" s="56">
        <f t="shared" si="1"/>
        <v>1.6941933389999999</v>
      </c>
      <c r="G16" s="55" t="s">
        <v>177</v>
      </c>
    </row>
    <row r="17" spans="1:7">
      <c r="A17" s="55">
        <v>16</v>
      </c>
      <c r="B17" s="55" t="s">
        <v>61</v>
      </c>
      <c r="C17" s="56">
        <v>1.3992</v>
      </c>
      <c r="D17" s="55">
        <v>20.3</v>
      </c>
      <c r="E17" s="55">
        <f t="shared" si="0"/>
        <v>1.3984525000000001</v>
      </c>
      <c r="F17" s="56">
        <f t="shared" si="1"/>
        <v>1.6887295390000006</v>
      </c>
      <c r="G17" s="55" t="s">
        <v>178</v>
      </c>
    </row>
    <row r="18" spans="1:7">
      <c r="A18" s="55">
        <v>17</v>
      </c>
      <c r="B18" s="55" t="s">
        <v>61</v>
      </c>
      <c r="C18" s="56">
        <v>1.3986000000000001</v>
      </c>
      <c r="D18" s="55">
        <v>20.3</v>
      </c>
      <c r="E18" s="55">
        <f t="shared" si="0"/>
        <v>1.3978525000000002</v>
      </c>
      <c r="F18" s="56">
        <f t="shared" si="1"/>
        <v>1.6821729790000024</v>
      </c>
      <c r="G18" s="55" t="s">
        <v>179</v>
      </c>
    </row>
    <row r="19" spans="1:7">
      <c r="A19" s="55">
        <v>18</v>
      </c>
      <c r="B19" s="55" t="s">
        <v>61</v>
      </c>
      <c r="C19" s="56">
        <v>1.3979999999999999</v>
      </c>
      <c r="D19" s="55">
        <v>20.3</v>
      </c>
      <c r="E19" s="55">
        <f t="shared" si="0"/>
        <v>1.3972525</v>
      </c>
      <c r="F19" s="56">
        <f t="shared" si="1"/>
        <v>1.6756164190000007</v>
      </c>
      <c r="G19" s="55" t="s">
        <v>180</v>
      </c>
    </row>
    <row r="20" spans="1:7">
      <c r="A20" s="55">
        <v>19</v>
      </c>
      <c r="B20" s="55" t="s">
        <v>61</v>
      </c>
      <c r="C20" s="56">
        <v>1.3902000000000001</v>
      </c>
      <c r="D20" s="55">
        <v>20.3</v>
      </c>
      <c r="E20" s="55">
        <f t="shared" si="0"/>
        <v>1.3894525000000002</v>
      </c>
      <c r="F20" s="56">
        <f t="shared" si="1"/>
        <v>1.5903811390000016</v>
      </c>
      <c r="G20" s="55" t="s">
        <v>181</v>
      </c>
    </row>
    <row r="21" spans="1:7">
      <c r="A21" s="55">
        <v>20</v>
      </c>
      <c r="B21" s="55" t="s">
        <v>61</v>
      </c>
      <c r="C21" s="56">
        <v>1.3748</v>
      </c>
      <c r="D21" s="55">
        <v>20.3</v>
      </c>
      <c r="E21" s="55">
        <f t="shared" si="0"/>
        <v>1.3740525000000001</v>
      </c>
      <c r="F21" s="56">
        <f t="shared" si="1"/>
        <v>1.4220960990000009</v>
      </c>
      <c r="G21" s="55" t="s">
        <v>182</v>
      </c>
    </row>
    <row r="22" spans="1:7">
      <c r="A22" s="55">
        <v>21</v>
      </c>
      <c r="B22" s="55" t="s">
        <v>61</v>
      </c>
      <c r="C22" s="56">
        <v>1.3626</v>
      </c>
      <c r="D22" s="55">
        <v>20.3</v>
      </c>
      <c r="E22" s="55">
        <f t="shared" si="0"/>
        <v>1.3618525000000001</v>
      </c>
      <c r="F22" s="56">
        <f t="shared" si="1"/>
        <v>1.2887793790000011</v>
      </c>
      <c r="G22" s="55" t="s">
        <v>183</v>
      </c>
    </row>
    <row r="23" spans="1:7">
      <c r="A23" s="55">
        <v>22</v>
      </c>
      <c r="B23" s="55" t="s">
        <v>61</v>
      </c>
      <c r="C23" s="56">
        <v>1.3458000000000001</v>
      </c>
      <c r="D23" s="55">
        <v>20.3</v>
      </c>
      <c r="E23" s="55">
        <f t="shared" si="0"/>
        <v>1.3450525000000002</v>
      </c>
      <c r="F23" s="56">
        <f t="shared" si="1"/>
        <v>1.1051956990000029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1.4061999999999999</v>
      </c>
      <c r="D2" s="38">
        <v>20</v>
      </c>
      <c r="E2">
        <f t="shared" ref="E2:E23" si="0">((20-D2)*-0.000175+C2)-0.0008</f>
        <v>1.4054</v>
      </c>
      <c r="F2" s="37">
        <f t="shared" ref="F2:F23" si="1">E2*10.9276-13.593</f>
        <v>1.7646490400000001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1.4059999999999999</v>
      </c>
      <c r="D3" s="38">
        <v>20</v>
      </c>
      <c r="E3">
        <f t="shared" si="0"/>
        <v>1.4052</v>
      </c>
      <c r="F3" s="37">
        <f t="shared" si="1"/>
        <v>1.7624635200000007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1.4055</v>
      </c>
      <c r="D4" s="38">
        <v>20</v>
      </c>
      <c r="E4">
        <f t="shared" si="0"/>
        <v>1.4047000000000001</v>
      </c>
      <c r="F4" s="37">
        <f t="shared" si="1"/>
        <v>1.7569997200000014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1.4051</v>
      </c>
      <c r="D5" s="38">
        <v>20</v>
      </c>
      <c r="E5">
        <f t="shared" si="0"/>
        <v>1.4043000000000001</v>
      </c>
      <c r="F5" s="37">
        <f t="shared" si="1"/>
        <v>1.7526286800000008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1.4047000000000001</v>
      </c>
      <c r="D6" s="38">
        <v>20</v>
      </c>
      <c r="E6">
        <f t="shared" si="0"/>
        <v>1.4039000000000001</v>
      </c>
      <c r="F6" s="37">
        <f t="shared" si="1"/>
        <v>1.7482576400000021</v>
      </c>
      <c r="G6" t="s">
        <v>67</v>
      </c>
    </row>
    <row r="7" spans="1:13">
      <c r="A7">
        <v>6</v>
      </c>
      <c r="B7" t="s">
        <v>61</v>
      </c>
      <c r="C7" s="39">
        <v>1.4040999999999999</v>
      </c>
      <c r="D7" s="38">
        <v>20</v>
      </c>
      <c r="E7">
        <f t="shared" si="0"/>
        <v>1.4033</v>
      </c>
      <c r="F7" s="37">
        <f t="shared" si="1"/>
        <v>1.7417010800000003</v>
      </c>
      <c r="G7" t="s">
        <v>68</v>
      </c>
    </row>
    <row r="8" spans="1:13">
      <c r="A8">
        <v>7</v>
      </c>
      <c r="B8" t="s">
        <v>61</v>
      </c>
      <c r="C8" s="39">
        <v>1.4036</v>
      </c>
      <c r="D8" s="38">
        <v>19.899999999999999</v>
      </c>
      <c r="E8">
        <f t="shared" si="0"/>
        <v>1.4027825</v>
      </c>
      <c r="F8" s="37">
        <f t="shared" si="1"/>
        <v>1.7360460470000003</v>
      </c>
      <c r="G8" t="s">
        <v>69</v>
      </c>
    </row>
    <row r="9" spans="1:13">
      <c r="A9">
        <v>8</v>
      </c>
      <c r="B9" t="s">
        <v>61</v>
      </c>
      <c r="C9" s="39">
        <v>1.403</v>
      </c>
      <c r="D9" s="38">
        <v>19.899999999999999</v>
      </c>
      <c r="E9">
        <f t="shared" si="0"/>
        <v>1.4021825000000001</v>
      </c>
      <c r="F9" s="37">
        <f t="shared" si="1"/>
        <v>1.7294894870000004</v>
      </c>
      <c r="G9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19.899999999999999</v>
      </c>
      <c r="E10" s="43">
        <f t="shared" si="0"/>
        <v>1.4018825000000001</v>
      </c>
      <c r="F10" s="44">
        <f t="shared" si="1"/>
        <v>1.7262112070000022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19.899999999999999</v>
      </c>
      <c r="E11" s="43">
        <f t="shared" si="0"/>
        <v>1.4012825</v>
      </c>
      <c r="F11" s="44">
        <f t="shared" si="1"/>
        <v>1.7196546470000005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19.899999999999999</v>
      </c>
      <c r="E12" s="43">
        <f t="shared" si="0"/>
        <v>1.4007825</v>
      </c>
      <c r="F12" s="44">
        <f t="shared" si="1"/>
        <v>1.7141908470000011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19.899999999999999</v>
      </c>
      <c r="E13" s="43">
        <f t="shared" si="0"/>
        <v>1.4001825000000001</v>
      </c>
      <c r="F13" s="44">
        <f t="shared" si="1"/>
        <v>1.7076342870000012</v>
      </c>
      <c r="G13" s="43" t="s">
        <v>74</v>
      </c>
    </row>
    <row r="14" spans="1:13">
      <c r="A14" s="43">
        <v>13</v>
      </c>
      <c r="B14" s="43" t="s">
        <v>61</v>
      </c>
      <c r="C14" s="44">
        <v>1.4005000000000001</v>
      </c>
      <c r="D14" s="43">
        <v>19.899999999999999</v>
      </c>
      <c r="E14" s="43">
        <f t="shared" si="0"/>
        <v>1.3996825000000002</v>
      </c>
      <c r="F14" s="44">
        <f t="shared" si="1"/>
        <v>1.7021704870000018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19.899999999999999</v>
      </c>
      <c r="E15" s="43">
        <f t="shared" si="0"/>
        <v>1.3991825</v>
      </c>
      <c r="F15" s="44">
        <f t="shared" si="1"/>
        <v>1.6967066870000007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19.899999999999999</v>
      </c>
      <c r="E16" s="43">
        <f t="shared" si="0"/>
        <v>1.3987825</v>
      </c>
      <c r="F16" s="44">
        <f t="shared" si="1"/>
        <v>1.6923356470000002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19.899999999999999</v>
      </c>
      <c r="E17" s="43">
        <f t="shared" si="0"/>
        <v>1.3982825000000001</v>
      </c>
      <c r="F17" s="44">
        <f t="shared" si="1"/>
        <v>1.6868718470000008</v>
      </c>
      <c r="G17" s="43" t="s">
        <v>78</v>
      </c>
    </row>
    <row r="18" spans="1:7">
      <c r="A18">
        <v>17</v>
      </c>
      <c r="B18" t="s">
        <v>61</v>
      </c>
      <c r="C18" s="39">
        <v>1.3985000000000001</v>
      </c>
      <c r="D18" s="38">
        <v>19.899999999999999</v>
      </c>
      <c r="E18">
        <f t="shared" si="0"/>
        <v>1.3976825000000002</v>
      </c>
      <c r="F18" s="37">
        <f t="shared" si="1"/>
        <v>1.6803152870000009</v>
      </c>
      <c r="G18" t="s">
        <v>79</v>
      </c>
    </row>
    <row r="19" spans="1:7">
      <c r="A19">
        <v>18</v>
      </c>
      <c r="B19" t="s">
        <v>61</v>
      </c>
      <c r="C19" s="39">
        <v>1.3975</v>
      </c>
      <c r="D19" s="38">
        <v>19.899999999999999</v>
      </c>
      <c r="E19">
        <f t="shared" si="0"/>
        <v>1.3966825</v>
      </c>
      <c r="F19" s="37">
        <f t="shared" si="1"/>
        <v>1.6693876870000004</v>
      </c>
      <c r="G19" t="s">
        <v>80</v>
      </c>
    </row>
    <row r="20" spans="1:7">
      <c r="A20">
        <v>19</v>
      </c>
      <c r="B20" t="s">
        <v>61</v>
      </c>
      <c r="C20" s="39">
        <v>1.3942000000000001</v>
      </c>
      <c r="D20" s="38">
        <v>19.899999999999999</v>
      </c>
      <c r="E20">
        <f t="shared" si="0"/>
        <v>1.3933825000000002</v>
      </c>
      <c r="F20" s="37">
        <f t="shared" si="1"/>
        <v>1.6333266070000025</v>
      </c>
      <c r="G20" t="s">
        <v>81</v>
      </c>
    </row>
    <row r="21" spans="1:7">
      <c r="A21">
        <v>20</v>
      </c>
      <c r="B21" t="s">
        <v>61</v>
      </c>
      <c r="C21" s="39">
        <v>1.3837999999999999</v>
      </c>
      <c r="D21" s="38">
        <v>19.899999999999999</v>
      </c>
      <c r="E21">
        <f t="shared" si="0"/>
        <v>1.3829825</v>
      </c>
      <c r="F21" s="37">
        <f t="shared" si="1"/>
        <v>1.5196795670000007</v>
      </c>
      <c r="G21" t="s">
        <v>82</v>
      </c>
    </row>
    <row r="22" spans="1:7">
      <c r="A22">
        <v>21</v>
      </c>
      <c r="B22" t="s">
        <v>61</v>
      </c>
      <c r="C22" s="39">
        <v>1.365</v>
      </c>
      <c r="D22" s="38">
        <v>19.899999999999999</v>
      </c>
      <c r="E22">
        <f t="shared" si="0"/>
        <v>1.3641825000000001</v>
      </c>
      <c r="F22" s="37">
        <f t="shared" si="1"/>
        <v>1.3142406870000016</v>
      </c>
      <c r="G22" t="s">
        <v>83</v>
      </c>
    </row>
    <row r="23" spans="1:7">
      <c r="A23">
        <v>22</v>
      </c>
      <c r="B23" t="s">
        <v>61</v>
      </c>
      <c r="C23" s="39">
        <v>1.3484</v>
      </c>
      <c r="D23" s="38">
        <v>19.899999999999999</v>
      </c>
      <c r="E23">
        <f t="shared" si="0"/>
        <v>1.3475825000000001</v>
      </c>
      <c r="F23" s="37">
        <f t="shared" si="1"/>
        <v>1.1328425270000011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4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</v>
      </c>
      <c r="E2" s="55">
        <f t="shared" ref="E2:E23" si="0">((20-D2)*-0.000175+C2)-0.0008</f>
        <v>1.4054</v>
      </c>
      <c r="F2" s="56">
        <f t="shared" ref="F2:F23" si="1">E2*10.9276-13.593</f>
        <v>1.7646490400000001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20</v>
      </c>
      <c r="E3" s="55">
        <f t="shared" si="0"/>
        <v>1.4052</v>
      </c>
      <c r="F3" s="56">
        <f t="shared" si="1"/>
        <v>1.7624635200000007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1.4056999999999999</v>
      </c>
      <c r="D4" s="57">
        <v>20</v>
      </c>
      <c r="E4" s="57">
        <f t="shared" si="0"/>
        <v>1.4049</v>
      </c>
      <c r="F4" s="58">
        <f t="shared" si="1"/>
        <v>1.7591852400000008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20</v>
      </c>
      <c r="E5" s="57">
        <f t="shared" si="0"/>
        <v>1.4045000000000001</v>
      </c>
      <c r="F5" s="58">
        <f t="shared" si="1"/>
        <v>1.7548142000000002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20</v>
      </c>
      <c r="E6" s="57">
        <f t="shared" si="0"/>
        <v>1.4039000000000001</v>
      </c>
      <c r="F6" s="58">
        <f t="shared" si="1"/>
        <v>1.7482576400000021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20</v>
      </c>
      <c r="E7" s="57">
        <f t="shared" si="0"/>
        <v>1.4033</v>
      </c>
      <c r="F7" s="58">
        <f t="shared" si="1"/>
        <v>1.7417010800000003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20</v>
      </c>
      <c r="E8" s="57">
        <f t="shared" si="0"/>
        <v>1.4028</v>
      </c>
      <c r="F8" s="58">
        <f t="shared" si="1"/>
        <v>1.736237280000001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20</v>
      </c>
      <c r="E9" s="57">
        <f t="shared" si="0"/>
        <v>1.4022000000000001</v>
      </c>
      <c r="F9" s="58">
        <f t="shared" si="1"/>
        <v>1.7296807200000011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20</v>
      </c>
      <c r="E10" s="57">
        <f t="shared" si="0"/>
        <v>1.4017000000000002</v>
      </c>
      <c r="F10" s="58">
        <f t="shared" si="1"/>
        <v>1.7242169200000017</v>
      </c>
      <c r="G10" s="57" t="s">
        <v>93</v>
      </c>
    </row>
    <row r="11" spans="1:13">
      <c r="A11" s="57">
        <v>10</v>
      </c>
      <c r="B11" s="57" t="s">
        <v>61</v>
      </c>
      <c r="C11" s="58">
        <v>1.4020999999999999</v>
      </c>
      <c r="D11" s="57">
        <v>20</v>
      </c>
      <c r="E11" s="57">
        <f t="shared" si="0"/>
        <v>1.4013</v>
      </c>
      <c r="F11" s="58">
        <f t="shared" si="1"/>
        <v>1.7198458799999994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20</v>
      </c>
      <c r="E12" s="55">
        <f t="shared" si="0"/>
        <v>1.4008</v>
      </c>
      <c r="F12" s="56">
        <f t="shared" si="1"/>
        <v>1.71438208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20</v>
      </c>
      <c r="E13" s="55">
        <f t="shared" si="0"/>
        <v>1.4002000000000001</v>
      </c>
      <c r="F13" s="56">
        <f t="shared" si="1"/>
        <v>1.7078255200000019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20</v>
      </c>
      <c r="E14" s="55">
        <f t="shared" si="0"/>
        <v>1.3997000000000002</v>
      </c>
      <c r="F14" s="56">
        <f t="shared" si="1"/>
        <v>1.7023617200000025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20</v>
      </c>
      <c r="E15" s="55">
        <f t="shared" si="0"/>
        <v>1.3992</v>
      </c>
      <c r="F15" s="56">
        <f t="shared" si="1"/>
        <v>1.6968979199999996</v>
      </c>
      <c r="G15" s="55" t="s">
        <v>98</v>
      </c>
    </row>
    <row r="16" spans="1:13">
      <c r="A16" s="55">
        <v>15</v>
      </c>
      <c r="B16" s="55" t="s">
        <v>61</v>
      </c>
      <c r="C16" s="56">
        <v>1.3995</v>
      </c>
      <c r="D16" s="55">
        <v>20</v>
      </c>
      <c r="E16" s="55">
        <f t="shared" si="0"/>
        <v>1.3987000000000001</v>
      </c>
      <c r="F16" s="56">
        <f t="shared" si="1"/>
        <v>1.6914341200000003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20</v>
      </c>
      <c r="E17" s="55">
        <f t="shared" si="0"/>
        <v>1.3983000000000001</v>
      </c>
      <c r="F17" s="56">
        <f t="shared" si="1"/>
        <v>1.6870630800000015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20</v>
      </c>
      <c r="E18" s="55">
        <f t="shared" si="0"/>
        <v>1.3977000000000002</v>
      </c>
      <c r="F18" s="56">
        <f t="shared" si="1"/>
        <v>1.6805065200000016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20</v>
      </c>
      <c r="E19" s="55">
        <f t="shared" si="0"/>
        <v>1.397</v>
      </c>
      <c r="F19" s="56">
        <f t="shared" si="1"/>
        <v>1.672857200000001</v>
      </c>
      <c r="G19" s="55" t="s">
        <v>102</v>
      </c>
    </row>
    <row r="20" spans="1:7">
      <c r="A20" s="57">
        <v>19</v>
      </c>
      <c r="B20" s="57" t="s">
        <v>61</v>
      </c>
      <c r="C20" s="58">
        <v>1.3956</v>
      </c>
      <c r="D20" s="57">
        <v>20</v>
      </c>
      <c r="E20" s="57">
        <f t="shared" si="0"/>
        <v>1.3948</v>
      </c>
      <c r="F20" s="58">
        <f t="shared" si="1"/>
        <v>1.6488164800000007</v>
      </c>
      <c r="G20" s="57" t="s">
        <v>103</v>
      </c>
    </row>
    <row r="21" spans="1:7">
      <c r="A21" s="57">
        <v>20</v>
      </c>
      <c r="B21" s="57" t="s">
        <v>61</v>
      </c>
      <c r="C21" s="58">
        <v>1.3857999999999999</v>
      </c>
      <c r="D21" s="57">
        <v>20.100000000000001</v>
      </c>
      <c r="E21" s="57">
        <f t="shared" si="0"/>
        <v>1.3850175</v>
      </c>
      <c r="F21" s="58">
        <f t="shared" si="1"/>
        <v>1.5419172329999995</v>
      </c>
      <c r="G21" s="57" t="s">
        <v>104</v>
      </c>
    </row>
    <row r="22" spans="1:7">
      <c r="A22" s="57">
        <v>21</v>
      </c>
      <c r="B22" s="57" t="s">
        <v>61</v>
      </c>
      <c r="C22" s="58">
        <v>1.3647</v>
      </c>
      <c r="D22" s="57">
        <v>20.100000000000001</v>
      </c>
      <c r="E22" s="57">
        <f t="shared" si="0"/>
        <v>1.3639175000000001</v>
      </c>
      <c r="F22" s="58">
        <f t="shared" si="1"/>
        <v>1.3113448730000012</v>
      </c>
      <c r="G22" s="57" t="s">
        <v>105</v>
      </c>
    </row>
    <row r="23" spans="1:7">
      <c r="A23" s="57">
        <v>22</v>
      </c>
      <c r="B23" s="57" t="s">
        <v>61</v>
      </c>
      <c r="C23" s="58">
        <v>1.347</v>
      </c>
      <c r="D23" s="57">
        <v>20.100000000000001</v>
      </c>
      <c r="E23" s="57">
        <f t="shared" si="0"/>
        <v>1.3462175000000001</v>
      </c>
      <c r="F23" s="58">
        <f t="shared" si="1"/>
        <v>1.1179263530000014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4"/>
  <sheetViews>
    <sheetView topLeftCell="A4"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1.4056999999999999</v>
      </c>
      <c r="D2" s="57">
        <v>20.100000000000001</v>
      </c>
      <c r="E2" s="57">
        <f t="shared" ref="E2:E24" si="0">((20-D2)*-0.000175+C2)-0.0008</f>
        <v>1.4049175</v>
      </c>
      <c r="F2" s="58">
        <f t="shared" ref="F2:F24" si="1">E2*10.9276-13.593</f>
        <v>1.7593764729999997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</v>
      </c>
      <c r="D3" s="57">
        <v>20.2</v>
      </c>
      <c r="E3" s="57">
        <f t="shared" si="0"/>
        <v>1.4048350000000001</v>
      </c>
      <c r="F3" s="58">
        <f t="shared" si="1"/>
        <v>1.7584749459999998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1.4052</v>
      </c>
      <c r="D4" s="57">
        <v>20.2</v>
      </c>
      <c r="E4" s="57">
        <f t="shared" si="0"/>
        <v>1.4044350000000001</v>
      </c>
      <c r="F4" s="58">
        <f t="shared" si="1"/>
        <v>1.754103906000001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1.4048</v>
      </c>
      <c r="D5" s="57">
        <v>20.2</v>
      </c>
      <c r="E5" s="57">
        <f t="shared" si="0"/>
        <v>1.4040350000000001</v>
      </c>
      <c r="F5" s="58">
        <f t="shared" si="1"/>
        <v>1.7497328660000022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1.4044000000000001</v>
      </c>
      <c r="D6" s="55">
        <v>20.2</v>
      </c>
      <c r="E6" s="55">
        <f t="shared" si="0"/>
        <v>1.4036350000000002</v>
      </c>
      <c r="F6" s="56">
        <f t="shared" si="1"/>
        <v>1.7453618260000017</v>
      </c>
      <c r="G6" s="55" t="s">
        <v>111</v>
      </c>
    </row>
    <row r="7" spans="1:13">
      <c r="A7" s="55">
        <v>6</v>
      </c>
      <c r="B7" s="55" t="s">
        <v>61</v>
      </c>
      <c r="C7" s="56">
        <v>1.4037999999999999</v>
      </c>
      <c r="D7" s="55">
        <v>20.2</v>
      </c>
      <c r="E7" s="55">
        <f t="shared" si="0"/>
        <v>1.403035</v>
      </c>
      <c r="F7" s="56">
        <f t="shared" si="1"/>
        <v>1.738805266</v>
      </c>
      <c r="G7" s="55" t="s">
        <v>112</v>
      </c>
    </row>
    <row r="8" spans="1:13">
      <c r="A8" s="55">
        <v>7</v>
      </c>
      <c r="B8" s="55" t="s">
        <v>61</v>
      </c>
      <c r="C8" s="56">
        <v>1.4033</v>
      </c>
      <c r="D8" s="55">
        <v>20.2</v>
      </c>
      <c r="E8" s="55">
        <f t="shared" si="0"/>
        <v>1.4025350000000001</v>
      </c>
      <c r="F8" s="56">
        <f t="shared" si="1"/>
        <v>1.7333414660000006</v>
      </c>
      <c r="G8" s="55" t="s">
        <v>113</v>
      </c>
    </row>
    <row r="9" spans="1:13">
      <c r="A9" s="55">
        <v>8</v>
      </c>
      <c r="B9" s="55" t="s">
        <v>61</v>
      </c>
      <c r="C9" s="56">
        <v>1.4028</v>
      </c>
      <c r="D9" s="55">
        <v>20.2</v>
      </c>
      <c r="E9" s="55">
        <f t="shared" si="0"/>
        <v>1.4020350000000001</v>
      </c>
      <c r="F9" s="56">
        <f t="shared" si="1"/>
        <v>1.7278776660000013</v>
      </c>
      <c r="G9" s="55" t="s">
        <v>114</v>
      </c>
    </row>
    <row r="10" spans="1:13">
      <c r="A10" s="55">
        <v>9</v>
      </c>
      <c r="B10" s="55" t="s">
        <v>61</v>
      </c>
      <c r="C10" s="56">
        <v>1.4021999999999999</v>
      </c>
      <c r="D10" s="55">
        <v>20.2</v>
      </c>
      <c r="E10" s="55">
        <f t="shared" si="0"/>
        <v>1.401435</v>
      </c>
      <c r="F10" s="56">
        <f t="shared" si="1"/>
        <v>1.7213211059999995</v>
      </c>
      <c r="G10" s="55" t="s">
        <v>115</v>
      </c>
    </row>
    <row r="11" spans="1:13">
      <c r="A11" s="55">
        <v>10</v>
      </c>
      <c r="B11" s="55" t="s">
        <v>61</v>
      </c>
      <c r="C11" s="56">
        <v>1.4016999999999999</v>
      </c>
      <c r="D11" s="55">
        <v>20.2</v>
      </c>
      <c r="E11" s="55">
        <f t="shared" si="0"/>
        <v>1.400935</v>
      </c>
      <c r="F11" s="56">
        <f t="shared" si="1"/>
        <v>1.7158573060000002</v>
      </c>
      <c r="G11" s="55" t="s">
        <v>116</v>
      </c>
    </row>
    <row r="12" spans="1:13">
      <c r="A12" s="55">
        <v>11</v>
      </c>
      <c r="B12" s="55" t="s">
        <v>61</v>
      </c>
      <c r="C12" s="56">
        <v>1.4012</v>
      </c>
      <c r="D12" s="55">
        <v>20.2</v>
      </c>
      <c r="E12" s="55">
        <f t="shared" si="0"/>
        <v>1.4004350000000001</v>
      </c>
      <c r="F12" s="56">
        <f t="shared" si="1"/>
        <v>1.7103935060000008</v>
      </c>
      <c r="G12" s="55" t="s">
        <v>117</v>
      </c>
    </row>
    <row r="13" spans="1:13">
      <c r="A13" s="55">
        <v>12</v>
      </c>
      <c r="B13" s="55" t="s">
        <v>61</v>
      </c>
      <c r="C13" s="56">
        <v>1.4007000000000001</v>
      </c>
      <c r="D13" s="55">
        <v>20.2</v>
      </c>
      <c r="E13" s="55">
        <f t="shared" si="0"/>
        <v>1.3999350000000002</v>
      </c>
      <c r="F13" s="56">
        <f t="shared" si="1"/>
        <v>1.7049297060000015</v>
      </c>
      <c r="G13" s="55" t="s">
        <v>118</v>
      </c>
    </row>
    <row r="14" spans="1:13">
      <c r="A14" s="57">
        <v>13</v>
      </c>
      <c r="B14" s="57" t="s">
        <v>61</v>
      </c>
      <c r="C14" s="58">
        <v>1.4001999999999999</v>
      </c>
      <c r="D14" s="57">
        <v>20.2</v>
      </c>
      <c r="E14" s="57">
        <f t="shared" si="0"/>
        <v>1.399435</v>
      </c>
      <c r="F14" s="58">
        <f t="shared" si="1"/>
        <v>1.6994659060000004</v>
      </c>
      <c r="G14" s="57" t="s">
        <v>119</v>
      </c>
    </row>
    <row r="15" spans="1:13">
      <c r="A15" s="57">
        <v>14</v>
      </c>
      <c r="B15" s="57" t="s">
        <v>61</v>
      </c>
      <c r="C15" s="58">
        <v>1.3996999999999999</v>
      </c>
      <c r="D15" s="57">
        <v>20.2</v>
      </c>
      <c r="E15" s="57">
        <f t="shared" si="0"/>
        <v>1.398935</v>
      </c>
      <c r="F15" s="58">
        <f t="shared" si="1"/>
        <v>1.694002106000001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20.3</v>
      </c>
      <c r="E16" s="57">
        <f t="shared" si="0"/>
        <v>1.3984525000000001</v>
      </c>
      <c r="F16" s="58">
        <f t="shared" si="1"/>
        <v>1.6887295390000006</v>
      </c>
      <c r="G16" s="57" t="s">
        <v>121</v>
      </c>
    </row>
    <row r="17" spans="1:7">
      <c r="A17" s="57">
        <v>16</v>
      </c>
      <c r="B17" s="57" t="s">
        <v>61</v>
      </c>
      <c r="C17" s="58">
        <v>1.3987000000000001</v>
      </c>
      <c r="D17" s="57">
        <v>20.3</v>
      </c>
      <c r="E17" s="57">
        <f t="shared" si="0"/>
        <v>1.3979525000000002</v>
      </c>
      <c r="F17" s="58">
        <f t="shared" si="1"/>
        <v>1.6832657390000012</v>
      </c>
      <c r="G17" s="57" t="s">
        <v>122</v>
      </c>
    </row>
    <row r="18" spans="1:7">
      <c r="A18" s="57">
        <v>17</v>
      </c>
      <c r="B18" s="57" t="s">
        <v>61</v>
      </c>
      <c r="C18" s="58">
        <v>1.3980999999999999</v>
      </c>
      <c r="D18" s="57">
        <v>20.2</v>
      </c>
      <c r="E18" s="57">
        <f t="shared" si="0"/>
        <v>1.397335</v>
      </c>
      <c r="F18" s="58">
        <f t="shared" si="1"/>
        <v>1.6765179460000006</v>
      </c>
      <c r="G18" s="57" t="s">
        <v>123</v>
      </c>
    </row>
    <row r="19" spans="1:7">
      <c r="A19" s="57">
        <v>18</v>
      </c>
      <c r="B19" s="57" t="s">
        <v>61</v>
      </c>
      <c r="C19" s="58">
        <v>1.3971</v>
      </c>
      <c r="D19" s="57">
        <v>20.3</v>
      </c>
      <c r="E19" s="57">
        <f t="shared" si="0"/>
        <v>1.3963525000000001</v>
      </c>
      <c r="F19" s="58">
        <f t="shared" si="1"/>
        <v>1.6657815790000008</v>
      </c>
      <c r="G19" s="57" t="s">
        <v>124</v>
      </c>
    </row>
    <row r="20" spans="1:7">
      <c r="A20" s="57">
        <v>19</v>
      </c>
      <c r="B20" s="57" t="s">
        <v>61</v>
      </c>
      <c r="C20" s="58">
        <v>1.3933</v>
      </c>
      <c r="D20" s="57">
        <v>20.3</v>
      </c>
      <c r="E20" s="57">
        <f t="shared" si="0"/>
        <v>1.3925525000000001</v>
      </c>
      <c r="F20" s="58">
        <f t="shared" si="1"/>
        <v>1.624256699</v>
      </c>
      <c r="G20" s="57" t="s">
        <v>125</v>
      </c>
    </row>
    <row r="21" spans="1:7">
      <c r="A21" s="57">
        <v>20</v>
      </c>
      <c r="B21" s="57" t="s">
        <v>61</v>
      </c>
      <c r="C21" s="58">
        <v>1.3827</v>
      </c>
      <c r="D21" s="57">
        <v>20.3</v>
      </c>
      <c r="E21" s="57">
        <f t="shared" si="0"/>
        <v>1.3819525000000001</v>
      </c>
      <c r="F21" s="58">
        <f t="shared" si="1"/>
        <v>1.5084241390000024</v>
      </c>
      <c r="G21" s="57" t="s">
        <v>126</v>
      </c>
    </row>
    <row r="22" spans="1:7">
      <c r="A22" s="55">
        <v>21</v>
      </c>
      <c r="B22" s="55" t="s">
        <v>61</v>
      </c>
      <c r="C22" s="56">
        <v>1.3644000000000001</v>
      </c>
      <c r="D22" s="55">
        <v>20.3</v>
      </c>
      <c r="E22" s="55">
        <f t="shared" si="0"/>
        <v>1.3636525000000002</v>
      </c>
      <c r="F22" s="56">
        <f t="shared" si="1"/>
        <v>1.3084490590000009</v>
      </c>
      <c r="G22" s="55" t="s">
        <v>127</v>
      </c>
    </row>
    <row r="23" spans="1:7">
      <c r="A23" s="55">
        <v>22</v>
      </c>
      <c r="B23" s="55" t="s">
        <v>61</v>
      </c>
      <c r="C23" s="56">
        <v>1.3494999999999999</v>
      </c>
      <c r="D23" s="55">
        <v>20.3</v>
      </c>
      <c r="E23" s="55">
        <f t="shared" si="0"/>
        <v>1.3487525</v>
      </c>
      <c r="F23" s="56">
        <f t="shared" si="1"/>
        <v>1.1456278189999995</v>
      </c>
      <c r="G23" s="55" t="s">
        <v>128</v>
      </c>
    </row>
    <row r="24" spans="1:7">
      <c r="C24" s="58"/>
      <c r="D24" s="57"/>
      <c r="E24" s="57">
        <f t="shared" si="0"/>
        <v>-4.3E-3</v>
      </c>
      <c r="F24" s="58">
        <f t="shared" si="1"/>
        <v>-13.63998868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1.4051</v>
      </c>
      <c r="D2" s="55">
        <v>20.3</v>
      </c>
      <c r="E2" s="55">
        <f t="shared" ref="E2:E23" si="0">((20-D2)*-0.000175+C2)-0.0008</f>
        <v>1.4043525000000001</v>
      </c>
      <c r="F2" s="56">
        <f t="shared" ref="F2:F23" si="1">E2*10.9276-13.593</f>
        <v>1.7532023790000011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1.4055</v>
      </c>
      <c r="D3" s="55">
        <v>20.3</v>
      </c>
      <c r="E3" s="55">
        <f t="shared" si="0"/>
        <v>1.4047525000000001</v>
      </c>
      <c r="F3" s="56">
        <f t="shared" si="1"/>
        <v>1.7575734190000016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20.3</v>
      </c>
      <c r="E4" s="55">
        <f t="shared" si="0"/>
        <v>1.4044525000000001</v>
      </c>
      <c r="F4" s="56">
        <f t="shared" si="1"/>
        <v>1.7542951390000017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1.4047000000000001</v>
      </c>
      <c r="D5" s="55">
        <v>20.3</v>
      </c>
      <c r="E5" s="55">
        <f t="shared" si="0"/>
        <v>1.4039525000000002</v>
      </c>
      <c r="F5" s="56">
        <f t="shared" si="1"/>
        <v>1.7488313390000023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20.3</v>
      </c>
      <c r="E6" s="55">
        <f t="shared" si="0"/>
        <v>1.4035525000000002</v>
      </c>
      <c r="F6" s="56">
        <f t="shared" si="1"/>
        <v>1.7444602990000018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20.399999999999999</v>
      </c>
      <c r="E7" s="55">
        <f t="shared" si="0"/>
        <v>1.40307</v>
      </c>
      <c r="F7" s="56">
        <f t="shared" si="1"/>
        <v>1.7391877320000013</v>
      </c>
      <c r="G7" s="55" t="s">
        <v>134</v>
      </c>
    </row>
    <row r="8" spans="1:13">
      <c r="A8" s="57">
        <v>7</v>
      </c>
      <c r="B8" s="57" t="s">
        <v>61</v>
      </c>
      <c r="C8" s="58">
        <v>1.4033</v>
      </c>
      <c r="D8" s="57">
        <v>20.399999999999999</v>
      </c>
      <c r="E8" s="57">
        <f t="shared" si="0"/>
        <v>1.4025700000000001</v>
      </c>
      <c r="F8" s="58">
        <f t="shared" si="1"/>
        <v>1.7337239320000002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20.399999999999999</v>
      </c>
      <c r="E9" s="57">
        <f t="shared" si="0"/>
        <v>1.4020700000000001</v>
      </c>
      <c r="F9" s="58">
        <f t="shared" si="1"/>
        <v>1.7282601320000008</v>
      </c>
      <c r="G9" s="57" t="s">
        <v>136</v>
      </c>
    </row>
    <row r="10" spans="1:13">
      <c r="A10" s="57">
        <v>9</v>
      </c>
      <c r="B10" s="57" t="s">
        <v>61</v>
      </c>
      <c r="C10" s="58">
        <v>1.4023000000000001</v>
      </c>
      <c r="D10" s="57">
        <v>20.399999999999999</v>
      </c>
      <c r="E10" s="57">
        <f t="shared" si="0"/>
        <v>1.4015700000000002</v>
      </c>
      <c r="F10" s="58">
        <f t="shared" si="1"/>
        <v>1.7227963320000015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20.399999999999999</v>
      </c>
      <c r="E11" s="57">
        <f t="shared" si="0"/>
        <v>1.40107</v>
      </c>
      <c r="F11" s="58">
        <f t="shared" si="1"/>
        <v>1.7173325320000004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20.399999999999999</v>
      </c>
      <c r="E12" s="57">
        <f t="shared" si="0"/>
        <v>1.4004700000000001</v>
      </c>
      <c r="F12" s="58">
        <f t="shared" si="1"/>
        <v>1.7107759720000004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20.399999999999999</v>
      </c>
      <c r="E13" s="57">
        <f t="shared" si="0"/>
        <v>1.3999700000000002</v>
      </c>
      <c r="F13" s="58">
        <f t="shared" si="1"/>
        <v>1.7053121720000011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20.399999999999999</v>
      </c>
      <c r="E14" s="57">
        <f t="shared" si="0"/>
        <v>1.39947</v>
      </c>
      <c r="F14" s="58">
        <f t="shared" si="1"/>
        <v>1.6998483719999999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20.399999999999999</v>
      </c>
      <c r="E15" s="57">
        <f t="shared" si="0"/>
        <v>1.39897</v>
      </c>
      <c r="F15" s="58">
        <f t="shared" si="1"/>
        <v>1.6943845720000006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20.399999999999999</v>
      </c>
      <c r="E16" s="55">
        <f t="shared" si="0"/>
        <v>1.3985700000000001</v>
      </c>
      <c r="F16" s="56">
        <f t="shared" si="1"/>
        <v>1.6900135320000018</v>
      </c>
      <c r="G16" s="55" t="s">
        <v>177</v>
      </c>
    </row>
    <row r="17" spans="1:7">
      <c r="A17" s="55">
        <v>16</v>
      </c>
      <c r="B17" s="55" t="s">
        <v>61</v>
      </c>
      <c r="C17" s="56">
        <v>1.3987000000000001</v>
      </c>
      <c r="D17" s="55">
        <v>20.399999999999999</v>
      </c>
      <c r="E17" s="55">
        <f t="shared" si="0"/>
        <v>1.3979700000000002</v>
      </c>
      <c r="F17" s="56">
        <f t="shared" si="1"/>
        <v>1.6834569720000019</v>
      </c>
      <c r="G17" s="55" t="s">
        <v>178</v>
      </c>
    </row>
    <row r="18" spans="1:7">
      <c r="A18" s="55">
        <v>17</v>
      </c>
      <c r="B18" s="55" t="s">
        <v>61</v>
      </c>
      <c r="C18" s="56">
        <v>1.3982000000000001</v>
      </c>
      <c r="D18" s="55">
        <v>20.399999999999999</v>
      </c>
      <c r="E18" s="55">
        <f t="shared" si="0"/>
        <v>1.3974700000000002</v>
      </c>
      <c r="F18" s="56">
        <f t="shared" si="1"/>
        <v>1.6779931720000025</v>
      </c>
      <c r="G18" s="55" t="s">
        <v>179</v>
      </c>
    </row>
    <row r="19" spans="1:7">
      <c r="A19" s="55">
        <v>18</v>
      </c>
      <c r="B19" s="55" t="s">
        <v>61</v>
      </c>
      <c r="C19" s="56">
        <v>1.3976</v>
      </c>
      <c r="D19" s="55">
        <v>20.399999999999999</v>
      </c>
      <c r="E19" s="55">
        <f t="shared" si="0"/>
        <v>1.3968700000000001</v>
      </c>
      <c r="F19" s="56">
        <f t="shared" si="1"/>
        <v>1.6714366120000008</v>
      </c>
      <c r="G19" s="55" t="s">
        <v>180</v>
      </c>
    </row>
    <row r="20" spans="1:7">
      <c r="A20" s="55">
        <v>19</v>
      </c>
      <c r="B20" s="55" t="s">
        <v>61</v>
      </c>
      <c r="C20" s="56">
        <v>1.395</v>
      </c>
      <c r="D20" s="55">
        <v>20.399999999999999</v>
      </c>
      <c r="E20" s="55">
        <f t="shared" si="0"/>
        <v>1.3942700000000001</v>
      </c>
      <c r="F20" s="56">
        <f t="shared" si="1"/>
        <v>1.6430248520000017</v>
      </c>
      <c r="G20" s="55" t="s">
        <v>181</v>
      </c>
    </row>
    <row r="21" spans="1:7">
      <c r="A21" s="55">
        <v>20</v>
      </c>
      <c r="B21" s="55" t="s">
        <v>61</v>
      </c>
      <c r="C21" s="56">
        <v>1.3847</v>
      </c>
      <c r="D21" s="55">
        <v>20.399999999999999</v>
      </c>
      <c r="E21" s="55">
        <f t="shared" si="0"/>
        <v>1.3839700000000001</v>
      </c>
      <c r="F21" s="56">
        <f t="shared" si="1"/>
        <v>1.5304705720000022</v>
      </c>
      <c r="G21" s="55" t="s">
        <v>182</v>
      </c>
    </row>
    <row r="22" spans="1:7">
      <c r="A22" s="55">
        <v>21</v>
      </c>
      <c r="B22" s="55" t="s">
        <v>61</v>
      </c>
      <c r="C22" s="56">
        <v>1.3646</v>
      </c>
      <c r="D22" s="55">
        <v>20.399999999999999</v>
      </c>
      <c r="E22" s="55">
        <f t="shared" si="0"/>
        <v>1.3638700000000001</v>
      </c>
      <c r="F22" s="56">
        <f t="shared" si="1"/>
        <v>1.3108258120000009</v>
      </c>
      <c r="G22" s="55" t="s">
        <v>183</v>
      </c>
    </row>
    <row r="23" spans="1:7">
      <c r="A23" s="55">
        <v>22</v>
      </c>
      <c r="B23" s="55" t="s">
        <v>61</v>
      </c>
      <c r="C23" s="56">
        <v>1.3468</v>
      </c>
      <c r="D23" s="55">
        <v>20.5</v>
      </c>
      <c r="E23" s="55">
        <f t="shared" si="0"/>
        <v>1.3460875000000001</v>
      </c>
      <c r="F23" s="56">
        <f t="shared" si="1"/>
        <v>1.1165057650000012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T86"/>
  <sheetViews>
    <sheetView topLeftCell="L1" zoomScale="85" zoomScaleNormal="85" workbookViewId="0">
      <selection activeCell="T1" sqref="T1:V1048576"/>
    </sheetView>
  </sheetViews>
  <sheetFormatPr defaultColWidth="10.921875" defaultRowHeight="12.45"/>
  <cols>
    <col min="1" max="1" width="9.53515625" style="53" bestFit="1" customWidth="1"/>
    <col min="2" max="2" width="11.3828125" style="53" bestFit="1" customWidth="1"/>
    <col min="3" max="3" width="11.69140625" style="53" bestFit="1" customWidth="1"/>
    <col min="4" max="7" width="10.921875" style="53"/>
    <col min="8" max="8" width="10.921875" style="53" customWidth="1"/>
    <col min="9" max="9" width="10.921875" style="53"/>
    <col min="10" max="11" width="11" style="53" customWidth="1"/>
    <col min="12" max="16384" width="10.921875" style="53"/>
  </cols>
  <sheetData>
    <row r="1" spans="1:46" ht="12.9" thickTop="1">
      <c r="A1" s="59" t="s">
        <v>185</v>
      </c>
      <c r="B1" s="97">
        <f>TubeLoading!F29</f>
        <v>2397</v>
      </c>
      <c r="C1" s="99" t="str">
        <f>_xlfn.TEXTJOIN("-",TRUE,TubeLoading!$F$29,"density")</f>
        <v>2397-density</v>
      </c>
      <c r="D1" s="99" t="str">
        <f>_xlfn.TEXTJOIN("-",TRUE,TubeLoading!$F$29,"conc")</f>
        <v>2397-conc</v>
      </c>
      <c r="E1" s="97">
        <f>TubeLoading!F30</f>
        <v>3642</v>
      </c>
      <c r="F1" s="99" t="str">
        <f>_xlfn.TEXTJOIN("-",TRUE,TubeLoading!$F$30,"density")</f>
        <v>3642-density</v>
      </c>
      <c r="G1" s="99" t="str">
        <f>_xlfn.TEXTJOIN("-",TRUE,TubeLoading!$F$30,"conc")</f>
        <v>3642-conc</v>
      </c>
      <c r="H1" s="97">
        <f>TubeLoading!F31</f>
        <v>1447</v>
      </c>
      <c r="I1" s="99" t="str">
        <f>_xlfn.TEXTJOIN("-",TRUE,TubeLoading!$F$31,"density")</f>
        <v>1447-density</v>
      </c>
      <c r="J1" s="99" t="str">
        <f>_xlfn.TEXTJOIN("-",TRUE,TubeLoading!$F$31,"conc")</f>
        <v>1447-conc</v>
      </c>
      <c r="K1" s="97">
        <f>TubeLoading!F32</f>
        <v>2460</v>
      </c>
      <c r="L1" s="99" t="str">
        <f>_xlfn.TEXTJOIN("-",TRUE,TubeLoading!$F$32,"density")</f>
        <v>2460-density</v>
      </c>
      <c r="M1" s="99" t="str">
        <f>_xlfn.TEXTJOIN("-",TRUE,TubeLoading!$F$32,"conc")</f>
        <v>2460-conc</v>
      </c>
      <c r="N1" s="98">
        <f>TubeLoading!F33</f>
        <v>3197</v>
      </c>
      <c r="O1" s="99" t="str">
        <f>_xlfn.TEXTJOIN("-",TRUE,TubeLoading!$F$33,"density")</f>
        <v>3197-density</v>
      </c>
      <c r="P1" s="99" t="str">
        <f>_xlfn.TEXTJOIN("-",TRUE,TubeLoading!$F$33,"conc")</f>
        <v>3197-conc</v>
      </c>
      <c r="Q1" s="98">
        <f>TubeLoading!F34</f>
        <v>2392</v>
      </c>
      <c r="R1" s="99" t="str">
        <f>_xlfn.TEXTJOIN("-",TRUE,TubeLoading!$F$34,"density")</f>
        <v>2392-density</v>
      </c>
      <c r="S1" s="99" t="str">
        <f>_xlfn.TEXTJOIN("-",TRUE,TubeLoading!$F$34,"conc")</f>
        <v>2392-conc</v>
      </c>
      <c r="T1" s="98">
        <f>TubeLoading!F36</f>
        <v>1791</v>
      </c>
      <c r="U1" s="99" t="str">
        <f>_xlfn.TEXTJOIN("-",TRUE,TubeLoading!$F$36,"density")</f>
        <v>1791-density</v>
      </c>
      <c r="V1" s="99" t="str">
        <f>_xlfn.TEXTJOIN("-",TRUE,TubeLoading!$F$36,"conc")</f>
        <v>1791-conc</v>
      </c>
      <c r="W1" s="98">
        <f>TubeLoading!F37</f>
        <v>1495</v>
      </c>
      <c r="X1" s="99" t="str">
        <f>_xlfn.TEXTJOIN("-",TRUE,TubeLoading!$F$37,"density")</f>
        <v>1495-density</v>
      </c>
      <c r="Y1" s="99" t="str">
        <f>_xlfn.TEXTJOIN("-",TRUE,TubeLoading!$F$37,"conc")</f>
        <v>1495-conc</v>
      </c>
      <c r="Z1" s="98">
        <f>TubeLoading!F38</f>
        <v>1782</v>
      </c>
      <c r="AA1" s="99" t="str">
        <f>_xlfn.TEXTJOIN("-",TRUE,TubeLoading!$F$38,"density")</f>
        <v>1782-density</v>
      </c>
      <c r="AB1" s="99" t="str">
        <f>_xlfn.TEXTJOIN("-",TRUE,TubeLoading!$F$38,"conc")</f>
        <v>1782-conc</v>
      </c>
      <c r="AC1" s="98">
        <f>TubeLoading!F39</f>
        <v>3187</v>
      </c>
      <c r="AD1" s="99" t="str">
        <f>_xlfn.TEXTJOIN("-",TRUE,TubeLoading!$F$39,"density")</f>
        <v>3187-density</v>
      </c>
      <c r="AE1" s="99" t="str">
        <f>_xlfn.TEXTJOIN("-",TRUE,TubeLoading!$F$39,"conc")</f>
        <v>3187-conc</v>
      </c>
      <c r="AF1" s="98">
        <f>TubeLoading!F40</f>
        <v>3956</v>
      </c>
      <c r="AG1" s="99" t="str">
        <f>_xlfn.TEXTJOIN("-",TRUE,TubeLoading!$F$40,"density")</f>
        <v>3956-density</v>
      </c>
      <c r="AH1" s="99" t="str">
        <f>_xlfn.TEXTJOIN("-",TRUE,TubeLoading!$F$40,"conc")</f>
        <v>3956-conc</v>
      </c>
      <c r="AI1" s="98">
        <f>TubeLoading!F41</f>
        <v>1482</v>
      </c>
      <c r="AJ1" s="99" t="str">
        <f>_xlfn.TEXTJOIN("-",TRUE,TubeLoading!$F$41,"density")</f>
        <v>1482-density</v>
      </c>
      <c r="AK1" s="99" t="str">
        <f>_xlfn.TEXTJOIN("-",TRUE,TubeLoading!$F$41,"conc")</f>
        <v>1482-conc</v>
      </c>
      <c r="AL1" s="98">
        <f>TubeLoading!F42</f>
        <v>2372</v>
      </c>
      <c r="AM1" s="99" t="str">
        <f>_xlfn.TEXTJOIN("-",TRUE,TubeLoading!$F$42,"density")</f>
        <v>2372-density</v>
      </c>
      <c r="AN1" s="99" t="str">
        <f>_xlfn.TEXTJOIN("-",TRUE,TubeLoading!$F$42,"conc")</f>
        <v>2372-conc</v>
      </c>
      <c r="AO1" s="98">
        <f>TubeLoading!F43</f>
        <v>2375</v>
      </c>
      <c r="AP1" s="99" t="str">
        <f>_xlfn.TEXTJOIN("-",TRUE,TubeLoading!$F$43,"density")</f>
        <v>2375-density</v>
      </c>
      <c r="AQ1" s="99" t="str">
        <f>_xlfn.TEXTJOIN("-",TRUE,TubeLoading!$F$43,"conc")</f>
        <v>2375-conc</v>
      </c>
      <c r="AR1" s="98">
        <f>TubeLoading!F44</f>
        <v>3946</v>
      </c>
      <c r="AS1" s="99" t="str">
        <f>_xlfn.TEXTJOIN("-",TRUE,TubeLoading!$F$44,"density")</f>
        <v>3946-density</v>
      </c>
      <c r="AT1" s="99" t="str">
        <f>_xlfn.TEXTJOIN("-",TRUE,TubeLoading!$F$44,"conc")</f>
        <v>3946-conc</v>
      </c>
    </row>
    <row r="2" spans="1:46">
      <c r="A2" s="59" t="s">
        <v>186</v>
      </c>
      <c r="B2" s="119" t="s">
        <v>169</v>
      </c>
      <c r="C2" s="120"/>
      <c r="D2" s="121"/>
      <c r="E2" s="119" t="s">
        <v>170</v>
      </c>
      <c r="F2" s="120"/>
      <c r="G2" s="121"/>
      <c r="H2" s="119" t="s">
        <v>171</v>
      </c>
      <c r="I2" s="120"/>
      <c r="J2" s="121"/>
      <c r="K2" s="119" t="s">
        <v>172</v>
      </c>
      <c r="L2" s="120"/>
      <c r="M2" s="121"/>
      <c r="N2" s="116" t="s">
        <v>174</v>
      </c>
      <c r="O2" s="117"/>
      <c r="P2" s="118"/>
      <c r="Q2" s="116" t="s">
        <v>175</v>
      </c>
      <c r="R2" s="117"/>
      <c r="S2" s="118"/>
      <c r="T2" s="116" t="s">
        <v>176</v>
      </c>
      <c r="U2" s="117"/>
      <c r="V2" s="118"/>
      <c r="W2" s="116" t="s">
        <v>203</v>
      </c>
      <c r="X2" s="117"/>
      <c r="Y2" s="118"/>
      <c r="Z2" s="116" t="s">
        <v>204</v>
      </c>
      <c r="AA2" s="117"/>
      <c r="AB2" s="118"/>
      <c r="AC2" s="116" t="s">
        <v>205</v>
      </c>
      <c r="AD2" s="117"/>
      <c r="AE2" s="118"/>
      <c r="AF2" s="116" t="s">
        <v>8</v>
      </c>
      <c r="AG2" s="117"/>
      <c r="AH2" s="118"/>
      <c r="AI2" s="116" t="s">
        <v>5</v>
      </c>
      <c r="AJ2" s="117"/>
      <c r="AK2" s="118"/>
      <c r="AL2" s="116" t="s">
        <v>23</v>
      </c>
      <c r="AM2" s="117"/>
      <c r="AN2" s="118"/>
      <c r="AO2" s="116" t="s">
        <v>206</v>
      </c>
      <c r="AP2" s="117"/>
      <c r="AQ2" s="118"/>
      <c r="AR2" s="116" t="s">
        <v>207</v>
      </c>
      <c r="AS2" s="117"/>
      <c r="AT2" s="118"/>
    </row>
    <row r="3" spans="1:46">
      <c r="A3" s="59" t="s">
        <v>168</v>
      </c>
      <c r="B3" s="60" t="s">
        <v>187</v>
      </c>
      <c r="C3" s="61" t="s">
        <v>188</v>
      </c>
      <c r="D3" s="62" t="s">
        <v>173</v>
      </c>
      <c r="E3" s="60" t="s">
        <v>187</v>
      </c>
      <c r="F3" s="61" t="s">
        <v>188</v>
      </c>
      <c r="G3" s="62" t="s">
        <v>173</v>
      </c>
      <c r="H3" s="60" t="s">
        <v>187</v>
      </c>
      <c r="I3" s="61" t="s">
        <v>188</v>
      </c>
      <c r="J3" s="62" t="s">
        <v>173</v>
      </c>
      <c r="K3" s="60" t="s">
        <v>187</v>
      </c>
      <c r="L3" s="61" t="s">
        <v>188</v>
      </c>
      <c r="M3" s="62" t="s">
        <v>173</v>
      </c>
      <c r="N3" s="81" t="s">
        <v>187</v>
      </c>
      <c r="O3" s="82" t="s">
        <v>188</v>
      </c>
      <c r="P3" s="83" t="s">
        <v>173</v>
      </c>
      <c r="Q3" s="81" t="s">
        <v>187</v>
      </c>
      <c r="R3" s="82" t="s">
        <v>188</v>
      </c>
      <c r="S3" s="83" t="s">
        <v>173</v>
      </c>
      <c r="T3" s="81" t="s">
        <v>187</v>
      </c>
      <c r="U3" s="82" t="s">
        <v>188</v>
      </c>
      <c r="V3" s="83" t="s">
        <v>173</v>
      </c>
      <c r="W3" s="81" t="s">
        <v>187</v>
      </c>
      <c r="X3" s="82" t="s">
        <v>188</v>
      </c>
      <c r="Y3" s="83" t="s">
        <v>173</v>
      </c>
      <c r="Z3" s="81" t="s">
        <v>187</v>
      </c>
      <c r="AA3" s="82" t="s">
        <v>188</v>
      </c>
      <c r="AB3" s="83" t="s">
        <v>173</v>
      </c>
      <c r="AC3" s="81" t="s">
        <v>187</v>
      </c>
      <c r="AD3" s="82" t="s">
        <v>188</v>
      </c>
      <c r="AE3" s="83" t="s">
        <v>173</v>
      </c>
      <c r="AF3" s="81" t="s">
        <v>187</v>
      </c>
      <c r="AG3" s="82" t="s">
        <v>188</v>
      </c>
      <c r="AH3" s="83" t="s">
        <v>173</v>
      </c>
      <c r="AI3" s="81" t="s">
        <v>187</v>
      </c>
      <c r="AJ3" s="82" t="s">
        <v>188</v>
      </c>
      <c r="AK3" s="83" t="s">
        <v>173</v>
      </c>
      <c r="AL3" s="81" t="s">
        <v>187</v>
      </c>
      <c r="AM3" s="82" t="s">
        <v>188</v>
      </c>
      <c r="AN3" s="83" t="s">
        <v>173</v>
      </c>
      <c r="AO3" s="81" t="s">
        <v>187</v>
      </c>
      <c r="AP3" s="82" t="s">
        <v>188</v>
      </c>
      <c r="AQ3" s="83" t="s">
        <v>173</v>
      </c>
      <c r="AR3" s="81" t="s">
        <v>187</v>
      </c>
      <c r="AS3" s="82" t="s">
        <v>188</v>
      </c>
      <c r="AT3" s="83" t="s">
        <v>173</v>
      </c>
    </row>
    <row r="4" spans="1:46">
      <c r="A4" s="53">
        <v>1</v>
      </c>
      <c r="B4" s="66" t="str">
        <f>'Tube A'!G2</f>
        <v>A1</v>
      </c>
      <c r="C4" s="67">
        <f>'Tube A'!F2</f>
        <v>1.7739375000000006</v>
      </c>
      <c r="D4" s="68">
        <v>-3.6784379187189513E-2</v>
      </c>
      <c r="E4" s="66" t="str">
        <f>'Tube B'!G2</f>
        <v>G3</v>
      </c>
      <c r="F4" s="67">
        <f>'Tube B'!F2</f>
        <v>1.7681458720000016</v>
      </c>
      <c r="G4" s="68">
        <v>-3.5411434016654038E-2</v>
      </c>
      <c r="H4" s="66" t="str">
        <f>'Tube C'!G2</f>
        <v>D6</v>
      </c>
      <c r="I4" s="67">
        <f>'Tube C'!F2</f>
        <v>1.7669165170000021</v>
      </c>
      <c r="J4" s="68">
        <v>-3.1794382655117311E-2</v>
      </c>
      <c r="K4" s="66" t="str">
        <f>'Tube D'!G2</f>
        <v>C9</v>
      </c>
      <c r="L4" s="67">
        <f>'Tube D'!F2</f>
        <v>1.7609336559999988</v>
      </c>
      <c r="M4" s="68">
        <v>2.4274925271065766E-2</v>
      </c>
      <c r="N4" s="66" t="str">
        <f>'Tube E'!G2</f>
        <v>A1</v>
      </c>
      <c r="O4" s="67">
        <f>'Tube E'!F2</f>
        <v>1.7668618790000004</v>
      </c>
      <c r="P4" s="68">
        <v>-1.3177419161485467E-2</v>
      </c>
      <c r="Q4" s="66" t="str">
        <f>'Tube F'!G2</f>
        <v>G3</v>
      </c>
      <c r="R4" s="67">
        <f>'Tube F'!F2</f>
        <v>1.7663428180000018</v>
      </c>
      <c r="S4" s="68">
        <v>-1.6441455596080245E-4</v>
      </c>
      <c r="T4" s="66" t="str">
        <f>'Tube H'!G2</f>
        <v>C9</v>
      </c>
      <c r="U4" s="67">
        <f>'Tube H'!F2</f>
        <v>1.7633104089999989</v>
      </c>
      <c r="V4" s="68">
        <v>-1.0620320173055859E-2</v>
      </c>
      <c r="W4" s="66" t="str">
        <f>'Tube I'!G2</f>
        <v>A1</v>
      </c>
      <c r="X4" s="67">
        <f>'Tube I'!F2</f>
        <v>1.7780899880000014</v>
      </c>
      <c r="Y4" s="68">
        <v>-2.7642549287934165E-2</v>
      </c>
      <c r="Z4" s="66" t="str">
        <f>'Tube J'!G2</f>
        <v>G3</v>
      </c>
      <c r="AA4" s="67">
        <f>'Tube J'!F2</f>
        <v>1.7618898210000005</v>
      </c>
      <c r="AB4" s="68">
        <v>-4.1438973224619403E-2</v>
      </c>
      <c r="AC4" s="66" t="str">
        <f>'Tube K'!G2</f>
        <v>D6</v>
      </c>
      <c r="AD4" s="67">
        <f>'Tube K'!F2</f>
        <v>1.7644578069999994</v>
      </c>
      <c r="AE4" s="68">
        <v>-2.313206835477118E-2</v>
      </c>
      <c r="AF4" s="66" t="str">
        <f>'Tube L'!G2</f>
        <v>C9</v>
      </c>
      <c r="AG4" s="67">
        <f>'Tube L'!F2</f>
        <v>1.764840272999999</v>
      </c>
      <c r="AH4" s="68">
        <v>-2.0135681138806465E-2</v>
      </c>
      <c r="AI4" s="66" t="str">
        <f>'Tube M'!G2</f>
        <v>A1</v>
      </c>
      <c r="AJ4" s="67">
        <f>'Tube M'!F2</f>
        <v>1.7646490400000001</v>
      </c>
      <c r="AK4" s="68">
        <v>-1.1402214135691134E-2</v>
      </c>
      <c r="AL4" s="66" t="str">
        <f>'Tube N'!G2</f>
        <v>G3</v>
      </c>
      <c r="AM4" s="67">
        <f>'Tube N'!F2</f>
        <v>1.7646490400000001</v>
      </c>
      <c r="AN4" s="68">
        <v>-7.774713674026843E-3</v>
      </c>
      <c r="AO4" s="66" t="str">
        <f>'Tube O'!G2</f>
        <v>D6</v>
      </c>
      <c r="AP4" s="67">
        <f>'Tube O'!F2</f>
        <v>1.7593764729999997</v>
      </c>
      <c r="AQ4" s="68">
        <v>3.6339013985836943E-2</v>
      </c>
      <c r="AR4" s="66" t="str">
        <f>'Tube P'!G2</f>
        <v>C9</v>
      </c>
      <c r="AS4" s="67">
        <f>'Tube P'!F2</f>
        <v>1.7532023790000011</v>
      </c>
      <c r="AT4" s="68">
        <v>2.553624506388753E-2</v>
      </c>
    </row>
    <row r="5" spans="1:46">
      <c r="A5" s="53">
        <v>2</v>
      </c>
      <c r="B5" s="69" t="str">
        <f>'Tube A'!G3</f>
        <v>B1</v>
      </c>
      <c r="C5" s="70">
        <f>'Tube A'!F3</f>
        <v>1.7717519799999994</v>
      </c>
      <c r="D5" s="71">
        <v>-2.8535949920202891E-2</v>
      </c>
      <c r="E5" s="69" t="str">
        <f>'Tube B'!G3</f>
        <v>H3</v>
      </c>
      <c r="F5" s="70">
        <f>'Tube B'!F3</f>
        <v>1.767053112000001</v>
      </c>
      <c r="G5" s="71">
        <v>0.12962235317608375</v>
      </c>
      <c r="H5" s="69" t="str">
        <f>'Tube C'!G3</f>
        <v>C6</v>
      </c>
      <c r="I5" s="70">
        <f>'Tube C'!F3</f>
        <v>1.7669165170000021</v>
      </c>
      <c r="J5" s="71">
        <v>-2.7559453696997829E-2</v>
      </c>
      <c r="K5" s="69" t="str">
        <f>'Tube D'!G3</f>
        <v>D9</v>
      </c>
      <c r="L5" s="70">
        <f>'Tube D'!F3</f>
        <v>1.7642119360000024</v>
      </c>
      <c r="M5" s="71">
        <v>-4.3627342825246822E-2</v>
      </c>
      <c r="N5" s="69" t="str">
        <f>'Tube E'!G3</f>
        <v>B1</v>
      </c>
      <c r="O5" s="70">
        <f>'Tube E'!F3</f>
        <v>1.7681458720000016</v>
      </c>
      <c r="P5" s="71">
        <v>2.1544836432143829E-2</v>
      </c>
      <c r="Q5" s="69" t="str">
        <f>'Tube F'!G3</f>
        <v>H3</v>
      </c>
      <c r="R5" s="70">
        <f>'Tube F'!F3</f>
        <v>1.7663428180000018</v>
      </c>
      <c r="S5" s="71">
        <v>6.2077465463036434E-2</v>
      </c>
      <c r="T5" s="69" t="str">
        <f>'Tube H'!G3</f>
        <v>D9</v>
      </c>
      <c r="U5" s="70">
        <f>'Tube H'!F3</f>
        <v>1.7665886890000024</v>
      </c>
      <c r="V5" s="71">
        <v>-1.6612823420422206E-2</v>
      </c>
      <c r="W5" s="69" t="str">
        <f>'Tube I'!G3</f>
        <v>B1</v>
      </c>
      <c r="X5" s="70">
        <f>'Tube I'!F3</f>
        <v>1.7693479080000021</v>
      </c>
      <c r="Y5" s="71">
        <v>-2.0540055818845854E-2</v>
      </c>
      <c r="Z5" s="69" t="str">
        <f>'Tube J'!G3</f>
        <v>H3</v>
      </c>
      <c r="AA5" s="53">
        <f>'Tube J'!F3</f>
        <v>1.7629825809999993</v>
      </c>
      <c r="AB5" s="71">
        <v>-2.0080457344846814E-2</v>
      </c>
      <c r="AC5" s="69" t="str">
        <f>'Tube K'!G3</f>
        <v>C6</v>
      </c>
      <c r="AD5" s="70">
        <f>'Tube K'!F3</f>
        <v>1.7666433270000024</v>
      </c>
      <c r="AE5" s="71">
        <v>-2.2995436001626058E-2</v>
      </c>
      <c r="AF5" s="69" t="str">
        <f>'Tube L'!G3</f>
        <v>D9</v>
      </c>
      <c r="AG5" s="70">
        <f>'Tube L'!F3</f>
        <v>1.767025793000002</v>
      </c>
      <c r="AH5" s="71">
        <v>-1.9379301309179316E-2</v>
      </c>
      <c r="AI5" s="69" t="str">
        <f>'Tube M'!G3</f>
        <v>B1</v>
      </c>
      <c r="AJ5" s="70">
        <f>'Tube M'!F3</f>
        <v>1.7624635200000007</v>
      </c>
      <c r="AK5" s="71">
        <v>3.1197782102060475E-2</v>
      </c>
      <c r="AL5" s="69" t="str">
        <f>'Tube N'!G3</f>
        <v>H3</v>
      </c>
      <c r="AM5" s="70">
        <f>'Tube N'!F3</f>
        <v>1.7624635200000007</v>
      </c>
      <c r="AN5" s="71">
        <v>3.3864246391522017E-2</v>
      </c>
      <c r="AO5" s="69" t="str">
        <f>'Tube O'!G3</f>
        <v>C6</v>
      </c>
      <c r="AP5" s="70">
        <f>'Tube O'!F3</f>
        <v>1.7584749459999998</v>
      </c>
      <c r="AQ5" s="71">
        <v>8.6271899972628033E-2</v>
      </c>
      <c r="AR5" s="69" t="str">
        <f>'Tube P'!G3</f>
        <v>D9</v>
      </c>
      <c r="AS5" s="70">
        <f>'Tube P'!F3</f>
        <v>1.7575734190000016</v>
      </c>
      <c r="AT5" s="71">
        <v>8.6873395841557399E-2</v>
      </c>
    </row>
    <row r="6" spans="1:46">
      <c r="A6" s="53">
        <v>3</v>
      </c>
      <c r="B6" s="69" t="str">
        <f>'Tube A'!G4</f>
        <v>C1</v>
      </c>
      <c r="C6" s="70">
        <f>'Tube A'!F4</f>
        <v>1.7662881800000001</v>
      </c>
      <c r="D6" s="71">
        <v>-3.9454519505462644E-2</v>
      </c>
      <c r="E6" s="69" t="str">
        <f>'Tube B'!G4</f>
        <v>H4</v>
      </c>
      <c r="F6" s="70">
        <f>'Tube B'!F4</f>
        <v>1.7594037919999987</v>
      </c>
      <c r="G6" s="71">
        <v>0.94986703273822393</v>
      </c>
      <c r="H6" s="69" t="str">
        <f>'Tube C'!G4</f>
        <v>B6</v>
      </c>
      <c r="I6" s="70">
        <f>'Tube C'!F4</f>
        <v>1.7625454769999997</v>
      </c>
      <c r="J6" s="71">
        <v>-2.4871207977729192E-2</v>
      </c>
      <c r="K6" s="69" t="str">
        <f>'Tube D'!G4</f>
        <v>E9</v>
      </c>
      <c r="L6" s="70">
        <f>'Tube D'!F4</f>
        <v>1.7600321290000007</v>
      </c>
      <c r="M6" s="71">
        <v>-4.0091833870567223E-2</v>
      </c>
      <c r="N6" s="69" t="str">
        <f>'Tube E'!G4</f>
        <v>C1</v>
      </c>
      <c r="O6" s="70">
        <f>'Tube E'!F4</f>
        <v>1.7635835990000022</v>
      </c>
      <c r="P6" s="71">
        <v>5.0558148347123903E-2</v>
      </c>
      <c r="Q6" s="69" t="str">
        <f>'Tube F'!G4</f>
        <v>H4</v>
      </c>
      <c r="R6" s="70">
        <f>'Tube F'!F4</f>
        <v>1.7621630110000002</v>
      </c>
      <c r="S6" s="71">
        <v>0.16468133069763538</v>
      </c>
      <c r="T6" s="69" t="str">
        <f>'Tube H'!G4</f>
        <v>E9</v>
      </c>
      <c r="U6" s="70">
        <f>'Tube H'!F4</f>
        <v>1.7633104089999989</v>
      </c>
      <c r="V6" s="71">
        <v>2.1129579494457307E-2</v>
      </c>
      <c r="W6" s="69" t="str">
        <f>'Tube I'!G4</f>
        <v>C1</v>
      </c>
      <c r="X6" s="70">
        <f>'Tube I'!F4</f>
        <v>1.7649768680000015</v>
      </c>
      <c r="Y6" s="71">
        <v>-2.6777149002141721E-2</v>
      </c>
      <c r="Z6" s="69" t="str">
        <f>'Tube J'!G4</f>
        <v>H4</v>
      </c>
      <c r="AA6" s="53">
        <f>'Tube J'!F4</f>
        <v>1.7597043009999993</v>
      </c>
      <c r="AB6" s="71">
        <v>9.3991145516155228E-2</v>
      </c>
      <c r="AC6" s="69" t="str">
        <f>'Tube K'!G4</f>
        <v>B6</v>
      </c>
      <c r="AD6" s="70">
        <f>'Tube K'!F4</f>
        <v>1.762272287</v>
      </c>
      <c r="AE6" s="71">
        <v>-2.2001686931782449E-2</v>
      </c>
      <c r="AF6" s="69" t="str">
        <f>'Tube L'!G4</f>
        <v>E9</v>
      </c>
      <c r="AG6" s="70">
        <f>'Tube L'!F4</f>
        <v>1.7628459860000003</v>
      </c>
      <c r="AH6" s="71">
        <v>-2.8594880512308032E-2</v>
      </c>
      <c r="AI6" s="69" t="str">
        <f>'Tube M'!G4</f>
        <v>C1</v>
      </c>
      <c r="AJ6" s="70">
        <f>'Tube M'!F4</f>
        <v>1.7569997200000014</v>
      </c>
      <c r="AK6" s="71">
        <v>5.9553175773663654E-2</v>
      </c>
      <c r="AL6" s="69" t="str">
        <f>'Tube N'!G4</f>
        <v>H4</v>
      </c>
      <c r="AM6" s="70">
        <f>'Tube N'!F4</f>
        <v>1.7591852400000008</v>
      </c>
      <c r="AN6" s="71">
        <v>5.7896090262001508E-2</v>
      </c>
      <c r="AO6" s="69" t="str">
        <f>'Tube O'!G4</f>
        <v>B6</v>
      </c>
      <c r="AP6" s="70">
        <f>'Tube O'!F4</f>
        <v>1.754103906000001</v>
      </c>
      <c r="AQ6" s="71">
        <v>0.21982201804984114</v>
      </c>
      <c r="AR6" s="69" t="str">
        <f>'Tube P'!G4</f>
        <v>E9</v>
      </c>
      <c r="AS6" s="70">
        <f>'Tube P'!F4</f>
        <v>1.7542951390000017</v>
      </c>
      <c r="AT6" s="71">
        <v>0.17735118825011156</v>
      </c>
    </row>
    <row r="7" spans="1:46">
      <c r="A7" s="53">
        <v>4</v>
      </c>
      <c r="B7" s="69" t="str">
        <f>'Tube A'!G5</f>
        <v>D1</v>
      </c>
      <c r="C7" s="70">
        <f>'Tube A'!F5</f>
        <v>1.762108373000002</v>
      </c>
      <c r="D7" s="71">
        <v>-1.6803519933679897E-2</v>
      </c>
      <c r="E7" s="69" t="str">
        <f>'Tube B'!G5</f>
        <v>G4</v>
      </c>
      <c r="F7" s="70">
        <f>'Tube B'!F5</f>
        <v>1.7497601850000013</v>
      </c>
      <c r="G7" s="71">
        <v>1.88653662196854</v>
      </c>
      <c r="H7" s="69" t="str">
        <f>'Tube C'!G5</f>
        <v>A6</v>
      </c>
      <c r="I7" s="70">
        <f>'Tube C'!F5</f>
        <v>1.7581744369999992</v>
      </c>
      <c r="J7" s="71">
        <v>-1.529097667193996E-2</v>
      </c>
      <c r="K7" s="69" t="str">
        <f>'Tube D'!G5</f>
        <v>F9</v>
      </c>
      <c r="L7" s="70">
        <f>'Tube D'!F5</f>
        <v>1.7556610890000002</v>
      </c>
      <c r="M7" s="71">
        <v>-3.1634826426313184E-3</v>
      </c>
      <c r="N7" s="69" t="str">
        <f>'Tube E'!G5</f>
        <v>D1</v>
      </c>
      <c r="O7" s="70">
        <f>'Tube E'!F5</f>
        <v>1.7592125589999998</v>
      </c>
      <c r="P7" s="71">
        <v>0.27697360226982054</v>
      </c>
      <c r="Q7" s="69" t="str">
        <f>'Tube F'!G5</f>
        <v>G4</v>
      </c>
      <c r="R7" s="70">
        <f>'Tube F'!F5</f>
        <v>1.7577919709999996</v>
      </c>
      <c r="S7" s="71">
        <v>0.47289127374560619</v>
      </c>
      <c r="T7" s="69" t="str">
        <f>'Tube H'!G5</f>
        <v>F9</v>
      </c>
      <c r="U7" s="70">
        <f>'Tube H'!F5</f>
        <v>1.7589393690000001</v>
      </c>
      <c r="V7" s="71">
        <v>0.10043814650367661</v>
      </c>
      <c r="W7" s="69" t="str">
        <f>'Tube I'!G5</f>
        <v>D1</v>
      </c>
      <c r="X7" s="70">
        <f>'Tube I'!F5</f>
        <v>1.7595130680000004</v>
      </c>
      <c r="Y7" s="71">
        <v>-1.3698448239311878E-2</v>
      </c>
      <c r="Z7" s="69" t="str">
        <f>'Tube J'!G5</f>
        <v>G4</v>
      </c>
      <c r="AA7" s="53">
        <f>'Tube J'!F5</f>
        <v>1.7553332610000005</v>
      </c>
      <c r="AB7" s="71">
        <v>-3.6961626567832209E-2</v>
      </c>
      <c r="AC7" s="69" t="str">
        <f>'Tube K'!G5</f>
        <v>A6</v>
      </c>
      <c r="AD7" s="70">
        <f>'Tube K'!F5</f>
        <v>1.7579012470000013</v>
      </c>
      <c r="AE7" s="71">
        <v>-2.6361729563310402E-2</v>
      </c>
      <c r="AF7" s="69" t="str">
        <f>'Tube L'!G5</f>
        <v>F9</v>
      </c>
      <c r="AG7" s="70">
        <f>'Tube L'!F5</f>
        <v>1.7584749459999998</v>
      </c>
      <c r="AH7" s="71">
        <v>-8.6455331412103754E-3</v>
      </c>
      <c r="AI7" s="69" t="str">
        <f>'Tube M'!G5</f>
        <v>D1</v>
      </c>
      <c r="AJ7" s="70">
        <f>'Tube M'!F5</f>
        <v>1.7526286800000008</v>
      </c>
      <c r="AK7" s="71">
        <v>0.10315996103512814</v>
      </c>
      <c r="AL7" s="69" t="str">
        <f>'Tube N'!G5</f>
        <v>G4</v>
      </c>
      <c r="AM7" s="70">
        <f>'Tube N'!F5</f>
        <v>1.7548142000000002</v>
      </c>
      <c r="AN7" s="71">
        <v>0.17363486066413059</v>
      </c>
      <c r="AO7" s="69" t="str">
        <f>'Tube O'!G5</f>
        <v>A6</v>
      </c>
      <c r="AP7" s="70">
        <f>'Tube O'!F5</f>
        <v>1.7497328660000022</v>
      </c>
      <c r="AQ7" s="71">
        <v>0.28105774126098804</v>
      </c>
      <c r="AR7" s="69" t="str">
        <f>'Tube P'!G5</f>
        <v>F9</v>
      </c>
      <c r="AS7" s="70">
        <f>'Tube P'!F5</f>
        <v>1.7488313390000023</v>
      </c>
      <c r="AT7" s="71">
        <v>0.25501351419631946</v>
      </c>
    </row>
    <row r="8" spans="1:46">
      <c r="A8" s="53">
        <v>5</v>
      </c>
      <c r="B8" s="69" t="str">
        <f>'Tube A'!G6</f>
        <v>E1</v>
      </c>
      <c r="C8" s="70">
        <f>'Tube A'!F6</f>
        <v>1.7555518130000003</v>
      </c>
      <c r="D8" s="71">
        <v>9.3202172706839947E-3</v>
      </c>
      <c r="E8" s="69" t="str">
        <f>'Tube B'!G6</f>
        <v>F4</v>
      </c>
      <c r="F8" s="70">
        <f>'Tube B'!F6</f>
        <v>1.7399253449999996</v>
      </c>
      <c r="G8" s="71">
        <v>4.9118887363232098</v>
      </c>
      <c r="H8" s="69" t="str">
        <f>'Tube C'!G6</f>
        <v>A7</v>
      </c>
      <c r="I8" s="70">
        <f>'Tube C'!F6</f>
        <v>1.7529018700000005</v>
      </c>
      <c r="J8" s="71">
        <v>9.3252255793820391E-2</v>
      </c>
      <c r="K8" s="69" t="str">
        <f>'Tube D'!G6</f>
        <v>G9</v>
      </c>
      <c r="L8" s="70">
        <f>'Tube D'!F6</f>
        <v>1.7501972890000008</v>
      </c>
      <c r="M8" s="71">
        <v>0.18312113043309255</v>
      </c>
      <c r="N8" s="69" t="str">
        <f>'Tube E'!G6</f>
        <v>E1</v>
      </c>
      <c r="O8" s="70">
        <f>'Tube E'!F6</f>
        <v>1.7528472320000006</v>
      </c>
      <c r="P8" s="71">
        <v>0.96171378873854996</v>
      </c>
      <c r="Q8" s="69" t="str">
        <f>'Tube F'!G6</f>
        <v>F4</v>
      </c>
      <c r="R8" s="70">
        <f>'Tube F'!F6</f>
        <v>1.7512354109999997</v>
      </c>
      <c r="S8" s="71">
        <v>1.6900986522988071</v>
      </c>
      <c r="T8" s="69" t="str">
        <f>'Tube H'!G6</f>
        <v>G9</v>
      </c>
      <c r="U8" s="70">
        <f>'Tube H'!F6</f>
        <v>1.7534755690000008</v>
      </c>
      <c r="V8" s="71">
        <v>0.585281460536483</v>
      </c>
      <c r="W8" s="69" t="str">
        <f>'Tube I'!G6</f>
        <v>E1</v>
      </c>
      <c r="X8" s="70">
        <f>'Tube I'!F6</f>
        <v>1.7551420279999999</v>
      </c>
      <c r="Y8" s="71">
        <v>-3.5809155627259621E-2</v>
      </c>
      <c r="Z8" s="69" t="str">
        <f>'Tube J'!G6</f>
        <v>F4</v>
      </c>
      <c r="AA8" s="53">
        <f>'Tube J'!F6</f>
        <v>1.7487767010000006</v>
      </c>
      <c r="AB8" s="71">
        <v>-2.9054478986307076E-2</v>
      </c>
      <c r="AC8" s="69" t="str">
        <f>'Tube K'!G6</f>
        <v>A7</v>
      </c>
      <c r="AD8" s="70">
        <f>'Tube K'!F6</f>
        <v>1.7535302070000007</v>
      </c>
      <c r="AE8" s="71">
        <v>-2.6840656365195323E-2</v>
      </c>
      <c r="AF8" s="69" t="str">
        <f>'Tube L'!G6</f>
        <v>G9</v>
      </c>
      <c r="AG8" s="70">
        <f>'Tube L'!F6</f>
        <v>1.7530111460000004</v>
      </c>
      <c r="AH8" s="71">
        <v>2.4549520432540061E-2</v>
      </c>
      <c r="AI8" s="69" t="str">
        <f>'Tube M'!G6</f>
        <v>E1</v>
      </c>
      <c r="AJ8" s="70">
        <f>'Tube M'!F6</f>
        <v>1.7482576400000021</v>
      </c>
      <c r="AK8" s="71">
        <v>0.15521569913910518</v>
      </c>
      <c r="AL8" s="69" t="str">
        <f>'Tube N'!G6</f>
        <v>F4</v>
      </c>
      <c r="AM8" s="70">
        <f>'Tube N'!F6</f>
        <v>1.7482576400000021</v>
      </c>
      <c r="AN8" s="71">
        <v>0.26675692718762661</v>
      </c>
      <c r="AO8" s="69" t="str">
        <f>'Tube O'!G6</f>
        <v>A7</v>
      </c>
      <c r="AP8" s="70">
        <f>'Tube O'!F6</f>
        <v>1.7453618260000017</v>
      </c>
      <c r="AQ8" s="71">
        <v>0.55294482918130961</v>
      </c>
      <c r="AR8" s="69" t="str">
        <f>'Tube P'!G6</f>
        <v>G9</v>
      </c>
      <c r="AS8" s="70">
        <f>'Tube P'!F6</f>
        <v>1.7444602990000018</v>
      </c>
      <c r="AT8" s="71">
        <v>0.54889449118191325</v>
      </c>
    </row>
    <row r="9" spans="1:46">
      <c r="A9" s="53">
        <v>6</v>
      </c>
      <c r="B9" s="69" t="str">
        <f>'Tube A'!G7</f>
        <v>F1</v>
      </c>
      <c r="C9" s="70">
        <f>'Tube A'!F7</f>
        <v>1.7489952530000004</v>
      </c>
      <c r="D9" s="71">
        <v>0.41263181675980903</v>
      </c>
      <c r="E9" s="69" t="str">
        <f>'Tube B'!G7</f>
        <v>E4</v>
      </c>
      <c r="F9" s="70">
        <f>'Tube B'!F7</f>
        <v>1.7322760250000009</v>
      </c>
      <c r="G9" s="71">
        <v>6.0262860345323377</v>
      </c>
      <c r="H9" s="69" t="str">
        <f>'Tube C'!G7</f>
        <v>B7</v>
      </c>
      <c r="I9" s="70">
        <f>'Tube C'!F7</f>
        <v>1.7474380700000012</v>
      </c>
      <c r="J9" s="71">
        <v>0.51710734441653383</v>
      </c>
      <c r="K9" s="69" t="str">
        <f>'Tube D'!G7</f>
        <v>H9</v>
      </c>
      <c r="L9" s="70">
        <f>'Tube D'!F7</f>
        <v>1.7447334890000015</v>
      </c>
      <c r="M9" s="71">
        <v>0.51520531743285802</v>
      </c>
      <c r="N9" s="69" t="str">
        <f>'Tube E'!G7</f>
        <v>F1</v>
      </c>
      <c r="O9" s="70">
        <f>'Tube E'!F7</f>
        <v>1.7462906720000007</v>
      </c>
      <c r="P9" s="71">
        <v>1.6904922019157773</v>
      </c>
      <c r="Q9" s="69" t="str">
        <f>'Tube F'!G7</f>
        <v>E4</v>
      </c>
      <c r="R9" s="70">
        <f>'Tube F'!F7</f>
        <v>1.7446788510000015</v>
      </c>
      <c r="S9" s="71">
        <v>3.0150372739369469</v>
      </c>
      <c r="T9" s="69" t="str">
        <f>'Tube H'!G7</f>
        <v>H9</v>
      </c>
      <c r="U9" s="70">
        <f>'Tube H'!F7</f>
        <v>1.7469190090000009</v>
      </c>
      <c r="V9" s="72">
        <v>1.1455860606533363</v>
      </c>
      <c r="W9" s="69" t="str">
        <f>'Tube I'!G7</f>
        <v>F1</v>
      </c>
      <c r="X9" s="70">
        <f>'Tube I'!F7</f>
        <v>1.7485854680000017</v>
      </c>
      <c r="Y9" s="71">
        <v>2.0586996043711558E-2</v>
      </c>
      <c r="Z9" s="69" t="str">
        <f>'Tube J'!G7</f>
        <v>E4</v>
      </c>
      <c r="AA9" s="53">
        <f>'Tube J'!F7</f>
        <v>1.7422201409999989</v>
      </c>
      <c r="AB9" s="71">
        <v>2.8920607822859937E-2</v>
      </c>
      <c r="AC9" s="69" t="str">
        <f>'Tube K'!G7</f>
        <v>B7</v>
      </c>
      <c r="AD9" s="70">
        <f>'Tube K'!F7</f>
        <v>1.745880887000002</v>
      </c>
      <c r="AE9" s="71">
        <v>7.6296945537829008E-3</v>
      </c>
      <c r="AF9" s="69" t="str">
        <f>'Tube L'!G7</f>
        <v>H9</v>
      </c>
      <c r="AG9" s="70">
        <f>'Tube L'!F7</f>
        <v>1.7464545860000023</v>
      </c>
      <c r="AH9" s="71">
        <v>6.3615949165318722E-2</v>
      </c>
      <c r="AI9" s="69" t="str">
        <f>'Tube M'!G7</f>
        <v>F1</v>
      </c>
      <c r="AJ9" s="70">
        <f>'Tube M'!F7</f>
        <v>1.7417010800000003</v>
      </c>
      <c r="AK9" s="71">
        <v>0.41915672553413913</v>
      </c>
      <c r="AL9" s="69" t="str">
        <f>'Tube N'!G7</f>
        <v>E4</v>
      </c>
      <c r="AM9" s="70">
        <f>'Tube N'!F7</f>
        <v>1.7417010800000003</v>
      </c>
      <c r="AN9" s="71">
        <v>0.79135836145890037</v>
      </c>
      <c r="AO9" s="69" t="str">
        <f>'Tube O'!G7</f>
        <v>B7</v>
      </c>
      <c r="AP9" s="70">
        <f>'Tube O'!F7</f>
        <v>1.738805266</v>
      </c>
      <c r="AQ9" s="71">
        <v>1.085651005191788</v>
      </c>
      <c r="AR9" s="69" t="str">
        <f>'Tube P'!G7</f>
        <v>H9</v>
      </c>
      <c r="AS9" s="70">
        <f>'Tube P'!F7</f>
        <v>1.7391877320000013</v>
      </c>
      <c r="AT9" s="71">
        <v>1.0776116066786865</v>
      </c>
    </row>
    <row r="10" spans="1:46">
      <c r="A10" s="53">
        <v>7</v>
      </c>
      <c r="B10" s="69" t="str">
        <f>'Tube A'!G8</f>
        <v>G1</v>
      </c>
      <c r="C10" s="70">
        <f>'Tube A'!F8</f>
        <v>1.7424386930000004</v>
      </c>
      <c r="D10" s="71">
        <v>0.7806562493603596</v>
      </c>
      <c r="E10" s="69" t="str">
        <f>'Tube B'!G8</f>
        <v>D4</v>
      </c>
      <c r="F10" s="70">
        <f>'Tube B'!F8</f>
        <v>1.725719465000001</v>
      </c>
      <c r="G10" s="71">
        <v>9.6736695088650162</v>
      </c>
      <c r="H10" s="69" t="str">
        <f>'Tube C'!G8</f>
        <v>C7</v>
      </c>
      <c r="I10" s="70">
        <f>'Tube C'!F8</f>
        <v>1.7397887499999989</v>
      </c>
      <c r="J10" s="71">
        <v>1.5142767041145344</v>
      </c>
      <c r="K10" s="69" t="str">
        <f>'Tube D'!G8</f>
        <v>H10</v>
      </c>
      <c r="L10" s="70">
        <f>'Tube D'!F8</f>
        <v>1.7392696890000003</v>
      </c>
      <c r="M10" s="72">
        <v>0.88049386518535722</v>
      </c>
      <c r="N10" s="69" t="str">
        <f>'Tube E'!G8</f>
        <v>G1</v>
      </c>
      <c r="O10" s="70">
        <f>'Tube E'!F8</f>
        <v>1.7397341119999989</v>
      </c>
      <c r="P10" s="71">
        <v>2.5447305157563895</v>
      </c>
      <c r="Q10" s="69" t="str">
        <f>'Tube F'!G8</f>
        <v>D4</v>
      </c>
      <c r="R10" s="70">
        <f>'Tube F'!F8</f>
        <v>1.7381222909999998</v>
      </c>
      <c r="S10" s="71">
        <v>4.0883482929819719</v>
      </c>
      <c r="T10" s="69" t="str">
        <f>'Tube H'!G8</f>
        <v>H10</v>
      </c>
      <c r="U10" s="70">
        <f>'Tube H'!F8</f>
        <v>1.7414552089999997</v>
      </c>
      <c r="V10" s="72">
        <v>2.1712301624581047</v>
      </c>
      <c r="W10" s="69" t="str">
        <f>'Tube I'!G8</f>
        <v>G1</v>
      </c>
      <c r="X10" s="70">
        <f>'Tube I'!F8</f>
        <v>1.742028908</v>
      </c>
      <c r="Y10" s="71">
        <v>0.19621125682436569</v>
      </c>
      <c r="Z10" s="69" t="str">
        <f>'Tube J'!G8</f>
        <v>D4</v>
      </c>
      <c r="AA10" s="53">
        <f>'Tube J'!F8</f>
        <v>1.7367563409999995</v>
      </c>
      <c r="AB10" s="71">
        <v>0.60987498232761039</v>
      </c>
      <c r="AC10" s="69" t="str">
        <f>'Tube K'!G8</f>
        <v>C7</v>
      </c>
      <c r="AD10" s="70">
        <f>'Tube K'!F8</f>
        <v>1.7406083199999998</v>
      </c>
      <c r="AE10" s="71">
        <v>0.22385104492260186</v>
      </c>
      <c r="AF10" s="69" t="str">
        <f>'Tube L'!G8</f>
        <v>H10</v>
      </c>
      <c r="AG10" s="70">
        <f>'Tube L'!F8</f>
        <v>1.7398980260000005</v>
      </c>
      <c r="AH10" s="72">
        <v>0.24496800324070597</v>
      </c>
      <c r="AI10" s="69" t="str">
        <f>'Tube M'!G8</f>
        <v>G1</v>
      </c>
      <c r="AJ10" s="70">
        <f>'Tube M'!F8</f>
        <v>1.7360460470000003</v>
      </c>
      <c r="AK10" s="71">
        <v>1.1475744616420944</v>
      </c>
      <c r="AL10" s="69" t="str">
        <f>'Tube N'!G8</f>
        <v>D4</v>
      </c>
      <c r="AM10" s="70">
        <f>'Tube N'!F8</f>
        <v>1.736237280000001</v>
      </c>
      <c r="AN10" s="71">
        <v>2.1125709910362445</v>
      </c>
      <c r="AO10" s="69" t="str">
        <f>'Tube O'!G8</f>
        <v>C7</v>
      </c>
      <c r="AP10" s="70">
        <f>'Tube O'!F8</f>
        <v>1.7333414660000006</v>
      </c>
      <c r="AQ10" s="71">
        <v>3.9420916032427598</v>
      </c>
      <c r="AR10" s="69" t="str">
        <f>'Tube P'!G8</f>
        <v>H10</v>
      </c>
      <c r="AS10" s="70">
        <f>'Tube P'!F8</f>
        <v>1.7337239320000002</v>
      </c>
      <c r="AT10" s="72">
        <v>3.1735576798478413</v>
      </c>
    </row>
    <row r="11" spans="1:46">
      <c r="A11" s="53">
        <v>8</v>
      </c>
      <c r="B11" s="69" t="str">
        <f>'Tube A'!G9</f>
        <v>H1</v>
      </c>
      <c r="C11" s="70">
        <f>'Tube A'!F9</f>
        <v>1.7369748929999993</v>
      </c>
      <c r="D11" s="71">
        <v>1.2237235211225306</v>
      </c>
      <c r="E11" s="69" t="str">
        <f>'Tube B'!G9</f>
        <v>C4</v>
      </c>
      <c r="F11" s="70">
        <f>'Tube B'!F9</f>
        <v>1.7180701449999987</v>
      </c>
      <c r="G11" s="71">
        <v>9.7409612462924411</v>
      </c>
      <c r="H11" s="69" t="str">
        <f>'Tube C'!G9</f>
        <v>D7</v>
      </c>
      <c r="I11" s="70">
        <f>'Tube C'!F9</f>
        <v>1.7343249499999995</v>
      </c>
      <c r="J11" s="71">
        <v>4.8718896059602512</v>
      </c>
      <c r="K11" s="69" t="str">
        <f>'Tube D'!G9</f>
        <v>G10</v>
      </c>
      <c r="L11" s="70">
        <f>'Tube D'!F9</f>
        <v>1.7316203689999998</v>
      </c>
      <c r="M11" s="72">
        <v>3.3007077371485316</v>
      </c>
      <c r="N11" s="69" t="str">
        <f>'Tube E'!G9</f>
        <v>H1</v>
      </c>
      <c r="O11" s="70">
        <f>'Tube E'!F9</f>
        <v>1.7342703119999996</v>
      </c>
      <c r="P11" s="71">
        <v>5.0222126889547027</v>
      </c>
      <c r="Q11" s="69" t="str">
        <f>'Tube F'!G9</f>
        <v>C4</v>
      </c>
      <c r="R11" s="70">
        <f>'Tube F'!F9</f>
        <v>1.7326584910000005</v>
      </c>
      <c r="S11" s="71">
        <v>8.0447290573632326</v>
      </c>
      <c r="T11" s="69" t="str">
        <f>'Tube H'!G9</f>
        <v>G10</v>
      </c>
      <c r="U11" s="70">
        <f>'Tube H'!F9</f>
        <v>1.7350898820000005</v>
      </c>
      <c r="V11" s="72">
        <v>5.0176860191743113</v>
      </c>
      <c r="W11" s="69" t="str">
        <f>'Tube I'!G9</f>
        <v>H1</v>
      </c>
      <c r="X11" s="70">
        <f>'Tube I'!F9</f>
        <v>1.7354723480000001</v>
      </c>
      <c r="Y11" s="71">
        <v>1.1987364113400758</v>
      </c>
      <c r="Z11" s="69" t="str">
        <f>'Tube J'!G9</f>
        <v>C4</v>
      </c>
      <c r="AA11" s="53">
        <f>'Tube J'!F9</f>
        <v>1.7301997810000014</v>
      </c>
      <c r="AB11" s="71">
        <v>9.7232172588131061</v>
      </c>
      <c r="AC11" s="69" t="str">
        <f>'Tube K'!G9</f>
        <v>D7</v>
      </c>
      <c r="AD11" s="70">
        <f>'Tube K'!F9</f>
        <v>1.7340517600000016</v>
      </c>
      <c r="AE11" s="71">
        <v>1.808767447422527</v>
      </c>
      <c r="AF11" s="69" t="str">
        <f>'Tube L'!G9</f>
        <v>G10</v>
      </c>
      <c r="AG11" s="70">
        <f>'Tube L'!F9</f>
        <v>1.7344342260000012</v>
      </c>
      <c r="AH11" s="72">
        <v>1.6044861328244557</v>
      </c>
      <c r="AI11" s="69" t="str">
        <f>'Tube M'!G9</f>
        <v>H1</v>
      </c>
      <c r="AJ11" s="70">
        <f>'Tube M'!F9</f>
        <v>1.7294894870000004</v>
      </c>
      <c r="AK11" s="71">
        <v>5.1974536753389984</v>
      </c>
      <c r="AL11" s="69" t="str">
        <f>'Tube N'!G9</f>
        <v>C4</v>
      </c>
      <c r="AM11" s="70">
        <f>'Tube N'!F9</f>
        <v>1.7296807200000011</v>
      </c>
      <c r="AN11" s="71">
        <v>7.2765603745349781</v>
      </c>
      <c r="AO11" s="69" t="str">
        <f>'Tube O'!G9</f>
        <v>D7</v>
      </c>
      <c r="AP11" s="70">
        <f>'Tube O'!F9</f>
        <v>1.7278776660000013</v>
      </c>
      <c r="AQ11" s="71">
        <v>14.417527879758508</v>
      </c>
      <c r="AR11" s="69" t="str">
        <f>'Tube P'!G9</f>
        <v>G10</v>
      </c>
      <c r="AS11" s="70">
        <f>'Tube P'!F9</f>
        <v>1.7282601320000008</v>
      </c>
      <c r="AT11" s="72">
        <v>13.404355201782456</v>
      </c>
    </row>
    <row r="12" spans="1:46">
      <c r="A12" s="53">
        <v>9</v>
      </c>
      <c r="B12" s="69" t="str">
        <f>'Tube A'!G10</f>
        <v>H2</v>
      </c>
      <c r="C12" s="70">
        <f>'Tube A'!F10</f>
        <v>1.7315110929999999</v>
      </c>
      <c r="D12" s="71">
        <v>2.4054760782880193</v>
      </c>
      <c r="E12" s="69" t="str">
        <f>'Tube B'!G10</f>
        <v>B4</v>
      </c>
      <c r="F12" s="70">
        <f>'Tube B'!F10</f>
        <v>1.709519298</v>
      </c>
      <c r="G12" s="71">
        <v>2.7168345045643978</v>
      </c>
      <c r="H12" s="69" t="str">
        <f>'Tube C'!G10</f>
        <v>E7</v>
      </c>
      <c r="I12" s="70">
        <f>'Tube C'!F10</f>
        <v>1.7288611500000002</v>
      </c>
      <c r="J12" s="71">
        <v>17.67604465581238</v>
      </c>
      <c r="K12" s="69" t="str">
        <f>'Tube D'!G10</f>
        <v>F10</v>
      </c>
      <c r="L12" s="70">
        <f>'Tube D'!F10</f>
        <v>1.7261565690000005</v>
      </c>
      <c r="M12" s="72">
        <v>13.930964630529191</v>
      </c>
      <c r="N12" s="69" t="str">
        <f>'Tube E'!G10</f>
        <v>H2</v>
      </c>
      <c r="O12" s="70">
        <f>'Tube E'!F10</f>
        <v>1.7288065120000002</v>
      </c>
      <c r="P12" s="71">
        <v>11.638455358427317</v>
      </c>
      <c r="Q12" s="69" t="str">
        <f>'Tube F'!G10</f>
        <v>B4</v>
      </c>
      <c r="R12" s="70">
        <f>'Tube F'!F10</f>
        <v>1.727385924</v>
      </c>
      <c r="S12" s="71">
        <v>18.832838689352435</v>
      </c>
      <c r="T12" s="69" t="str">
        <f>'Tube H'!G10</f>
        <v>F10</v>
      </c>
      <c r="U12" s="70">
        <f>'Tube H'!F10</f>
        <v>1.7296260820000011</v>
      </c>
      <c r="V12" s="72">
        <v>13.332138675571699</v>
      </c>
      <c r="W12" s="69" t="str">
        <f>'Tube I'!G10</f>
        <v>H2</v>
      </c>
      <c r="X12" s="70">
        <f>'Tube I'!F10</f>
        <v>1.7311013080000013</v>
      </c>
      <c r="Y12" s="71">
        <v>9.764337454238321</v>
      </c>
      <c r="Z12" s="69" t="str">
        <f>'Tube J'!G10</f>
        <v>B4</v>
      </c>
      <c r="AA12" s="53">
        <f>'Tube J'!F10</f>
        <v>1.7249272140000009</v>
      </c>
      <c r="AB12" s="71">
        <v>24.562075531072178</v>
      </c>
      <c r="AC12" s="69" t="str">
        <f>'Tube K'!G10</f>
        <v>E7</v>
      </c>
      <c r="AD12" s="70">
        <f>'Tube K'!F10</f>
        <v>1.7285879600000005</v>
      </c>
      <c r="AE12" s="71">
        <v>14.938201782344848</v>
      </c>
      <c r="AF12" s="69" t="str">
        <f>'Tube L'!G10</f>
        <v>F10</v>
      </c>
      <c r="AG12" s="70">
        <f>'Tube L'!F10</f>
        <v>1.7289704260000018</v>
      </c>
      <c r="AH12" s="72">
        <v>11.302678946576966</v>
      </c>
      <c r="AI12" s="69" t="str">
        <f>'Tube M'!G10</f>
        <v>H2</v>
      </c>
      <c r="AJ12" s="70">
        <f>'Tube M'!F10</f>
        <v>1.7262112070000022</v>
      </c>
      <c r="AK12" s="71">
        <v>12.307129471375653</v>
      </c>
      <c r="AL12" s="69" t="str">
        <f>'Tube N'!G10</f>
        <v>B4</v>
      </c>
      <c r="AM12" s="70">
        <f>'Tube N'!F10</f>
        <v>1.7242169200000017</v>
      </c>
      <c r="AN12" s="71">
        <v>17.010715132117706</v>
      </c>
      <c r="AO12" s="69" t="str">
        <f>'Tube O'!G10</f>
        <v>E7</v>
      </c>
      <c r="AP12" s="70">
        <f>'Tube O'!F10</f>
        <v>1.7213211059999995</v>
      </c>
      <c r="AQ12" s="71">
        <v>22.077995968354255</v>
      </c>
      <c r="AR12" s="69" t="str">
        <f>'Tube P'!G10</f>
        <v>F10</v>
      </c>
      <c r="AS12" s="70">
        <f>'Tube P'!F10</f>
        <v>1.7227963320000015</v>
      </c>
      <c r="AT12" s="72">
        <v>19.497187937366917</v>
      </c>
    </row>
    <row r="13" spans="1:46">
      <c r="A13" s="53">
        <v>10</v>
      </c>
      <c r="B13" s="69" t="str">
        <f>'Tube A'!G11</f>
        <v>G2</v>
      </c>
      <c r="C13" s="70">
        <f>'Tube A'!F11</f>
        <v>1.724954533</v>
      </c>
      <c r="D13" s="71">
        <v>6.6334086966329409</v>
      </c>
      <c r="E13" s="69" t="str">
        <f>'Tube B'!G11</f>
        <v>A4</v>
      </c>
      <c r="F13" s="70">
        <f>'Tube B'!F11</f>
        <v>1.7040554980000007</v>
      </c>
      <c r="G13" s="71">
        <v>0.80097956303937645</v>
      </c>
      <c r="H13" s="69" t="str">
        <f>'Tube C'!G11</f>
        <v>F7</v>
      </c>
      <c r="I13" s="70">
        <f>'Tube C'!F11</f>
        <v>1.722304590000002</v>
      </c>
      <c r="J13" s="71">
        <v>21.838386963986569</v>
      </c>
      <c r="K13" s="69" t="str">
        <f>'Tube D'!G11</f>
        <v>E10</v>
      </c>
      <c r="L13" s="70">
        <f>'Tube D'!F11</f>
        <v>1.7206927690000011</v>
      </c>
      <c r="M13" s="71">
        <v>16.844432378780393</v>
      </c>
      <c r="N13" s="69" t="str">
        <f>'Tube E'!G11</f>
        <v>G2</v>
      </c>
      <c r="O13" s="70">
        <f>'Tube E'!F11</f>
        <v>1.7222499520000003</v>
      </c>
      <c r="P13" s="72">
        <v>21.842145810433731</v>
      </c>
      <c r="Q13" s="69" t="str">
        <f>'Tube F'!G11</f>
        <v>A4</v>
      </c>
      <c r="R13" s="70">
        <f>'Tube F'!F11</f>
        <v>1.7208293640000019</v>
      </c>
      <c r="S13" s="71">
        <v>23.31603501431762</v>
      </c>
      <c r="T13" s="69" t="str">
        <f>'Tube H'!G11</f>
        <v>E10</v>
      </c>
      <c r="U13" s="70">
        <f>'Tube H'!F11</f>
        <v>1.7241622820000018</v>
      </c>
      <c r="V13" s="72">
        <v>20.723826343698541</v>
      </c>
      <c r="W13" s="69" t="str">
        <f>'Tube I'!G11</f>
        <v>G2</v>
      </c>
      <c r="X13" s="70">
        <f>'Tube I'!F11</f>
        <v>1.7245447480000013</v>
      </c>
      <c r="Y13" s="71">
        <v>27.435133216389193</v>
      </c>
      <c r="Z13" s="69" t="str">
        <f>'Tube J'!G11</f>
        <v>A4</v>
      </c>
      <c r="AA13" s="53">
        <f>'Tube J'!F11</f>
        <v>1.7183706539999992</v>
      </c>
      <c r="AB13" s="71">
        <v>17.715257679651923</v>
      </c>
      <c r="AC13" s="69" t="str">
        <f>'Tube K'!G11</f>
        <v>F7</v>
      </c>
      <c r="AD13" s="70">
        <f>'Tube K'!F11</f>
        <v>1.7220314000000023</v>
      </c>
      <c r="AE13" s="71">
        <v>25.354673358549508</v>
      </c>
      <c r="AF13" s="69" t="str">
        <f>'Tube L'!G11</f>
        <v>E10</v>
      </c>
      <c r="AG13" s="70">
        <f>'Tube L'!F11</f>
        <v>1.7224138660000019</v>
      </c>
      <c r="AH13" s="71">
        <v>22.932264355805291</v>
      </c>
      <c r="AI13" s="69" t="str">
        <f>'Tube M'!G11</f>
        <v>G2</v>
      </c>
      <c r="AJ13" s="70">
        <f>'Tube M'!F11</f>
        <v>1.7196546470000005</v>
      </c>
      <c r="AK13" s="71">
        <v>15.112830903101653</v>
      </c>
      <c r="AL13" s="69" t="str">
        <f>'Tube N'!G11</f>
        <v>A4</v>
      </c>
      <c r="AM13" s="70">
        <f>'Tube N'!F11</f>
        <v>1.7198458799999994</v>
      </c>
      <c r="AN13" s="71">
        <v>19.71542740512513</v>
      </c>
      <c r="AO13" s="69" t="str">
        <f>'Tube O'!G11</f>
        <v>F7</v>
      </c>
      <c r="AP13" s="70">
        <f>'Tube O'!F11</f>
        <v>1.7158573060000002</v>
      </c>
      <c r="AQ13" s="71">
        <v>18.074801728974055</v>
      </c>
      <c r="AR13" s="69" t="str">
        <f>'Tube P'!G11</f>
        <v>E10</v>
      </c>
      <c r="AS13" s="70">
        <f>'Tube P'!F11</f>
        <v>1.7173325320000004</v>
      </c>
      <c r="AT13" s="71">
        <v>19.293310176600954</v>
      </c>
    </row>
    <row r="14" spans="1:46">
      <c r="A14" s="53">
        <v>11</v>
      </c>
      <c r="B14" s="69" t="str">
        <f>'Tube A'!G12</f>
        <v>F2</v>
      </c>
      <c r="C14" s="70">
        <f>'Tube A'!F12</f>
        <v>1.7196819660000013</v>
      </c>
      <c r="D14" s="71">
        <v>7.8498299865655596</v>
      </c>
      <c r="E14" s="69" t="str">
        <f>'Tube B'!G12</f>
        <v>A5</v>
      </c>
      <c r="F14" s="70">
        <f>'Tube B'!F12</f>
        <v>1.698782931000002</v>
      </c>
      <c r="G14" s="71">
        <v>0.61084507724090875</v>
      </c>
      <c r="H14" s="113" t="str">
        <f>'Tube C'!G12</f>
        <v>G7</v>
      </c>
      <c r="I14" s="114">
        <f>'Tube C'!F12</f>
        <v>1.7168407899999991</v>
      </c>
      <c r="J14" s="112">
        <v>3.0812076992324537</v>
      </c>
      <c r="K14" s="69" t="str">
        <f>'Tube D'!G12</f>
        <v>D10</v>
      </c>
      <c r="L14" s="74">
        <f>'Tube D'!F12</f>
        <v>1.715228969</v>
      </c>
      <c r="M14" s="73">
        <v>12.857122452480894</v>
      </c>
      <c r="N14" s="69" t="str">
        <f>'Tube E'!G12</f>
        <v>F2</v>
      </c>
      <c r="O14" s="70">
        <f>'Tube E'!F12</f>
        <v>1.7167861519999992</v>
      </c>
      <c r="P14" s="72">
        <v>22.864104329854388</v>
      </c>
      <c r="Q14" s="69" t="str">
        <f>'Tube F'!G12</f>
        <v>A5</v>
      </c>
      <c r="R14" s="70">
        <f>'Tube F'!F12</f>
        <v>1.7164583239999995</v>
      </c>
      <c r="S14" s="71">
        <v>17.778941017239301</v>
      </c>
      <c r="T14" s="69" t="str">
        <f>'Tube H'!G12</f>
        <v>D10</v>
      </c>
      <c r="U14" s="70">
        <f>'Tube H'!F12</f>
        <v>1.7176057220000001</v>
      </c>
      <c r="V14" s="72">
        <v>17.264819583539818</v>
      </c>
      <c r="W14" s="69" t="str">
        <f>'Tube I'!G12</f>
        <v>F2</v>
      </c>
      <c r="X14" s="70">
        <f>'Tube I'!F12</f>
        <v>1.720173707999999</v>
      </c>
      <c r="Y14" s="71">
        <v>23.866283742397382</v>
      </c>
      <c r="Z14" s="69" t="str">
        <f>'Tube J'!G12</f>
        <v>A5</v>
      </c>
      <c r="AA14" s="53">
        <f>'Tube J'!F12</f>
        <v>1.715092374000001</v>
      </c>
      <c r="AB14" s="71">
        <v>9.5600173899106675</v>
      </c>
      <c r="AC14" s="69" t="str">
        <f>'Tube K'!G12</f>
        <v>G7</v>
      </c>
      <c r="AD14" s="70">
        <f>'Tube K'!F12</f>
        <v>1.7165675999999994</v>
      </c>
      <c r="AE14" s="71">
        <v>25.182332958959446</v>
      </c>
      <c r="AF14" s="69" t="str">
        <f>'Tube L'!G12</f>
        <v>D10</v>
      </c>
      <c r="AG14" s="70">
        <f>'Tube L'!F12</f>
        <v>1.7169500660000008</v>
      </c>
      <c r="AH14" s="73">
        <v>21.883313674593424</v>
      </c>
      <c r="AI14" s="69" t="str">
        <f>'Tube M'!G12</f>
        <v>F2</v>
      </c>
      <c r="AJ14" s="70">
        <f>'Tube M'!F12</f>
        <v>1.7141908470000011</v>
      </c>
      <c r="AK14" s="71">
        <v>9.9958168900921454</v>
      </c>
      <c r="AL14" s="69" t="str">
        <f>'Tube N'!G12</f>
        <v>A5</v>
      </c>
      <c r="AM14" s="70">
        <f>'Tube N'!F12</f>
        <v>1.71438208</v>
      </c>
      <c r="AN14" s="71">
        <v>12.70450136353424</v>
      </c>
      <c r="AO14" s="69" t="str">
        <f>'Tube O'!G12</f>
        <v>G7</v>
      </c>
      <c r="AP14" s="70">
        <f>'Tube O'!F12</f>
        <v>1.7103935060000008</v>
      </c>
      <c r="AQ14" s="71">
        <v>12.029804265100942</v>
      </c>
      <c r="AR14" s="69" t="str">
        <f>'Tube P'!G12</f>
        <v>D10</v>
      </c>
      <c r="AS14" s="70">
        <f>'Tube P'!F12</f>
        <v>1.7107759720000004</v>
      </c>
      <c r="AT14" s="73">
        <v>13.277696170389875</v>
      </c>
    </row>
    <row r="15" spans="1:46">
      <c r="A15" s="53">
        <v>12</v>
      </c>
      <c r="B15" s="69" t="str">
        <f>'Tube A'!G13</f>
        <v>E2</v>
      </c>
      <c r="C15" s="70">
        <f>'Tube A'!F13</f>
        <v>1.7142181660000002</v>
      </c>
      <c r="D15" s="71">
        <v>5.8061801283732679</v>
      </c>
      <c r="E15" s="69" t="str">
        <f>'Tube B'!G13</f>
        <v>B5</v>
      </c>
      <c r="F15" s="70">
        <f>'Tube B'!F13</f>
        <v>1.6911336109999997</v>
      </c>
      <c r="G15" s="71">
        <v>0.43539399976979937</v>
      </c>
      <c r="H15" s="69" t="str">
        <f>'Tube C'!G13</f>
        <v>H7</v>
      </c>
      <c r="I15" s="70">
        <f>'Tube C'!F13</f>
        <v>1.7115682230000004</v>
      </c>
      <c r="J15" s="73">
        <v>8.2499820292879296</v>
      </c>
      <c r="K15" s="69" t="str">
        <f>'Tube D'!G13</f>
        <v>C10</v>
      </c>
      <c r="L15" s="74">
        <f>'Tube D'!F13</f>
        <v>1.7088636420000007</v>
      </c>
      <c r="M15" s="73">
        <v>6.8464301954828244</v>
      </c>
      <c r="N15" s="69" t="str">
        <f>'Tube E'!G13</f>
        <v>E2</v>
      </c>
      <c r="O15" s="70">
        <f>'Tube E'!F13</f>
        <v>1.7113223519999998</v>
      </c>
      <c r="P15" s="72">
        <v>14.405659154651779</v>
      </c>
      <c r="Q15" s="69" t="str">
        <f>'Tube F'!G13</f>
        <v>B5</v>
      </c>
      <c r="R15" s="70">
        <f>'Tube F'!F13</f>
        <v>1.7099017639999996</v>
      </c>
      <c r="S15" s="71">
        <v>10.47757111117283</v>
      </c>
      <c r="T15" s="69" t="str">
        <f>'Tube H'!G13</f>
        <v>C10</v>
      </c>
      <c r="U15" s="70">
        <f>'Tube H'!F13</f>
        <v>1.7123331549999996</v>
      </c>
      <c r="V15" s="71">
        <v>10.238324251921512</v>
      </c>
      <c r="W15" s="69" t="str">
        <f>'Tube I'!G13</f>
        <v>E2</v>
      </c>
      <c r="X15" s="70">
        <f>'Tube I'!F13</f>
        <v>1.7136171480000009</v>
      </c>
      <c r="Y15" s="71">
        <v>15.290771579713544</v>
      </c>
      <c r="Z15" s="69" t="str">
        <f>'Tube J'!G13</f>
        <v>B5</v>
      </c>
      <c r="AA15" s="53">
        <f>'Tube J'!F13</f>
        <v>1.7074430540000005</v>
      </c>
      <c r="AB15" s="71">
        <v>4.0834802891232433</v>
      </c>
      <c r="AC15" s="69" t="str">
        <f>'Tube K'!G13</f>
        <v>H7</v>
      </c>
      <c r="AD15" s="70">
        <f>'Tube K'!F13</f>
        <v>1.7111038000000001</v>
      </c>
      <c r="AE15" s="71">
        <v>13.691331133254613</v>
      </c>
      <c r="AF15" s="69" t="str">
        <f>'Tube L'!G13</f>
        <v>C10</v>
      </c>
      <c r="AG15" s="70">
        <f>'Tube L'!F13</f>
        <v>1.7103935060000008</v>
      </c>
      <c r="AH15" s="73">
        <v>13.414904399391135</v>
      </c>
      <c r="AI15" s="69" t="str">
        <f>'Tube M'!G13</f>
        <v>E2</v>
      </c>
      <c r="AJ15" s="70">
        <f>'Tube M'!F13</f>
        <v>1.7076342870000012</v>
      </c>
      <c r="AK15" s="71">
        <v>5.2434717170223673</v>
      </c>
      <c r="AL15" s="69" t="str">
        <f>'Tube N'!G13</f>
        <v>B5</v>
      </c>
      <c r="AM15" s="70">
        <f>'Tube N'!F13</f>
        <v>1.7078255200000019</v>
      </c>
      <c r="AN15" s="71">
        <v>7.5410078574841668</v>
      </c>
      <c r="AO15" s="69" t="str">
        <f>'Tube O'!G13</f>
        <v>H7</v>
      </c>
      <c r="AP15" s="70">
        <f>'Tube O'!F13</f>
        <v>1.7049297060000015</v>
      </c>
      <c r="AQ15" s="71">
        <v>5.2979700743939206</v>
      </c>
      <c r="AR15" s="69" t="str">
        <f>'Tube P'!G13</f>
        <v>C10</v>
      </c>
      <c r="AS15" s="70">
        <f>'Tube P'!F13</f>
        <v>1.7053121720000011</v>
      </c>
      <c r="AT15" s="73">
        <v>6.4952334243100038</v>
      </c>
    </row>
    <row r="16" spans="1:46">
      <c r="A16" s="53">
        <v>13</v>
      </c>
      <c r="B16" s="69" t="str">
        <f>'Tube A'!G14</f>
        <v>D2</v>
      </c>
      <c r="C16" s="70">
        <f>'Tube A'!F14</f>
        <v>1.7087543660000009</v>
      </c>
      <c r="D16" s="71">
        <v>2.0420983187116808</v>
      </c>
      <c r="E16" s="69" t="str">
        <f>'Tube B'!G14</f>
        <v>C5</v>
      </c>
      <c r="F16" s="70">
        <f>'Tube B'!F14</f>
        <v>1.6856698110000004</v>
      </c>
      <c r="G16" s="71">
        <v>0.22130276803767215</v>
      </c>
      <c r="H16" s="69" t="str">
        <f>'Tube C'!G14</f>
        <v>H8</v>
      </c>
      <c r="I16" s="70">
        <f>'Tube C'!F14</f>
        <v>1.7050116630000005</v>
      </c>
      <c r="J16" s="73">
        <v>2.7527788743518138</v>
      </c>
      <c r="K16" s="69" t="str">
        <f>'Tube D'!G14</f>
        <v>B10</v>
      </c>
      <c r="L16" s="74">
        <f>'Tube D'!F14</f>
        <v>1.7033998420000014</v>
      </c>
      <c r="M16" s="73">
        <v>2.2158864028054355</v>
      </c>
      <c r="N16" s="69" t="str">
        <f>'Tube E'!G14</f>
        <v>D2</v>
      </c>
      <c r="O16" s="70">
        <f>'Tube E'!F14</f>
        <v>1.7047657919999999</v>
      </c>
      <c r="P16" s="72">
        <v>5.4583308412380793</v>
      </c>
      <c r="Q16" s="69" t="str">
        <f>'Tube F'!G14</f>
        <v>C5</v>
      </c>
      <c r="R16" s="70">
        <f>'Tube F'!F14</f>
        <v>1.7044379640000002</v>
      </c>
      <c r="S16" s="71">
        <v>4.8390105638783938</v>
      </c>
      <c r="T16" s="69" t="str">
        <f>'Tube H'!G14</f>
        <v>B10</v>
      </c>
      <c r="U16" s="70">
        <f>'Tube H'!F14</f>
        <v>1.7057765950000014</v>
      </c>
      <c r="V16" s="71">
        <v>4.0621277670697102</v>
      </c>
      <c r="W16" s="69" t="str">
        <f>'Tube I'!G14</f>
        <v>D2</v>
      </c>
      <c r="X16" s="70">
        <f>'Tube I'!F14</f>
        <v>1.7070605880000009</v>
      </c>
      <c r="Y16" s="71">
        <v>7.0600347171516384</v>
      </c>
      <c r="Z16" s="69" t="str">
        <f>'Tube J'!G14</f>
        <v>C5</v>
      </c>
      <c r="AA16" s="53">
        <f>'Tube J'!F14</f>
        <v>1.7014055550000009</v>
      </c>
      <c r="AB16" s="71">
        <v>1.6078883218522135</v>
      </c>
      <c r="AC16" s="69" t="str">
        <f>'Tube K'!G14</f>
        <v>H8</v>
      </c>
      <c r="AD16" s="70">
        <f>'Tube K'!F14</f>
        <v>1.7056400000000007</v>
      </c>
      <c r="AE16" s="71">
        <v>4.3892472385698618</v>
      </c>
      <c r="AF16" s="69" t="str">
        <f>'Tube L'!G14</f>
        <v>B10</v>
      </c>
      <c r="AG16" s="70">
        <f>'Tube L'!F14</f>
        <v>1.7049297060000015</v>
      </c>
      <c r="AH16" s="73">
        <v>5.2858191222810849</v>
      </c>
      <c r="AI16" s="69" t="str">
        <f>'Tube M'!G14</f>
        <v>D2</v>
      </c>
      <c r="AJ16" s="70">
        <f>'Tube M'!F14</f>
        <v>1.7021704870000018</v>
      </c>
      <c r="AK16" s="71">
        <v>2.4987877716887499</v>
      </c>
      <c r="AL16" s="69" t="str">
        <f>'Tube N'!G14</f>
        <v>C5</v>
      </c>
      <c r="AM16" s="70">
        <f>'Tube N'!F14</f>
        <v>1.7023617200000025</v>
      </c>
      <c r="AN16" s="71">
        <v>3.6287386563830668</v>
      </c>
      <c r="AO16" s="69" t="str">
        <f>'Tube O'!G14</f>
        <v>H8</v>
      </c>
      <c r="AP16" s="70">
        <f>'Tube O'!F14</f>
        <v>1.6994659060000004</v>
      </c>
      <c r="AQ16" s="71">
        <v>2.56100445665348</v>
      </c>
      <c r="AR16" s="69" t="str">
        <f>'Tube P'!G14</f>
        <v>B10</v>
      </c>
      <c r="AS16" s="70">
        <f>'Tube P'!F14</f>
        <v>1.6998483719999999</v>
      </c>
      <c r="AT16" s="73">
        <v>3.3173219201091508</v>
      </c>
    </row>
    <row r="17" spans="1:46">
      <c r="A17" s="53">
        <v>14</v>
      </c>
      <c r="B17" s="69" t="str">
        <f>'Tube A'!G15</f>
        <v>C2</v>
      </c>
      <c r="C17" s="70">
        <f>'Tube A'!F15</f>
        <v>1.7021978060000009</v>
      </c>
      <c r="D17" s="71">
        <v>0.86361577015507895</v>
      </c>
      <c r="E17" s="69" t="str">
        <f>'Tube B'!G15</f>
        <v>D5</v>
      </c>
      <c r="F17" s="70">
        <f>'Tube B'!F15</f>
        <v>1.6780204910000016</v>
      </c>
      <c r="G17" s="71">
        <v>0.16625977150705604</v>
      </c>
      <c r="H17" s="69" t="str">
        <f>'Tube C'!G15</f>
        <v>G8</v>
      </c>
      <c r="I17" s="70">
        <f>'Tube C'!F15</f>
        <v>1.6995478630000012</v>
      </c>
      <c r="J17" s="71">
        <v>1.7416817118145094</v>
      </c>
      <c r="K17" s="69" t="str">
        <f>'Tube D'!G15</f>
        <v>A10</v>
      </c>
      <c r="L17" s="70">
        <f>'Tube D'!F15</f>
        <v>1.6979360420000003</v>
      </c>
      <c r="M17" s="71">
        <v>0.95965807736789177</v>
      </c>
      <c r="N17" s="69" t="str">
        <f>'Tube E'!G15</f>
        <v>C2</v>
      </c>
      <c r="O17" s="70">
        <f>'Tube E'!F15</f>
        <v>1.6993019920000005</v>
      </c>
      <c r="P17" s="72">
        <v>2.9038924174692249</v>
      </c>
      <c r="Q17" s="69" t="str">
        <f>'Tube F'!G15</f>
        <v>D5</v>
      </c>
      <c r="R17" s="70">
        <f>'Tube F'!F15</f>
        <v>1.6989741640000009</v>
      </c>
      <c r="S17" s="71">
        <v>2.7274969600590331</v>
      </c>
      <c r="T17" s="69" t="str">
        <f>'Tube H'!G15</f>
        <v>A10</v>
      </c>
      <c r="U17" s="70">
        <f>'Tube H'!F15</f>
        <v>1.7003127950000021</v>
      </c>
      <c r="V17" s="71">
        <v>1.9383588342612719</v>
      </c>
      <c r="W17" s="69" t="str">
        <f>'Tube I'!G15</f>
        <v>C2</v>
      </c>
      <c r="X17" s="70">
        <f>'Tube I'!F15</f>
        <v>1.700504028000001</v>
      </c>
      <c r="Y17" s="71">
        <v>3.0206709175957678</v>
      </c>
      <c r="Z17" s="69" t="str">
        <f>'Tube J'!G15</f>
        <v>D5</v>
      </c>
      <c r="AA17" s="53">
        <f>'Tube J'!F15</f>
        <v>1.696515454</v>
      </c>
      <c r="AB17" s="71">
        <v>1.1322869851509736</v>
      </c>
      <c r="AC17" s="69" t="str">
        <f>'Tube K'!G15</f>
        <v>G8</v>
      </c>
      <c r="AD17" s="70">
        <f>'Tube K'!F15</f>
        <v>1.699083439999999</v>
      </c>
      <c r="AE17" s="71">
        <v>2.4669008279628972</v>
      </c>
      <c r="AF17" s="69" t="str">
        <f>'Tube L'!G15</f>
        <v>A10</v>
      </c>
      <c r="AG17" s="70">
        <f>'Tube L'!F15</f>
        <v>1.6985643790000005</v>
      </c>
      <c r="AH17" s="71">
        <v>2.1723259111003022</v>
      </c>
      <c r="AI17" s="69" t="str">
        <f>'Tube M'!G15</f>
        <v>C2</v>
      </c>
      <c r="AJ17" s="70">
        <f>'Tube M'!F15</f>
        <v>1.6967066870000007</v>
      </c>
      <c r="AK17" s="71">
        <v>1.4600510942990284</v>
      </c>
      <c r="AL17" s="69" t="str">
        <f>'Tube N'!G15</f>
        <v>D5</v>
      </c>
      <c r="AM17" s="70">
        <f>'Tube N'!F15</f>
        <v>1.6968979199999996</v>
      </c>
      <c r="AN17" s="71">
        <v>1.9605969327899591</v>
      </c>
      <c r="AO17" s="69" t="str">
        <f>'Tube O'!G15</f>
        <v>G8</v>
      </c>
      <c r="AP17" s="70">
        <f>'Tube O'!F15</f>
        <v>1.694002106000001</v>
      </c>
      <c r="AQ17" s="71">
        <v>1.6466645883356403</v>
      </c>
      <c r="AR17" s="69" t="str">
        <f>'Tube P'!G15</f>
        <v>A10</v>
      </c>
      <c r="AS17" s="70">
        <f>'Tube P'!F15</f>
        <v>1.6943845720000006</v>
      </c>
      <c r="AT17" s="71">
        <v>1.7525486664028509</v>
      </c>
    </row>
    <row r="18" spans="1:46">
      <c r="A18" s="53">
        <v>15</v>
      </c>
      <c r="B18" s="69" t="str">
        <f>'Tube A'!G16</f>
        <v>B2</v>
      </c>
      <c r="C18" s="70">
        <f>'Tube A'!F16</f>
        <v>1.6967340060000016</v>
      </c>
      <c r="D18" s="71">
        <v>0.51744712049919739</v>
      </c>
      <c r="E18" s="69" t="str">
        <f>'Tube B'!G16</f>
        <v>E5</v>
      </c>
      <c r="F18" s="70">
        <f>'Tube B'!F16</f>
        <v>1.6507014909999995</v>
      </c>
      <c r="G18" s="71">
        <v>0.17342327322906426</v>
      </c>
      <c r="H18" s="69" t="str">
        <f>'Tube C'!G16</f>
        <v>F8</v>
      </c>
      <c r="I18" s="70">
        <f>'Tube C'!F16</f>
        <v>1.694084063</v>
      </c>
      <c r="J18" s="71">
        <v>1.0285002933669374</v>
      </c>
      <c r="K18" s="69" t="str">
        <f>'Tube D'!G16</f>
        <v>A11</v>
      </c>
      <c r="L18" s="70">
        <f>'Tube D'!F16</f>
        <v>1.6937562350000004</v>
      </c>
      <c r="M18" s="71">
        <v>0.66703017462509673</v>
      </c>
      <c r="N18" s="69" t="str">
        <f>'Tube E'!G16</f>
        <v>B2</v>
      </c>
      <c r="O18" s="70">
        <f>'Tube E'!F16</f>
        <v>1.6938381919999994</v>
      </c>
      <c r="P18" s="72">
        <v>1.632579921577112</v>
      </c>
      <c r="Q18" s="69" t="str">
        <f>'Tube F'!G16</f>
        <v>E5</v>
      </c>
      <c r="R18" s="70">
        <f>'Tube F'!F16</f>
        <v>1.6926088369999999</v>
      </c>
      <c r="S18" s="71">
        <v>1.5066837091788237</v>
      </c>
      <c r="T18" s="69" t="str">
        <f>'Tube H'!G16</f>
        <v>A11</v>
      </c>
      <c r="U18" s="70">
        <f>'Tube H'!F16</f>
        <v>1.6948489949999992</v>
      </c>
      <c r="V18" s="71">
        <v>1.2398230950558833</v>
      </c>
      <c r="W18" s="69" t="str">
        <f>'Tube I'!G16</f>
        <v>B2</v>
      </c>
      <c r="X18" s="70">
        <f>'Tube I'!F16</f>
        <v>1.6950402279999999</v>
      </c>
      <c r="Y18" s="71">
        <v>1.7352706584844857</v>
      </c>
      <c r="Z18" s="69" t="str">
        <f>'Tube J'!G16</f>
        <v>E5</v>
      </c>
      <c r="AA18" s="53">
        <f>'Tube J'!F16</f>
        <v>1.6921444140000013</v>
      </c>
      <c r="AB18" s="71">
        <v>0.46905508334558038</v>
      </c>
      <c r="AC18" s="69" t="str">
        <f>'Tube K'!G16</f>
        <v>F8</v>
      </c>
      <c r="AD18" s="70">
        <f>'Tube K'!F16</f>
        <v>1.6947124000000002</v>
      </c>
      <c r="AE18" s="71">
        <v>1.2138730671167963</v>
      </c>
      <c r="AF18" s="69" t="str">
        <f>'Tube L'!G16</f>
        <v>A11</v>
      </c>
      <c r="AG18" s="70">
        <f>'Tube L'!F16</f>
        <v>1.6941933389999999</v>
      </c>
      <c r="AH18" s="71">
        <v>1.2396537058593966</v>
      </c>
      <c r="AI18" s="69" t="str">
        <f>'Tube M'!G16</f>
        <v>B2</v>
      </c>
      <c r="AJ18" s="70">
        <f>'Tube M'!F16</f>
        <v>1.6923356470000002</v>
      </c>
      <c r="AK18" s="71">
        <v>0.82738927338692703</v>
      </c>
      <c r="AL18" s="69" t="str">
        <f>'Tube N'!G16</f>
        <v>E5</v>
      </c>
      <c r="AM18" s="70">
        <f>'Tube N'!F16</f>
        <v>1.6914341200000003</v>
      </c>
      <c r="AN18" s="71">
        <v>0.99081696781732997</v>
      </c>
      <c r="AO18" s="69" t="str">
        <f>'Tube O'!G16</f>
        <v>F8</v>
      </c>
      <c r="AP18" s="70">
        <f>'Tube O'!F16</f>
        <v>1.6887295390000006</v>
      </c>
      <c r="AQ18" s="71">
        <v>0.85862904766935289</v>
      </c>
      <c r="AR18" s="69" t="str">
        <f>'Tube P'!G16</f>
        <v>A11</v>
      </c>
      <c r="AS18" s="70">
        <f>'Tube P'!F16</f>
        <v>1.6900135320000018</v>
      </c>
      <c r="AT18" s="71">
        <v>0.9381808751396209</v>
      </c>
    </row>
    <row r="19" spans="1:46">
      <c r="A19" s="53">
        <v>16</v>
      </c>
      <c r="B19" s="69" t="str">
        <f>'Tube A'!G17</f>
        <v>A2</v>
      </c>
      <c r="C19" s="70">
        <f>'Tube A'!F17</f>
        <v>1.6912702059999987</v>
      </c>
      <c r="D19" s="71">
        <v>0.2498395444822199</v>
      </c>
      <c r="E19" s="69" t="str">
        <f>'Tube B'!G17</f>
        <v>F5</v>
      </c>
      <c r="F19" s="70">
        <f>'Tube B'!F17</f>
        <v>1.5720227710000003</v>
      </c>
      <c r="G19" s="71">
        <v>0.17036872443699716</v>
      </c>
      <c r="H19" s="69" t="str">
        <f>'Tube C'!G17</f>
        <v>E8</v>
      </c>
      <c r="I19" s="70">
        <f>'Tube C'!F17</f>
        <v>1.6875275030000001</v>
      </c>
      <c r="J19" s="71">
        <v>0.65761020455738739</v>
      </c>
      <c r="K19" s="69" t="str">
        <f>'Tube D'!G17</f>
        <v>B11</v>
      </c>
      <c r="L19" s="70">
        <f>'Tube D'!F17</f>
        <v>1.6871996750000005</v>
      </c>
      <c r="M19" s="71">
        <v>0.27017045554042185</v>
      </c>
      <c r="N19" s="69" t="str">
        <f>'Tube E'!G17</f>
        <v>A2</v>
      </c>
      <c r="O19" s="70">
        <f>'Tube E'!F17</f>
        <v>1.6885656250000007</v>
      </c>
      <c r="P19" s="72">
        <v>0.75484440604522429</v>
      </c>
      <c r="Q19" s="69" t="str">
        <f>'Tube F'!G17</f>
        <v>F5</v>
      </c>
      <c r="R19" s="70">
        <f>'Tube F'!F17</f>
        <v>1.6871450370000005</v>
      </c>
      <c r="S19" s="71">
        <v>0.83242671507733668</v>
      </c>
      <c r="T19" s="69" t="str">
        <f>'Tube H'!G17</f>
        <v>B11</v>
      </c>
      <c r="U19" s="70">
        <f>'Tube H'!F17</f>
        <v>1.6893851949999998</v>
      </c>
      <c r="V19" s="71">
        <v>0.69779497827219694</v>
      </c>
      <c r="W19" s="69" t="str">
        <f>'Tube I'!G17</f>
        <v>A2</v>
      </c>
      <c r="X19" s="70">
        <f>'Tube I'!F17</f>
        <v>1.6895764280000005</v>
      </c>
      <c r="Y19" s="71">
        <v>0.77793438997547915</v>
      </c>
      <c r="Z19" s="69" t="str">
        <f>'Tube J'!G17</f>
        <v>F5</v>
      </c>
      <c r="AA19" s="53">
        <f>'Tube J'!F17</f>
        <v>1.6844950940000007</v>
      </c>
      <c r="AB19" s="71">
        <v>0.26625891650978301</v>
      </c>
      <c r="AC19" s="69" t="str">
        <f>'Tube K'!G17</f>
        <v>E8</v>
      </c>
      <c r="AD19" s="70">
        <f>'Tube K'!F17</f>
        <v>1.6881558400000003</v>
      </c>
      <c r="AE19" s="71">
        <v>0.61076932856832655</v>
      </c>
      <c r="AF19" s="69" t="str">
        <f>'Tube L'!G17</f>
        <v>B11</v>
      </c>
      <c r="AG19" s="70">
        <f>'Tube L'!F17</f>
        <v>1.6887295390000006</v>
      </c>
      <c r="AH19" s="71">
        <v>0.60208380471340039</v>
      </c>
      <c r="AI19" s="69" t="str">
        <f>'Tube M'!G17</f>
        <v>A2</v>
      </c>
      <c r="AJ19" s="70">
        <f>'Tube M'!F17</f>
        <v>1.6868718470000008</v>
      </c>
      <c r="AK19" s="71">
        <v>0.48936064704813292</v>
      </c>
      <c r="AL19" s="69" t="str">
        <f>'Tube N'!G17</f>
        <v>F5</v>
      </c>
      <c r="AM19" s="70">
        <f>'Tube N'!F17</f>
        <v>1.6870630800000015</v>
      </c>
      <c r="AN19" s="71">
        <v>0.64407039551886391</v>
      </c>
      <c r="AO19" s="69" t="str">
        <f>'Tube O'!G17</f>
        <v>E8</v>
      </c>
      <c r="AP19" s="70">
        <f>'Tube O'!F17</f>
        <v>1.6832657390000012</v>
      </c>
      <c r="AQ19" s="71">
        <v>0.56636404759768311</v>
      </c>
      <c r="AR19" s="69" t="str">
        <f>'Tube P'!G17</f>
        <v>B11</v>
      </c>
      <c r="AS19" s="70">
        <f>'Tube P'!F17</f>
        <v>1.6834569720000019</v>
      </c>
      <c r="AT19" s="71">
        <v>0.63000198510536154</v>
      </c>
    </row>
    <row r="20" spans="1:46">
      <c r="A20" s="53">
        <v>17</v>
      </c>
      <c r="B20" s="69" t="str">
        <f>'Tube A'!G18</f>
        <v>A3</v>
      </c>
      <c r="C20" s="70">
        <f>'Tube A'!F18</f>
        <v>1.685997639</v>
      </c>
      <c r="D20" s="71">
        <v>0.14677865910870863</v>
      </c>
      <c r="E20" s="69" t="str">
        <f>'Tube B'!G18</f>
        <v>G5</v>
      </c>
      <c r="F20" s="70">
        <f>'Tube B'!F18</f>
        <v>1.4115782840000008</v>
      </c>
      <c r="G20" s="71">
        <v>0.13217997868862291</v>
      </c>
      <c r="H20" s="69" t="str">
        <f>'Tube C'!G18</f>
        <v>D8</v>
      </c>
      <c r="I20" s="70">
        <f>'Tube C'!F18</f>
        <v>1.6820637030000007</v>
      </c>
      <c r="J20" s="71">
        <v>0.35837021602347136</v>
      </c>
      <c r="K20" s="69" t="str">
        <f>'Tube D'!G18</f>
        <v>C11</v>
      </c>
      <c r="L20" s="70">
        <f>'Tube D'!F18</f>
        <v>1.6806431150000023</v>
      </c>
      <c r="M20" s="71">
        <v>0.16062137397129672</v>
      </c>
      <c r="N20" s="69" t="str">
        <f>'Tube E'!G18</f>
        <v>A3</v>
      </c>
      <c r="O20" s="70">
        <f>'Tube E'!F18</f>
        <v>1.6831018250000014</v>
      </c>
      <c r="P20" s="71">
        <v>0.4173827233443172</v>
      </c>
      <c r="Q20" s="69" t="str">
        <f>'Tube F'!G18</f>
        <v>G5</v>
      </c>
      <c r="R20" s="70">
        <f>'Tube F'!F18</f>
        <v>1.6816812370000012</v>
      </c>
      <c r="S20" s="71">
        <v>0.46746567041365061</v>
      </c>
      <c r="T20" s="69" t="str">
        <f>'Tube H'!G18</f>
        <v>C11</v>
      </c>
      <c r="U20" s="70">
        <f>'Tube H'!F18</f>
        <v>1.6839213950000005</v>
      </c>
      <c r="V20" s="71">
        <v>0.40560953606769479</v>
      </c>
      <c r="W20" s="69" t="str">
        <f>'Tube I'!G18</f>
        <v>A3</v>
      </c>
      <c r="X20" s="70">
        <f>'Tube I'!F18</f>
        <v>1.6841126280000012</v>
      </c>
      <c r="Y20" s="71">
        <v>0.4052500392228548</v>
      </c>
      <c r="Z20" s="69" t="str">
        <f>'Tube J'!G18</f>
        <v>G5</v>
      </c>
      <c r="AA20" s="53">
        <f>'Tube J'!F18</f>
        <v>1.6779385340000026</v>
      </c>
      <c r="AB20" s="71">
        <v>0.15859817563542963</v>
      </c>
      <c r="AC20" s="69" t="str">
        <f>'Tube K'!G18</f>
        <v>D8</v>
      </c>
      <c r="AD20" s="70">
        <f>'Tube K'!F18</f>
        <v>1.6815992800000021</v>
      </c>
      <c r="AE20" s="71">
        <v>0.38745243424156928</v>
      </c>
      <c r="AF20" s="69" t="str">
        <f>'Tube L'!G18</f>
        <v>C11</v>
      </c>
      <c r="AG20" s="70">
        <f>'Tube L'!F18</f>
        <v>1.6821729790000024</v>
      </c>
      <c r="AH20" s="71">
        <v>0.41059554735513243</v>
      </c>
      <c r="AI20" s="69" t="str">
        <f>'Tube M'!G18</f>
        <v>A3</v>
      </c>
      <c r="AJ20" s="70">
        <f>'Tube M'!F18</f>
        <v>1.6803152870000009</v>
      </c>
      <c r="AK20" s="71">
        <v>0.31937847768423916</v>
      </c>
      <c r="AL20" s="69" t="str">
        <f>'Tube N'!G18</f>
        <v>G5</v>
      </c>
      <c r="AM20" s="70">
        <f>'Tube N'!F18</f>
        <v>1.6805065200000016</v>
      </c>
      <c r="AN20" s="71">
        <v>0.43394614517164004</v>
      </c>
      <c r="AO20" s="69" t="str">
        <f>'Tube O'!G18</f>
        <v>D8</v>
      </c>
      <c r="AP20" s="70">
        <f>'Tube O'!F18</f>
        <v>1.6765179460000006</v>
      </c>
      <c r="AQ20" s="71">
        <v>0.46905380293130206</v>
      </c>
      <c r="AR20" s="69" t="str">
        <f>'Tube P'!G18</f>
        <v>C11</v>
      </c>
      <c r="AS20" s="70">
        <f>'Tube P'!F18</f>
        <v>1.6779931720000025</v>
      </c>
      <c r="AT20" s="71">
        <v>0.45015715332777634</v>
      </c>
    </row>
    <row r="21" spans="1:46">
      <c r="A21" s="53">
        <v>18</v>
      </c>
      <c r="B21" s="69" t="str">
        <f>'Tube A'!G19</f>
        <v>B3</v>
      </c>
      <c r="C21" s="70">
        <f>'Tube A'!F19</f>
        <v>1.6794410790000001</v>
      </c>
      <c r="D21" s="71">
        <v>9.3158134540272719E-2</v>
      </c>
      <c r="E21" s="69" t="str">
        <f>'Tube B'!G19</f>
        <v>H5</v>
      </c>
      <c r="F21" s="70">
        <f>'Tube B'!F19</f>
        <v>1.2126959640000017</v>
      </c>
      <c r="G21" s="71">
        <v>3.9061798830956847E-2</v>
      </c>
      <c r="H21" s="69" t="str">
        <f>'Tube C'!G19</f>
        <v>C8</v>
      </c>
      <c r="I21" s="70">
        <f>'Tube C'!F19</f>
        <v>1.6767911360000021</v>
      </c>
      <c r="J21" s="71">
        <v>0.2698984010317802</v>
      </c>
      <c r="K21" s="69" t="str">
        <f>'Tube D'!G19</f>
        <v>D11</v>
      </c>
      <c r="L21" s="70">
        <f>'Tube D'!F19</f>
        <v>1.672993795</v>
      </c>
      <c r="M21" s="71">
        <v>0.13053238773359316</v>
      </c>
      <c r="N21" s="69" t="str">
        <f>'Tube E'!G19</f>
        <v>B3</v>
      </c>
      <c r="O21" s="70">
        <f>'Tube E'!F19</f>
        <v>1.6754525050000009</v>
      </c>
      <c r="P21" s="71">
        <v>0.31448286093685757</v>
      </c>
      <c r="Q21" s="69" t="str">
        <f>'Tube F'!G19</f>
        <v>H5</v>
      </c>
      <c r="R21" s="70">
        <f>'Tube F'!F19</f>
        <v>1.6729391570000001</v>
      </c>
      <c r="S21" s="71">
        <v>0.4262458465377526</v>
      </c>
      <c r="T21" s="69" t="str">
        <f>'Tube H'!G19</f>
        <v>D11</v>
      </c>
      <c r="U21" s="70">
        <f>'Tube H'!F19</f>
        <v>1.6773648350000023</v>
      </c>
      <c r="V21" s="71">
        <v>0.33722882311223829</v>
      </c>
      <c r="W21" s="69" t="str">
        <f>'Tube I'!G19</f>
        <v>B3</v>
      </c>
      <c r="X21" s="70">
        <f>'Tube I'!F19</f>
        <v>1.6775560680000012</v>
      </c>
      <c r="Y21" s="71">
        <v>0.3546024363062566</v>
      </c>
      <c r="Z21" s="69" t="str">
        <f>'Tube J'!G19</f>
        <v>H5</v>
      </c>
      <c r="AA21" s="53">
        <f>'Tube J'!F19</f>
        <v>1.6702892140000003</v>
      </c>
      <c r="AB21" s="71">
        <v>0.14303096041344379</v>
      </c>
      <c r="AC21" s="69" t="str">
        <f>'Tube K'!G19</f>
        <v>C8</v>
      </c>
      <c r="AD21" s="70">
        <f>'Tube K'!F19</f>
        <v>1.6739499599999998</v>
      </c>
      <c r="AE21" s="71">
        <v>0.37236690701116631</v>
      </c>
      <c r="AF21" s="69" t="str">
        <f>'Tube L'!G19</f>
        <v>D11</v>
      </c>
      <c r="AG21" s="70">
        <f>'Tube L'!F19</f>
        <v>1.6756164190000007</v>
      </c>
      <c r="AH21" s="71">
        <v>0.40331643081918322</v>
      </c>
      <c r="AI21" s="69" t="str">
        <f>'Tube M'!G19</f>
        <v>B3</v>
      </c>
      <c r="AJ21" s="70">
        <f>'Tube M'!F19</f>
        <v>1.6693876870000004</v>
      </c>
      <c r="AK21" s="71">
        <v>0.23363816718614086</v>
      </c>
      <c r="AL21" s="69" t="str">
        <f>'Tube N'!G19</f>
        <v>H5</v>
      </c>
      <c r="AM21" s="70">
        <f>'Tube N'!F19</f>
        <v>1.672857200000001</v>
      </c>
      <c r="AN21" s="71">
        <v>0.34193361289825203</v>
      </c>
      <c r="AO21" s="69" t="str">
        <f>'Tube O'!G19</f>
        <v>C8</v>
      </c>
      <c r="AP21" s="70">
        <f>'Tube O'!F19</f>
        <v>1.6657815790000008</v>
      </c>
      <c r="AQ21" s="71">
        <v>0.41190912622206305</v>
      </c>
      <c r="AR21" s="69" t="str">
        <f>'Tube P'!G19</f>
        <v>D11</v>
      </c>
      <c r="AS21" s="70">
        <f>'Tube P'!F19</f>
        <v>1.6714366120000008</v>
      </c>
      <c r="AT21" s="71">
        <v>0.42974901372799862</v>
      </c>
    </row>
    <row r="22" spans="1:46">
      <c r="A22" s="53">
        <v>19</v>
      </c>
      <c r="B22" s="69" t="str">
        <f>'Tube A'!G20</f>
        <v>C3</v>
      </c>
      <c r="C22" s="70">
        <f>'Tube A'!F20</f>
        <v>1.6532148390000021</v>
      </c>
      <c r="D22" s="71">
        <v>9.5604793306594993E-2</v>
      </c>
      <c r="E22" s="69" t="str">
        <f>'Tube B'!G20</f>
        <v>H6</v>
      </c>
      <c r="F22" s="70">
        <f>'Tube B'!F20</f>
        <v>1.0640806040000008</v>
      </c>
      <c r="G22" s="71">
        <v>2.1772980629485687E-2</v>
      </c>
      <c r="H22" s="69" t="str">
        <f>'Tube C'!G20</f>
        <v>B8</v>
      </c>
      <c r="I22" s="70">
        <f>'Tube C'!F20</f>
        <v>1.6593069760000017</v>
      </c>
      <c r="J22" s="71">
        <v>0.3913468150553488</v>
      </c>
      <c r="K22" s="69" t="str">
        <f>'Tube D'!G20</f>
        <v>E11</v>
      </c>
      <c r="L22" s="70">
        <f>'Tube D'!F20</f>
        <v>1.6434892750000003</v>
      </c>
      <c r="M22" s="71">
        <v>0.19598451197391445</v>
      </c>
      <c r="N22" s="69" t="str">
        <f>'Tube E'!G20</f>
        <v>C3</v>
      </c>
      <c r="O22" s="70">
        <f>'Tube E'!F20</f>
        <v>1.6535973050000017</v>
      </c>
      <c r="P22" s="71">
        <v>0.33441167162254515</v>
      </c>
      <c r="Q22" s="69" t="str">
        <f>'Tube F'!G20</f>
        <v>H6</v>
      </c>
      <c r="R22" s="70">
        <f>'Tube F'!F20</f>
        <v>1.6368780770000004</v>
      </c>
      <c r="S22" s="71">
        <v>0.46860374352624756</v>
      </c>
      <c r="T22" s="69" t="str">
        <f>'Tube H'!G20</f>
        <v>E11</v>
      </c>
      <c r="U22" s="70">
        <f>'Tube H'!F20</f>
        <v>1.651138594999999</v>
      </c>
      <c r="V22" s="71">
        <v>0.37477097331537124</v>
      </c>
      <c r="W22" s="69" t="str">
        <f>'Tube I'!G20</f>
        <v>C3</v>
      </c>
      <c r="X22" s="70">
        <f>'Tube I'!F20</f>
        <v>1.6578863880000014</v>
      </c>
      <c r="Y22" s="71">
        <v>0.37347519891657122</v>
      </c>
      <c r="Z22" s="69" t="str">
        <f>'Tube J'!G20</f>
        <v>H6</v>
      </c>
      <c r="AA22" s="53">
        <f>'Tube J'!F20</f>
        <v>1.6431614470000007</v>
      </c>
      <c r="AB22" s="71">
        <v>0.18859117989762067</v>
      </c>
      <c r="AC22" s="69" t="str">
        <f>'Tube K'!G20</f>
        <v>B8</v>
      </c>
      <c r="AD22" s="70">
        <f>'Tube K'!F20</f>
        <v>1.6433526800000013</v>
      </c>
      <c r="AE22" s="71">
        <v>0.49692671830463703</v>
      </c>
      <c r="AF22" s="69" t="str">
        <f>'Tube L'!G20</f>
        <v>E11</v>
      </c>
      <c r="AG22" s="70">
        <f>'Tube L'!F20</f>
        <v>1.5903811390000016</v>
      </c>
      <c r="AH22" s="71">
        <v>0.78433439335095601</v>
      </c>
      <c r="AI22" s="69" t="str">
        <f>'Tube M'!G20</f>
        <v>C3</v>
      </c>
      <c r="AJ22" s="70">
        <f>'Tube M'!F20</f>
        <v>1.6333266070000025</v>
      </c>
      <c r="AK22" s="71">
        <v>0.14903938170733674</v>
      </c>
      <c r="AL22" s="69" t="str">
        <f>'Tube N'!G20</f>
        <v>H6</v>
      </c>
      <c r="AM22" s="70">
        <f>'Tube N'!F20</f>
        <v>1.6488164800000007</v>
      </c>
      <c r="AN22" s="71">
        <v>0.35484252757140838</v>
      </c>
      <c r="AO22" s="69" t="str">
        <f>'Tube O'!G20</f>
        <v>B8</v>
      </c>
      <c r="AP22" s="70">
        <f>'Tube O'!F20</f>
        <v>1.624256699</v>
      </c>
      <c r="AQ22" s="71">
        <v>0.36414058402934035</v>
      </c>
      <c r="AR22" s="69" t="str">
        <f>'Tube P'!G20</f>
        <v>E11</v>
      </c>
      <c r="AS22" s="70">
        <f>'Tube P'!F20</f>
        <v>1.6430248520000017</v>
      </c>
      <c r="AT22" s="71">
        <v>0.45480274876276633</v>
      </c>
    </row>
    <row r="23" spans="1:46">
      <c r="A23" s="53">
        <v>20</v>
      </c>
      <c r="B23" s="69" t="str">
        <f>'Tube A'!G21</f>
        <v>D3</v>
      </c>
      <c r="C23" s="70">
        <f>'Tube A'!F21</f>
        <v>1.5996695990000003</v>
      </c>
      <c r="D23" s="71">
        <v>7.27336741316498E-2</v>
      </c>
      <c r="E23" s="69" t="str">
        <f>'Tube B'!G21</f>
        <v>G6</v>
      </c>
      <c r="F23" s="70">
        <f>'Tube B'!F21</f>
        <v>1.013813643999999</v>
      </c>
      <c r="G23" s="71">
        <v>2.400875461272926E-2</v>
      </c>
      <c r="H23" s="69" t="str">
        <f>'Tube C'!G21</f>
        <v>A8</v>
      </c>
      <c r="I23" s="70">
        <f>'Tube C'!F21</f>
        <v>1.5751644560000013</v>
      </c>
      <c r="J23" s="71">
        <v>0.30402996791511083</v>
      </c>
      <c r="K23" s="69" t="str">
        <f>'Tube D'!G21</f>
        <v>F11</v>
      </c>
      <c r="L23" s="70">
        <f>'Tube D'!F21</f>
        <v>1.5407698350000008</v>
      </c>
      <c r="M23" s="71">
        <v>0.14014025399140742</v>
      </c>
      <c r="N23" s="69" t="str">
        <f>'Tube E'!G21</f>
        <v>D3</v>
      </c>
      <c r="O23" s="70">
        <f>'Tube E'!F21</f>
        <v>1.5585271849999991</v>
      </c>
      <c r="P23" s="71">
        <v>0.26207578477783255</v>
      </c>
      <c r="Q23" s="69" t="str">
        <f>'Tube F'!G21</f>
        <v>G6</v>
      </c>
      <c r="R23" s="70">
        <f>'Tube F'!F21</f>
        <v>1.5015670700000019</v>
      </c>
      <c r="S23" s="71">
        <v>0.30833189217568729</v>
      </c>
      <c r="T23" s="69" t="str">
        <f>'Tube H'!G21</f>
        <v>F11</v>
      </c>
      <c r="U23" s="70">
        <f>'Tube H'!F21</f>
        <v>1.5484191550000013</v>
      </c>
      <c r="V23" s="71">
        <v>0.25243527190919146</v>
      </c>
      <c r="W23" s="69" t="str">
        <f>'Tube I'!G21</f>
        <v>D3</v>
      </c>
      <c r="X23" s="70">
        <f>'Tube I'!F21</f>
        <v>1.5704655880000011</v>
      </c>
      <c r="Y23" s="71">
        <v>0.25917299017888257</v>
      </c>
      <c r="Z23" s="69" t="str">
        <f>'Tube J'!G21</f>
        <v>G6</v>
      </c>
      <c r="AA23" s="53">
        <f>'Tube J'!F21</f>
        <v>1.5557406470000004</v>
      </c>
      <c r="AB23" s="71">
        <v>0.19393249970844628</v>
      </c>
      <c r="AC23" s="69" t="str">
        <f>'Tube K'!G21</f>
        <v>A8</v>
      </c>
      <c r="AD23" s="70">
        <f>'Tube K'!F21</f>
        <v>1.5275201200000019</v>
      </c>
      <c r="AE23" s="71">
        <v>0.35711989672033645</v>
      </c>
      <c r="AF23" s="69" t="str">
        <f>'Tube L'!G21</f>
        <v>F11</v>
      </c>
      <c r="AG23" s="70">
        <f>'Tube L'!F21</f>
        <v>1.4220960990000009</v>
      </c>
      <c r="AH23" s="71">
        <v>6.4510388479845013E-3</v>
      </c>
      <c r="AI23" s="69" t="str">
        <f>'Tube M'!G21</f>
        <v>D3</v>
      </c>
      <c r="AJ23" s="70">
        <f>'Tube M'!F21</f>
        <v>1.5196795670000007</v>
      </c>
      <c r="AK23" s="71">
        <v>8.8666245367543209E-2</v>
      </c>
      <c r="AL23" s="69" t="str">
        <f>'Tube N'!G21</f>
        <v>G6</v>
      </c>
      <c r="AM23" s="70">
        <f>'Tube N'!F21</f>
        <v>1.5419172329999995</v>
      </c>
      <c r="AN23" s="71">
        <v>0.2651069528771875</v>
      </c>
      <c r="AO23" s="69" t="str">
        <f>'Tube O'!G21</f>
        <v>A8</v>
      </c>
      <c r="AP23" s="70">
        <f>'Tube O'!F21</f>
        <v>1.5084241390000024</v>
      </c>
      <c r="AQ23" s="71">
        <v>0.22889768307383307</v>
      </c>
      <c r="AR23" s="69" t="str">
        <f>'Tube P'!G21</f>
        <v>F11</v>
      </c>
      <c r="AS23" s="70">
        <f>'Tube P'!F21</f>
        <v>1.5304705720000022</v>
      </c>
      <c r="AT23" s="71">
        <v>0.28512049200751632</v>
      </c>
    </row>
    <row r="24" spans="1:46">
      <c r="A24" s="53">
        <v>21</v>
      </c>
      <c r="B24" s="66" t="str">
        <f>'Tube A'!G22</f>
        <v>E3</v>
      </c>
      <c r="C24" s="67">
        <f>'Tube A'!F22</f>
        <v>1.432477319000002</v>
      </c>
      <c r="D24" s="68">
        <v>4.1510039186768766E-2</v>
      </c>
      <c r="E24" s="66" t="str">
        <f>'Tube B'!G22</f>
        <v>F6</v>
      </c>
      <c r="F24" s="67">
        <f>'Tube B'!F22</f>
        <v>0.99851500400000148</v>
      </c>
      <c r="G24" s="68">
        <v>-2.3300066259233029E-2</v>
      </c>
      <c r="H24" s="66" t="str">
        <f>'Tube C'!G22</f>
        <v>A9</v>
      </c>
      <c r="I24" s="67">
        <f>'Tube C'!F22</f>
        <v>1.3686328160000016</v>
      </c>
      <c r="J24" s="68">
        <v>0.18613131706303845</v>
      </c>
      <c r="K24" s="66" t="str">
        <f>'Tube D'!G22</f>
        <v>G11</v>
      </c>
      <c r="L24" s="67">
        <f>'Tube D'!F22</f>
        <v>1.3484440750000015</v>
      </c>
      <c r="M24" s="68">
        <v>6.963629562918755E-2</v>
      </c>
      <c r="N24" s="66" t="str">
        <f>'Tube E'!G22</f>
        <v>E3</v>
      </c>
      <c r="O24" s="67">
        <f>'Tube E'!F22</f>
        <v>1.3585521049999993</v>
      </c>
      <c r="P24" s="68">
        <v>0.13150972607351452</v>
      </c>
      <c r="Q24" s="66" t="str">
        <f>'Tube F'!G22</f>
        <v>F6</v>
      </c>
      <c r="R24" s="67">
        <f>'Tube F'!F22</f>
        <v>1.2666236700000013</v>
      </c>
      <c r="S24" s="68">
        <v>0.12958891780241996</v>
      </c>
      <c r="T24" s="66" t="str">
        <f>'Tube H'!G22</f>
        <v>G11</v>
      </c>
      <c r="U24" s="67">
        <f>'Tube H'!F22</f>
        <v>1.3311511480000018</v>
      </c>
      <c r="V24" s="68">
        <v>0.14411350773706158</v>
      </c>
      <c r="W24" s="66" t="str">
        <f>'Tube I'!G22</f>
        <v>E3</v>
      </c>
      <c r="X24" s="67">
        <f>'Tube I'!F22</f>
        <v>1.3704905080000014</v>
      </c>
      <c r="Y24" s="68">
        <v>0.12766664609735465</v>
      </c>
      <c r="Z24" s="66" t="str">
        <f>'Tube J'!G22</f>
        <v>F6</v>
      </c>
      <c r="AA24" s="67">
        <f>'Tube J'!F22</f>
        <v>1.3284465670000021</v>
      </c>
      <c r="AB24" s="68">
        <v>0.10972688638352808</v>
      </c>
      <c r="AC24" s="66" t="str">
        <f>'Tube K'!G22</f>
        <v>A9</v>
      </c>
      <c r="AD24" s="67">
        <f>'Tube K'!F22</f>
        <v>1.3015100329999996</v>
      </c>
      <c r="AE24" s="68">
        <v>0.16210386273995711</v>
      </c>
      <c r="AF24" s="66" t="str">
        <f>'Tube L'!G22</f>
        <v>G11</v>
      </c>
      <c r="AG24" s="67">
        <f>'Tube L'!F22</f>
        <v>1.2887793790000011</v>
      </c>
      <c r="AH24" s="68">
        <v>0.12539207730288729</v>
      </c>
      <c r="AI24" s="66" t="str">
        <f>'Tube M'!G22</f>
        <v>E3</v>
      </c>
      <c r="AJ24" s="67">
        <f>'Tube M'!F22</f>
        <v>1.3142406870000016</v>
      </c>
      <c r="AK24" s="68">
        <v>4.1035118518004933E-2</v>
      </c>
      <c r="AL24" s="66" t="str">
        <f>'Tube N'!G22</f>
        <v>F6</v>
      </c>
      <c r="AM24" s="67">
        <f>'Tube N'!F22</f>
        <v>1.3113448730000012</v>
      </c>
      <c r="AN24" s="68">
        <v>0.1348181525853053</v>
      </c>
      <c r="AO24" s="66" t="str">
        <f>'Tube O'!G22</f>
        <v>A9</v>
      </c>
      <c r="AP24" s="67">
        <f>'Tube O'!F22</f>
        <v>1.3084490590000009</v>
      </c>
      <c r="AQ24" s="68">
        <v>0.14027969071836988</v>
      </c>
      <c r="AR24" s="66" t="str">
        <f>'Tube P'!G22</f>
        <v>G11</v>
      </c>
      <c r="AS24" s="67">
        <f>'Tube P'!F22</f>
        <v>1.3108258120000009</v>
      </c>
      <c r="AT24" s="68">
        <v>0.17178718448594144</v>
      </c>
    </row>
    <row r="25" spans="1:46" ht="12.9" thickBot="1">
      <c r="A25" s="53">
        <v>22</v>
      </c>
      <c r="B25" s="75" t="str">
        <f>'Tube A'!G23</f>
        <v>F3</v>
      </c>
      <c r="C25" s="76">
        <f>'Tube A'!F23</f>
        <v>1.2031889519999996</v>
      </c>
      <c r="D25" s="77">
        <v>-4.320827392336947E-3</v>
      </c>
      <c r="E25" s="75" t="str">
        <f>'Tube B'!G23</f>
        <v>E6</v>
      </c>
      <c r="F25" s="76">
        <f>'Tube B'!F23</f>
        <v>0.98430912399999926</v>
      </c>
      <c r="G25" s="77">
        <v>-4.0990927022284775E-2</v>
      </c>
      <c r="H25" s="75" t="str">
        <f>'Tube C'!G23</f>
        <v>B9</v>
      </c>
      <c r="I25" s="76">
        <f>'Tube C'!F23</f>
        <v>1.1391532160000004</v>
      </c>
      <c r="J25" s="77">
        <v>4.1198445457320258E-2</v>
      </c>
      <c r="K25" s="75" t="str">
        <f>'Tube D'!G23</f>
        <v>H11</v>
      </c>
      <c r="L25" s="76">
        <f>'Tube D'!F23</f>
        <v>1.1517472750000017</v>
      </c>
      <c r="M25" s="77">
        <v>3.6980900365024105E-2</v>
      </c>
      <c r="N25" s="75" t="str">
        <f>'Tube E'!G23</f>
        <v>F3</v>
      </c>
      <c r="O25" s="76">
        <f>'Tube E'!F23</f>
        <v>1.1421856249999998</v>
      </c>
      <c r="P25" s="77">
        <v>2.9413392570712921E-2</v>
      </c>
      <c r="Q25" s="75" t="str">
        <f>'Tube F'!G23</f>
        <v>E6</v>
      </c>
      <c r="R25" s="76">
        <f>'Tube F'!F23</f>
        <v>1.10052415</v>
      </c>
      <c r="S25" s="77">
        <v>5.0139324110623489E-2</v>
      </c>
      <c r="T25" s="75" t="str">
        <f>'Tube H'!G23</f>
        <v>H11</v>
      </c>
      <c r="U25" s="76">
        <f>'Tube H'!F23</f>
        <v>1.1453819480000007</v>
      </c>
      <c r="V25" s="77">
        <v>0.16070649316519822</v>
      </c>
      <c r="W25" s="66" t="str">
        <f>'Tube I'!G23</f>
        <v>F3</v>
      </c>
      <c r="X25" s="67">
        <f>'Tube I'!F23</f>
        <v>1.1619645810000012</v>
      </c>
      <c r="Y25" s="84">
        <v>4.710744747775094E-2</v>
      </c>
      <c r="Z25" s="85" t="str">
        <f>'Tube J'!G23</f>
        <v>E6</v>
      </c>
      <c r="AA25" s="67">
        <f>'Tube J'!F23</f>
        <v>1.1295642470000011</v>
      </c>
      <c r="AB25" s="68">
        <v>3.2451145634669228E-2</v>
      </c>
      <c r="AC25" s="85" t="str">
        <f>'Tube K'!G23</f>
        <v>B9</v>
      </c>
      <c r="AD25" s="86">
        <f>'Tube K'!F23</f>
        <v>1.1015349529999998</v>
      </c>
      <c r="AE25" s="68">
        <v>5.8966074689312642E-2</v>
      </c>
      <c r="AF25" s="66" t="str">
        <f>'Tube L'!G23</f>
        <v>H11</v>
      </c>
      <c r="AG25" s="86">
        <f>'Tube L'!F23</f>
        <v>1.1051956990000029</v>
      </c>
      <c r="AH25" s="68">
        <v>7.6098419101004414E-2</v>
      </c>
      <c r="AI25" s="66" t="str">
        <f>'Tube M'!G23</f>
        <v>F3</v>
      </c>
      <c r="AJ25" s="67">
        <f>'Tube M'!F23</f>
        <v>1.1328425270000011</v>
      </c>
      <c r="AK25" s="68">
        <v>7.306623069513661E-4</v>
      </c>
      <c r="AL25" s="85" t="str">
        <f>'Tube N'!G23</f>
        <v>E6</v>
      </c>
      <c r="AM25" s="67">
        <f>'Tube N'!F23</f>
        <v>1.1179263530000014</v>
      </c>
      <c r="AN25" s="84">
        <v>3.034532949436208E-2</v>
      </c>
      <c r="AO25" s="66" t="str">
        <f>'Tube O'!G23</f>
        <v>B9</v>
      </c>
      <c r="AP25" s="67">
        <f>'Tube O'!F23</f>
        <v>1.1456278189999995</v>
      </c>
      <c r="AQ25" s="84">
        <v>5.9170754790614698E-2</v>
      </c>
      <c r="AR25" s="66" t="str">
        <f>'Tube P'!G23</f>
        <v>H11</v>
      </c>
      <c r="AS25" s="67">
        <f>'Tube P'!F23</f>
        <v>1.1165057650000012</v>
      </c>
      <c r="AT25" s="77">
        <v>8.3421262637008331E-2</v>
      </c>
    </row>
    <row r="26" spans="1:46" ht="12.9" thickTop="1">
      <c r="B26" s="70"/>
      <c r="C26" s="78" t="s">
        <v>189</v>
      </c>
      <c r="D26" s="79">
        <f>SUM(D5:D25)*40/TubeLoading!J29*100</f>
        <v>29.154897931743662</v>
      </c>
      <c r="E26" s="70"/>
      <c r="F26" s="78" t="s">
        <v>189</v>
      </c>
      <c r="G26" s="79">
        <f>SUM(G5:G25)*40/TubeLoading!J30*100</f>
        <v>38.766971735201409</v>
      </c>
      <c r="H26" s="70"/>
      <c r="I26" s="78" t="s">
        <v>189</v>
      </c>
      <c r="J26" s="79">
        <f>SUM(J5:J25)*40/TubeLoading!J31*100</f>
        <v>65.505971866894512</v>
      </c>
      <c r="K26" s="80"/>
      <c r="L26" s="78" t="s">
        <v>189</v>
      </c>
      <c r="M26" s="79">
        <f>SUM(M5:M25)*40/TubeLoading!J32*100</f>
        <v>60.120037980276422</v>
      </c>
      <c r="N26" s="70"/>
      <c r="O26" s="78" t="s">
        <v>189</v>
      </c>
      <c r="P26" s="79">
        <f>SUM(P5:P25)*40/TubeLoading!J33*100</f>
        <v>93.557514181437156</v>
      </c>
      <c r="Q26" s="70"/>
      <c r="R26" s="78" t="s">
        <v>189</v>
      </c>
      <c r="S26" s="79">
        <f>SUM(S5:S25)*40/TubeLoading!J34*100</f>
        <v>99.699242521329381</v>
      </c>
      <c r="T26" s="70"/>
      <c r="U26" s="78" t="s">
        <v>189</v>
      </c>
      <c r="V26" s="79">
        <f>SUM(V5:V25)*40/TubeLoading!J36*100</f>
        <v>80.196816740097333</v>
      </c>
      <c r="W26" s="87"/>
      <c r="X26" s="88" t="s">
        <v>189</v>
      </c>
      <c r="Y26" s="79">
        <f>SUM(Y5:Y25)*40/TubeLoading!J37*100</f>
        <v>91.836421289666077</v>
      </c>
      <c r="Z26" s="70"/>
      <c r="AA26" s="88" t="s">
        <v>189</v>
      </c>
      <c r="AB26" s="89">
        <f ca="1">SUM(AB5:AB29)*40/TubeLoading!J38*100</f>
        <v>94.123411301160587</v>
      </c>
      <c r="AC26" s="70"/>
      <c r="AD26" s="78" t="s">
        <v>189</v>
      </c>
      <c r="AE26" s="89">
        <f>SUM(AE5:AE25)*40/TubeLoading!J39*100</f>
        <v>91.624314267070261</v>
      </c>
      <c r="AF26" s="90"/>
      <c r="AG26" s="78" t="s">
        <v>189</v>
      </c>
      <c r="AH26" s="89">
        <f>SUM(AH5:AH25)*40/TubeLoading!J40*100</f>
        <v>82.520231717798481</v>
      </c>
      <c r="AI26" s="87"/>
      <c r="AJ26" s="88" t="s">
        <v>189</v>
      </c>
      <c r="AK26" s="89">
        <f>SUM(AK5:AK25)*40/TubeLoading!J41*100</f>
        <v>73.346201544019735</v>
      </c>
      <c r="AL26" s="70"/>
      <c r="AM26" s="88" t="s">
        <v>189</v>
      </c>
      <c r="AN26" s="79">
        <f>SUM(AN5:AN25)*40/TubeLoading!J42*100</f>
        <v>98.037832413979515</v>
      </c>
      <c r="AO26" s="87"/>
      <c r="AP26" s="88" t="s">
        <v>189</v>
      </c>
      <c r="AQ26" s="79">
        <f>SUM(AQ5:AQ25)*40/TubeLoading!J43*100</f>
        <v>85.372052795502668</v>
      </c>
      <c r="AR26" s="80"/>
      <c r="AS26" s="78" t="s">
        <v>189</v>
      </c>
      <c r="AT26" s="79">
        <f>SUM(AT5:AT25)*40/TubeLoading!J44*100</f>
        <v>85.800176088152611</v>
      </c>
    </row>
    <row r="27" spans="1:46">
      <c r="B27" s="70"/>
      <c r="C27" s="70"/>
      <c r="D27" s="70"/>
      <c r="E27" s="70"/>
      <c r="F27" s="70"/>
      <c r="G27" s="70"/>
      <c r="H27" s="115" t="s">
        <v>214</v>
      </c>
      <c r="I27" s="70"/>
      <c r="J27" s="70"/>
      <c r="K27" s="70"/>
      <c r="L27" s="70"/>
      <c r="M27" s="70"/>
    </row>
    <row r="28" spans="1:46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46">
      <c r="A29" s="59"/>
    </row>
    <row r="30" spans="1:46">
      <c r="A30" s="59"/>
    </row>
    <row r="31" spans="1:46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5">
    <mergeCell ref="AL2:AN2"/>
    <mergeCell ref="AO2:AQ2"/>
    <mergeCell ref="AR2:AT2"/>
    <mergeCell ref="W2:Y2"/>
    <mergeCell ref="Z2:AB2"/>
    <mergeCell ref="AC2:AE2"/>
    <mergeCell ref="AF2:AH2"/>
    <mergeCell ref="AI2:AK2"/>
    <mergeCell ref="N2:P2"/>
    <mergeCell ref="Q2:S2"/>
    <mergeCell ref="T2:V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7" zoomScaleNormal="100" workbookViewId="0">
      <selection activeCell="J38" sqref="J38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0.94764973343999925</v>
      </c>
      <c r="C13" s="31">
        <f t="shared" ref="C13:C26" si="1">B13+A13</f>
        <v>4.9476497334399996</v>
      </c>
    </row>
    <row r="14" spans="1:10">
      <c r="A14" s="31">
        <v>4.05</v>
      </c>
      <c r="B14" s="31">
        <f t="shared" si="0"/>
        <v>0.95949535510799921</v>
      </c>
      <c r="C14" s="31">
        <f t="shared" si="1"/>
        <v>5.0094953551079993</v>
      </c>
    </row>
    <row r="15" spans="1:10">
      <c r="A15" s="31">
        <v>4.0999999999999996</v>
      </c>
      <c r="B15" s="31">
        <f t="shared" si="0"/>
        <v>0.97134097677599918</v>
      </c>
      <c r="C15" s="31">
        <f t="shared" si="1"/>
        <v>5.0713409767759989</v>
      </c>
    </row>
    <row r="16" spans="1:10">
      <c r="A16" s="31">
        <v>4.1500000000000004</v>
      </c>
      <c r="B16" s="31">
        <f t="shared" si="0"/>
        <v>0.98318659844399936</v>
      </c>
      <c r="C16" s="15">
        <f t="shared" si="1"/>
        <v>5.1331865984439995</v>
      </c>
    </row>
    <row r="17" spans="1:12">
      <c r="A17" s="31">
        <v>4.2</v>
      </c>
      <c r="B17" s="31">
        <f t="shared" si="0"/>
        <v>0.99503222011199932</v>
      </c>
      <c r="C17" s="31">
        <f t="shared" si="1"/>
        <v>5.1950322201119992</v>
      </c>
    </row>
    <row r="18" spans="1:12">
      <c r="A18" s="31">
        <v>4.25</v>
      </c>
      <c r="B18" s="31">
        <f t="shared" si="0"/>
        <v>1.0068778417799993</v>
      </c>
      <c r="C18" s="31">
        <f t="shared" si="1"/>
        <v>5.2568778417799997</v>
      </c>
    </row>
    <row r="19" spans="1:12">
      <c r="A19" s="31">
        <v>4.3</v>
      </c>
      <c r="B19" s="31">
        <f t="shared" si="0"/>
        <v>1.0187234634479991</v>
      </c>
      <c r="C19" s="31">
        <f t="shared" si="1"/>
        <v>5.3187234634479985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1.0305690851159992</v>
      </c>
      <c r="C20" s="31">
        <f t="shared" si="1"/>
        <v>5.3805690851159991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0.88056908511599918</v>
      </c>
      <c r="H20">
        <v>5.0000000000000001E-3</v>
      </c>
    </row>
    <row r="21" spans="1:12">
      <c r="A21" s="31">
        <v>4.4000000000000004</v>
      </c>
      <c r="B21" s="31">
        <f t="shared" si="0"/>
        <v>1.0424147067839993</v>
      </c>
      <c r="C21" s="31">
        <f t="shared" si="1"/>
        <v>5.4424147067839996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0.89241470678399926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1.0542603284519991</v>
      </c>
      <c r="C22" s="31">
        <f t="shared" si="1"/>
        <v>5.5042603284519993</v>
      </c>
      <c r="E22">
        <f t="shared" si="2"/>
        <v>4.45</v>
      </c>
      <c r="F22">
        <f t="shared" si="4"/>
        <v>0.15</v>
      </c>
      <c r="G22" s="28">
        <f t="shared" si="3"/>
        <v>0.90426032845199911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1.0661059501199992</v>
      </c>
      <c r="C23">
        <f t="shared" si="1"/>
        <v>5.566105950119999</v>
      </c>
      <c r="E23">
        <f t="shared" si="2"/>
        <v>4.5</v>
      </c>
      <c r="F23">
        <f t="shared" si="4"/>
        <v>0.15</v>
      </c>
      <c r="G23" s="28">
        <f t="shared" si="3"/>
        <v>0.91610595011999918</v>
      </c>
      <c r="H23">
        <v>5.0000000000000001E-3</v>
      </c>
      <c r="I23" s="16"/>
      <c r="J23" s="16"/>
    </row>
    <row r="24" spans="1:12">
      <c r="A24" s="109">
        <v>4.55</v>
      </c>
      <c r="B24" s="109">
        <f t="shared" si="0"/>
        <v>1.0779515717879991</v>
      </c>
      <c r="C24" s="109">
        <f t="shared" si="1"/>
        <v>5.6279515717879987</v>
      </c>
      <c r="D24" s="109"/>
      <c r="E24" s="109">
        <f>A24</f>
        <v>4.55</v>
      </c>
      <c r="F24" s="109">
        <f t="shared" si="4"/>
        <v>0.15</v>
      </c>
      <c r="G24" s="110">
        <f>B24-F24</f>
        <v>0.92795157178799903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1.0826898204551993</v>
      </c>
      <c r="C25">
        <f t="shared" si="1"/>
        <v>5.6526898204551994</v>
      </c>
      <c r="E25">
        <f t="shared" si="2"/>
        <v>4.57</v>
      </c>
      <c r="F25">
        <f t="shared" si="4"/>
        <v>0.15</v>
      </c>
      <c r="G25" s="28">
        <f t="shared" si="3"/>
        <v>0.93268982045519933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1.0897971934559991</v>
      </c>
      <c r="C26" s="30">
        <f t="shared" si="1"/>
        <v>5.6897971934559983</v>
      </c>
      <c r="E26">
        <f t="shared" si="2"/>
        <v>4.5999999999999996</v>
      </c>
      <c r="F26">
        <f t="shared" si="4"/>
        <v>0.15</v>
      </c>
      <c r="G26" s="28">
        <f t="shared" si="3"/>
        <v>0.9397971934559991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6" t="s">
        <v>43</v>
      </c>
      <c r="B28" s="107" t="s">
        <v>39</v>
      </c>
      <c r="C28" s="107" t="s">
        <v>40</v>
      </c>
      <c r="D28" s="107" t="s">
        <v>42</v>
      </c>
      <c r="E28" s="107" t="s">
        <v>0</v>
      </c>
      <c r="F28" s="107" t="s">
        <v>153</v>
      </c>
      <c r="G28" s="108" t="s">
        <v>146</v>
      </c>
      <c r="H28" s="108" t="s">
        <v>147</v>
      </c>
      <c r="I28" s="108" t="s">
        <v>148</v>
      </c>
      <c r="J28" s="106" t="s">
        <v>197</v>
      </c>
      <c r="K28" s="107" t="s">
        <v>212</v>
      </c>
      <c r="L28" s="107" t="s">
        <v>211</v>
      </c>
    </row>
    <row r="29" spans="1:12" ht="14.15">
      <c r="A29" s="38" t="s">
        <v>138</v>
      </c>
      <c r="B29" s="92">
        <v>1.4017999999999999</v>
      </c>
      <c r="C29" s="92">
        <v>22.1</v>
      </c>
      <c r="D29" s="93">
        <f t="shared" ref="D29:D40" si="5">(20-C29)*-0.000175+B29</f>
        <v>1.4021675</v>
      </c>
      <c r="E29" s="93">
        <f t="shared" ref="E29:E40" si="6">D29*10.9276-13.593</f>
        <v>1.7293255730000006</v>
      </c>
      <c r="F29" s="100">
        <v>2397</v>
      </c>
      <c r="G29" s="38">
        <v>49.33</v>
      </c>
      <c r="H29" s="94">
        <f>4000/G29</f>
        <v>81.086559902696138</v>
      </c>
      <c r="I29" s="94">
        <f>150-H29</f>
        <v>68.913440097303862</v>
      </c>
      <c r="J29" s="38">
        <f>G29*H29</f>
        <v>4000.0000000000005</v>
      </c>
      <c r="K29" s="95">
        <f>G$24+0.05</f>
        <v>0.97795157178799907</v>
      </c>
      <c r="L29" s="38">
        <f>H$23</f>
        <v>5.0000000000000001E-3</v>
      </c>
    </row>
    <row r="30" spans="1:12" ht="14.15">
      <c r="A30" t="s">
        <v>139</v>
      </c>
      <c r="B30" s="54">
        <v>1.4017999999999999</v>
      </c>
      <c r="C30" s="54">
        <v>22.1</v>
      </c>
      <c r="D30" s="42">
        <f t="shared" si="5"/>
        <v>1.4021675</v>
      </c>
      <c r="E30" s="42">
        <f t="shared" si="6"/>
        <v>1.7293255730000006</v>
      </c>
      <c r="F30" s="101">
        <v>3642</v>
      </c>
      <c r="G30">
        <v>83.4</v>
      </c>
      <c r="H30" s="50">
        <f t="shared" ref="H30:H44" si="7">4000/G30</f>
        <v>47.961630695443645</v>
      </c>
      <c r="I30" s="50">
        <f>150-H30</f>
        <v>102.03836930455635</v>
      </c>
      <c r="J30">
        <f>G30*H30</f>
        <v>4000.0000000000005</v>
      </c>
      <c r="K30" s="95">
        <f t="shared" ref="K30:K44" si="8">G$24+0.05</f>
        <v>0.97795157178799907</v>
      </c>
      <c r="L30">
        <f t="shared" ref="L30:L44" si="9">H$23</f>
        <v>5.0000000000000001E-3</v>
      </c>
    </row>
    <row r="31" spans="1:12" ht="14.15">
      <c r="A31" s="38" t="s">
        <v>140</v>
      </c>
      <c r="B31" s="92">
        <v>1.4016999999999999</v>
      </c>
      <c r="C31" s="92">
        <v>22.1</v>
      </c>
      <c r="D31" s="93">
        <f t="shared" si="5"/>
        <v>1.4020675</v>
      </c>
      <c r="E31" s="93">
        <f t="shared" si="6"/>
        <v>1.728232813</v>
      </c>
      <c r="F31" s="100">
        <v>1447</v>
      </c>
      <c r="G31" s="38">
        <v>144</v>
      </c>
      <c r="H31" s="94">
        <f t="shared" si="7"/>
        <v>27.777777777777779</v>
      </c>
      <c r="I31" s="94">
        <f t="shared" ref="I31" si="10">150-H31</f>
        <v>122.22222222222223</v>
      </c>
      <c r="J31" s="38">
        <f t="shared" ref="J31" si="11">G31*H31</f>
        <v>4000</v>
      </c>
      <c r="K31" s="95">
        <f t="shared" si="8"/>
        <v>0.97795157178799907</v>
      </c>
      <c r="L31" s="38">
        <f t="shared" si="9"/>
        <v>5.0000000000000001E-3</v>
      </c>
    </row>
    <row r="32" spans="1:12" ht="14.15">
      <c r="A32" t="s">
        <v>141</v>
      </c>
      <c r="B32" s="54">
        <v>1.4016</v>
      </c>
      <c r="C32" s="54">
        <v>22.2</v>
      </c>
      <c r="D32" s="42">
        <f t="shared" si="5"/>
        <v>1.401985</v>
      </c>
      <c r="E32" s="42">
        <f t="shared" si="6"/>
        <v>1.7273312860000001</v>
      </c>
      <c r="F32" s="101">
        <v>2460</v>
      </c>
      <c r="G32">
        <v>57.71</v>
      </c>
      <c r="H32" s="50">
        <v>69.31</v>
      </c>
      <c r="I32" s="50">
        <f t="shared" ref="I32:I42" si="12">150-H32</f>
        <v>80.69</v>
      </c>
      <c r="J32" s="111">
        <f>G32*H32</f>
        <v>3999.8801000000003</v>
      </c>
      <c r="K32" s="95">
        <f t="shared" si="8"/>
        <v>0.97795157178799907</v>
      </c>
      <c r="L32">
        <f t="shared" si="9"/>
        <v>5.0000000000000001E-3</v>
      </c>
    </row>
    <row r="33" spans="1:12" ht="14.15">
      <c r="A33" s="38" t="s">
        <v>142</v>
      </c>
      <c r="B33" s="92">
        <v>1.4016999999999999</v>
      </c>
      <c r="C33" s="92">
        <v>22.3</v>
      </c>
      <c r="D33" s="93">
        <f t="shared" si="5"/>
        <v>1.4021025</v>
      </c>
      <c r="E33" s="93">
        <f t="shared" si="6"/>
        <v>1.7286152789999996</v>
      </c>
      <c r="F33" s="100">
        <v>3197</v>
      </c>
      <c r="G33" s="38">
        <v>81.599999999999994</v>
      </c>
      <c r="H33" s="94">
        <f t="shared" si="7"/>
        <v>49.019607843137258</v>
      </c>
      <c r="I33" s="94">
        <f t="shared" si="12"/>
        <v>100.98039215686273</v>
      </c>
      <c r="J33" s="38">
        <f>G33*H33</f>
        <v>4000</v>
      </c>
      <c r="K33" s="95">
        <f t="shared" si="8"/>
        <v>0.97795157178799907</v>
      </c>
      <c r="L33" s="38">
        <f t="shared" si="9"/>
        <v>5.0000000000000001E-3</v>
      </c>
    </row>
    <row r="34" spans="1:12">
      <c r="A34" t="s">
        <v>143</v>
      </c>
      <c r="B34" s="54">
        <v>1.4017999999999999</v>
      </c>
      <c r="C34" s="54">
        <v>22.3</v>
      </c>
      <c r="D34" s="42">
        <f t="shared" si="5"/>
        <v>1.4022025</v>
      </c>
      <c r="E34" s="42">
        <f t="shared" si="6"/>
        <v>1.7297080390000001</v>
      </c>
      <c r="F34" s="102">
        <v>2392</v>
      </c>
      <c r="G34">
        <v>58.4</v>
      </c>
      <c r="H34" s="50">
        <f t="shared" si="7"/>
        <v>68.493150684931507</v>
      </c>
      <c r="I34" s="50">
        <f t="shared" si="12"/>
        <v>81.506849315068493</v>
      </c>
      <c r="J34">
        <f>G34*H34</f>
        <v>4000</v>
      </c>
      <c r="K34" s="95">
        <f t="shared" si="8"/>
        <v>0.97795157178799907</v>
      </c>
      <c r="L34">
        <f t="shared" si="9"/>
        <v>5.0000000000000001E-3</v>
      </c>
    </row>
    <row r="35" spans="1:12" ht="14.15">
      <c r="A35" s="38" t="s">
        <v>144</v>
      </c>
      <c r="B35" s="92">
        <v>1.4017999999999999</v>
      </c>
      <c r="C35" s="92">
        <v>22.3</v>
      </c>
      <c r="D35" s="93">
        <f t="shared" si="5"/>
        <v>1.4022025</v>
      </c>
      <c r="E35" s="93">
        <f t="shared" si="6"/>
        <v>1.7297080390000001</v>
      </c>
      <c r="F35" s="100">
        <v>2455</v>
      </c>
      <c r="G35" s="38">
        <v>81.599999999999994</v>
      </c>
      <c r="H35" s="94">
        <f t="shared" si="7"/>
        <v>49.019607843137258</v>
      </c>
      <c r="I35" s="94">
        <f t="shared" si="12"/>
        <v>100.98039215686273</v>
      </c>
      <c r="J35" s="38">
        <f>G35*H35</f>
        <v>4000</v>
      </c>
      <c r="K35" s="95">
        <f t="shared" si="8"/>
        <v>0.97795157178799907</v>
      </c>
      <c r="L35" s="38">
        <f t="shared" si="9"/>
        <v>5.0000000000000001E-3</v>
      </c>
    </row>
    <row r="36" spans="1:12" ht="14.15">
      <c r="A36" t="s">
        <v>145</v>
      </c>
      <c r="B36" s="54">
        <v>1.4017999999999999</v>
      </c>
      <c r="C36" s="54">
        <v>22.3</v>
      </c>
      <c r="D36" s="42">
        <f t="shared" si="5"/>
        <v>1.4022025</v>
      </c>
      <c r="E36" s="42">
        <f t="shared" si="6"/>
        <v>1.7297080390000001</v>
      </c>
      <c r="F36" s="101">
        <v>1791</v>
      </c>
      <c r="G36">
        <v>68.8</v>
      </c>
      <c r="H36" s="50">
        <f t="shared" si="7"/>
        <v>58.139534883720934</v>
      </c>
      <c r="I36" s="50">
        <f t="shared" si="12"/>
        <v>91.860465116279073</v>
      </c>
      <c r="J36">
        <f t="shared" ref="J36:J44" si="13">G36*H36</f>
        <v>4000</v>
      </c>
      <c r="K36" s="95">
        <f t="shared" si="8"/>
        <v>0.97795157178799907</v>
      </c>
      <c r="L36">
        <f t="shared" si="9"/>
        <v>5.0000000000000001E-3</v>
      </c>
    </row>
    <row r="37" spans="1:12" ht="14.15">
      <c r="A37" s="38" t="s">
        <v>149</v>
      </c>
      <c r="B37" s="93">
        <v>1.4017999999999999</v>
      </c>
      <c r="C37" s="96">
        <v>22.4</v>
      </c>
      <c r="D37" s="93">
        <f t="shared" si="5"/>
        <v>1.40222</v>
      </c>
      <c r="E37" s="93">
        <f t="shared" si="6"/>
        <v>1.7298992720000008</v>
      </c>
      <c r="F37" s="100">
        <v>1495</v>
      </c>
      <c r="G37" s="38">
        <v>40.98</v>
      </c>
      <c r="H37" s="94">
        <f t="shared" si="7"/>
        <v>97.608589555880926</v>
      </c>
      <c r="I37" s="94">
        <f t="shared" si="12"/>
        <v>52.391410444119074</v>
      </c>
      <c r="J37" s="38">
        <f>G37*H37</f>
        <v>4000</v>
      </c>
      <c r="K37" s="95">
        <f t="shared" si="8"/>
        <v>0.97795157178799907</v>
      </c>
      <c r="L37" s="38">
        <f t="shared" si="9"/>
        <v>5.0000000000000001E-3</v>
      </c>
    </row>
    <row r="38" spans="1:12" ht="14.15">
      <c r="A38" t="s">
        <v>150</v>
      </c>
      <c r="B38" s="42">
        <v>1.4014</v>
      </c>
      <c r="C38" s="41">
        <v>22.9</v>
      </c>
      <c r="D38" s="42">
        <f t="shared" si="5"/>
        <v>1.4019075000000001</v>
      </c>
      <c r="E38" s="42">
        <f t="shared" si="6"/>
        <v>1.7264843970000001</v>
      </c>
      <c r="F38" s="101">
        <v>1782</v>
      </c>
      <c r="G38">
        <v>41.6</v>
      </c>
      <c r="H38" s="50">
        <f t="shared" si="7"/>
        <v>96.153846153846146</v>
      </c>
      <c r="I38" s="50">
        <f t="shared" si="12"/>
        <v>53.846153846153854</v>
      </c>
      <c r="J38">
        <v>3000</v>
      </c>
      <c r="K38" s="95">
        <f t="shared" si="8"/>
        <v>0.97795157178799907</v>
      </c>
      <c r="L38">
        <f t="shared" si="9"/>
        <v>5.0000000000000001E-3</v>
      </c>
    </row>
    <row r="39" spans="1:12" ht="14.6">
      <c r="A39" s="38" t="s">
        <v>151</v>
      </c>
      <c r="B39" s="93">
        <v>1.4017999999999999</v>
      </c>
      <c r="C39" s="96">
        <v>22.4</v>
      </c>
      <c r="D39" s="93">
        <f t="shared" si="5"/>
        <v>1.40222</v>
      </c>
      <c r="E39" s="93">
        <f t="shared" si="6"/>
        <v>1.7298992720000008</v>
      </c>
      <c r="F39" s="100">
        <v>3187</v>
      </c>
      <c r="G39" s="105">
        <v>41.8</v>
      </c>
      <c r="H39" s="94">
        <f t="shared" si="7"/>
        <v>95.693779904306226</v>
      </c>
      <c r="I39" s="94">
        <f t="shared" si="12"/>
        <v>54.306220095693774</v>
      </c>
      <c r="J39" s="38">
        <f t="shared" si="13"/>
        <v>4000</v>
      </c>
      <c r="K39" s="95">
        <f t="shared" si="8"/>
        <v>0.97795157178799907</v>
      </c>
      <c r="L39" s="38">
        <f t="shared" si="9"/>
        <v>5.0000000000000001E-3</v>
      </c>
    </row>
    <row r="40" spans="1:12" ht="14.15">
      <c r="A40" t="s">
        <v>152</v>
      </c>
      <c r="B40" s="42">
        <v>1.4016999999999999</v>
      </c>
      <c r="C40" s="41">
        <v>22.4</v>
      </c>
      <c r="D40" s="42">
        <f t="shared" si="5"/>
        <v>1.40212</v>
      </c>
      <c r="E40" s="42">
        <f t="shared" si="6"/>
        <v>1.7288065120000002</v>
      </c>
      <c r="F40" s="103">
        <v>3956</v>
      </c>
      <c r="G40">
        <v>52.6</v>
      </c>
      <c r="H40" s="50">
        <f t="shared" si="7"/>
        <v>76.045627376425855</v>
      </c>
      <c r="I40" s="50">
        <f t="shared" si="12"/>
        <v>73.954372623574145</v>
      </c>
      <c r="J40">
        <f t="shared" si="13"/>
        <v>4000</v>
      </c>
      <c r="K40" s="95">
        <f t="shared" si="8"/>
        <v>0.97795157178799907</v>
      </c>
      <c r="L40">
        <f t="shared" si="9"/>
        <v>5.0000000000000001E-3</v>
      </c>
    </row>
    <row r="41" spans="1:12" ht="14.15">
      <c r="A41" s="38" t="s">
        <v>163</v>
      </c>
      <c r="B41" s="93">
        <v>1.4014</v>
      </c>
      <c r="C41" s="96">
        <v>22.9</v>
      </c>
      <c r="D41" s="93">
        <f t="shared" ref="D41:D44" si="14">(20-C41)*-0.000175+B41</f>
        <v>1.4019075000000001</v>
      </c>
      <c r="E41" s="93">
        <f t="shared" ref="E41:E44" si="15">D41*10.9276-13.593</f>
        <v>1.7264843970000001</v>
      </c>
      <c r="F41" s="104">
        <v>1482</v>
      </c>
      <c r="G41" s="38">
        <v>26.5</v>
      </c>
      <c r="H41" s="94">
        <v>115</v>
      </c>
      <c r="I41" s="94">
        <f t="shared" si="12"/>
        <v>35</v>
      </c>
      <c r="J41" s="38">
        <f>H41*G41</f>
        <v>3047.5</v>
      </c>
      <c r="K41" s="95">
        <f t="shared" si="8"/>
        <v>0.97795157178799907</v>
      </c>
      <c r="L41" s="38">
        <f t="shared" si="9"/>
        <v>5.0000000000000001E-3</v>
      </c>
    </row>
    <row r="42" spans="1:12" ht="14.15">
      <c r="A42" t="s">
        <v>164</v>
      </c>
      <c r="B42" s="42">
        <v>1.4014</v>
      </c>
      <c r="C42" s="41">
        <v>23</v>
      </c>
      <c r="D42" s="42">
        <f t="shared" si="14"/>
        <v>1.4019250000000001</v>
      </c>
      <c r="E42" s="42">
        <f t="shared" si="15"/>
        <v>1.7266756300000008</v>
      </c>
      <c r="F42" s="103">
        <v>2372</v>
      </c>
      <c r="G42">
        <v>26</v>
      </c>
      <c r="H42" s="50">
        <v>120</v>
      </c>
      <c r="I42" s="50">
        <f t="shared" si="12"/>
        <v>30</v>
      </c>
      <c r="J42">
        <f t="shared" si="13"/>
        <v>3120</v>
      </c>
      <c r="K42" s="95">
        <f t="shared" si="8"/>
        <v>0.97795157178799907</v>
      </c>
      <c r="L42">
        <f t="shared" si="9"/>
        <v>5.0000000000000001E-3</v>
      </c>
    </row>
    <row r="43" spans="1:12" ht="14.15">
      <c r="A43" s="38" t="s">
        <v>165</v>
      </c>
      <c r="B43" s="93">
        <v>1.4009</v>
      </c>
      <c r="C43" s="96">
        <v>23</v>
      </c>
      <c r="D43" s="93">
        <f t="shared" si="14"/>
        <v>1.4014250000000001</v>
      </c>
      <c r="E43" s="93">
        <f t="shared" si="15"/>
        <v>1.7212118300000014</v>
      </c>
      <c r="F43" s="104">
        <v>2375</v>
      </c>
      <c r="G43" s="38">
        <v>71.2</v>
      </c>
      <c r="H43" s="94">
        <f t="shared" si="7"/>
        <v>56.179775280898873</v>
      </c>
      <c r="I43" s="94">
        <f t="shared" ref="I43:I44" si="16">150-H43</f>
        <v>93.820224719101134</v>
      </c>
      <c r="J43" s="38">
        <f t="shared" si="13"/>
        <v>4000</v>
      </c>
      <c r="K43" s="95">
        <f t="shared" si="8"/>
        <v>0.97795157178799907</v>
      </c>
      <c r="L43" s="38">
        <f t="shared" si="9"/>
        <v>5.0000000000000001E-3</v>
      </c>
    </row>
    <row r="44" spans="1:12" ht="14.15">
      <c r="A44" t="s">
        <v>166</v>
      </c>
      <c r="B44" s="42">
        <v>1.4012</v>
      </c>
      <c r="C44" s="41">
        <v>23.1</v>
      </c>
      <c r="D44" s="42">
        <f t="shared" si="14"/>
        <v>1.4017424999999999</v>
      </c>
      <c r="E44" s="42">
        <f t="shared" si="15"/>
        <v>1.7246813429999985</v>
      </c>
      <c r="F44" s="103">
        <v>3946</v>
      </c>
      <c r="G44">
        <v>70.8</v>
      </c>
      <c r="H44" s="50">
        <f t="shared" si="7"/>
        <v>56.497175141242941</v>
      </c>
      <c r="I44" s="50">
        <f t="shared" si="16"/>
        <v>93.502824858757066</v>
      </c>
      <c r="J44">
        <f t="shared" si="13"/>
        <v>4000</v>
      </c>
      <c r="K44" s="95">
        <f t="shared" si="8"/>
        <v>0.97795157178799907</v>
      </c>
      <c r="L44">
        <f t="shared" si="9"/>
        <v>5.0000000000000001E-3</v>
      </c>
    </row>
    <row r="45" spans="1:12" ht="14.15">
      <c r="A45" s="45" t="s">
        <v>33</v>
      </c>
      <c r="B45" s="46">
        <v>1.4162999999999999</v>
      </c>
      <c r="C45" s="47">
        <v>21.1</v>
      </c>
      <c r="D45" s="48">
        <f>(20-C45)*-0.000175+B45</f>
        <v>1.4164924999999999</v>
      </c>
      <c r="E45" s="49">
        <f>D45*10.9276-13.593</f>
        <v>1.8858634429999999</v>
      </c>
      <c r="F45" s="91"/>
      <c r="H45" s="50"/>
      <c r="I45" s="50"/>
    </row>
    <row r="46" spans="1:12">
      <c r="B46" s="26"/>
      <c r="C46" s="23"/>
      <c r="F46" t="s">
        <v>213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1.4074</v>
      </c>
      <c r="D2" s="55">
        <v>18</v>
      </c>
      <c r="E2" s="55">
        <f t="shared" ref="E2:E23" si="0">((20-D2)*-0.000175+C2)-0.0008</f>
        <v>1.40625</v>
      </c>
      <c r="F2" s="56">
        <f t="shared" ref="F2:F23" si="1">E2*10.9276-13.593</f>
        <v>1.7739375000000006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1.4072</v>
      </c>
      <c r="D3" s="55">
        <v>18</v>
      </c>
      <c r="E3" s="55">
        <f t="shared" si="0"/>
        <v>1.40605</v>
      </c>
      <c r="F3" s="56">
        <f t="shared" si="1"/>
        <v>1.7717519799999994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1.4067000000000001</v>
      </c>
      <c r="D4" s="55">
        <v>18</v>
      </c>
      <c r="E4" s="55">
        <f t="shared" si="0"/>
        <v>1.4055500000000001</v>
      </c>
      <c r="F4" s="56">
        <f t="shared" si="1"/>
        <v>1.7662881800000001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18.100000000000001</v>
      </c>
      <c r="E5" s="55">
        <f t="shared" si="0"/>
        <v>1.4051675000000001</v>
      </c>
      <c r="F5" s="56">
        <f t="shared" si="1"/>
        <v>1.762108373000002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18.100000000000001</v>
      </c>
      <c r="E6" s="55">
        <f t="shared" si="0"/>
        <v>1.4045675</v>
      </c>
      <c r="F6" s="56">
        <f t="shared" si="1"/>
        <v>1.7555518130000003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18.100000000000001</v>
      </c>
      <c r="E7" s="55">
        <f t="shared" si="0"/>
        <v>1.4039675</v>
      </c>
      <c r="F7" s="56">
        <f t="shared" si="1"/>
        <v>1.7489952530000004</v>
      </c>
      <c r="G7" s="55" t="s">
        <v>68</v>
      </c>
    </row>
    <row r="8" spans="1:13">
      <c r="A8" s="55">
        <v>7</v>
      </c>
      <c r="B8" s="55" t="s">
        <v>61</v>
      </c>
      <c r="C8" s="56">
        <v>1.4045000000000001</v>
      </c>
      <c r="D8" s="55">
        <v>18.100000000000001</v>
      </c>
      <c r="E8" s="55">
        <f t="shared" si="0"/>
        <v>1.4033675000000001</v>
      </c>
      <c r="F8" s="56">
        <f t="shared" si="1"/>
        <v>1.7424386930000004</v>
      </c>
      <c r="G8" s="55" t="s">
        <v>69</v>
      </c>
    </row>
    <row r="9" spans="1:13">
      <c r="A9" s="55">
        <v>8</v>
      </c>
      <c r="B9" s="55" t="s">
        <v>61</v>
      </c>
      <c r="C9" s="56">
        <v>1.4039999999999999</v>
      </c>
      <c r="D9" s="55">
        <v>18.100000000000001</v>
      </c>
      <c r="E9" s="55">
        <f t="shared" si="0"/>
        <v>1.4028674999999999</v>
      </c>
      <c r="F9" s="56">
        <f t="shared" si="1"/>
        <v>1.7369748929999993</v>
      </c>
      <c r="G9" s="55" t="s">
        <v>70</v>
      </c>
    </row>
    <row r="10" spans="1:13">
      <c r="A10" s="43">
        <v>9</v>
      </c>
      <c r="B10" s="43" t="s">
        <v>61</v>
      </c>
      <c r="C10" s="44">
        <v>1.4035</v>
      </c>
      <c r="D10" s="43">
        <v>18.100000000000001</v>
      </c>
      <c r="E10" s="43">
        <f t="shared" si="0"/>
        <v>1.4023675</v>
      </c>
      <c r="F10" s="44">
        <f t="shared" si="1"/>
        <v>1.7315110929999999</v>
      </c>
      <c r="G10" s="43" t="s">
        <v>71</v>
      </c>
    </row>
    <row r="11" spans="1:13">
      <c r="A11" s="43">
        <v>10</v>
      </c>
      <c r="B11" s="43" t="s">
        <v>61</v>
      </c>
      <c r="C11" s="44">
        <v>1.4029</v>
      </c>
      <c r="D11" s="43">
        <v>18.100000000000001</v>
      </c>
      <c r="E11" s="43">
        <f t="shared" si="0"/>
        <v>1.4017675000000001</v>
      </c>
      <c r="F11" s="44">
        <f t="shared" si="1"/>
        <v>1.724954533</v>
      </c>
      <c r="G11" s="43" t="s">
        <v>72</v>
      </c>
    </row>
    <row r="12" spans="1:13">
      <c r="A12" s="43">
        <v>11</v>
      </c>
      <c r="B12" s="43" t="s">
        <v>61</v>
      </c>
      <c r="C12" s="44">
        <v>1.4024000000000001</v>
      </c>
      <c r="D12" s="43">
        <v>18.2</v>
      </c>
      <c r="E12" s="43">
        <f t="shared" si="0"/>
        <v>1.4012850000000001</v>
      </c>
      <c r="F12" s="44">
        <f t="shared" si="1"/>
        <v>1.7196819660000013</v>
      </c>
      <c r="G12" s="43" t="s">
        <v>73</v>
      </c>
    </row>
    <row r="13" spans="1:13">
      <c r="A13" s="43">
        <v>12</v>
      </c>
      <c r="B13" s="43" t="s">
        <v>61</v>
      </c>
      <c r="C13" s="44">
        <v>1.4018999999999999</v>
      </c>
      <c r="D13" s="43">
        <v>18.2</v>
      </c>
      <c r="E13" s="43">
        <f t="shared" si="0"/>
        <v>1.4007849999999999</v>
      </c>
      <c r="F13" s="44">
        <f t="shared" si="1"/>
        <v>1.7142181660000002</v>
      </c>
      <c r="G13" s="43" t="s">
        <v>74</v>
      </c>
    </row>
    <row r="14" spans="1:13">
      <c r="A14" s="43">
        <v>13</v>
      </c>
      <c r="B14" s="43" t="s">
        <v>61</v>
      </c>
      <c r="C14" s="44">
        <v>1.4014</v>
      </c>
      <c r="D14" s="43">
        <v>18.2</v>
      </c>
      <c r="E14" s="43">
        <f t="shared" si="0"/>
        <v>1.400285</v>
      </c>
      <c r="F14" s="44">
        <f t="shared" si="1"/>
        <v>1.7087543660000009</v>
      </c>
      <c r="G14" s="43" t="s">
        <v>75</v>
      </c>
    </row>
    <row r="15" spans="1:13">
      <c r="A15" s="43">
        <v>14</v>
      </c>
      <c r="B15" s="43" t="s">
        <v>61</v>
      </c>
      <c r="C15" s="44">
        <v>1.4008</v>
      </c>
      <c r="D15" s="43">
        <v>18.2</v>
      </c>
      <c r="E15" s="43">
        <f t="shared" si="0"/>
        <v>1.3996850000000001</v>
      </c>
      <c r="F15" s="44">
        <f t="shared" si="1"/>
        <v>1.7021978060000009</v>
      </c>
      <c r="G15" s="43" t="s">
        <v>76</v>
      </c>
    </row>
    <row r="16" spans="1:13">
      <c r="A16" s="43">
        <v>15</v>
      </c>
      <c r="B16" s="43" t="s">
        <v>61</v>
      </c>
      <c r="C16" s="44">
        <v>1.4003000000000001</v>
      </c>
      <c r="D16" s="43">
        <v>18.2</v>
      </c>
      <c r="E16" s="43">
        <f t="shared" si="0"/>
        <v>1.3991850000000001</v>
      </c>
      <c r="F16" s="44">
        <f t="shared" si="1"/>
        <v>1.6967340060000016</v>
      </c>
      <c r="G16" s="43" t="s">
        <v>77</v>
      </c>
    </row>
    <row r="17" spans="1:7">
      <c r="A17" s="43">
        <v>16</v>
      </c>
      <c r="B17" s="43" t="s">
        <v>61</v>
      </c>
      <c r="C17" s="44">
        <v>1.3997999999999999</v>
      </c>
      <c r="D17" s="43">
        <v>18.2</v>
      </c>
      <c r="E17" s="43">
        <f t="shared" si="0"/>
        <v>1.398685</v>
      </c>
      <c r="F17" s="44">
        <f t="shared" si="1"/>
        <v>1.6912702059999987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18.3</v>
      </c>
      <c r="E18" s="55">
        <f t="shared" si="0"/>
        <v>1.3982025</v>
      </c>
      <c r="F18" s="56">
        <f t="shared" si="1"/>
        <v>1.685997639</v>
      </c>
      <c r="G18" s="55" t="s">
        <v>79</v>
      </c>
    </row>
    <row r="19" spans="1:7">
      <c r="A19" s="55">
        <v>18</v>
      </c>
      <c r="B19" s="55" t="s">
        <v>61</v>
      </c>
      <c r="C19" s="56">
        <v>1.3987000000000001</v>
      </c>
      <c r="D19" s="55">
        <v>18.3</v>
      </c>
      <c r="E19" s="55">
        <f t="shared" si="0"/>
        <v>1.3976025000000001</v>
      </c>
      <c r="F19" s="56">
        <f t="shared" si="1"/>
        <v>1.6794410790000001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18.3</v>
      </c>
      <c r="E20" s="55">
        <f t="shared" si="0"/>
        <v>1.3952025000000001</v>
      </c>
      <c r="F20" s="56">
        <f t="shared" si="1"/>
        <v>1.6532148390000021</v>
      </c>
      <c r="G20" s="55" t="s">
        <v>81</v>
      </c>
    </row>
    <row r="21" spans="1:7">
      <c r="A21" s="55">
        <v>20</v>
      </c>
      <c r="B21" s="55" t="s">
        <v>61</v>
      </c>
      <c r="C21" s="56">
        <v>1.3914</v>
      </c>
      <c r="D21" s="55">
        <v>18.3</v>
      </c>
      <c r="E21" s="55">
        <f t="shared" si="0"/>
        <v>1.3903025</v>
      </c>
      <c r="F21" s="56">
        <f t="shared" si="1"/>
        <v>1.5996695990000003</v>
      </c>
      <c r="G21" s="55" t="s">
        <v>82</v>
      </c>
    </row>
    <row r="22" spans="1:7">
      <c r="A22" s="55">
        <v>21</v>
      </c>
      <c r="B22" s="55" t="s">
        <v>61</v>
      </c>
      <c r="C22" s="56">
        <v>1.3761000000000001</v>
      </c>
      <c r="D22" s="55">
        <v>18.3</v>
      </c>
      <c r="E22" s="55">
        <f t="shared" si="0"/>
        <v>1.3750025000000001</v>
      </c>
      <c r="F22" s="56">
        <f t="shared" si="1"/>
        <v>1.432477319000002</v>
      </c>
      <c r="G22" s="55" t="s">
        <v>83</v>
      </c>
    </row>
    <row r="23" spans="1:7">
      <c r="A23" s="55">
        <v>22</v>
      </c>
      <c r="B23" s="55" t="s">
        <v>61</v>
      </c>
      <c r="C23" s="56">
        <v>1.3551</v>
      </c>
      <c r="D23" s="55">
        <v>18.399999999999999</v>
      </c>
      <c r="E23" s="55">
        <f t="shared" si="0"/>
        <v>1.35402</v>
      </c>
      <c r="F23" s="56">
        <f t="shared" si="1"/>
        <v>1.2031889519999996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18.399999999999999</v>
      </c>
      <c r="E2" s="55">
        <f t="shared" ref="E2:E23" si="0">((20-D2)*-0.000175+C2)-0.0008</f>
        <v>1.4057200000000001</v>
      </c>
      <c r="F2" s="56">
        <f t="shared" ref="F2:F23" si="1">E2*10.9276-13.593</f>
        <v>1.7681458720000016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18.399999999999999</v>
      </c>
      <c r="E3" s="55">
        <f t="shared" si="0"/>
        <v>1.4056200000000001</v>
      </c>
      <c r="F3" s="56">
        <f t="shared" si="1"/>
        <v>1.767053112000001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18.399999999999999</v>
      </c>
      <c r="E4" s="57">
        <f t="shared" si="0"/>
        <v>1.4049199999999999</v>
      </c>
      <c r="F4" s="58">
        <f t="shared" si="1"/>
        <v>1.7594037919999987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18.5</v>
      </c>
      <c r="E5" s="57">
        <f t="shared" si="0"/>
        <v>1.4040375</v>
      </c>
      <c r="F5" s="58">
        <f t="shared" si="1"/>
        <v>1.7497601850000013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1.4041999999999999</v>
      </c>
      <c r="D6" s="57">
        <v>18.5</v>
      </c>
      <c r="E6" s="57">
        <f t="shared" si="0"/>
        <v>1.4031374999999999</v>
      </c>
      <c r="F6" s="58">
        <f t="shared" si="1"/>
        <v>1.7399253449999996</v>
      </c>
      <c r="G6" s="57" t="s">
        <v>89</v>
      </c>
    </row>
    <row r="7" spans="1:13">
      <c r="A7" s="57">
        <v>6</v>
      </c>
      <c r="B7" s="57" t="s">
        <v>61</v>
      </c>
      <c r="C7" s="58">
        <v>1.4035</v>
      </c>
      <c r="D7" s="57">
        <v>18.5</v>
      </c>
      <c r="E7" s="57">
        <f t="shared" si="0"/>
        <v>1.4024375</v>
      </c>
      <c r="F7" s="58">
        <f t="shared" si="1"/>
        <v>1.7322760250000009</v>
      </c>
      <c r="G7" s="57" t="s">
        <v>90</v>
      </c>
    </row>
    <row r="8" spans="1:13">
      <c r="A8" s="57">
        <v>7</v>
      </c>
      <c r="B8" s="57" t="s">
        <v>61</v>
      </c>
      <c r="C8" s="58">
        <v>1.4029</v>
      </c>
      <c r="D8" s="57">
        <v>18.5</v>
      </c>
      <c r="E8" s="57">
        <f t="shared" si="0"/>
        <v>1.4018375000000001</v>
      </c>
      <c r="F8" s="58">
        <f t="shared" si="1"/>
        <v>1.725719465000001</v>
      </c>
      <c r="G8" s="57" t="s">
        <v>91</v>
      </c>
    </row>
    <row r="9" spans="1:13">
      <c r="A9" s="57">
        <v>8</v>
      </c>
      <c r="B9" s="57" t="s">
        <v>61</v>
      </c>
      <c r="C9" s="58">
        <v>1.4021999999999999</v>
      </c>
      <c r="D9" s="57">
        <v>18.5</v>
      </c>
      <c r="E9" s="57">
        <f t="shared" si="0"/>
        <v>1.4011374999999999</v>
      </c>
      <c r="F9" s="58">
        <f t="shared" si="1"/>
        <v>1.7180701449999987</v>
      </c>
      <c r="G9" s="57" t="s">
        <v>92</v>
      </c>
    </row>
    <row r="10" spans="1:13">
      <c r="A10" s="57">
        <v>9</v>
      </c>
      <c r="B10" s="57" t="s">
        <v>61</v>
      </c>
      <c r="C10" s="58">
        <v>1.4014</v>
      </c>
      <c r="D10" s="57">
        <v>18.600000000000001</v>
      </c>
      <c r="E10" s="57">
        <f t="shared" si="0"/>
        <v>1.400355</v>
      </c>
      <c r="F10" s="58">
        <f t="shared" si="1"/>
        <v>1.709519298</v>
      </c>
      <c r="G10" s="57" t="s">
        <v>93</v>
      </c>
    </row>
    <row r="11" spans="1:13">
      <c r="A11" s="57">
        <v>10</v>
      </c>
      <c r="B11" s="57" t="s">
        <v>61</v>
      </c>
      <c r="C11" s="58">
        <v>1.4009</v>
      </c>
      <c r="D11" s="57">
        <v>18.600000000000001</v>
      </c>
      <c r="E11" s="57">
        <f t="shared" si="0"/>
        <v>1.3998550000000001</v>
      </c>
      <c r="F11" s="58">
        <f t="shared" si="1"/>
        <v>1.7040554980000007</v>
      </c>
      <c r="G11" s="57" t="s">
        <v>94</v>
      </c>
    </row>
    <row r="12" spans="1:13">
      <c r="A12" s="55">
        <v>11</v>
      </c>
      <c r="B12" s="55" t="s">
        <v>61</v>
      </c>
      <c r="C12" s="56">
        <v>1.4004000000000001</v>
      </c>
      <c r="D12" s="55">
        <v>18.7</v>
      </c>
      <c r="E12" s="55">
        <f t="shared" si="0"/>
        <v>1.3993725000000001</v>
      </c>
      <c r="F12" s="56">
        <f t="shared" si="1"/>
        <v>1.698782931000002</v>
      </c>
      <c r="G12" s="55" t="s">
        <v>95</v>
      </c>
    </row>
    <row r="13" spans="1:13">
      <c r="A13" s="55">
        <v>12</v>
      </c>
      <c r="B13" s="55" t="s">
        <v>61</v>
      </c>
      <c r="C13" s="56">
        <v>1.3996999999999999</v>
      </c>
      <c r="D13" s="55">
        <v>18.7</v>
      </c>
      <c r="E13" s="55">
        <f t="shared" si="0"/>
        <v>1.3986725</v>
      </c>
      <c r="F13" s="56">
        <f t="shared" si="1"/>
        <v>1.6911336109999997</v>
      </c>
      <c r="G13" s="55" t="s">
        <v>96</v>
      </c>
    </row>
    <row r="14" spans="1:13">
      <c r="A14" s="55">
        <v>13</v>
      </c>
      <c r="B14" s="55" t="s">
        <v>61</v>
      </c>
      <c r="C14" s="56">
        <v>1.3992</v>
      </c>
      <c r="D14" s="55">
        <v>18.7</v>
      </c>
      <c r="E14" s="55">
        <f t="shared" si="0"/>
        <v>1.3981725</v>
      </c>
      <c r="F14" s="56">
        <f t="shared" si="1"/>
        <v>1.6856698110000004</v>
      </c>
      <c r="G14" s="55" t="s">
        <v>97</v>
      </c>
    </row>
    <row r="15" spans="1:13">
      <c r="A15" s="55">
        <v>14</v>
      </c>
      <c r="B15" s="55" t="s">
        <v>61</v>
      </c>
      <c r="C15" s="56">
        <v>1.3985000000000001</v>
      </c>
      <c r="D15" s="55">
        <v>18.7</v>
      </c>
      <c r="E15" s="55">
        <f t="shared" si="0"/>
        <v>1.3974725000000001</v>
      </c>
      <c r="F15" s="56">
        <f t="shared" si="1"/>
        <v>1.6780204910000016</v>
      </c>
      <c r="G15" s="55" t="s">
        <v>98</v>
      </c>
    </row>
    <row r="16" spans="1:13">
      <c r="A16" s="55">
        <v>15</v>
      </c>
      <c r="B16" s="55" t="s">
        <v>61</v>
      </c>
      <c r="C16" s="56">
        <v>1.3959999999999999</v>
      </c>
      <c r="D16" s="55">
        <v>18.7</v>
      </c>
      <c r="E16" s="55">
        <f t="shared" si="0"/>
        <v>1.3949724999999999</v>
      </c>
      <c r="F16" s="56">
        <f t="shared" si="1"/>
        <v>1.6507014909999995</v>
      </c>
      <c r="G16" s="55" t="s">
        <v>99</v>
      </c>
    </row>
    <row r="17" spans="1:7">
      <c r="A17" s="55">
        <v>16</v>
      </c>
      <c r="B17" s="55" t="s">
        <v>61</v>
      </c>
      <c r="C17" s="56">
        <v>1.3888</v>
      </c>
      <c r="D17" s="55">
        <v>18.7</v>
      </c>
      <c r="E17" s="55">
        <f t="shared" si="0"/>
        <v>1.3877725000000001</v>
      </c>
      <c r="F17" s="56">
        <f t="shared" si="1"/>
        <v>1.5720227710000003</v>
      </c>
      <c r="G17" s="55" t="s">
        <v>100</v>
      </c>
    </row>
    <row r="18" spans="1:7">
      <c r="A18" s="55">
        <v>17</v>
      </c>
      <c r="B18" s="55" t="s">
        <v>61</v>
      </c>
      <c r="C18" s="56">
        <v>1.3741000000000001</v>
      </c>
      <c r="D18" s="55">
        <v>18.8</v>
      </c>
      <c r="E18" s="55">
        <f t="shared" si="0"/>
        <v>1.3730900000000001</v>
      </c>
      <c r="F18" s="56">
        <f t="shared" si="1"/>
        <v>1.4115782840000008</v>
      </c>
      <c r="G18" s="55" t="s">
        <v>101</v>
      </c>
    </row>
    <row r="19" spans="1:7">
      <c r="A19" s="55">
        <v>18</v>
      </c>
      <c r="B19" s="55" t="s">
        <v>61</v>
      </c>
      <c r="C19" s="56">
        <v>1.3559000000000001</v>
      </c>
      <c r="D19" s="55">
        <v>18.8</v>
      </c>
      <c r="E19" s="55">
        <f t="shared" si="0"/>
        <v>1.3548900000000001</v>
      </c>
      <c r="F19" s="56">
        <f t="shared" si="1"/>
        <v>1.2126959640000017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1.3423</v>
      </c>
      <c r="D20" s="57">
        <v>18.8</v>
      </c>
      <c r="E20" s="57">
        <f t="shared" si="0"/>
        <v>1.3412900000000001</v>
      </c>
      <c r="F20" s="58">
        <f t="shared" si="1"/>
        <v>1.0640806040000008</v>
      </c>
      <c r="G20" s="57" t="s">
        <v>103</v>
      </c>
    </row>
    <row r="21" spans="1:7">
      <c r="A21" s="57">
        <v>20</v>
      </c>
      <c r="B21" s="57" t="s">
        <v>61</v>
      </c>
      <c r="C21" s="58">
        <v>1.3376999999999999</v>
      </c>
      <c r="D21" s="57">
        <v>18.8</v>
      </c>
      <c r="E21" s="57">
        <f t="shared" si="0"/>
        <v>1.3366899999999999</v>
      </c>
      <c r="F21" s="58">
        <f t="shared" si="1"/>
        <v>1.013813643999999</v>
      </c>
      <c r="G21" s="57" t="s">
        <v>104</v>
      </c>
    </row>
    <row r="22" spans="1:7">
      <c r="A22" s="57">
        <v>21</v>
      </c>
      <c r="B22" s="57" t="s">
        <v>61</v>
      </c>
      <c r="C22" s="58">
        <v>1.3363</v>
      </c>
      <c r="D22" s="57">
        <v>18.8</v>
      </c>
      <c r="E22" s="57">
        <f t="shared" si="0"/>
        <v>1.3352900000000001</v>
      </c>
      <c r="F22" s="58">
        <f t="shared" si="1"/>
        <v>0.99851500400000148</v>
      </c>
      <c r="G22" s="57" t="s">
        <v>105</v>
      </c>
    </row>
    <row r="23" spans="1:7">
      <c r="A23" s="57">
        <v>22</v>
      </c>
      <c r="B23" s="57" t="s">
        <v>61</v>
      </c>
      <c r="C23" s="58">
        <v>1.335</v>
      </c>
      <c r="D23" s="57">
        <v>18.8</v>
      </c>
      <c r="E23" s="57">
        <f t="shared" si="0"/>
        <v>1.33399</v>
      </c>
      <c r="F23" s="58">
        <f t="shared" si="1"/>
        <v>0.98430912399999926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1.4066000000000001</v>
      </c>
      <c r="D2" s="57">
        <v>18.899999999999999</v>
      </c>
      <c r="E2" s="57">
        <f t="shared" ref="E2:E23" si="0">((20-D2)*-0.000175+C2)-0.0008</f>
        <v>1.4056075000000001</v>
      </c>
      <c r="F2" s="58">
        <f t="shared" ref="F2:F23" si="1">E2*10.9276-13.593</f>
        <v>1.7669165170000021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18.899999999999999</v>
      </c>
      <c r="E3" s="57">
        <f t="shared" si="0"/>
        <v>1.4056075000000001</v>
      </c>
      <c r="F3" s="58">
        <f t="shared" si="1"/>
        <v>1.7669165170000021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18.899999999999999</v>
      </c>
      <c r="E4" s="57">
        <f t="shared" si="0"/>
        <v>1.4052074999999999</v>
      </c>
      <c r="F4" s="58">
        <f t="shared" si="1"/>
        <v>1.7625454769999997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18.899999999999999</v>
      </c>
      <c r="E5" s="57">
        <f t="shared" si="0"/>
        <v>1.4048075</v>
      </c>
      <c r="F5" s="58">
        <f t="shared" si="1"/>
        <v>1.7581744369999992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</v>
      </c>
      <c r="E6" s="55">
        <f t="shared" si="0"/>
        <v>1.404325</v>
      </c>
      <c r="F6" s="56">
        <f t="shared" si="1"/>
        <v>1.7529018700000005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</v>
      </c>
      <c r="E7" s="55">
        <f t="shared" si="0"/>
        <v>1.4038250000000001</v>
      </c>
      <c r="F7" s="56">
        <f t="shared" si="1"/>
        <v>1.7474380700000012</v>
      </c>
      <c r="G7" s="55" t="s">
        <v>112</v>
      </c>
    </row>
    <row r="8" spans="1:13">
      <c r="A8" s="55">
        <v>7</v>
      </c>
      <c r="B8" s="55" t="s">
        <v>61</v>
      </c>
      <c r="C8" s="56">
        <v>1.4040999999999999</v>
      </c>
      <c r="D8" s="55">
        <v>19</v>
      </c>
      <c r="E8" s="55">
        <f t="shared" si="0"/>
        <v>1.403125</v>
      </c>
      <c r="F8" s="56">
        <f t="shared" si="1"/>
        <v>1.7397887499999989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</v>
      </c>
      <c r="E9" s="55">
        <f t="shared" si="0"/>
        <v>1.402625</v>
      </c>
      <c r="F9" s="56">
        <f t="shared" si="1"/>
        <v>1.7343249499999995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</v>
      </c>
      <c r="E10" s="55">
        <f t="shared" si="0"/>
        <v>1.4021250000000001</v>
      </c>
      <c r="F10" s="56">
        <f t="shared" si="1"/>
        <v>1.7288611500000002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</v>
      </c>
      <c r="E11" s="55">
        <f t="shared" si="0"/>
        <v>1.4015250000000001</v>
      </c>
      <c r="F11" s="56">
        <f t="shared" si="1"/>
        <v>1.722304590000002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</v>
      </c>
      <c r="E12" s="55">
        <f t="shared" si="0"/>
        <v>1.401025</v>
      </c>
      <c r="F12" s="56">
        <f t="shared" si="1"/>
        <v>1.7168407899999991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19.100000000000001</v>
      </c>
      <c r="E13" s="55">
        <f t="shared" si="0"/>
        <v>1.4005425</v>
      </c>
      <c r="F13" s="56">
        <f t="shared" si="1"/>
        <v>1.7115682230000004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19.100000000000001</v>
      </c>
      <c r="E14" s="57">
        <f t="shared" si="0"/>
        <v>1.3999425000000001</v>
      </c>
      <c r="F14" s="58">
        <f t="shared" si="1"/>
        <v>1.7050116630000005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19.100000000000001</v>
      </c>
      <c r="E15" s="57">
        <f t="shared" si="0"/>
        <v>1.3994425000000001</v>
      </c>
      <c r="F15" s="58">
        <f t="shared" si="1"/>
        <v>1.6995478630000012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19.100000000000001</v>
      </c>
      <c r="E16" s="57">
        <f t="shared" si="0"/>
        <v>1.3989425</v>
      </c>
      <c r="F16" s="58">
        <f t="shared" si="1"/>
        <v>1.694084063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19.100000000000001</v>
      </c>
      <c r="E17" s="57">
        <f t="shared" si="0"/>
        <v>1.3983425</v>
      </c>
      <c r="F17" s="58">
        <f t="shared" si="1"/>
        <v>1.6875275030000001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19.100000000000001</v>
      </c>
      <c r="E18" s="57">
        <f t="shared" si="0"/>
        <v>1.3978425000000001</v>
      </c>
      <c r="F18" s="58">
        <f t="shared" si="1"/>
        <v>1.6820637030000007</v>
      </c>
      <c r="G18" s="57" t="s">
        <v>123</v>
      </c>
    </row>
    <row r="19" spans="1:7">
      <c r="A19" s="57">
        <v>18</v>
      </c>
      <c r="B19" s="57" t="s">
        <v>61</v>
      </c>
      <c r="C19" s="58">
        <v>1.3983000000000001</v>
      </c>
      <c r="D19" s="57">
        <v>19.2</v>
      </c>
      <c r="E19" s="57">
        <f t="shared" si="0"/>
        <v>1.3973600000000002</v>
      </c>
      <c r="F19" s="58">
        <f t="shared" si="1"/>
        <v>1.6767911360000021</v>
      </c>
      <c r="G19" s="57" t="s">
        <v>124</v>
      </c>
    </row>
    <row r="20" spans="1:7">
      <c r="A20" s="57">
        <v>19</v>
      </c>
      <c r="B20" s="57" t="s">
        <v>61</v>
      </c>
      <c r="C20" s="58">
        <v>1.3967000000000001</v>
      </c>
      <c r="D20" s="57">
        <v>19.2</v>
      </c>
      <c r="E20" s="57">
        <f t="shared" si="0"/>
        <v>1.3957600000000001</v>
      </c>
      <c r="F20" s="58">
        <f t="shared" si="1"/>
        <v>1.6593069760000017</v>
      </c>
      <c r="G20" s="57" t="s">
        <v>125</v>
      </c>
    </row>
    <row r="21" spans="1:7">
      <c r="A21" s="57">
        <v>20</v>
      </c>
      <c r="B21" s="57" t="s">
        <v>61</v>
      </c>
      <c r="C21" s="58">
        <v>1.389</v>
      </c>
      <c r="D21" s="57">
        <v>19.2</v>
      </c>
      <c r="E21" s="57">
        <f t="shared" si="0"/>
        <v>1.3880600000000001</v>
      </c>
      <c r="F21" s="58">
        <f t="shared" si="1"/>
        <v>1.5751644560000013</v>
      </c>
      <c r="G21" s="57" t="s">
        <v>126</v>
      </c>
    </row>
    <row r="22" spans="1:7">
      <c r="A22" s="55">
        <v>21</v>
      </c>
      <c r="B22" s="55" t="s">
        <v>61</v>
      </c>
      <c r="C22" s="56">
        <v>1.3701000000000001</v>
      </c>
      <c r="D22" s="55">
        <v>19.2</v>
      </c>
      <c r="E22" s="55">
        <f t="shared" si="0"/>
        <v>1.3691600000000002</v>
      </c>
      <c r="F22" s="56">
        <f t="shared" si="1"/>
        <v>1.3686328160000016</v>
      </c>
      <c r="G22" s="55" t="s">
        <v>127</v>
      </c>
    </row>
    <row r="23" spans="1:7">
      <c r="A23" s="55">
        <v>22</v>
      </c>
      <c r="B23" s="55" t="s">
        <v>61</v>
      </c>
      <c r="C23" s="56">
        <v>1.3491</v>
      </c>
      <c r="D23" s="55">
        <v>19.2</v>
      </c>
      <c r="E23" s="55">
        <f t="shared" si="0"/>
        <v>1.34816</v>
      </c>
      <c r="F23" s="56">
        <f t="shared" si="1"/>
        <v>1.1391532160000004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1.4059999999999999</v>
      </c>
      <c r="D2" s="55">
        <v>19.2</v>
      </c>
      <c r="E2" s="55">
        <f t="shared" ref="E2:E23" si="0">((20-D2)*-0.000175+C2)-0.0008</f>
        <v>1.40506</v>
      </c>
      <c r="F2" s="56">
        <f t="shared" ref="F2:F23" si="1">E2*10.9276-13.593</f>
        <v>1.7609336559999988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19.2</v>
      </c>
      <c r="E3" s="55">
        <f t="shared" si="0"/>
        <v>1.4053600000000002</v>
      </c>
      <c r="F3" s="56">
        <f t="shared" si="1"/>
        <v>1.7642119360000024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1.4058999999999999</v>
      </c>
      <c r="D4" s="55">
        <v>19.3</v>
      </c>
      <c r="E4" s="55">
        <f t="shared" si="0"/>
        <v>1.4049775</v>
      </c>
      <c r="F4" s="56">
        <f t="shared" si="1"/>
        <v>1.7600321290000007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1.4055</v>
      </c>
      <c r="D5" s="55">
        <v>19.3</v>
      </c>
      <c r="E5" s="55">
        <f t="shared" si="0"/>
        <v>1.4045775</v>
      </c>
      <c r="F5" s="56">
        <f t="shared" si="1"/>
        <v>1.7556610890000002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19.3</v>
      </c>
      <c r="E6" s="55">
        <f t="shared" si="0"/>
        <v>1.4040775000000001</v>
      </c>
      <c r="F6" s="56">
        <f t="shared" si="1"/>
        <v>1.7501972890000008</v>
      </c>
      <c r="G6" s="55" t="s">
        <v>133</v>
      </c>
    </row>
    <row r="7" spans="1:13">
      <c r="A7" s="55">
        <v>6</v>
      </c>
      <c r="B7" s="55" t="s">
        <v>61</v>
      </c>
      <c r="C7" s="56">
        <v>1.4045000000000001</v>
      </c>
      <c r="D7" s="55">
        <v>19.3</v>
      </c>
      <c r="E7" s="55">
        <f t="shared" si="0"/>
        <v>1.4035775000000001</v>
      </c>
      <c r="F7" s="56">
        <f t="shared" si="1"/>
        <v>1.7447334890000015</v>
      </c>
      <c r="G7" s="55" t="s">
        <v>134</v>
      </c>
    </row>
    <row r="8" spans="1:13">
      <c r="A8" s="57">
        <v>7</v>
      </c>
      <c r="B8" s="57" t="s">
        <v>61</v>
      </c>
      <c r="C8" s="58">
        <v>1.4039999999999999</v>
      </c>
      <c r="D8" s="57">
        <v>19.3</v>
      </c>
      <c r="E8" s="57">
        <f t="shared" si="0"/>
        <v>1.4030775</v>
      </c>
      <c r="F8" s="58">
        <f t="shared" si="1"/>
        <v>1.7392696890000003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19.3</v>
      </c>
      <c r="E9" s="57">
        <f t="shared" si="0"/>
        <v>1.4023775000000001</v>
      </c>
      <c r="F9" s="58">
        <f t="shared" si="1"/>
        <v>1.7316203689999998</v>
      </c>
      <c r="G9" s="57" t="s">
        <v>136</v>
      </c>
    </row>
    <row r="10" spans="1:13">
      <c r="A10" s="57">
        <v>9</v>
      </c>
      <c r="B10" s="57" t="s">
        <v>61</v>
      </c>
      <c r="C10" s="58">
        <v>1.4028</v>
      </c>
      <c r="D10" s="57">
        <v>19.3</v>
      </c>
      <c r="E10" s="57">
        <f t="shared" si="0"/>
        <v>1.4018775000000001</v>
      </c>
      <c r="F10" s="58">
        <f t="shared" si="1"/>
        <v>1.7261565690000005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19.3</v>
      </c>
      <c r="E11" s="57">
        <f t="shared" si="0"/>
        <v>1.4013775000000002</v>
      </c>
      <c r="F11" s="58">
        <f t="shared" si="1"/>
        <v>1.7206927690000011</v>
      </c>
      <c r="G11" s="57" t="s">
        <v>158</v>
      </c>
    </row>
    <row r="12" spans="1:13">
      <c r="A12" s="57">
        <v>11</v>
      </c>
      <c r="B12" s="57" t="s">
        <v>61</v>
      </c>
      <c r="C12" s="58">
        <v>1.4017999999999999</v>
      </c>
      <c r="D12" s="57">
        <v>19.3</v>
      </c>
      <c r="E12" s="57">
        <f t="shared" si="0"/>
        <v>1.4008775</v>
      </c>
      <c r="F12" s="58">
        <f t="shared" si="1"/>
        <v>1.715228969</v>
      </c>
      <c r="G12" s="57" t="s">
        <v>159</v>
      </c>
    </row>
    <row r="13" spans="1:13">
      <c r="A13" s="57">
        <v>12</v>
      </c>
      <c r="B13" s="57" t="s">
        <v>61</v>
      </c>
      <c r="C13" s="58">
        <v>1.4012</v>
      </c>
      <c r="D13" s="57">
        <v>19.399999999999999</v>
      </c>
      <c r="E13" s="57">
        <f t="shared" si="0"/>
        <v>1.4002950000000001</v>
      </c>
      <c r="F13" s="58">
        <f t="shared" si="1"/>
        <v>1.7088636420000007</v>
      </c>
      <c r="G13" s="57" t="s">
        <v>160</v>
      </c>
    </row>
    <row r="14" spans="1:13">
      <c r="A14" s="57">
        <v>13</v>
      </c>
      <c r="B14" s="57" t="s">
        <v>61</v>
      </c>
      <c r="C14" s="58">
        <v>1.4007000000000001</v>
      </c>
      <c r="D14" s="57">
        <v>19.399999999999999</v>
      </c>
      <c r="E14" s="57">
        <f t="shared" si="0"/>
        <v>1.3997950000000001</v>
      </c>
      <c r="F14" s="58">
        <f t="shared" si="1"/>
        <v>1.7033998420000014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1.4001999999999999</v>
      </c>
      <c r="D15" s="57">
        <v>19.399999999999999</v>
      </c>
      <c r="E15" s="57">
        <f t="shared" si="0"/>
        <v>1.399295</v>
      </c>
      <c r="F15" s="58">
        <f t="shared" si="1"/>
        <v>1.6979360420000003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19.5</v>
      </c>
      <c r="E16" s="55">
        <f t="shared" si="0"/>
        <v>1.3989125</v>
      </c>
      <c r="F16" s="56">
        <f t="shared" si="1"/>
        <v>1.6937562350000004</v>
      </c>
      <c r="G16" s="55" t="s">
        <v>177</v>
      </c>
    </row>
    <row r="17" spans="1:7">
      <c r="A17" s="55">
        <v>16</v>
      </c>
      <c r="B17" s="55" t="s">
        <v>61</v>
      </c>
      <c r="C17" s="56">
        <v>1.3992</v>
      </c>
      <c r="D17" s="55">
        <v>19.5</v>
      </c>
      <c r="E17" s="55">
        <f t="shared" si="0"/>
        <v>1.3983125000000001</v>
      </c>
      <c r="F17" s="56">
        <f t="shared" si="1"/>
        <v>1.6871996750000005</v>
      </c>
      <c r="G17" s="55" t="s">
        <v>178</v>
      </c>
    </row>
    <row r="18" spans="1:7">
      <c r="A18" s="55">
        <v>17</v>
      </c>
      <c r="B18" s="55" t="s">
        <v>61</v>
      </c>
      <c r="C18" s="56">
        <v>1.3986000000000001</v>
      </c>
      <c r="D18" s="55">
        <v>19.5</v>
      </c>
      <c r="E18" s="55">
        <f t="shared" si="0"/>
        <v>1.3977125000000001</v>
      </c>
      <c r="F18" s="56">
        <f t="shared" si="1"/>
        <v>1.6806431150000023</v>
      </c>
      <c r="G18" s="55" t="s">
        <v>179</v>
      </c>
    </row>
    <row r="19" spans="1:7">
      <c r="A19" s="55">
        <v>18</v>
      </c>
      <c r="B19" s="55" t="s">
        <v>61</v>
      </c>
      <c r="C19" s="56">
        <v>1.3978999999999999</v>
      </c>
      <c r="D19" s="55">
        <v>19.5</v>
      </c>
      <c r="E19" s="55">
        <f t="shared" si="0"/>
        <v>1.3970125</v>
      </c>
      <c r="F19" s="56">
        <f t="shared" si="1"/>
        <v>1.672993795</v>
      </c>
      <c r="G19" s="55" t="s">
        <v>180</v>
      </c>
    </row>
    <row r="20" spans="1:7">
      <c r="A20" s="55">
        <v>19</v>
      </c>
      <c r="B20" s="55" t="s">
        <v>61</v>
      </c>
      <c r="C20" s="56">
        <v>1.3952</v>
      </c>
      <c r="D20" s="55">
        <v>19.5</v>
      </c>
      <c r="E20" s="55">
        <f t="shared" si="0"/>
        <v>1.3943125000000001</v>
      </c>
      <c r="F20" s="56">
        <f t="shared" si="1"/>
        <v>1.6434892750000003</v>
      </c>
      <c r="G20" s="55" t="s">
        <v>181</v>
      </c>
    </row>
    <row r="21" spans="1:7">
      <c r="A21" s="55">
        <v>20</v>
      </c>
      <c r="B21" s="55" t="s">
        <v>61</v>
      </c>
      <c r="C21" s="56">
        <v>1.3857999999999999</v>
      </c>
      <c r="D21" s="55">
        <v>19.5</v>
      </c>
      <c r="E21" s="55">
        <f t="shared" si="0"/>
        <v>1.3849125</v>
      </c>
      <c r="F21" s="56">
        <f t="shared" si="1"/>
        <v>1.5407698350000008</v>
      </c>
      <c r="G21" s="55" t="s">
        <v>182</v>
      </c>
    </row>
    <row r="22" spans="1:7">
      <c r="A22" s="55">
        <v>21</v>
      </c>
      <c r="B22" s="55" t="s">
        <v>61</v>
      </c>
      <c r="C22" s="56">
        <v>1.3682000000000001</v>
      </c>
      <c r="D22" s="55">
        <v>19.5</v>
      </c>
      <c r="E22" s="55">
        <f t="shared" si="0"/>
        <v>1.3673125000000002</v>
      </c>
      <c r="F22" s="56">
        <f t="shared" si="1"/>
        <v>1.3484440750000015</v>
      </c>
      <c r="G22" s="55" t="s">
        <v>183</v>
      </c>
    </row>
    <row r="23" spans="1:7">
      <c r="A23" s="55">
        <v>22</v>
      </c>
      <c r="B23" s="55" t="s">
        <v>61</v>
      </c>
      <c r="C23" s="56">
        <v>1.3502000000000001</v>
      </c>
      <c r="D23" s="55">
        <v>19.5</v>
      </c>
      <c r="E23" s="55">
        <f t="shared" si="0"/>
        <v>1.3493125000000001</v>
      </c>
      <c r="F23" s="56">
        <f t="shared" si="1"/>
        <v>1.1517472750000017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1.4067000000000001</v>
      </c>
      <c r="D2" s="55">
        <v>18.3</v>
      </c>
      <c r="E2" s="55">
        <f t="shared" ref="E2:E23" si="0">((20-D2)*-0.000175+C2)-0.0008</f>
        <v>1.4056025000000001</v>
      </c>
      <c r="F2" s="56">
        <f t="shared" ref="F2:F23" si="1">E2*10.9276-13.593</f>
        <v>1.7668618790000004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18.399999999999999</v>
      </c>
      <c r="E3" s="55">
        <f t="shared" si="0"/>
        <v>1.4057200000000001</v>
      </c>
      <c r="F3" s="56">
        <f t="shared" si="1"/>
        <v>1.7681458720000016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18.3</v>
      </c>
      <c r="E4" s="55">
        <f t="shared" si="0"/>
        <v>1.4053025000000001</v>
      </c>
      <c r="F4" s="56">
        <f t="shared" si="1"/>
        <v>1.7635835990000022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1.4059999999999999</v>
      </c>
      <c r="D5" s="55">
        <v>18.3</v>
      </c>
      <c r="E5" s="55">
        <f t="shared" si="0"/>
        <v>1.4049024999999999</v>
      </c>
      <c r="F5" s="56">
        <f t="shared" si="1"/>
        <v>1.7592125589999998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18.399999999999999</v>
      </c>
      <c r="E6" s="55">
        <f t="shared" si="0"/>
        <v>1.40432</v>
      </c>
      <c r="F6" s="56">
        <f t="shared" si="1"/>
        <v>1.7528472320000006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18.399999999999999</v>
      </c>
      <c r="E7" s="55">
        <f t="shared" si="0"/>
        <v>1.4037200000000001</v>
      </c>
      <c r="F7" s="56">
        <f t="shared" si="1"/>
        <v>1.7462906720000007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18.399999999999999</v>
      </c>
      <c r="E8" s="55">
        <f t="shared" si="0"/>
        <v>1.4031199999999999</v>
      </c>
      <c r="F8" s="56">
        <f t="shared" si="1"/>
        <v>1.7397341119999989</v>
      </c>
      <c r="G8" s="55" t="s">
        <v>69</v>
      </c>
    </row>
    <row r="9" spans="1:13">
      <c r="A9" s="55">
        <v>8</v>
      </c>
      <c r="B9" s="55" t="s">
        <v>61</v>
      </c>
      <c r="C9" s="56">
        <v>1.4036999999999999</v>
      </c>
      <c r="D9" s="55">
        <v>18.399999999999999</v>
      </c>
      <c r="E9" s="55">
        <f t="shared" si="0"/>
        <v>1.40262</v>
      </c>
      <c r="F9" s="56">
        <f t="shared" si="1"/>
        <v>1.7342703119999996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18.399999999999999</v>
      </c>
      <c r="E10" s="43">
        <f t="shared" si="0"/>
        <v>1.40212</v>
      </c>
      <c r="F10" s="44">
        <f t="shared" si="1"/>
        <v>1.7288065120000002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18.399999999999999</v>
      </c>
      <c r="E11" s="43">
        <f t="shared" si="0"/>
        <v>1.4015200000000001</v>
      </c>
      <c r="F11" s="44">
        <f t="shared" si="1"/>
        <v>1.7222499520000003</v>
      </c>
      <c r="G11" s="43" t="s">
        <v>72</v>
      </c>
    </row>
    <row r="12" spans="1:13">
      <c r="A12" s="43">
        <v>11</v>
      </c>
      <c r="B12" s="43" t="s">
        <v>61</v>
      </c>
      <c r="C12" s="44">
        <v>1.4020999999999999</v>
      </c>
      <c r="D12" s="43">
        <v>18.399999999999999</v>
      </c>
      <c r="E12" s="43">
        <f t="shared" si="0"/>
        <v>1.4010199999999999</v>
      </c>
      <c r="F12" s="44">
        <f t="shared" si="1"/>
        <v>1.7167861519999992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18.399999999999999</v>
      </c>
      <c r="E13" s="43">
        <f t="shared" si="0"/>
        <v>1.40052</v>
      </c>
      <c r="F13" s="44">
        <f t="shared" si="1"/>
        <v>1.7113223519999998</v>
      </c>
      <c r="G13" s="43" t="s">
        <v>74</v>
      </c>
    </row>
    <row r="14" spans="1:13">
      <c r="A14" s="43">
        <v>13</v>
      </c>
      <c r="B14" s="43" t="s">
        <v>61</v>
      </c>
      <c r="C14" s="44">
        <v>1.401</v>
      </c>
      <c r="D14" s="43">
        <v>18.399999999999999</v>
      </c>
      <c r="E14" s="43">
        <f t="shared" si="0"/>
        <v>1.3999200000000001</v>
      </c>
      <c r="F14" s="44">
        <f t="shared" si="1"/>
        <v>1.7047657919999999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18.399999999999999</v>
      </c>
      <c r="E15" s="43">
        <f t="shared" si="0"/>
        <v>1.3994200000000001</v>
      </c>
      <c r="F15" s="44">
        <f t="shared" si="1"/>
        <v>1.6993019920000005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18.399999999999999</v>
      </c>
      <c r="E16" s="43">
        <f t="shared" si="0"/>
        <v>1.3989199999999999</v>
      </c>
      <c r="F16" s="44">
        <f t="shared" si="1"/>
        <v>1.6938381919999994</v>
      </c>
      <c r="G16" s="43" t="s">
        <v>77</v>
      </c>
    </row>
    <row r="17" spans="1:7">
      <c r="A17" s="43">
        <v>16</v>
      </c>
      <c r="B17" s="43" t="s">
        <v>61</v>
      </c>
      <c r="C17" s="44">
        <v>1.3995</v>
      </c>
      <c r="D17" s="43">
        <v>18.5</v>
      </c>
      <c r="E17" s="43">
        <f t="shared" si="0"/>
        <v>1.3984375</v>
      </c>
      <c r="F17" s="44">
        <f t="shared" si="1"/>
        <v>1.6885656250000007</v>
      </c>
      <c r="G17" s="43" t="s">
        <v>78</v>
      </c>
    </row>
    <row r="18" spans="1:7">
      <c r="A18" s="55">
        <v>17</v>
      </c>
      <c r="B18" s="55" t="s">
        <v>61</v>
      </c>
      <c r="C18" s="56">
        <v>1.399</v>
      </c>
      <c r="D18" s="55">
        <v>18.5</v>
      </c>
      <c r="E18" s="55">
        <f t="shared" si="0"/>
        <v>1.3979375000000001</v>
      </c>
      <c r="F18" s="56">
        <f t="shared" si="1"/>
        <v>1.6831018250000014</v>
      </c>
      <c r="G18" s="55" t="s">
        <v>79</v>
      </c>
    </row>
    <row r="19" spans="1:7">
      <c r="A19" s="55">
        <v>18</v>
      </c>
      <c r="B19" s="55" t="s">
        <v>61</v>
      </c>
      <c r="C19" s="56">
        <v>1.3983000000000001</v>
      </c>
      <c r="D19" s="55">
        <v>18.5</v>
      </c>
      <c r="E19" s="55">
        <f t="shared" si="0"/>
        <v>1.3972375000000001</v>
      </c>
      <c r="F19" s="56">
        <f t="shared" si="1"/>
        <v>1.6754525050000009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18.5</v>
      </c>
      <c r="E20" s="55">
        <f t="shared" si="0"/>
        <v>1.3952375000000001</v>
      </c>
      <c r="F20" s="56">
        <f t="shared" si="1"/>
        <v>1.6535973050000017</v>
      </c>
      <c r="G20" s="55" t="s">
        <v>81</v>
      </c>
    </row>
    <row r="21" spans="1:7">
      <c r="A21" s="55">
        <v>20</v>
      </c>
      <c r="B21" s="55" t="s">
        <v>61</v>
      </c>
      <c r="C21" s="56">
        <v>1.3875999999999999</v>
      </c>
      <c r="D21" s="55">
        <v>18.5</v>
      </c>
      <c r="E21" s="55">
        <f t="shared" si="0"/>
        <v>1.3865375</v>
      </c>
      <c r="F21" s="56">
        <f t="shared" si="1"/>
        <v>1.5585271849999991</v>
      </c>
      <c r="G21" s="55" t="s">
        <v>82</v>
      </c>
    </row>
    <row r="22" spans="1:7">
      <c r="A22" s="55">
        <v>21</v>
      </c>
      <c r="B22" s="55" t="s">
        <v>61</v>
      </c>
      <c r="C22" s="56">
        <v>1.3693</v>
      </c>
      <c r="D22" s="55">
        <v>18.5</v>
      </c>
      <c r="E22" s="55">
        <f t="shared" si="0"/>
        <v>1.3682375</v>
      </c>
      <c r="F22" s="56">
        <f t="shared" si="1"/>
        <v>1.3585521049999993</v>
      </c>
      <c r="G22" s="55" t="s">
        <v>83</v>
      </c>
    </row>
    <row r="23" spans="1:7">
      <c r="A23" s="55">
        <v>22</v>
      </c>
      <c r="B23" s="55" t="s">
        <v>61</v>
      </c>
      <c r="C23" s="56">
        <v>1.3494999999999999</v>
      </c>
      <c r="D23" s="55">
        <v>18.5</v>
      </c>
      <c r="E23" s="55">
        <f t="shared" si="0"/>
        <v>1.3484375</v>
      </c>
      <c r="F23" s="56">
        <f t="shared" si="1"/>
        <v>1.1421856249999998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18.600000000000001</v>
      </c>
      <c r="E2" s="55">
        <f t="shared" ref="E2:E23" si="0">((20-D2)*-0.000175+C2)-0.0008</f>
        <v>1.4055550000000001</v>
      </c>
      <c r="F2" s="56">
        <f t="shared" ref="F2:F23" si="1">E2*10.9276-13.593</f>
        <v>1.7663428180000018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1.4066000000000001</v>
      </c>
      <c r="D3" s="55">
        <v>18.600000000000001</v>
      </c>
      <c r="E3" s="55">
        <f t="shared" si="0"/>
        <v>1.4055550000000001</v>
      </c>
      <c r="F3" s="56">
        <f t="shared" si="1"/>
        <v>1.7663428180000018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18.7</v>
      </c>
      <c r="E4" s="57">
        <f t="shared" si="0"/>
        <v>1.4051724999999999</v>
      </c>
      <c r="F4" s="58">
        <f t="shared" si="1"/>
        <v>1.7621630110000002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18.7</v>
      </c>
      <c r="E5" s="57">
        <f t="shared" si="0"/>
        <v>1.4047725</v>
      </c>
      <c r="F5" s="58">
        <f t="shared" si="1"/>
        <v>1.7577919709999996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18.7</v>
      </c>
      <c r="E6" s="57">
        <f t="shared" si="0"/>
        <v>1.4041725</v>
      </c>
      <c r="F6" s="58">
        <f t="shared" si="1"/>
        <v>1.7512354109999997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18.7</v>
      </c>
      <c r="E7" s="57">
        <f t="shared" si="0"/>
        <v>1.4035725000000001</v>
      </c>
      <c r="F7" s="58">
        <f t="shared" si="1"/>
        <v>1.7446788510000015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18.7</v>
      </c>
      <c r="E8" s="57">
        <f t="shared" si="0"/>
        <v>1.4029725</v>
      </c>
      <c r="F8" s="58">
        <f t="shared" si="1"/>
        <v>1.7381222909999998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18.7</v>
      </c>
      <c r="E9" s="57">
        <f t="shared" si="0"/>
        <v>1.4024725</v>
      </c>
      <c r="F9" s="58">
        <f t="shared" si="1"/>
        <v>1.7326584910000005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18.8</v>
      </c>
      <c r="E10" s="57">
        <f t="shared" si="0"/>
        <v>1.4019900000000001</v>
      </c>
      <c r="F10" s="58">
        <f t="shared" si="1"/>
        <v>1.727385924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18.8</v>
      </c>
      <c r="E11" s="57">
        <f t="shared" si="0"/>
        <v>1.4013900000000001</v>
      </c>
      <c r="F11" s="58">
        <f t="shared" si="1"/>
        <v>1.7208293640000019</v>
      </c>
      <c r="G11" s="57" t="s">
        <v>94</v>
      </c>
    </row>
    <row r="12" spans="1:13">
      <c r="A12" s="55">
        <v>11</v>
      </c>
      <c r="B12" s="55" t="s">
        <v>61</v>
      </c>
      <c r="C12" s="56">
        <v>1.4019999999999999</v>
      </c>
      <c r="D12" s="55">
        <v>18.8</v>
      </c>
      <c r="E12" s="55">
        <f t="shared" si="0"/>
        <v>1.40099</v>
      </c>
      <c r="F12" s="56">
        <f t="shared" si="1"/>
        <v>1.7164583239999995</v>
      </c>
      <c r="G12" s="55" t="s">
        <v>95</v>
      </c>
    </row>
    <row r="13" spans="1:13">
      <c r="A13" s="55">
        <v>12</v>
      </c>
      <c r="B13" s="55" t="s">
        <v>61</v>
      </c>
      <c r="C13" s="56">
        <v>1.4014</v>
      </c>
      <c r="D13" s="55">
        <v>18.8</v>
      </c>
      <c r="E13" s="55">
        <f t="shared" si="0"/>
        <v>1.40039</v>
      </c>
      <c r="F13" s="56">
        <f t="shared" si="1"/>
        <v>1.7099017639999996</v>
      </c>
      <c r="G13" s="55" t="s">
        <v>96</v>
      </c>
    </row>
    <row r="14" spans="1:13">
      <c r="A14" s="55">
        <v>13</v>
      </c>
      <c r="B14" s="55" t="s">
        <v>61</v>
      </c>
      <c r="C14" s="56">
        <v>1.4009</v>
      </c>
      <c r="D14" s="55">
        <v>18.8</v>
      </c>
      <c r="E14" s="55">
        <f t="shared" si="0"/>
        <v>1.3998900000000001</v>
      </c>
      <c r="F14" s="56">
        <f t="shared" si="1"/>
        <v>1.7044379640000002</v>
      </c>
      <c r="G14" s="55" t="s">
        <v>97</v>
      </c>
    </row>
    <row r="15" spans="1:13">
      <c r="A15" s="55">
        <v>14</v>
      </c>
      <c r="B15" s="55" t="s">
        <v>61</v>
      </c>
      <c r="C15" s="56">
        <v>1.4004000000000001</v>
      </c>
      <c r="D15" s="55">
        <v>18.8</v>
      </c>
      <c r="E15" s="55">
        <f t="shared" si="0"/>
        <v>1.3993900000000001</v>
      </c>
      <c r="F15" s="56">
        <f t="shared" si="1"/>
        <v>1.6989741640000009</v>
      </c>
      <c r="G15" s="55" t="s">
        <v>98</v>
      </c>
    </row>
    <row r="16" spans="1:13">
      <c r="A16" s="55">
        <v>15</v>
      </c>
      <c r="B16" s="55" t="s">
        <v>61</v>
      </c>
      <c r="C16" s="56">
        <v>1.3997999999999999</v>
      </c>
      <c r="D16" s="55">
        <v>18.899999999999999</v>
      </c>
      <c r="E16" s="55">
        <f t="shared" si="0"/>
        <v>1.3988075</v>
      </c>
      <c r="F16" s="56">
        <f t="shared" si="1"/>
        <v>1.6926088369999999</v>
      </c>
      <c r="G16" s="55" t="s">
        <v>99</v>
      </c>
    </row>
    <row r="17" spans="1:7">
      <c r="A17" s="55">
        <v>16</v>
      </c>
      <c r="B17" s="55" t="s">
        <v>61</v>
      </c>
      <c r="C17" s="56">
        <v>1.3993</v>
      </c>
      <c r="D17" s="55">
        <v>18.899999999999999</v>
      </c>
      <c r="E17" s="55">
        <f t="shared" si="0"/>
        <v>1.3983075</v>
      </c>
      <c r="F17" s="56">
        <f t="shared" si="1"/>
        <v>1.6871450370000005</v>
      </c>
      <c r="G17" s="55" t="s">
        <v>100</v>
      </c>
    </row>
    <row r="18" spans="1:7">
      <c r="A18" s="55">
        <v>17</v>
      </c>
      <c r="B18" s="55" t="s">
        <v>61</v>
      </c>
      <c r="C18" s="56">
        <v>1.3988</v>
      </c>
      <c r="D18" s="55">
        <v>18.899999999999999</v>
      </c>
      <c r="E18" s="55">
        <f t="shared" si="0"/>
        <v>1.3978075000000001</v>
      </c>
      <c r="F18" s="56">
        <f t="shared" si="1"/>
        <v>1.6816812370000012</v>
      </c>
      <c r="G18" s="55" t="s">
        <v>101</v>
      </c>
    </row>
    <row r="19" spans="1:7">
      <c r="A19" s="55">
        <v>18</v>
      </c>
      <c r="B19" s="55" t="s">
        <v>61</v>
      </c>
      <c r="C19" s="56">
        <v>1.3979999999999999</v>
      </c>
      <c r="D19" s="55">
        <v>18.899999999999999</v>
      </c>
      <c r="E19" s="55">
        <f t="shared" si="0"/>
        <v>1.3970075</v>
      </c>
      <c r="F19" s="56">
        <f t="shared" si="1"/>
        <v>1.6729391570000001</v>
      </c>
      <c r="G19" s="55" t="s">
        <v>102</v>
      </c>
    </row>
    <row r="20" spans="1:7">
      <c r="A20" s="57">
        <v>19</v>
      </c>
      <c r="B20" s="57" t="s">
        <v>61</v>
      </c>
      <c r="C20" s="58">
        <v>1.3947000000000001</v>
      </c>
      <c r="D20" s="57">
        <v>18.899999999999999</v>
      </c>
      <c r="E20" s="57">
        <f t="shared" si="0"/>
        <v>1.3937075000000001</v>
      </c>
      <c r="F20" s="58">
        <f t="shared" si="1"/>
        <v>1.6368780770000004</v>
      </c>
      <c r="G20" s="57" t="s">
        <v>103</v>
      </c>
    </row>
    <row r="21" spans="1:7">
      <c r="A21" s="57">
        <v>20</v>
      </c>
      <c r="B21" s="57" t="s">
        <v>61</v>
      </c>
      <c r="C21" s="58">
        <v>1.3823000000000001</v>
      </c>
      <c r="D21" s="57">
        <v>19</v>
      </c>
      <c r="E21" s="57">
        <f t="shared" si="0"/>
        <v>1.3813250000000001</v>
      </c>
      <c r="F21" s="58">
        <f t="shared" si="1"/>
        <v>1.5015670700000019</v>
      </c>
      <c r="G21" s="57" t="s">
        <v>104</v>
      </c>
    </row>
    <row r="22" spans="1:7">
      <c r="A22" s="57">
        <v>21</v>
      </c>
      <c r="B22" s="57" t="s">
        <v>61</v>
      </c>
      <c r="C22" s="58">
        <v>1.3608</v>
      </c>
      <c r="D22" s="57">
        <v>19</v>
      </c>
      <c r="E22" s="57">
        <f t="shared" si="0"/>
        <v>1.3598250000000001</v>
      </c>
      <c r="F22" s="58">
        <f t="shared" si="1"/>
        <v>1.2666236700000013</v>
      </c>
      <c r="G22" s="57" t="s">
        <v>105</v>
      </c>
    </row>
    <row r="23" spans="1:7">
      <c r="A23" s="57">
        <v>22</v>
      </c>
      <c r="B23" s="57" t="s">
        <v>61</v>
      </c>
      <c r="C23" s="58">
        <v>1.3455999999999999</v>
      </c>
      <c r="D23" s="57">
        <v>19</v>
      </c>
      <c r="E23" s="57">
        <f t="shared" si="0"/>
        <v>1.344625</v>
      </c>
      <c r="F23" s="58">
        <f t="shared" si="1"/>
        <v>1.10052415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2023-05-01T19:29:06Z</dcterms:modified>
</cp:coreProperties>
</file>