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3A0E4DCA-9962-44CA-B3B4-F27709DB1CD6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21" l="1"/>
  <c r="AJ6" i="21"/>
  <c r="AJ7" i="21"/>
  <c r="AJ8" i="2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4" i="2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E19" i="14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F19" i="14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W5" i="21" l="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<sst xmlns="http://schemas.openxmlformats.org/spreadsheetml/2006/main" count="1295" uniqueCount="217">
  <si>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</si>
  <si>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</si>
  <si>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</si>
  <si>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</si>
  <si>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</si>
  <si>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</si>
  <si>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</si>
  <si>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</si>
  <si>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</si>
  <si>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</si>
  <si>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</si>
  <si>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</si>
  <si>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</si>
  <si>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</si>
  <si>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</si>
  <si>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</si>
  <si>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</si>
  <si>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</si>
  <si>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</si>
  <si>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</si>
  <si>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</si>
  <si>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</si>
  <si>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</si>
  <si>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</si>
  <si>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</si>
  <si>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</si>
  <si>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</si>
  <si>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</si>
  <si>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</si>
  <si>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</si>
  <si>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</si>
  <si>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</si>
  <si>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</si>
  <si>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</si>
  <si>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</si>
  <si>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</si>
  <si>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</si>
  <si>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</si>
  <si>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</si>
  <si>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</si>
  <si>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</si>
  <si>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</si>
  <si>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</si>
  <si>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</si>
  <si>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</si>
  <si>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</si>
  <si>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</si>
  <si>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</si>
  <si>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</si>
  <si>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</si>
  <si>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</si>
  <si>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</si>
  <si>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</si>
  <si>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</si>
  <si>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</si>
  <si>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</si>
  <si>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</si>
  <si>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</si>
  <si>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</si>
  <si>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</si>
  <si>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</si>
  <si>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</si>
  <si>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</si>
  <si>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</si>
  <si>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</si>
  <si>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</si>
  <si>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</si>
  <si>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</si>
  <si>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</si>
  <si>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</si>
  <si>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</si>
  <si>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</si>
  <si>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</si>
  <si>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</si>
  <si>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</si>
  <si>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</si>
  <si>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</si>
  <si>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</si>
  <si>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</si>
  <si>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</si>
  <si>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</si>
  <si>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</si>
  <si>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</si>
  <si>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</si>
  <si>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</si>
  <si>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</si>
  <si>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</si>
  <si>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</si>
  <si>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</si>
  <si>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</si>
  <si>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</si>
  <si>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</si>
  <si>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</si>
  <si>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</si>
  <si>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</si>
  <si>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</si>
  <si>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</si>
  <si>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</si>
  <si>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</si>
  <si>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</si>
  <si>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</si>
  <si>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</si>
  <si>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</si>
  <si>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</si>
  <si>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</si>
  <si>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</si>
  <si>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</si>
  <si>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</si>
  <si>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</si>
  <si>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</si>
  <si>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</si>
  <si>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</si>
  <si>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</si>
  <si>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</si>
  <si>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</si>
  <si>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</si>
  <si>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</si>
  <si>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</si>
  <si>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</si>
  <si>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</si>
  <si>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</si>
  <si>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</si>
  <si>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</si>
  <si>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</si>
  <si>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</si>
  <si>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</si>
  <si>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</si>
  <si>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</si>
  <si>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</si>
  <si>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</si>
  <si>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</si>
  <si>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</si>
  <si>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</si>
  <si>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</si>
  <si>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</si>
  <si>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</si>
  <si>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</si>
  <si>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</si>
  <si>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</si>
  <si>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</si>
  <si>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</si>
  <si>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</si>
  <si>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</si>
  <si>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</si>
  <si>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</si>
  <si>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</si>
  <si>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</si>
  <si>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</si>
  <si>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</si>
  <si>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</si>
  <si>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</si>
  <si>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</si>
  <si>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</si>
  <si>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</si>
  <si>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</si>
  <si>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</si>
  <si>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</si>
  <si>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</si>
  <si>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</si>
  <si>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</si>
  <si>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</si>
  <si>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</si>
  <si>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</si>
  <si>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</si>
  <si>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</si>
  <si>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</si>
  <si>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</si>
  <si>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</si>
  <si>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</si>
  <si>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</si>
  <si>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</si>
  <si>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</si>
  <si>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</si>
  <si>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</si>
  <si>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</si>
  <si>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</si>
  <si>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</si>
  <si>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</si>
  <si>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</si>
  <si>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</si>
  <si>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</si>
  <si>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</si>
  <si>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</si>
  <si>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</si>
  <si>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</si>
  <si>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</si>
  <si>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</si>
  <si>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</si>
  <si>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</si>
  <si>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</si>
  <si>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</si>
  <si>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</si>
  <si>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</si>
  <si>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</si>
  <si>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</si>
  <si>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</si>
  <si>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</si>
  <si>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</si>
  <si>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</si>
  <si>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</si>
  <si>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</si>
  <si>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</si>
  <si>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</si>
  <si>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</si>
  <si>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</si>
  <si>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</si>
  <si>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</si>
  <si>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</si>
  <si>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</si>
  <si>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</si>
  <si>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GB+Tween</t>
  </si>
  <si>
    <t>GB*</t>
  </si>
  <si>
    <t>*Add ~20 ul extra GB to bring into 1.725-1.73 g/ml density range</t>
  </si>
  <si>
    <t>All samples fractioned manually (1 min per sample @ 250 ul/min)</t>
  </si>
  <si>
    <t>Water Year</t>
  </si>
  <si>
    <t>Petar Penev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</si>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</sst>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4" xfId="0" applyFont="1" applyBorder="1"/>
    <xf numFmtId="0" fontId="4" fillId="0" borderId="14" xfId="0" applyFont="1" applyBorder="1" applyAlignment="1">
      <alignment wrapText="1"/>
    </xf>
    <xf numFmtId="0" fontId="15" fillId="0" borderId="14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1.7718885750000002</c:v>
                </c:pt>
                <c:pt idx="1">
                  <c:v>1.7664247750000008</c:v>
                </c:pt>
                <c:pt idx="2">
                  <c:v>1.7611522080000004</c:v>
                </c:pt>
                <c:pt idx="3">
                  <c:v>1.7545956479999987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1.7351172009999996</c:v>
                </c:pt>
                <c:pt idx="7">
                  <c:v>1.7296534010000002</c:v>
                </c:pt>
                <c:pt idx="8">
                  <c:v>1.7241896010000008</c:v>
                </c:pt>
                <c:pt idx="9">
                  <c:v>1.7178242740000016</c:v>
                </c:pt>
                <c:pt idx="10">
                  <c:v>1.7123604739999987</c:v>
                </c:pt>
                <c:pt idx="11">
                  <c:v>1.7058039140000005</c:v>
                </c:pt>
                <c:pt idx="12">
                  <c:v>1.7005313470000001</c:v>
                </c:pt>
                <c:pt idx="13">
                  <c:v>1.6941660199999991</c:v>
                </c:pt>
                <c:pt idx="14">
                  <c:v>1.6897949800000003</c:v>
                </c:pt>
                <c:pt idx="15">
                  <c:v>1.6843311800000009</c:v>
                </c:pt>
                <c:pt idx="16">
                  <c:v>1.6768730930000011</c:v>
                </c:pt>
                <c:pt idx="17">
                  <c:v>1.664852733</c:v>
                </c:pt>
                <c:pt idx="18">
                  <c:v>1.6134930130000011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-1.9883756287493511E-2</c:v>
                </c:pt>
                <c:pt idx="1">
                  <c:v>-2.987834709851157E-2</c:v>
                </c:pt>
                <c:pt idx="2">
                  <c:v>9.1327552588488028E-3</c:v>
                </c:pt>
                <c:pt idx="3">
                  <c:v>2.4014034522035015E-3</c:v>
                </c:pt>
                <c:pt idx="4">
                  <c:v>2.3445606067724872E-2</c:v>
                </c:pt>
                <c:pt idx="5">
                  <c:v>0.1728520867624124</c:v>
                </c:pt>
                <c:pt idx="6">
                  <c:v>0.66765039522826941</c:v>
                </c:pt>
                <c:pt idx="7">
                  <c:v>4.5287178813106106</c:v>
                </c:pt>
                <c:pt idx="8">
                  <c:v>11.94793464975524</c:v>
                </c:pt>
                <c:pt idx="9">
                  <c:v>12.964054474913915</c:v>
                </c:pt>
                <c:pt idx="10">
                  <c:v>9.7889628353949263</c:v>
                </c:pt>
                <c:pt idx="11">
                  <c:v>4.9340429598892301</c:v>
                </c:pt>
                <c:pt idx="12">
                  <c:v>2.2491532842446289</c:v>
                </c:pt>
                <c:pt idx="13">
                  <c:v>1.4238673908677999</c:v>
                </c:pt>
                <c:pt idx="14">
                  <c:v>0.63207101547187861</c:v>
                </c:pt>
                <c:pt idx="15">
                  <c:v>0.32776958600394673</c:v>
                </c:pt>
                <c:pt idx="16">
                  <c:v>0.18049951789393948</c:v>
                </c:pt>
                <c:pt idx="17">
                  <c:v>0.1712217141686895</c:v>
                </c:pt>
                <c:pt idx="18">
                  <c:v>0.11454270389681498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1.7690473990000015</c:v>
                </c:pt>
                <c:pt idx="1">
                  <c:v>1.7659603520000005</c:v>
                </c:pt>
                <c:pt idx="2">
                  <c:v>1.7615893119999999</c:v>
                </c:pt>
                <c:pt idx="3">
                  <c:v>1.7539399919999994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1.7344615450000003</c:v>
                </c:pt>
                <c:pt idx="7">
                  <c:v>1.7302817380000004</c:v>
                </c:pt>
                <c:pt idx="8">
                  <c:v>1.7226324180000017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1.6946031240000003</c:v>
                </c:pt>
                <c:pt idx="14">
                  <c:v>1.6893305569999999</c:v>
                </c:pt>
                <c:pt idx="15">
                  <c:v>1.6838667570000005</c:v>
                </c:pt>
                <c:pt idx="16">
                  <c:v>1.6751246770000012</c:v>
                </c:pt>
                <c:pt idx="17">
                  <c:v>1.6632955500000008</c:v>
                </c:pt>
                <c:pt idx="18">
                  <c:v>1.6064720299999991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-3.1379478176029853E-2</c:v>
                </c:pt>
                <c:pt idx="1">
                  <c:v>0.2549698241056817</c:v>
                </c:pt>
                <c:pt idx="2">
                  <c:v>-1.8911210303886067E-2</c:v>
                </c:pt>
                <c:pt idx="3">
                  <c:v>-3.2639117298585436E-2</c:v>
                </c:pt>
                <c:pt idx="4">
                  <c:v>-1.5879428209008468E-2</c:v>
                </c:pt>
                <c:pt idx="5">
                  <c:v>4.4963094622865456E-2</c:v>
                </c:pt>
                <c:pt idx="6">
                  <c:v>0.75572409806216967</c:v>
                </c:pt>
                <c:pt idx="7">
                  <c:v>7.1555504423857661</c:v>
                </c:pt>
                <c:pt idx="8">
                  <c:v>11.976823900442133</c:v>
                </c:pt>
                <c:pt idx="9">
                  <c:v>10.662839146196822</c:v>
                </c:pt>
                <c:pt idx="10">
                  <c:v>7.5117622569771783</c:v>
                </c:pt>
                <c:pt idx="11">
                  <c:v>3.2635669319857006</c:v>
                </c:pt>
                <c:pt idx="12">
                  <c:v>2.1902729856415082</c:v>
                </c:pt>
                <c:pt idx="13">
                  <c:v>1.1982425702695667</c:v>
                </c:pt>
                <c:pt idx="14">
                  <c:v>0.56760747305347903</c:v>
                </c:pt>
                <c:pt idx="15">
                  <c:v>0.31238313914051408</c:v>
                </c:pt>
                <c:pt idx="16">
                  <c:v>0.13999007355693685</c:v>
                </c:pt>
                <c:pt idx="17">
                  <c:v>0.19574761046742295</c:v>
                </c:pt>
                <c:pt idx="18">
                  <c:v>0.1498117857017047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1.7674902160000006</c:v>
                </c:pt>
                <c:pt idx="1">
                  <c:v>1.7642119360000024</c:v>
                </c:pt>
                <c:pt idx="2">
                  <c:v>1.759840896</c:v>
                </c:pt>
                <c:pt idx="3">
                  <c:v>1.7545683290000014</c:v>
                </c:pt>
                <c:pt idx="4">
                  <c:v>1.7480117690000014</c:v>
                </c:pt>
                <c:pt idx="5">
                  <c:v>1.7414552089999997</c:v>
                </c:pt>
                <c:pt idx="6">
                  <c:v>1.7372754019999999</c:v>
                </c:pt>
                <c:pt idx="7">
                  <c:v>1.7298173150000018</c:v>
                </c:pt>
                <c:pt idx="8">
                  <c:v>1.7232607550000019</c:v>
                </c:pt>
                <c:pt idx="9">
                  <c:v>1.717796954999999</c:v>
                </c:pt>
                <c:pt idx="10">
                  <c:v>1.7114316279999997</c:v>
                </c:pt>
                <c:pt idx="11">
                  <c:v>1.7070605880000009</c:v>
                </c:pt>
                <c:pt idx="12">
                  <c:v>1.7015967880000016</c:v>
                </c:pt>
                <c:pt idx="13">
                  <c:v>1.6961329880000005</c:v>
                </c:pt>
                <c:pt idx="14">
                  <c:v>1.690860421</c:v>
                </c:pt>
                <c:pt idx="15">
                  <c:v>1.6843038610000018</c:v>
                </c:pt>
                <c:pt idx="16">
                  <c:v>1.6777473010000019</c:v>
                </c:pt>
                <c:pt idx="17">
                  <c:v>1.6637326540000004</c:v>
                </c:pt>
                <c:pt idx="18">
                  <c:v>1.6003525740000004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-1.9327528336222883E-2</c:v>
                </c:pt>
                <c:pt idx="1">
                  <c:v>-2.6039564787226608E-2</c:v>
                </c:pt>
                <c:pt idx="2">
                  <c:v>-1.7776589348706379E-2</c:v>
                </c:pt>
                <c:pt idx="3">
                  <c:v>-2.1592063273163972E-2</c:v>
                </c:pt>
                <c:pt idx="4">
                  <c:v>3.8125570820619573E-3</c:v>
                </c:pt>
                <c:pt idx="5">
                  <c:v>0.10740788555466541</c:v>
                </c:pt>
                <c:pt idx="6">
                  <c:v>0.7622023125324221</c:v>
                </c:pt>
                <c:pt idx="7">
                  <c:v>7.5717509929332421</c:v>
                </c:pt>
                <c:pt idx="8">
                  <c:v>14.303558849259176</c:v>
                </c:pt>
                <c:pt idx="9">
                  <c:v>14.711979436158352</c:v>
                </c:pt>
                <c:pt idx="10">
                  <c:v>11.278960849566616</c:v>
                </c:pt>
                <c:pt idx="11">
                  <c:v>6.6685046267786889</c:v>
                </c:pt>
                <c:pt idx="12">
                  <c:v>2.6365337338904156</c:v>
                </c:pt>
                <c:pt idx="13">
                  <c:v>1.7210301367069161</c:v>
                </c:pt>
                <c:pt idx="14">
                  <c:v>0.96819894521526828</c:v>
                </c:pt>
                <c:pt idx="15">
                  <c:v>0.37272534772776206</c:v>
                </c:pt>
                <c:pt idx="16">
                  <c:v>0.20521372294204857</c:v>
                </c:pt>
                <c:pt idx="17">
                  <c:v>0.26653109589110668</c:v>
                </c:pt>
                <c:pt idx="18">
                  <c:v>0.25266365902778853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1.7655505670000018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1.7537214400000014</c:v>
                </c:pt>
                <c:pt idx="4">
                  <c:v>1.7482576400000021</c:v>
                </c:pt>
                <c:pt idx="5">
                  <c:v>1.7449793600000021</c:v>
                </c:pt>
                <c:pt idx="6">
                  <c:v>1.7351445200000004</c:v>
                </c:pt>
                <c:pt idx="7">
                  <c:v>1.7298719530000017</c:v>
                </c:pt>
                <c:pt idx="8">
                  <c:v>1.7233153930000018</c:v>
                </c:pt>
                <c:pt idx="9">
                  <c:v>1.7178515930000007</c:v>
                </c:pt>
                <c:pt idx="10">
                  <c:v>1.7125790260000002</c:v>
                </c:pt>
                <c:pt idx="11">
                  <c:v>1.7060224660000021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1.690723826000001</c:v>
                </c:pt>
                <c:pt idx="15">
                  <c:v>1.6832657390000012</c:v>
                </c:pt>
                <c:pt idx="16">
                  <c:v>1.6767091789999995</c:v>
                </c:pt>
                <c:pt idx="17">
                  <c:v>1.6635960590000014</c:v>
                </c:pt>
                <c:pt idx="18">
                  <c:v>1.6056797790000008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-3.2871608602658482E-2</c:v>
                </c:pt>
                <c:pt idx="1">
                  <c:v>-2.7837617901762746E-2</c:v>
                </c:pt>
                <c:pt idx="2">
                  <c:v>-2.2600044467525792E-2</c:v>
                </c:pt>
                <c:pt idx="3">
                  <c:v>1.9731247177522563E-2</c:v>
                </c:pt>
                <c:pt idx="4">
                  <c:v>3.9020230752769669E-2</c:v>
                </c:pt>
                <c:pt idx="5">
                  <c:v>0.17892218513961933</c:v>
                </c:pt>
                <c:pt idx="6">
                  <c:v>0.95313008622723305</c:v>
                </c:pt>
                <c:pt idx="7">
                  <c:v>6.9080991515168462</c:v>
                </c:pt>
                <c:pt idx="8">
                  <c:v>9.7588549302777636</c:v>
                </c:pt>
                <c:pt idx="9">
                  <c:v>9.3113001523464529</c:v>
                </c:pt>
                <c:pt idx="10">
                  <c:v>12.346809975238623</c:v>
                </c:pt>
                <c:pt idx="11">
                  <c:v>6.7728904921709381</c:v>
                </c:pt>
                <c:pt idx="12">
                  <c:v>2.5451315362552616</c:v>
                </c:pt>
                <c:pt idx="13">
                  <c:v>1.4310855102849149</c:v>
                </c:pt>
                <c:pt idx="14">
                  <c:v>0.68666172914698642</c:v>
                </c:pt>
                <c:pt idx="15">
                  <c:v>0.342571317188753</c:v>
                </c:pt>
                <c:pt idx="16">
                  <c:v>0.21218732780543784</c:v>
                </c:pt>
                <c:pt idx="17">
                  <c:v>0.2629629476064031</c:v>
                </c:pt>
                <c:pt idx="18">
                  <c:v>0.2342251420993211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1.7732545250000022</c:v>
                </c:pt>
                <c:pt idx="1">
                  <c:v>1.7677907250000029</c:v>
                </c:pt>
                <c:pt idx="2">
                  <c:v>1.762326925</c:v>
                </c:pt>
                <c:pt idx="3">
                  <c:v>1.7546776050000013</c:v>
                </c:pt>
                <c:pt idx="4">
                  <c:v>1.7503065650000025</c:v>
                </c:pt>
                <c:pt idx="5">
                  <c:v>1.7426572450000002</c:v>
                </c:pt>
                <c:pt idx="6">
                  <c:v>1.7362919180000009</c:v>
                </c:pt>
                <c:pt idx="7">
                  <c:v>1.7319208780000022</c:v>
                </c:pt>
                <c:pt idx="8">
                  <c:v>1.7253643180000022</c:v>
                </c:pt>
                <c:pt idx="9">
                  <c:v>1.7199005180000011</c:v>
                </c:pt>
                <c:pt idx="10">
                  <c:v>1.7133439580000012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1.6958597980000008</c:v>
                </c:pt>
                <c:pt idx="14">
                  <c:v>1.6903959980000014</c:v>
                </c:pt>
                <c:pt idx="15">
                  <c:v>1.6862161910000015</c:v>
                </c:pt>
                <c:pt idx="16">
                  <c:v>1.6774741110000004</c:v>
                </c:pt>
                <c:pt idx="17">
                  <c:v>1.6610827110000024</c:v>
                </c:pt>
                <c:pt idx="18">
                  <c:v>1.5900533110000001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-8.0817160486814765E-3</c:v>
                </c:pt>
                <c:pt idx="1">
                  <c:v>5.1841251394499459E-2</c:v>
                </c:pt>
                <c:pt idx="2">
                  <c:v>-1.922367109782934E-2</c:v>
                </c:pt>
                <c:pt idx="3">
                  <c:v>-2.9386845572883537E-2</c:v>
                </c:pt>
                <c:pt idx="4">
                  <c:v>3.1674170680326463E-2</c:v>
                </c:pt>
                <c:pt idx="5">
                  <c:v>0.16256296629763334</c:v>
                </c:pt>
                <c:pt idx="6">
                  <c:v>0.84855123844602509</c:v>
                </c:pt>
                <c:pt idx="7">
                  <c:v>7.975546725247014</c:v>
                </c:pt>
                <c:pt idx="8">
                  <c:v>26.705218359338868</c:v>
                </c:pt>
                <c:pt idx="9">
                  <c:v>23.231599665721998</c:v>
                </c:pt>
                <c:pt idx="10">
                  <c:v>17.048819941656262</c:v>
                </c:pt>
                <c:pt idx="11">
                  <c:v>7.0523891207025757</c:v>
                </c:pt>
                <c:pt idx="12">
                  <c:v>3.0176818073624534</c:v>
                </c:pt>
                <c:pt idx="13">
                  <c:v>2.12694311072145</c:v>
                </c:pt>
                <c:pt idx="14">
                  <c:v>0.97001958963187862</c:v>
                </c:pt>
                <c:pt idx="15">
                  <c:v>0.52923400397385467</c:v>
                </c:pt>
                <c:pt idx="16">
                  <c:v>0.35010418711559027</c:v>
                </c:pt>
                <c:pt idx="17">
                  <c:v>0.31513224668321532</c:v>
                </c:pt>
                <c:pt idx="18">
                  <c:v>0.22258746761802314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1.769457184000002</c:v>
                </c:pt>
                <c:pt idx="1">
                  <c:v>1.7661789040000002</c:v>
                </c:pt>
                <c:pt idx="2">
                  <c:v>1.7618078640000014</c:v>
                </c:pt>
                <c:pt idx="3">
                  <c:v>1.7541585440000009</c:v>
                </c:pt>
                <c:pt idx="4">
                  <c:v>1.7477932170000017</c:v>
                </c:pt>
                <c:pt idx="5">
                  <c:v>1.741236657</c:v>
                </c:pt>
                <c:pt idx="6">
                  <c:v>1.7357728570000006</c:v>
                </c:pt>
                <c:pt idx="7">
                  <c:v>1.7292162970000025</c:v>
                </c:pt>
                <c:pt idx="8">
                  <c:v>1.7248452570000019</c:v>
                </c:pt>
                <c:pt idx="9">
                  <c:v>1.7204742169999996</c:v>
                </c:pt>
                <c:pt idx="10">
                  <c:v>1.7128248970000008</c:v>
                </c:pt>
                <c:pt idx="11">
                  <c:v>1.7073610970000015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1.6900681700000018</c:v>
                </c:pt>
                <c:pt idx="15">
                  <c:v>1.6846043700000024</c:v>
                </c:pt>
                <c:pt idx="16">
                  <c:v>1.6769550500000001</c:v>
                </c:pt>
                <c:pt idx="17">
                  <c:v>1.6616564100000026</c:v>
                </c:pt>
                <c:pt idx="18">
                  <c:v>1.6015546100000009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-3.1195641889198735E-2</c:v>
                </c:pt>
                <c:pt idx="1">
                  <c:v>-4.4227919858122931E-2</c:v>
                </c:pt>
                <c:pt idx="2">
                  <c:v>-3.9364440162680418E-2</c:v>
                </c:pt>
                <c:pt idx="3">
                  <c:v>-1.2150368601814952E-2</c:v>
                </c:pt>
                <c:pt idx="4">
                  <c:v>3.7007636670633025E-2</c:v>
                </c:pt>
                <c:pt idx="5">
                  <c:v>0.12926071331587538</c:v>
                </c:pt>
                <c:pt idx="6">
                  <c:v>0.68558678964833819</c:v>
                </c:pt>
                <c:pt idx="7">
                  <c:v>7.419698229548632</c:v>
                </c:pt>
                <c:pt idx="8">
                  <c:v>22.633206764504731</c:v>
                </c:pt>
                <c:pt idx="9">
                  <c:v>19.467917588064456</c:v>
                </c:pt>
                <c:pt idx="10">
                  <c:v>16.738864417448767</c:v>
                </c:pt>
                <c:pt idx="11">
                  <c:v>6.6912425786984757</c:v>
                </c:pt>
                <c:pt idx="12">
                  <c:v>2.3683070614432289</c:v>
                </c:pt>
                <c:pt idx="13">
                  <c:v>1.1980426652297034</c:v>
                </c:pt>
                <c:pt idx="14">
                  <c:v>0.69541084839094169</c:v>
                </c:pt>
                <c:pt idx="15">
                  <c:v>0.34061347382940865</c:v>
                </c:pt>
                <c:pt idx="16">
                  <c:v>0.19306496166059731</c:v>
                </c:pt>
                <c:pt idx="17">
                  <c:v>0.1996639496458501</c:v>
                </c:pt>
                <c:pt idx="18">
                  <c:v>0.17740112975619282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1.7678453630000028</c:v>
                </c:pt>
                <c:pt idx="1">
                  <c:v>1.7656598429999999</c:v>
                </c:pt>
                <c:pt idx="2">
                  <c:v>1.7612888030000011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1.6840853090000021</c:v>
                </c:pt>
                <c:pt idx="16">
                  <c:v>1.6797142690000033</c:v>
                </c:pt>
                <c:pt idx="17">
                  <c:v>1.6655083890000011</c:v>
                </c:pt>
                <c:pt idx="18">
                  <c:v>1.6054065890000011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-1.8771845378116117E-2</c:v>
                </c:pt>
                <c:pt idx="1">
                  <c:v>4.9154146288720391E-2</c:v>
                </c:pt>
                <c:pt idx="2">
                  <c:v>7.7134601531476332E-2</c:v>
                </c:pt>
                <c:pt idx="3">
                  <c:v>-2.6905726674140637E-3</c:v>
                </c:pt>
                <c:pt idx="4">
                  <c:v>-2.4208023035574631E-3</c:v>
                </c:pt>
                <c:pt idx="5">
                  <c:v>0.16052870652907181</c:v>
                </c:pt>
                <c:pt idx="6">
                  <c:v>0.98347719372292186</c:v>
                </c:pt>
                <c:pt idx="7">
                  <c:v>8.382462662555815</c:v>
                </c:pt>
                <c:pt idx="8">
                  <c:v>25.629337865064986</c:v>
                </c:pt>
                <c:pt idx="9">
                  <c:v>22.520904663296189</c:v>
                </c:pt>
                <c:pt idx="10">
                  <c:v>15.724942124702755</c:v>
                </c:pt>
                <c:pt idx="11">
                  <c:v>6.3533970394750758</c:v>
                </c:pt>
                <c:pt idx="12">
                  <c:v>2.549945724476943</c:v>
                </c:pt>
                <c:pt idx="13">
                  <c:v>1.5612462815871861</c:v>
                </c:pt>
                <c:pt idx="14">
                  <c:v>0.7889055846022569</c:v>
                </c:pt>
                <c:pt idx="15">
                  <c:v>0.38975165418594648</c:v>
                </c:pt>
                <c:pt idx="16">
                  <c:v>0.23156658973382652</c:v>
                </c:pt>
                <c:pt idx="17">
                  <c:v>0.27446424206676201</c:v>
                </c:pt>
                <c:pt idx="18">
                  <c:v>0.26852434479103121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1.7673263020000007</c:v>
                </c:pt>
                <c:pt idx="2">
                  <c:v>1.759676982000002</c:v>
                </c:pt>
                <c:pt idx="3">
                  <c:v>1.7544044150000015</c:v>
                </c:pt>
                <c:pt idx="4">
                  <c:v>1.7478478550000034</c:v>
                </c:pt>
                <c:pt idx="5">
                  <c:v>1.743668048</c:v>
                </c:pt>
                <c:pt idx="6">
                  <c:v>1.7360187280000012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1.7185345680000008</c:v>
                </c:pt>
                <c:pt idx="10">
                  <c:v>1.7119780080000009</c:v>
                </c:pt>
                <c:pt idx="11">
                  <c:v>1.7056126810000016</c:v>
                </c:pt>
                <c:pt idx="12">
                  <c:v>1.7012416410000011</c:v>
                </c:pt>
                <c:pt idx="13">
                  <c:v>1.6979633610000011</c:v>
                </c:pt>
                <c:pt idx="14">
                  <c:v>1.6903140410000024</c:v>
                </c:pt>
                <c:pt idx="15">
                  <c:v>1.6837574810000024</c:v>
                </c:pt>
                <c:pt idx="16">
                  <c:v>1.6782936810000013</c:v>
                </c:pt>
                <c:pt idx="17">
                  <c:v>1.6640878010000026</c:v>
                </c:pt>
                <c:pt idx="18">
                  <c:v>1.6052699940000021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-1.4904477927165088E-3</c:v>
                </c:pt>
                <c:pt idx="1">
                  <c:v>-2.9663051292820736E-2</c:v>
                </c:pt>
                <c:pt idx="2">
                  <c:v>5.5309419979311701E-3</c:v>
                </c:pt>
                <c:pt idx="3">
                  <c:v>2.7778398203586168E-2</c:v>
                </c:pt>
                <c:pt idx="4">
                  <c:v>8.9728201979409714E-2</c:v>
                </c:pt>
                <c:pt idx="5">
                  <c:v>0.24810307967763212</c:v>
                </c:pt>
                <c:pt idx="6">
                  <c:v>0.97252346335369066</c:v>
                </c:pt>
                <c:pt idx="7">
                  <c:v>6.4270930914254558</c:v>
                </c:pt>
                <c:pt idx="8">
                  <c:v>18.326429503333312</c:v>
                </c:pt>
                <c:pt idx="9">
                  <c:v>24.582318632259657</c:v>
                </c:pt>
                <c:pt idx="10">
                  <c:v>18.741523412730444</c:v>
                </c:pt>
                <c:pt idx="11">
                  <c:v>7.4730123043270114</c:v>
                </c:pt>
                <c:pt idx="12">
                  <c:v>2.816527333875642</c:v>
                </c:pt>
                <c:pt idx="13">
                  <c:v>1.3640904631475641</c:v>
                </c:pt>
                <c:pt idx="14">
                  <c:v>0.72667951227462468</c:v>
                </c:pt>
                <c:pt idx="15">
                  <c:v>0.39756432750902349</c:v>
                </c:pt>
                <c:pt idx="16">
                  <c:v>0.31772935873751434</c:v>
                </c:pt>
                <c:pt idx="17">
                  <c:v>0.34147915885825308</c:v>
                </c:pt>
                <c:pt idx="18">
                  <c:v>0.26006725469146902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1.776259614999999</c:v>
                </c:pt>
                <c:pt idx="1">
                  <c:v>1.7718885750000002</c:v>
                </c:pt>
                <c:pt idx="2">
                  <c:v>1.7664247750000008</c:v>
                </c:pt>
                <c:pt idx="3">
                  <c:v>1.7611522080000004</c:v>
                </c:pt>
                <c:pt idx="4">
                  <c:v>1.7545956479999987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1.7351172009999996</c:v>
                </c:pt>
                <c:pt idx="8">
                  <c:v>1.7296534010000002</c:v>
                </c:pt>
                <c:pt idx="9">
                  <c:v>1.7241896010000008</c:v>
                </c:pt>
                <c:pt idx="10">
                  <c:v>1.7178242740000016</c:v>
                </c:pt>
                <c:pt idx="11">
                  <c:v>1.7123604739999987</c:v>
                </c:pt>
                <c:pt idx="12">
                  <c:v>1.7058039140000005</c:v>
                </c:pt>
                <c:pt idx="13">
                  <c:v>1.7005313470000001</c:v>
                </c:pt>
                <c:pt idx="14">
                  <c:v>1.6941660199999991</c:v>
                </c:pt>
                <c:pt idx="15">
                  <c:v>1.6897949800000003</c:v>
                </c:pt>
                <c:pt idx="16">
                  <c:v>1.6843311800000009</c:v>
                </c:pt>
                <c:pt idx="17">
                  <c:v>1.6768730930000011</c:v>
                </c:pt>
                <c:pt idx="18">
                  <c:v>1.664852733</c:v>
                </c:pt>
                <c:pt idx="19">
                  <c:v>1.6134930130000011</c:v>
                </c:pt>
                <c:pt idx="20">
                  <c:v>1.4628833659999998</c:v>
                </c:pt>
                <c:pt idx="21">
                  <c:v>1.2366820460000003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1.7723256789999997</c:v>
                </c:pt>
                <c:pt idx="1">
                  <c:v>1.7690473990000015</c:v>
                </c:pt>
                <c:pt idx="2">
                  <c:v>1.7659603520000005</c:v>
                </c:pt>
                <c:pt idx="3">
                  <c:v>1.7615893119999999</c:v>
                </c:pt>
                <c:pt idx="4">
                  <c:v>1.7539399919999994</c:v>
                </c:pt>
                <c:pt idx="5">
                  <c:v>1.7475746650000001</c:v>
                </c:pt>
                <c:pt idx="6">
                  <c:v>1.741018105000002</c:v>
                </c:pt>
                <c:pt idx="7">
                  <c:v>1.7344615450000003</c:v>
                </c:pt>
                <c:pt idx="8">
                  <c:v>1.7302817380000004</c:v>
                </c:pt>
                <c:pt idx="9">
                  <c:v>1.7226324180000017</c:v>
                </c:pt>
                <c:pt idx="10">
                  <c:v>1.7173598509999994</c:v>
                </c:pt>
                <c:pt idx="11">
                  <c:v>1.7118960510000001</c:v>
                </c:pt>
                <c:pt idx="12">
                  <c:v>1.7066234840000014</c:v>
                </c:pt>
                <c:pt idx="13">
                  <c:v>1.7000669240000015</c:v>
                </c:pt>
                <c:pt idx="14">
                  <c:v>1.6946031240000003</c:v>
                </c:pt>
                <c:pt idx="15">
                  <c:v>1.6893305569999999</c:v>
                </c:pt>
                <c:pt idx="16">
                  <c:v>1.6838667570000005</c:v>
                </c:pt>
                <c:pt idx="17">
                  <c:v>1.6751246770000012</c:v>
                </c:pt>
                <c:pt idx="18">
                  <c:v>1.6632955500000008</c:v>
                </c:pt>
                <c:pt idx="19">
                  <c:v>1.6064720299999991</c:v>
                </c:pt>
                <c:pt idx="20">
                  <c:v>1.4534856299999994</c:v>
                </c:pt>
                <c:pt idx="21">
                  <c:v>1.2600671100000014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1.7683917430000005</c:v>
                </c:pt>
                <c:pt idx="1">
                  <c:v>1.7674902160000006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1.7545683290000014</c:v>
                </c:pt>
                <c:pt idx="5">
                  <c:v>1.7480117690000014</c:v>
                </c:pt>
                <c:pt idx="6">
                  <c:v>1.7414552089999997</c:v>
                </c:pt>
                <c:pt idx="7">
                  <c:v>1.7372754019999999</c:v>
                </c:pt>
                <c:pt idx="8">
                  <c:v>1.7298173150000018</c:v>
                </c:pt>
                <c:pt idx="9">
                  <c:v>1.7232607550000019</c:v>
                </c:pt>
                <c:pt idx="10">
                  <c:v>1.717796954999999</c:v>
                </c:pt>
                <c:pt idx="11">
                  <c:v>1.7114316279999997</c:v>
                </c:pt>
                <c:pt idx="12">
                  <c:v>1.7070605880000009</c:v>
                </c:pt>
                <c:pt idx="13">
                  <c:v>1.7015967880000016</c:v>
                </c:pt>
                <c:pt idx="14">
                  <c:v>1.6961329880000005</c:v>
                </c:pt>
                <c:pt idx="15">
                  <c:v>1.690860421</c:v>
                </c:pt>
                <c:pt idx="16">
                  <c:v>1.6843038610000018</c:v>
                </c:pt>
                <c:pt idx="17">
                  <c:v>1.6777473010000019</c:v>
                </c:pt>
                <c:pt idx="18">
                  <c:v>1.6637326540000004</c:v>
                </c:pt>
                <c:pt idx="19">
                  <c:v>1.6003525740000004</c:v>
                </c:pt>
                <c:pt idx="20">
                  <c:v>1.4440878940000008</c:v>
                </c:pt>
                <c:pt idx="21">
                  <c:v>1.2244431340000013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1.7655505670000018</c:v>
                </c:pt>
                <c:pt idx="1">
                  <c:v>1.7655505670000018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1.7537214400000014</c:v>
                </c:pt>
                <c:pt idx="5">
                  <c:v>1.7482576400000021</c:v>
                </c:pt>
                <c:pt idx="6">
                  <c:v>1.7449793600000021</c:v>
                </c:pt>
                <c:pt idx="7">
                  <c:v>1.7351445200000004</c:v>
                </c:pt>
                <c:pt idx="8">
                  <c:v>1.7298719530000017</c:v>
                </c:pt>
                <c:pt idx="9">
                  <c:v>1.7233153930000018</c:v>
                </c:pt>
                <c:pt idx="10">
                  <c:v>1.7178515930000007</c:v>
                </c:pt>
                <c:pt idx="11">
                  <c:v>1.7125790260000002</c:v>
                </c:pt>
                <c:pt idx="12">
                  <c:v>1.7060224660000021</c:v>
                </c:pt>
                <c:pt idx="13">
                  <c:v>1.6994659060000004</c:v>
                </c:pt>
                <c:pt idx="14">
                  <c:v>1.694002106000001</c:v>
                </c:pt>
                <c:pt idx="15">
                  <c:v>1.690723826000001</c:v>
                </c:pt>
                <c:pt idx="16">
                  <c:v>1.6832657390000012</c:v>
                </c:pt>
                <c:pt idx="17">
                  <c:v>1.6767091789999995</c:v>
                </c:pt>
                <c:pt idx="18">
                  <c:v>1.6635960590000014</c:v>
                </c:pt>
                <c:pt idx="19">
                  <c:v>1.6056797790000008</c:v>
                </c:pt>
                <c:pt idx="20">
                  <c:v>1.4483223390000006</c:v>
                </c:pt>
                <c:pt idx="21">
                  <c:v>1.2177499790000024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1.777625565000001</c:v>
                </c:pt>
                <c:pt idx="1">
                  <c:v>1.7732545250000022</c:v>
                </c:pt>
                <c:pt idx="2">
                  <c:v>1.7677907250000029</c:v>
                </c:pt>
                <c:pt idx="3">
                  <c:v>1.762326925</c:v>
                </c:pt>
                <c:pt idx="4">
                  <c:v>1.7546776050000013</c:v>
                </c:pt>
                <c:pt idx="5">
                  <c:v>1.7503065650000025</c:v>
                </c:pt>
                <c:pt idx="6">
                  <c:v>1.7426572450000002</c:v>
                </c:pt>
                <c:pt idx="7">
                  <c:v>1.7362919180000009</c:v>
                </c:pt>
                <c:pt idx="8">
                  <c:v>1.7319208780000022</c:v>
                </c:pt>
                <c:pt idx="9">
                  <c:v>1.7253643180000022</c:v>
                </c:pt>
                <c:pt idx="10">
                  <c:v>1.7199005180000011</c:v>
                </c:pt>
                <c:pt idx="11">
                  <c:v>1.7133439580000012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1.6958597980000008</c:v>
                </c:pt>
                <c:pt idx="15">
                  <c:v>1.6903959980000014</c:v>
                </c:pt>
                <c:pt idx="16">
                  <c:v>1.6862161910000015</c:v>
                </c:pt>
                <c:pt idx="17">
                  <c:v>1.6774741110000004</c:v>
                </c:pt>
                <c:pt idx="18">
                  <c:v>1.6610827110000024</c:v>
                </c:pt>
                <c:pt idx="19">
                  <c:v>1.5900533110000001</c:v>
                </c:pt>
                <c:pt idx="20">
                  <c:v>1.4348813909999993</c:v>
                </c:pt>
                <c:pt idx="21">
                  <c:v>1.2436483910000025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1.769457184000002</c:v>
                </c:pt>
                <c:pt idx="1">
                  <c:v>1.769457184000002</c:v>
                </c:pt>
                <c:pt idx="2">
                  <c:v>1.7661789040000002</c:v>
                </c:pt>
                <c:pt idx="3">
                  <c:v>1.7618078640000014</c:v>
                </c:pt>
                <c:pt idx="4">
                  <c:v>1.7541585440000009</c:v>
                </c:pt>
                <c:pt idx="5">
                  <c:v>1.7477932170000017</c:v>
                </c:pt>
                <c:pt idx="6">
                  <c:v>1.741236657</c:v>
                </c:pt>
                <c:pt idx="7">
                  <c:v>1.7357728570000006</c:v>
                </c:pt>
                <c:pt idx="8">
                  <c:v>1.7292162970000025</c:v>
                </c:pt>
                <c:pt idx="9">
                  <c:v>1.7248452570000019</c:v>
                </c:pt>
                <c:pt idx="10">
                  <c:v>1.7204742169999996</c:v>
                </c:pt>
                <c:pt idx="11">
                  <c:v>1.7128248970000008</c:v>
                </c:pt>
                <c:pt idx="12">
                  <c:v>1.7073610970000015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1.6900681700000018</c:v>
                </c:pt>
                <c:pt idx="16">
                  <c:v>1.6846043700000024</c:v>
                </c:pt>
                <c:pt idx="17">
                  <c:v>1.6769550500000001</c:v>
                </c:pt>
                <c:pt idx="18">
                  <c:v>1.6616564100000026</c:v>
                </c:pt>
                <c:pt idx="19">
                  <c:v>1.6015546100000009</c:v>
                </c:pt>
                <c:pt idx="20">
                  <c:v>1.45621753</c:v>
                </c:pt>
                <c:pt idx="21">
                  <c:v>1.2280219230000018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1.7656598429999999</c:v>
                </c:pt>
                <c:pt idx="1">
                  <c:v>1.7678453630000028</c:v>
                </c:pt>
                <c:pt idx="2">
                  <c:v>1.7656598429999999</c:v>
                </c:pt>
                <c:pt idx="3">
                  <c:v>1.7612888030000011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1.7429031160000008</c:v>
                </c:pt>
                <c:pt idx="7">
                  <c:v>1.7374393160000015</c:v>
                </c:pt>
                <c:pt idx="8">
                  <c:v>1.7308827560000015</c:v>
                </c:pt>
                <c:pt idx="9">
                  <c:v>1.7243261960000034</c:v>
                </c:pt>
                <c:pt idx="10">
                  <c:v>1.7188623960000005</c:v>
                </c:pt>
                <c:pt idx="11">
                  <c:v>1.7123058360000023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1.6840853090000021</c:v>
                </c:pt>
                <c:pt idx="17">
                  <c:v>1.6797142690000033</c:v>
                </c:pt>
                <c:pt idx="18">
                  <c:v>1.6655083890000011</c:v>
                </c:pt>
                <c:pt idx="19">
                  <c:v>1.6054065890000011</c:v>
                </c:pt>
                <c:pt idx="20">
                  <c:v>1.4491419090000015</c:v>
                </c:pt>
                <c:pt idx="21">
                  <c:v>1.2209463020000015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1.7618625020000014</c:v>
                </c:pt>
                <c:pt idx="1">
                  <c:v>1.7675175349999996</c:v>
                </c:pt>
                <c:pt idx="2">
                  <c:v>1.7673263020000007</c:v>
                </c:pt>
                <c:pt idx="3">
                  <c:v>1.759676982000002</c:v>
                </c:pt>
                <c:pt idx="4">
                  <c:v>1.7544044150000015</c:v>
                </c:pt>
                <c:pt idx="5">
                  <c:v>1.7478478550000034</c:v>
                </c:pt>
                <c:pt idx="6">
                  <c:v>1.743668048</c:v>
                </c:pt>
                <c:pt idx="7">
                  <c:v>1.7360187280000012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1.7185345680000008</c:v>
                </c:pt>
                <c:pt idx="11">
                  <c:v>1.7119780080000009</c:v>
                </c:pt>
                <c:pt idx="12">
                  <c:v>1.7056126810000016</c:v>
                </c:pt>
                <c:pt idx="13">
                  <c:v>1.7012416410000011</c:v>
                </c:pt>
                <c:pt idx="14">
                  <c:v>1.6979633610000011</c:v>
                </c:pt>
                <c:pt idx="15">
                  <c:v>1.6903140410000024</c:v>
                </c:pt>
                <c:pt idx="16">
                  <c:v>1.6837574810000024</c:v>
                </c:pt>
                <c:pt idx="17">
                  <c:v>1.6782936810000013</c:v>
                </c:pt>
                <c:pt idx="18">
                  <c:v>1.6640878010000026</c:v>
                </c:pt>
                <c:pt idx="19">
                  <c:v>1.6052699940000021</c:v>
                </c:pt>
                <c:pt idx="20">
                  <c:v>1.4522835940000007</c:v>
                </c:pt>
                <c:pt idx="21">
                  <c:v>1.2260822740000012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1.7709274968550039</c:v>
                </c:pt>
                <c:pt idx="1">
                  <c:v>1.7665564568550052</c:v>
                </c:pt>
                <c:pt idx="2">
                  <c:v>1.7645621698550047</c:v>
                </c:pt>
                <c:pt idx="3">
                  <c:v>1.7580056098550065</c:v>
                </c:pt>
                <c:pt idx="4">
                  <c:v>1.7525418098550036</c:v>
                </c:pt>
                <c:pt idx="5">
                  <c:v>1.7459852498550055</c:v>
                </c:pt>
                <c:pt idx="6">
                  <c:v>1.7394286898550055</c:v>
                </c:pt>
                <c:pt idx="7">
                  <c:v>1.7328721298550056</c:v>
                </c:pt>
                <c:pt idx="8">
                  <c:v>1.7295938498550039</c:v>
                </c:pt>
                <c:pt idx="9">
                  <c:v>1.7230372898550057</c:v>
                </c:pt>
                <c:pt idx="10">
                  <c:v>1.7164807298550058</c:v>
                </c:pt>
                <c:pt idx="11">
                  <c:v>1.7101154028550047</c:v>
                </c:pt>
                <c:pt idx="12">
                  <c:v>1.7046516028550054</c:v>
                </c:pt>
                <c:pt idx="13">
                  <c:v>1.699187802855006</c:v>
                </c:pt>
                <c:pt idx="14">
                  <c:v>1.6937240028550067</c:v>
                </c:pt>
                <c:pt idx="15">
                  <c:v>1.6882602028550056</c:v>
                </c:pt>
                <c:pt idx="16">
                  <c:v>1.6849819228550038</c:v>
                </c:pt>
                <c:pt idx="17">
                  <c:v>1.6764310758550052</c:v>
                </c:pt>
                <c:pt idx="18">
                  <c:v>1.6655034758550047</c:v>
                </c:pt>
                <c:pt idx="19">
                  <c:v>1.6250713558550063</c:v>
                </c:pt>
                <c:pt idx="20">
                  <c:v>1.4884763558550047</c:v>
                </c:pt>
                <c:pt idx="21">
                  <c:v>1.2797591958550056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1.7656402659800041</c:v>
                </c:pt>
                <c:pt idx="1">
                  <c:v>1.7656402659800041</c:v>
                </c:pt>
                <c:pt idx="2">
                  <c:v>1.7614604589800043</c:v>
                </c:pt>
                <c:pt idx="3">
                  <c:v>1.7581821789800061</c:v>
                </c:pt>
                <c:pt idx="4">
                  <c:v>1.7516256189800044</c:v>
                </c:pt>
                <c:pt idx="5">
                  <c:v>1.746161818980005</c:v>
                </c:pt>
                <c:pt idx="6">
                  <c:v>1.7396052589800051</c:v>
                </c:pt>
                <c:pt idx="7">
                  <c:v>1.7330486989800051</c:v>
                </c:pt>
                <c:pt idx="8">
                  <c:v>1.7286776589800046</c:v>
                </c:pt>
                <c:pt idx="9">
                  <c:v>1.7244978519800047</c:v>
                </c:pt>
                <c:pt idx="10">
                  <c:v>1.7179412919800048</c:v>
                </c:pt>
                <c:pt idx="11">
                  <c:v>1.7102919719800043</c:v>
                </c:pt>
                <c:pt idx="12">
                  <c:v>1.7048281719800031</c:v>
                </c:pt>
                <c:pt idx="13">
                  <c:v>1.698271611980005</c:v>
                </c:pt>
                <c:pt idx="14">
                  <c:v>1.6929990449800045</c:v>
                </c:pt>
                <c:pt idx="15">
                  <c:v>1.6875352449800034</c:v>
                </c:pt>
                <c:pt idx="16">
                  <c:v>1.6809786849800035</c:v>
                </c:pt>
                <c:pt idx="17">
                  <c:v>1.6733293649800047</c:v>
                </c:pt>
                <c:pt idx="18">
                  <c:v>1.6525669249800043</c:v>
                </c:pt>
                <c:pt idx="19">
                  <c:v>1.5793520049800063</c:v>
                </c:pt>
                <c:pt idx="20">
                  <c:v>1.4416642449800041</c:v>
                </c:pt>
                <c:pt idx="21">
                  <c:v>1.2701009249800053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1.7620654944800058</c:v>
                </c:pt>
                <c:pt idx="1">
                  <c:v>1.7653437744800058</c:v>
                </c:pt>
                <c:pt idx="2">
                  <c:v>1.7620654944800058</c:v>
                </c:pt>
                <c:pt idx="3">
                  <c:v>1.7576944544800035</c:v>
                </c:pt>
                <c:pt idx="4">
                  <c:v>1.7546074074800042</c:v>
                </c:pt>
                <c:pt idx="5">
                  <c:v>1.7480508474800043</c:v>
                </c:pt>
                <c:pt idx="6">
                  <c:v>1.7414942874800061</c:v>
                </c:pt>
                <c:pt idx="7">
                  <c:v>1.7360304874800032</c:v>
                </c:pt>
                <c:pt idx="8">
                  <c:v>1.7305666874800039</c:v>
                </c:pt>
                <c:pt idx="9">
                  <c:v>1.7240101274800057</c:v>
                </c:pt>
                <c:pt idx="10">
                  <c:v>1.7174535674800058</c:v>
                </c:pt>
                <c:pt idx="11">
                  <c:v>1.7119897674800046</c:v>
                </c:pt>
                <c:pt idx="12">
                  <c:v>1.7065259674800053</c:v>
                </c:pt>
                <c:pt idx="13">
                  <c:v>1.7021549274800047</c:v>
                </c:pt>
                <c:pt idx="14">
                  <c:v>1.6955983674800048</c:v>
                </c:pt>
                <c:pt idx="15">
                  <c:v>1.6903258004800044</c:v>
                </c:pt>
                <c:pt idx="16">
                  <c:v>1.684862000480005</c:v>
                </c:pt>
                <c:pt idx="17">
                  <c:v>1.6783054404800051</c:v>
                </c:pt>
                <c:pt idx="18">
                  <c:v>1.663771732480005</c:v>
                </c:pt>
                <c:pt idx="19">
                  <c:v>1.6116470804800052</c:v>
                </c:pt>
                <c:pt idx="20">
                  <c:v>1.4564751604800061</c:v>
                </c:pt>
                <c:pt idx="21">
                  <c:v>1.2313666004800055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1.7617557452300054</c:v>
                </c:pt>
                <c:pt idx="1">
                  <c:v>1.766126785230006</c:v>
                </c:pt>
                <c:pt idx="2">
                  <c:v>1.7639412652300048</c:v>
                </c:pt>
                <c:pt idx="3">
                  <c:v>1.7575759382300038</c:v>
                </c:pt>
                <c:pt idx="4">
                  <c:v>1.753204898230005</c:v>
                </c:pt>
                <c:pt idx="5">
                  <c:v>1.7466483382300051</c:v>
                </c:pt>
                <c:pt idx="6">
                  <c:v>1.7422772982300063</c:v>
                </c:pt>
                <c:pt idx="7">
                  <c:v>1.734627978230004</c:v>
                </c:pt>
                <c:pt idx="8">
                  <c:v>1.7291641782300047</c:v>
                </c:pt>
                <c:pt idx="9">
                  <c:v>1.7226076182300047</c:v>
                </c:pt>
                <c:pt idx="10">
                  <c:v>1.7171438182300054</c:v>
                </c:pt>
                <c:pt idx="11">
                  <c:v>1.7105872582300037</c:v>
                </c:pt>
                <c:pt idx="12">
                  <c:v>1.7051234582300043</c:v>
                </c:pt>
                <c:pt idx="13">
                  <c:v>1.7007524182300056</c:v>
                </c:pt>
                <c:pt idx="14">
                  <c:v>1.6952886182300062</c:v>
                </c:pt>
                <c:pt idx="15">
                  <c:v>1.690016051230004</c:v>
                </c:pt>
                <c:pt idx="16">
                  <c:v>1.6845522512300046</c:v>
                </c:pt>
                <c:pt idx="17">
                  <c:v>1.6779956912300047</c:v>
                </c:pt>
                <c:pt idx="18">
                  <c:v>1.6670680912300042</c:v>
                </c:pt>
                <c:pt idx="19">
                  <c:v>1.6189866512300053</c:v>
                </c:pt>
                <c:pt idx="20">
                  <c:v>1.4834844112300043</c:v>
                </c:pt>
                <c:pt idx="21">
                  <c:v>1.2944369312300033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1.7709274968550039</c:v>
                </c:pt>
                <c:pt idx="1">
                  <c:v>1.7665564568550052</c:v>
                </c:pt>
                <c:pt idx="2">
                  <c:v>1.7645621698550047</c:v>
                </c:pt>
                <c:pt idx="3">
                  <c:v>1.7580056098550065</c:v>
                </c:pt>
                <c:pt idx="4">
                  <c:v>1.7525418098550036</c:v>
                </c:pt>
                <c:pt idx="5">
                  <c:v>1.7459852498550055</c:v>
                </c:pt>
                <c:pt idx="6">
                  <c:v>1.7394286898550055</c:v>
                </c:pt>
                <c:pt idx="7">
                  <c:v>1.7328721298550056</c:v>
                </c:pt>
                <c:pt idx="8">
                  <c:v>1.7295938498550039</c:v>
                </c:pt>
                <c:pt idx="9">
                  <c:v>1.7230372898550057</c:v>
                </c:pt>
                <c:pt idx="10">
                  <c:v>1.7164807298550058</c:v>
                </c:pt>
                <c:pt idx="11">
                  <c:v>1.7101154028550047</c:v>
                </c:pt>
                <c:pt idx="12">
                  <c:v>1.7046516028550054</c:v>
                </c:pt>
                <c:pt idx="13">
                  <c:v>1.699187802855006</c:v>
                </c:pt>
                <c:pt idx="14">
                  <c:v>1.6937240028550067</c:v>
                </c:pt>
                <c:pt idx="15">
                  <c:v>1.6882602028550056</c:v>
                </c:pt>
                <c:pt idx="16">
                  <c:v>1.6849819228550038</c:v>
                </c:pt>
                <c:pt idx="17">
                  <c:v>1.6764310758550052</c:v>
                </c:pt>
                <c:pt idx="18">
                  <c:v>1.6655034758550047</c:v>
                </c:pt>
                <c:pt idx="19">
                  <c:v>1.6250713558550063</c:v>
                </c:pt>
                <c:pt idx="20">
                  <c:v>1.4884763558550047</c:v>
                </c:pt>
                <c:pt idx="21">
                  <c:v>1.2797591958550056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-1.9118321181402283E-2</c:v>
                </c:pt>
                <c:pt idx="1">
                  <c:v>-7.9440723123804617E-3</c:v>
                </c:pt>
                <c:pt idx="2">
                  <c:v>-5.2890318749708488E-3</c:v>
                </c:pt>
                <c:pt idx="3">
                  <c:v>1.8002963084107853E-2</c:v>
                </c:pt>
                <c:pt idx="4">
                  <c:v>4.7132985188766609E-2</c:v>
                </c:pt>
                <c:pt idx="5">
                  <c:v>0.22312662969280608</c:v>
                </c:pt>
                <c:pt idx="6">
                  <c:v>0.61913529126107436</c:v>
                </c:pt>
                <c:pt idx="7">
                  <c:v>1.5378119661121363</c:v>
                </c:pt>
                <c:pt idx="8">
                  <c:v>7.7452685122754721</c:v>
                </c:pt>
                <c:pt idx="9">
                  <c:v>19.113586707918074</c:v>
                </c:pt>
                <c:pt idx="10">
                  <c:v>19.143721989101202</c:v>
                </c:pt>
                <c:pt idx="11">
                  <c:v>15.272828972070888</c:v>
                </c:pt>
                <c:pt idx="12">
                  <c:v>8.1775844131958486</c:v>
                </c:pt>
                <c:pt idx="13">
                  <c:v>3.8482688361384088</c:v>
                </c:pt>
                <c:pt idx="14">
                  <c:v>2.1093945441352151</c:v>
                </c:pt>
                <c:pt idx="15">
                  <c:v>1.1094241537065885</c:v>
                </c:pt>
                <c:pt idx="16">
                  <c:v>0.57661872466926123</c:v>
                </c:pt>
                <c:pt idx="17">
                  <c:v>0.35770114952669468</c:v>
                </c:pt>
                <c:pt idx="18">
                  <c:v>0.27476631539284319</c:v>
                </c:pt>
                <c:pt idx="19">
                  <c:v>0.30819859313090986</c:v>
                </c:pt>
                <c:pt idx="20">
                  <c:v>0.21775207165569754</c:v>
                </c:pt>
                <c:pt idx="21">
                  <c:v>8.6079416210667989E-2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1.7656402659800041</c:v>
                </c:pt>
                <c:pt idx="1">
                  <c:v>1.7656402659800041</c:v>
                </c:pt>
                <c:pt idx="2">
                  <c:v>1.7614604589800043</c:v>
                </c:pt>
                <c:pt idx="3">
                  <c:v>1.7581821789800061</c:v>
                </c:pt>
                <c:pt idx="4">
                  <c:v>1.7516256189800044</c:v>
                </c:pt>
                <c:pt idx="5">
                  <c:v>1.746161818980005</c:v>
                </c:pt>
                <c:pt idx="6">
                  <c:v>1.7396052589800051</c:v>
                </c:pt>
                <c:pt idx="7">
                  <c:v>1.7330486989800051</c:v>
                </c:pt>
                <c:pt idx="8">
                  <c:v>1.7286776589800046</c:v>
                </c:pt>
                <c:pt idx="9">
                  <c:v>1.7244978519800047</c:v>
                </c:pt>
                <c:pt idx="10">
                  <c:v>1.7179412919800048</c:v>
                </c:pt>
                <c:pt idx="11">
                  <c:v>1.7102919719800043</c:v>
                </c:pt>
                <c:pt idx="12">
                  <c:v>1.7048281719800031</c:v>
                </c:pt>
                <c:pt idx="13">
                  <c:v>1.698271611980005</c:v>
                </c:pt>
                <c:pt idx="14">
                  <c:v>1.6929990449800045</c:v>
                </c:pt>
                <c:pt idx="15">
                  <c:v>1.6875352449800034</c:v>
                </c:pt>
                <c:pt idx="16">
                  <c:v>1.6809786849800035</c:v>
                </c:pt>
                <c:pt idx="17">
                  <c:v>1.6733293649800047</c:v>
                </c:pt>
                <c:pt idx="18">
                  <c:v>1.6525669249800043</c:v>
                </c:pt>
                <c:pt idx="19">
                  <c:v>1.5793520049800063</c:v>
                </c:pt>
                <c:pt idx="20">
                  <c:v>1.4416642449800041</c:v>
                </c:pt>
                <c:pt idx="21">
                  <c:v>1.2701009249800053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-3.1188091837556029E-2</c:v>
                </c:pt>
                <c:pt idx="1">
                  <c:v>-1.1826693287235249E-3</c:v>
                </c:pt>
                <c:pt idx="2">
                  <c:v>4.8636556649881528E-3</c:v>
                </c:pt>
                <c:pt idx="3">
                  <c:v>-9.0821395682870124E-3</c:v>
                </c:pt>
                <c:pt idx="4">
                  <c:v>4.8661631171335318E-2</c:v>
                </c:pt>
                <c:pt idx="5">
                  <c:v>0.21121348290789035</c:v>
                </c:pt>
                <c:pt idx="6">
                  <c:v>0.55558849409788258</c:v>
                </c:pt>
                <c:pt idx="7">
                  <c:v>1.5926116482878416</c:v>
                </c:pt>
                <c:pt idx="8">
                  <c:v>6.9626698843931178</c:v>
                </c:pt>
                <c:pt idx="9">
                  <c:v>17.610338277817288</c:v>
                </c:pt>
                <c:pt idx="10">
                  <c:v>18.379985275740953</c:v>
                </c:pt>
                <c:pt idx="11">
                  <c:v>15.303123119931378</c:v>
                </c:pt>
                <c:pt idx="12">
                  <c:v>8.0677697192687177</c:v>
                </c:pt>
                <c:pt idx="13">
                  <c:v>3.7567506434176496</c:v>
                </c:pt>
                <c:pt idx="14">
                  <c:v>1.8422816935712329</c:v>
                </c:pt>
                <c:pt idx="15">
                  <c:v>1.052033979562476</c:v>
                </c:pt>
                <c:pt idx="16">
                  <c:v>0.58145675110762396</c:v>
                </c:pt>
                <c:pt idx="17">
                  <c:v>0.38558057289083608</c:v>
                </c:pt>
                <c:pt idx="18">
                  <c:v>0.35961493952406093</c:v>
                </c:pt>
                <c:pt idx="19">
                  <c:v>0.31077847425417637</c:v>
                </c:pt>
                <c:pt idx="20">
                  <c:v>0.17351552142929094</c:v>
                </c:pt>
                <c:pt idx="21">
                  <c:v>9.1557410718212648E-2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1.7653437744800058</c:v>
                </c:pt>
                <c:pt idx="1">
                  <c:v>1.7620654944800058</c:v>
                </c:pt>
                <c:pt idx="2">
                  <c:v>1.7576944544800035</c:v>
                </c:pt>
                <c:pt idx="3">
                  <c:v>1.7546074074800042</c:v>
                </c:pt>
                <c:pt idx="4">
                  <c:v>1.7480508474800043</c:v>
                </c:pt>
                <c:pt idx="5">
                  <c:v>1.7414942874800061</c:v>
                </c:pt>
                <c:pt idx="6">
                  <c:v>1.7360304874800032</c:v>
                </c:pt>
                <c:pt idx="7">
                  <c:v>1.7305666874800039</c:v>
                </c:pt>
                <c:pt idx="8">
                  <c:v>1.7240101274800057</c:v>
                </c:pt>
                <c:pt idx="9">
                  <c:v>1.7174535674800058</c:v>
                </c:pt>
                <c:pt idx="10">
                  <c:v>1.7119897674800046</c:v>
                </c:pt>
                <c:pt idx="11">
                  <c:v>1.7065259674800053</c:v>
                </c:pt>
                <c:pt idx="12">
                  <c:v>1.7021549274800047</c:v>
                </c:pt>
                <c:pt idx="13">
                  <c:v>1.6955983674800048</c:v>
                </c:pt>
                <c:pt idx="14">
                  <c:v>1.6903258004800044</c:v>
                </c:pt>
                <c:pt idx="15">
                  <c:v>1.684862000480005</c:v>
                </c:pt>
                <c:pt idx="16">
                  <c:v>1.6783054404800051</c:v>
                </c:pt>
                <c:pt idx="17">
                  <c:v>1.663771732480005</c:v>
                </c:pt>
                <c:pt idx="18">
                  <c:v>1.6116470804800052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-1.5144664075032383E-2</c:v>
                </c:pt>
                <c:pt idx="1">
                  <c:v>2.8862502115932314E-4</c:v>
                </c:pt>
                <c:pt idx="2">
                  <c:v>1.9273403958782766E-2</c:v>
                </c:pt>
                <c:pt idx="3">
                  <c:v>7.2766359726193705E-2</c:v>
                </c:pt>
                <c:pt idx="4">
                  <c:v>0.22507909781371113</c:v>
                </c:pt>
                <c:pt idx="5">
                  <c:v>0.55697331170218578</c:v>
                </c:pt>
                <c:pt idx="6">
                  <c:v>2.0052365877063134</c:v>
                </c:pt>
                <c:pt idx="7">
                  <c:v>9.7621349743301469</c:v>
                </c:pt>
                <c:pt idx="8">
                  <c:v>19.26629700552272</c:v>
                </c:pt>
                <c:pt idx="9">
                  <c:v>16.839945558853376</c:v>
                </c:pt>
                <c:pt idx="10">
                  <c:v>12.041913918838029</c:v>
                </c:pt>
                <c:pt idx="11">
                  <c:v>5.665366441428449</c:v>
                </c:pt>
                <c:pt idx="12">
                  <c:v>2.7473021157275883</c:v>
                </c:pt>
                <c:pt idx="13">
                  <c:v>1.7033540702494949</c:v>
                </c:pt>
                <c:pt idx="14">
                  <c:v>1.0935508701577257</c:v>
                </c:pt>
                <c:pt idx="15">
                  <c:v>0.59577076599321266</c:v>
                </c:pt>
                <c:pt idx="16">
                  <c:v>0.38164305159420442</c:v>
                </c:pt>
                <c:pt idx="17">
                  <c:v>0.38421316166525749</c:v>
                </c:pt>
                <c:pt idx="18">
                  <c:v>0.33747873233953612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1.766126785230006</c:v>
                </c:pt>
                <c:pt idx="1">
                  <c:v>1.7639412652300048</c:v>
                </c:pt>
                <c:pt idx="2">
                  <c:v>1.7575759382300038</c:v>
                </c:pt>
                <c:pt idx="3">
                  <c:v>1.753204898230005</c:v>
                </c:pt>
                <c:pt idx="4">
                  <c:v>1.7466483382300051</c:v>
                </c:pt>
                <c:pt idx="5">
                  <c:v>1.7422772982300063</c:v>
                </c:pt>
                <c:pt idx="6">
                  <c:v>1.734627978230004</c:v>
                </c:pt>
                <c:pt idx="7">
                  <c:v>1.7291641782300047</c:v>
                </c:pt>
                <c:pt idx="8">
                  <c:v>1.7226076182300047</c:v>
                </c:pt>
                <c:pt idx="9">
                  <c:v>1.7171438182300054</c:v>
                </c:pt>
                <c:pt idx="10">
                  <c:v>1.7105872582300037</c:v>
                </c:pt>
                <c:pt idx="11">
                  <c:v>1.7051234582300043</c:v>
                </c:pt>
                <c:pt idx="12">
                  <c:v>1.7007524182300056</c:v>
                </c:pt>
                <c:pt idx="13">
                  <c:v>1.6952886182300062</c:v>
                </c:pt>
                <c:pt idx="14">
                  <c:v>1.690016051230004</c:v>
                </c:pt>
                <c:pt idx="15">
                  <c:v>1.6845522512300046</c:v>
                </c:pt>
                <c:pt idx="16">
                  <c:v>1.6779956912300047</c:v>
                </c:pt>
                <c:pt idx="17">
                  <c:v>1.6670680912300042</c:v>
                </c:pt>
                <c:pt idx="18">
                  <c:v>1.6189866512300053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-1.1872737195900068E-2</c:v>
                </c:pt>
                <c:pt idx="1">
                  <c:v>-1.2289726031222428E-2</c:v>
                </c:pt>
                <c:pt idx="2">
                  <c:v>1.4120423686076557E-2</c:v>
                </c:pt>
                <c:pt idx="3">
                  <c:v>8.1612283199146138E-2</c:v>
                </c:pt>
                <c:pt idx="4">
                  <c:v>0.20928881338731398</c:v>
                </c:pt>
                <c:pt idx="5">
                  <c:v>0.61490500550304061</c:v>
                </c:pt>
                <c:pt idx="6">
                  <c:v>2.0404787244485307</c:v>
                </c:pt>
                <c:pt idx="7">
                  <c:v>9.5903827752986555</c:v>
                </c:pt>
                <c:pt idx="8">
                  <c:v>16.959142137018699</c:v>
                </c:pt>
                <c:pt idx="9">
                  <c:v>15.664260560628767</c:v>
                </c:pt>
                <c:pt idx="10">
                  <c:v>14.778640856795969</c:v>
                </c:pt>
                <c:pt idx="11">
                  <c:v>8.4503940249291905</c:v>
                </c:pt>
                <c:pt idx="12">
                  <c:v>3.8660919445819064</c:v>
                </c:pt>
                <c:pt idx="13">
                  <c:v>2.1826402577610229</c:v>
                </c:pt>
                <c:pt idx="14">
                  <c:v>1.1084931679156098</c:v>
                </c:pt>
                <c:pt idx="15">
                  <c:v>0.69608621198057774</c:v>
                </c:pt>
                <c:pt idx="16">
                  <c:v>0.47346925289184211</c:v>
                </c:pt>
                <c:pt idx="17">
                  <c:v>0.42348087589494238</c:v>
                </c:pt>
                <c:pt idx="18">
                  <c:v>0.35522433951547222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1"/>
  <sheetViews>
    <sheetView workbookViewId="0">
      <selection activeCell="J16" sqref="J16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214</v>
      </c>
    </row>
    <row r="2" spans="1:10">
      <c r="A2" t="s">
        <v>192</v>
      </c>
      <c r="B2" t="s">
        <v>215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3">
        <f>TubeLoading!F29</f>
        <v>2024</v>
      </c>
      <c r="B5" s="63" t="str">
        <f>TubeLoading!A29</f>
        <v>Tube A</v>
      </c>
      <c r="C5" s="63" t="s">
        <v>196</v>
      </c>
      <c r="D5" s="64">
        <v>44951</v>
      </c>
      <c r="E5" s="63">
        <v>117</v>
      </c>
      <c r="F5" t="s">
        <v>216</v>
      </c>
      <c r="G5" s="63">
        <f>TubeLoading!J29</f>
        <v>4000</v>
      </c>
      <c r="H5" s="65">
        <f>Summary!D26</f>
        <v>50.176742440533808</v>
      </c>
      <c r="I5" s="65">
        <v>37</v>
      </c>
    </row>
    <row r="6" spans="1:10">
      <c r="A6" s="63">
        <f>TubeLoading!F30</f>
        <v>1524</v>
      </c>
      <c r="B6" s="63" t="str">
        <f>TubeLoading!A30</f>
        <v>Tube B</v>
      </c>
      <c r="C6" s="63" t="s">
        <v>196</v>
      </c>
      <c r="D6" s="64">
        <v>44951</v>
      </c>
      <c r="E6">
        <v>117</v>
      </c>
      <c r="F6" t="s">
        <v>216</v>
      </c>
      <c r="G6" s="63">
        <f>TubeLoading!J30</f>
        <v>4000.0000000000005</v>
      </c>
      <c r="H6" s="50">
        <f>Summary!G26</f>
        <v>46.377131137667</v>
      </c>
      <c r="I6" s="50">
        <v>37</v>
      </c>
    </row>
    <row r="7" spans="1:10">
      <c r="A7" s="63">
        <f>TubeLoading!F31</f>
        <v>3631</v>
      </c>
      <c r="B7" s="63" t="str">
        <f>TubeLoading!A31</f>
        <v>Tube C</v>
      </c>
      <c r="C7" s="63" t="s">
        <v>196</v>
      </c>
      <c r="D7" s="64">
        <v>44951</v>
      </c>
      <c r="E7" s="63">
        <v>117</v>
      </c>
      <c r="F7" t="s">
        <v>216</v>
      </c>
      <c r="G7" s="63">
        <f>TubeLoading!J31</f>
        <v>4000</v>
      </c>
      <c r="H7" s="50">
        <f>Summary!J26</f>
        <v>61.943429022150596</v>
      </c>
      <c r="I7" s="65">
        <v>37</v>
      </c>
    </row>
    <row r="8" spans="1:10">
      <c r="A8" s="63">
        <f>TubeLoading!F32</f>
        <v>2377</v>
      </c>
      <c r="B8" s="63" t="str">
        <f>TubeLoading!A32</f>
        <v>Tube D</v>
      </c>
      <c r="C8" s="63" t="s">
        <v>196</v>
      </c>
      <c r="D8" s="64">
        <v>44951</v>
      </c>
      <c r="E8">
        <v>117</v>
      </c>
      <c r="F8" t="s">
        <v>216</v>
      </c>
      <c r="G8" s="63">
        <f>TubeLoading!J32</f>
        <v>4000</v>
      </c>
      <c r="H8" s="50">
        <f>Summary!M26</f>
        <v>52.027524531486982</v>
      </c>
      <c r="I8" s="50">
        <v>37</v>
      </c>
    </row>
    <row r="9" spans="1:10">
      <c r="A9" s="63">
        <f>TubeLoading!F33</f>
        <v>2435</v>
      </c>
      <c r="B9" s="63" t="str">
        <f>TubeLoading!A33</f>
        <v>Tube E</v>
      </c>
      <c r="C9" s="63" t="s">
        <v>199</v>
      </c>
      <c r="D9" s="64">
        <v>44951</v>
      </c>
      <c r="E9">
        <v>136</v>
      </c>
      <c r="F9" t="s">
        <v>216</v>
      </c>
      <c r="G9" s="63">
        <f>TubeLoading!J33</f>
        <v>4000</v>
      </c>
      <c r="H9" s="50">
        <f>Summary!P26</f>
        <v>90.831677304812715</v>
      </c>
      <c r="I9" s="65">
        <v>37</v>
      </c>
    </row>
    <row r="10" spans="1:10">
      <c r="A10" s="63">
        <f>TubeLoading!F34</f>
        <v>3185</v>
      </c>
      <c r="B10" s="63" t="str">
        <f>TubeLoading!A34</f>
        <v>Tube F</v>
      </c>
      <c r="C10" s="63" t="s">
        <v>199</v>
      </c>
      <c r="D10" s="64">
        <v>44951</v>
      </c>
      <c r="E10">
        <v>136</v>
      </c>
      <c r="F10" t="s">
        <v>216</v>
      </c>
      <c r="G10" s="63">
        <f>TubeLoading!J34</f>
        <v>3999.9999999999995</v>
      </c>
      <c r="H10" s="50">
        <f>Summary!S26</f>
        <v>79.076983311069753</v>
      </c>
      <c r="I10" s="50">
        <v>37</v>
      </c>
    </row>
    <row r="11" spans="1:10">
      <c r="A11" s="63">
        <f>TubeLoading!F35</f>
        <v>3629</v>
      </c>
      <c r="B11" s="63" t="str">
        <f>TubeLoading!A35</f>
        <v>Tube G</v>
      </c>
      <c r="C11" s="63" t="s">
        <v>199</v>
      </c>
      <c r="D11" s="64">
        <v>44951</v>
      </c>
      <c r="E11">
        <v>136</v>
      </c>
      <c r="F11" t="s">
        <v>216</v>
      </c>
      <c r="G11" s="63">
        <f>TubeLoading!J35</f>
        <v>4000</v>
      </c>
      <c r="H11" s="50">
        <f>Summary!V26</f>
        <v>86.174556303520106</v>
      </c>
      <c r="I11" s="65">
        <v>37</v>
      </c>
    </row>
    <row r="12" spans="1:10">
      <c r="A12" s="63">
        <f>TubeLoading!F36</f>
        <v>2026</v>
      </c>
      <c r="B12" s="63" t="str">
        <f>TubeLoading!A36</f>
        <v>Tube H</v>
      </c>
      <c r="C12" s="63" t="s">
        <v>199</v>
      </c>
      <c r="D12" s="64">
        <v>44951</v>
      </c>
      <c r="E12">
        <v>136</v>
      </c>
      <c r="F12" t="s">
        <v>216</v>
      </c>
      <c r="G12" s="63">
        <f>TubeLoading!J36</f>
        <v>4000</v>
      </c>
      <c r="H12" s="50">
        <f>Summary!Y26</f>
        <v>83.352020286197785</v>
      </c>
      <c r="I12" s="50">
        <v>37</v>
      </c>
    </row>
    <row r="13" spans="1:10">
      <c r="A13" s="63">
        <f>TubeLoading!F37</f>
        <v>3949</v>
      </c>
      <c r="B13" s="63" t="str">
        <f>TubeLoading!A37</f>
        <v>Tube I</v>
      </c>
      <c r="C13" s="63" t="s">
        <v>202</v>
      </c>
      <c r="D13" s="64">
        <v>44951</v>
      </c>
      <c r="E13">
        <v>139</v>
      </c>
      <c r="F13" t="s">
        <v>216</v>
      </c>
      <c r="G13" s="63">
        <f>TubeLoading!J37</f>
        <v>4000</v>
      </c>
      <c r="H13" s="50">
        <f>Summary!AB26</f>
        <v>80.773171130279295</v>
      </c>
      <c r="I13" s="65">
        <v>37</v>
      </c>
    </row>
    <row r="14" spans="1:10">
      <c r="A14" s="63">
        <f>TubeLoading!F38</f>
        <v>2380</v>
      </c>
      <c r="B14" s="63" t="str">
        <f>TubeLoading!A38</f>
        <v>Tube J</v>
      </c>
      <c r="C14" s="63" t="s">
        <v>202</v>
      </c>
      <c r="D14" s="64">
        <v>44951</v>
      </c>
      <c r="E14">
        <v>139</v>
      </c>
      <c r="F14" t="s">
        <v>216</v>
      </c>
      <c r="G14" s="63">
        <f>TubeLoading!J38</f>
        <v>4000</v>
      </c>
      <c r="H14" s="50">
        <f>Summary!AE26</f>
        <v>77.28013036685995</v>
      </c>
      <c r="I14" s="50">
        <v>37</v>
      </c>
    </row>
    <row r="15" spans="1:10">
      <c r="A15" s="63">
        <f>TubeLoading!F39</f>
        <v>3989</v>
      </c>
      <c r="B15" s="63" t="str">
        <f>TubeLoading!A39</f>
        <v>Tube K</v>
      </c>
      <c r="C15" s="63" t="s">
        <v>202</v>
      </c>
      <c r="D15" s="64">
        <v>44951</v>
      </c>
      <c r="E15">
        <v>139</v>
      </c>
      <c r="F15" t="s">
        <v>216</v>
      </c>
      <c r="G15" s="63">
        <f>TubeLoading!J39</f>
        <v>4000.0000000000005</v>
      </c>
      <c r="H15" s="50">
        <f>Summary!AH26</f>
        <v>74.015699302348793</v>
      </c>
      <c r="I15" s="65">
        <v>37</v>
      </c>
    </row>
    <row r="16" spans="1:10">
      <c r="A16" s="63">
        <f>TubeLoading!F40</f>
        <v>1541</v>
      </c>
      <c r="B16" s="63" t="str">
        <f>TubeLoading!A40</f>
        <v>Tube L</v>
      </c>
      <c r="C16" s="63" t="s">
        <v>202</v>
      </c>
      <c r="D16" s="64">
        <v>44951</v>
      </c>
      <c r="E16">
        <v>139</v>
      </c>
      <c r="F16" t="s">
        <v>216</v>
      </c>
      <c r="G16" s="63">
        <f>TubeLoading!J40</f>
        <v>4000</v>
      </c>
      <c r="H16" s="50">
        <f>Summary!AK26</f>
        <v>77.866316805284242</v>
      </c>
      <c r="I16" s="50">
        <v>37</v>
      </c>
    </row>
    <row r="20" spans="1:1">
      <c r="A20" t="s">
        <v>208</v>
      </c>
    </row>
    <row r="21" spans="1:1">
      <c r="A21" t="s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21.1</v>
      </c>
      <c r="E2" s="57">
        <f t="shared" ref="E2:E23" si="0">((20-D2)*-0.000175+C2)-0.0008</f>
        <v>1.4054925</v>
      </c>
      <c r="F2" s="58">
        <f t="shared" ref="F2:F23" si="1">E2*10.9276-13.593</f>
        <v>1.7656598429999999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21.1</v>
      </c>
      <c r="E3" s="57">
        <f t="shared" si="0"/>
        <v>1.4056925000000002</v>
      </c>
      <c r="F3" s="58">
        <f t="shared" si="1"/>
        <v>1.7678453630000028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21.1</v>
      </c>
      <c r="E4" s="57">
        <f t="shared" si="0"/>
        <v>1.4054925</v>
      </c>
      <c r="F4" s="58">
        <f t="shared" si="1"/>
        <v>1.7656598429999999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21.1</v>
      </c>
      <c r="E5" s="57">
        <f t="shared" si="0"/>
        <v>1.4050925000000001</v>
      </c>
      <c r="F5" s="58">
        <f t="shared" si="1"/>
        <v>1.7612888030000011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21.2</v>
      </c>
      <c r="E6" s="55">
        <f t="shared" si="0"/>
        <v>1.4046100000000001</v>
      </c>
      <c r="F6" s="56">
        <f t="shared" si="1"/>
        <v>1.7560162360000007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21.2</v>
      </c>
      <c r="E7" s="55">
        <f t="shared" si="0"/>
        <v>1.4040100000000002</v>
      </c>
      <c r="F7" s="56">
        <f t="shared" si="1"/>
        <v>1.7494596760000025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21.2</v>
      </c>
      <c r="E8" s="55">
        <f t="shared" si="0"/>
        <v>1.40341</v>
      </c>
      <c r="F8" s="56">
        <f t="shared" si="1"/>
        <v>1.7429031160000008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21.2</v>
      </c>
      <c r="E10" s="55">
        <f t="shared" si="0"/>
        <v>1.4023100000000002</v>
      </c>
      <c r="F10" s="56">
        <f t="shared" si="1"/>
        <v>1.7308827560000015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21.2</v>
      </c>
      <c r="E11" s="55">
        <f t="shared" si="0"/>
        <v>1.4017100000000002</v>
      </c>
      <c r="F11" s="56">
        <f t="shared" si="1"/>
        <v>1.7243261960000034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21.2</v>
      </c>
      <c r="E12" s="55">
        <f t="shared" si="0"/>
        <v>1.4012100000000001</v>
      </c>
      <c r="F12" s="56">
        <f t="shared" si="1"/>
        <v>1.7188623960000005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21.2</v>
      </c>
      <c r="E13" s="55">
        <f t="shared" si="0"/>
        <v>1.4006100000000001</v>
      </c>
      <c r="F13" s="56">
        <f t="shared" si="1"/>
        <v>1.7123058360000023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21.3</v>
      </c>
      <c r="E14" s="57">
        <f t="shared" si="0"/>
        <v>1.4002275000000002</v>
      </c>
      <c r="F14" s="58">
        <f t="shared" si="1"/>
        <v>1.7081260290000024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21.3</v>
      </c>
      <c r="E15" s="57">
        <f t="shared" si="0"/>
        <v>1.3997275000000002</v>
      </c>
      <c r="F15" s="58">
        <f t="shared" si="1"/>
        <v>1.7026622290000031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21.3</v>
      </c>
      <c r="E16" s="57">
        <f t="shared" si="0"/>
        <v>1.3991275000000001</v>
      </c>
      <c r="F16" s="58">
        <f t="shared" si="1"/>
        <v>1.6961056690000014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21.3</v>
      </c>
      <c r="E17" s="57">
        <f t="shared" si="0"/>
        <v>1.3986275000000001</v>
      </c>
      <c r="F17" s="58">
        <f t="shared" si="1"/>
        <v>1.690641869000002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21.3</v>
      </c>
      <c r="E18" s="57">
        <f t="shared" si="0"/>
        <v>1.3980275000000002</v>
      </c>
      <c r="F18" s="58">
        <f t="shared" si="1"/>
        <v>1.6840853090000021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21.3</v>
      </c>
      <c r="E19" s="57">
        <f t="shared" si="0"/>
        <v>1.3976275000000002</v>
      </c>
      <c r="F19" s="58">
        <f t="shared" si="1"/>
        <v>1.6797142690000033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21.3</v>
      </c>
      <c r="E20" s="57">
        <f t="shared" si="0"/>
        <v>1.3963275000000002</v>
      </c>
      <c r="F20" s="58">
        <f t="shared" si="1"/>
        <v>1.6655083890000011</v>
      </c>
      <c r="G20" s="57" t="s">
        <v>125</v>
      </c>
    </row>
    <row r="21" spans="1:7">
      <c r="A21" s="57">
        <v>20</v>
      </c>
      <c r="B21" s="57" t="s">
        <v>61</v>
      </c>
      <c r="C21" s="58">
        <v>1.3914</v>
      </c>
      <c r="D21" s="57">
        <v>21.3</v>
      </c>
      <c r="E21" s="57">
        <f t="shared" si="0"/>
        <v>1.3908275000000001</v>
      </c>
      <c r="F21" s="58">
        <f t="shared" si="1"/>
        <v>1.6054065890000011</v>
      </c>
      <c r="G21" s="57" t="s">
        <v>126</v>
      </c>
    </row>
    <row r="22" spans="1:7">
      <c r="A22" s="55">
        <v>21</v>
      </c>
      <c r="B22" s="55" t="s">
        <v>61</v>
      </c>
      <c r="C22" s="56">
        <v>1.3771</v>
      </c>
      <c r="D22" s="55">
        <v>21.3</v>
      </c>
      <c r="E22" s="55">
        <f t="shared" si="0"/>
        <v>1.3765275000000001</v>
      </c>
      <c r="F22" s="56">
        <f t="shared" si="1"/>
        <v>1.4491419090000015</v>
      </c>
      <c r="G22" s="55" t="s">
        <v>127</v>
      </c>
    </row>
    <row r="23" spans="1:7">
      <c r="A23" s="55">
        <v>22</v>
      </c>
      <c r="B23" s="55" t="s">
        <v>61</v>
      </c>
      <c r="C23" s="56">
        <v>1.3562000000000001</v>
      </c>
      <c r="D23" s="55">
        <v>21.4</v>
      </c>
      <c r="E23" s="55">
        <f t="shared" si="0"/>
        <v>1.3556450000000002</v>
      </c>
      <c r="F23" s="56">
        <f t="shared" si="1"/>
        <v>1.2209463020000015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21.4</v>
      </c>
      <c r="E2" s="55">
        <f t="shared" ref="E2:E23" si="0">((20-D2)*-0.000175+C2)-0.0008</f>
        <v>1.4051450000000001</v>
      </c>
      <c r="F2" s="56">
        <f t="shared" ref="F2:F23" si="1">E2*10.9276-13.593</f>
        <v>1.7618625020000014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1.4061999999999999</v>
      </c>
      <c r="D3" s="55">
        <v>21.5</v>
      </c>
      <c r="E3" s="55">
        <f t="shared" si="0"/>
        <v>1.4056625</v>
      </c>
      <c r="F3" s="56">
        <f t="shared" si="1"/>
        <v>1.7675175349999996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21.4</v>
      </c>
      <c r="E4" s="55">
        <f t="shared" si="0"/>
        <v>1.405645</v>
      </c>
      <c r="F4" s="56">
        <f t="shared" si="1"/>
        <v>1.7673263020000007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21.4</v>
      </c>
      <c r="E5" s="55">
        <f t="shared" si="0"/>
        <v>1.4049450000000001</v>
      </c>
      <c r="F5" s="56">
        <f t="shared" si="1"/>
        <v>1.759676982000002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21.5</v>
      </c>
      <c r="E6" s="55">
        <f t="shared" si="0"/>
        <v>1.4044625000000002</v>
      </c>
      <c r="F6" s="56">
        <f t="shared" si="1"/>
        <v>1.7544044150000015</v>
      </c>
      <c r="G6" s="55" t="s">
        <v>133</v>
      </c>
    </row>
    <row r="7" spans="1:13">
      <c r="A7" s="55">
        <v>6</v>
      </c>
      <c r="B7" s="55" t="s">
        <v>61</v>
      </c>
      <c r="C7" s="56">
        <v>1.4044000000000001</v>
      </c>
      <c r="D7" s="55">
        <v>21.5</v>
      </c>
      <c r="E7" s="55">
        <f t="shared" si="0"/>
        <v>1.4038625000000002</v>
      </c>
      <c r="F7" s="56">
        <f t="shared" si="1"/>
        <v>1.7478478550000034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21.6</v>
      </c>
      <c r="E8" s="57">
        <f t="shared" si="0"/>
        <v>1.4034800000000001</v>
      </c>
      <c r="F8" s="58">
        <f t="shared" si="1"/>
        <v>1.743668048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21.6</v>
      </c>
      <c r="E9" s="57">
        <f t="shared" si="0"/>
        <v>1.4027800000000001</v>
      </c>
      <c r="F9" s="58">
        <f t="shared" si="1"/>
        <v>1.7360187280000012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21.6</v>
      </c>
      <c r="E10" s="57">
        <f t="shared" si="0"/>
        <v>1.4022800000000002</v>
      </c>
      <c r="F10" s="58">
        <f t="shared" si="1"/>
        <v>1.7305549280000019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21.6</v>
      </c>
      <c r="E11" s="57">
        <f t="shared" si="0"/>
        <v>1.4017800000000002</v>
      </c>
      <c r="F11" s="58">
        <f t="shared" si="1"/>
        <v>1.7250911280000025</v>
      </c>
      <c r="G11" s="57" t="s">
        <v>158</v>
      </c>
    </row>
    <row r="12" spans="1:13">
      <c r="A12" s="57">
        <v>11</v>
      </c>
      <c r="B12" s="57" t="s">
        <v>61</v>
      </c>
      <c r="C12" s="58">
        <v>1.4016999999999999</v>
      </c>
      <c r="D12" s="57">
        <v>21.6</v>
      </c>
      <c r="E12" s="57">
        <f t="shared" si="0"/>
        <v>1.4011800000000001</v>
      </c>
      <c r="F12" s="58">
        <f t="shared" si="1"/>
        <v>1.7185345680000008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21.6</v>
      </c>
      <c r="E13" s="57">
        <f t="shared" si="0"/>
        <v>1.4005800000000002</v>
      </c>
      <c r="F13" s="58">
        <f t="shared" si="1"/>
        <v>1.7119780080000009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21.7</v>
      </c>
      <c r="E14" s="57">
        <f t="shared" si="0"/>
        <v>1.3999975000000002</v>
      </c>
      <c r="F14" s="58">
        <f t="shared" si="1"/>
        <v>1.7056126810000016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21.7</v>
      </c>
      <c r="E15" s="57">
        <f t="shared" si="0"/>
        <v>1.3995975</v>
      </c>
      <c r="F15" s="58">
        <f t="shared" si="1"/>
        <v>1.7012416410000011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21.7</v>
      </c>
      <c r="E16" s="55">
        <f t="shared" si="0"/>
        <v>1.3992975000000001</v>
      </c>
      <c r="F16" s="56">
        <f t="shared" si="1"/>
        <v>1.6979633610000011</v>
      </c>
      <c r="G16" s="55" t="s">
        <v>178</v>
      </c>
    </row>
    <row r="17" spans="1:7">
      <c r="A17" s="55">
        <v>16</v>
      </c>
      <c r="B17" s="55" t="s">
        <v>61</v>
      </c>
      <c r="C17" s="56">
        <v>1.3991</v>
      </c>
      <c r="D17" s="55">
        <v>21.7</v>
      </c>
      <c r="E17" s="55">
        <f t="shared" si="0"/>
        <v>1.3985975000000002</v>
      </c>
      <c r="F17" s="56">
        <f t="shared" si="1"/>
        <v>1.6903140410000024</v>
      </c>
      <c r="G17" s="55" t="s">
        <v>179</v>
      </c>
    </row>
    <row r="18" spans="1:7">
      <c r="A18" s="55">
        <v>17</v>
      </c>
      <c r="B18" s="55" t="s">
        <v>61</v>
      </c>
      <c r="C18" s="56">
        <v>1.3985000000000001</v>
      </c>
      <c r="D18" s="55">
        <v>21.7</v>
      </c>
      <c r="E18" s="55">
        <f t="shared" si="0"/>
        <v>1.3979975000000002</v>
      </c>
      <c r="F18" s="56">
        <f t="shared" si="1"/>
        <v>1.6837574810000024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21.7</v>
      </c>
      <c r="E19" s="55">
        <f t="shared" si="0"/>
        <v>1.3974975000000001</v>
      </c>
      <c r="F19" s="56">
        <f t="shared" si="1"/>
        <v>1.6782936810000013</v>
      </c>
      <c r="G19" s="55" t="s">
        <v>181</v>
      </c>
    </row>
    <row r="20" spans="1:7">
      <c r="A20" s="55">
        <v>19</v>
      </c>
      <c r="B20" s="55" t="s">
        <v>61</v>
      </c>
      <c r="C20" s="56">
        <v>1.3967000000000001</v>
      </c>
      <c r="D20" s="55">
        <v>21.7</v>
      </c>
      <c r="E20" s="55">
        <f t="shared" si="0"/>
        <v>1.3961975000000002</v>
      </c>
      <c r="F20" s="56">
        <f t="shared" si="1"/>
        <v>1.6640878010000026</v>
      </c>
      <c r="G20" s="55" t="s">
        <v>182</v>
      </c>
    </row>
    <row r="21" spans="1:7">
      <c r="A21" s="55">
        <v>20</v>
      </c>
      <c r="B21" s="55" t="s">
        <v>61</v>
      </c>
      <c r="C21" s="56">
        <v>1.3913</v>
      </c>
      <c r="D21" s="55">
        <v>21.8</v>
      </c>
      <c r="E21" s="55">
        <f t="shared" si="0"/>
        <v>1.3908150000000001</v>
      </c>
      <c r="F21" s="56">
        <f t="shared" si="1"/>
        <v>1.6052699940000021</v>
      </c>
      <c r="G21" s="55" t="s">
        <v>183</v>
      </c>
    </row>
    <row r="22" spans="1:7">
      <c r="A22" s="55">
        <v>21</v>
      </c>
      <c r="B22" s="55" t="s">
        <v>61</v>
      </c>
      <c r="C22" s="56">
        <v>1.3773</v>
      </c>
      <c r="D22" s="55">
        <v>21.8</v>
      </c>
      <c r="E22" s="55">
        <f t="shared" si="0"/>
        <v>1.3768150000000001</v>
      </c>
      <c r="F22" s="56">
        <f t="shared" si="1"/>
        <v>1.4522835940000007</v>
      </c>
      <c r="G22" s="55" t="s">
        <v>184</v>
      </c>
    </row>
    <row r="23" spans="1:7">
      <c r="A23" s="55">
        <v>22</v>
      </c>
      <c r="B23" s="55" t="s">
        <v>61</v>
      </c>
      <c r="C23" s="56">
        <v>1.3566</v>
      </c>
      <c r="D23" s="55">
        <v>21.8</v>
      </c>
      <c r="E23" s="55">
        <f t="shared" si="0"/>
        <v>1.3561150000000002</v>
      </c>
      <c r="F23" s="56">
        <f t="shared" si="1"/>
        <v>1.2260822740000012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21.7</v>
      </c>
      <c r="E2" s="55">
        <f t="shared" ref="E2:E23" si="0">((20-D2)*-0.000175+C2)-0.0008</f>
        <v>1.4052975000000001</v>
      </c>
      <c r="F2" s="56">
        <f t="shared" ref="F2:F23" si="1">E2*10.9276-13.593</f>
        <v>1.7635289610000005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1.4054</v>
      </c>
      <c r="D3" s="55">
        <v>21.7</v>
      </c>
      <c r="E3" s="55">
        <f t="shared" si="0"/>
        <v>1.4048975000000001</v>
      </c>
      <c r="F3" s="56">
        <f t="shared" si="1"/>
        <v>1.7591579210000017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21.8</v>
      </c>
      <c r="E4" s="55">
        <f t="shared" si="0"/>
        <v>1.4047150000000002</v>
      </c>
      <c r="F4" s="56">
        <f t="shared" si="1"/>
        <v>1.7571636340000012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1.4046000000000001</v>
      </c>
      <c r="D5" s="55">
        <v>21.8</v>
      </c>
      <c r="E5" s="55">
        <f t="shared" si="0"/>
        <v>1.4041150000000002</v>
      </c>
      <c r="F5" s="56">
        <f t="shared" si="1"/>
        <v>1.750607074000003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1.4040999999999999</v>
      </c>
      <c r="D6" s="55">
        <v>21.8</v>
      </c>
      <c r="E6" s="55">
        <f t="shared" si="0"/>
        <v>1.4036150000000001</v>
      </c>
      <c r="F6" s="56">
        <f t="shared" si="1"/>
        <v>1.7451432740000001</v>
      </c>
      <c r="G6" s="55" t="s">
        <v>67</v>
      </c>
    </row>
    <row r="7" spans="1:13">
      <c r="A7" s="55">
        <v>6</v>
      </c>
      <c r="B7" s="55" t="s">
        <v>61</v>
      </c>
      <c r="C7" s="56">
        <v>1.4035</v>
      </c>
      <c r="D7" s="55">
        <v>21.8</v>
      </c>
      <c r="E7" s="55">
        <f t="shared" si="0"/>
        <v>1.4030150000000001</v>
      </c>
      <c r="F7" s="56">
        <f t="shared" si="1"/>
        <v>1.738586714000002</v>
      </c>
      <c r="G7" s="55" t="s">
        <v>68</v>
      </c>
    </row>
    <row r="8" spans="1:13">
      <c r="A8" s="55">
        <v>7</v>
      </c>
      <c r="B8" s="55" t="s">
        <v>61</v>
      </c>
      <c r="C8" s="56">
        <v>1.4029</v>
      </c>
      <c r="D8" s="55">
        <v>21.8</v>
      </c>
      <c r="E8" s="55">
        <f t="shared" si="0"/>
        <v>1.4024150000000002</v>
      </c>
      <c r="F8" s="56">
        <f t="shared" si="1"/>
        <v>1.732030154000002</v>
      </c>
      <c r="G8" s="55" t="s">
        <v>69</v>
      </c>
    </row>
    <row r="9" spans="1:13">
      <c r="A9" s="55">
        <v>8</v>
      </c>
      <c r="B9" s="55" t="s">
        <v>61</v>
      </c>
      <c r="C9" s="56">
        <v>1.4023000000000001</v>
      </c>
      <c r="D9" s="55">
        <v>21.8</v>
      </c>
      <c r="E9" s="55">
        <f t="shared" si="0"/>
        <v>1.4018150000000003</v>
      </c>
      <c r="F9" s="56">
        <f t="shared" si="1"/>
        <v>1.7254735940000021</v>
      </c>
      <c r="G9" s="55" t="s">
        <v>70</v>
      </c>
    </row>
    <row r="10" spans="1:13">
      <c r="A10" s="43">
        <v>9</v>
      </c>
      <c r="B10" s="43" t="s">
        <v>61</v>
      </c>
      <c r="C10" s="44">
        <v>1.4019999999999999</v>
      </c>
      <c r="D10" s="43">
        <v>21.8</v>
      </c>
      <c r="E10" s="43">
        <f t="shared" si="0"/>
        <v>1.4015150000000001</v>
      </c>
      <c r="F10" s="44">
        <f t="shared" si="1"/>
        <v>1.7221953140000004</v>
      </c>
      <c r="G10" s="43" t="s">
        <v>71</v>
      </c>
    </row>
    <row r="11" spans="1:13">
      <c r="A11" s="43">
        <v>10</v>
      </c>
      <c r="B11" s="43" t="s">
        <v>61</v>
      </c>
      <c r="C11" s="44">
        <v>1.4014</v>
      </c>
      <c r="D11" s="43">
        <v>21.8</v>
      </c>
      <c r="E11" s="43">
        <f t="shared" si="0"/>
        <v>1.4009150000000001</v>
      </c>
      <c r="F11" s="44">
        <f t="shared" si="1"/>
        <v>1.7156387540000022</v>
      </c>
      <c r="G11" s="43" t="s">
        <v>72</v>
      </c>
    </row>
    <row r="12" spans="1:13">
      <c r="A12" s="43">
        <v>11</v>
      </c>
      <c r="B12" s="43" t="s">
        <v>61</v>
      </c>
      <c r="C12" s="44">
        <v>1.4008</v>
      </c>
      <c r="D12" s="43">
        <v>21.8</v>
      </c>
      <c r="E12" s="43">
        <f t="shared" si="0"/>
        <v>1.4003150000000002</v>
      </c>
      <c r="F12" s="44">
        <f t="shared" si="1"/>
        <v>1.7090821940000023</v>
      </c>
      <c r="G12" s="43" t="s">
        <v>73</v>
      </c>
    </row>
    <row r="13" spans="1:13">
      <c r="A13" s="43">
        <v>12</v>
      </c>
      <c r="B13" s="43" t="s">
        <v>61</v>
      </c>
      <c r="C13" s="44">
        <v>1.4001999999999999</v>
      </c>
      <c r="D13" s="43">
        <v>21.9</v>
      </c>
      <c r="E13" s="43">
        <f t="shared" si="0"/>
        <v>1.3997325</v>
      </c>
      <c r="F13" s="44">
        <f t="shared" si="1"/>
        <v>1.7027168670000012</v>
      </c>
      <c r="G13" s="43" t="s">
        <v>74</v>
      </c>
    </row>
    <row r="14" spans="1:13">
      <c r="A14" s="43">
        <v>13</v>
      </c>
      <c r="B14" s="43" t="s">
        <v>61</v>
      </c>
      <c r="C14" s="44">
        <v>1.3996999999999999</v>
      </c>
      <c r="D14" s="43">
        <v>21.9</v>
      </c>
      <c r="E14" s="43">
        <f t="shared" si="0"/>
        <v>1.3992325000000001</v>
      </c>
      <c r="F14" s="44">
        <f t="shared" si="1"/>
        <v>1.6972530670000019</v>
      </c>
      <c r="G14" s="43" t="s">
        <v>75</v>
      </c>
    </row>
    <row r="15" spans="1:13">
      <c r="A15" s="43">
        <v>14</v>
      </c>
      <c r="B15" s="43" t="s">
        <v>61</v>
      </c>
      <c r="C15" s="44">
        <v>1.3992</v>
      </c>
      <c r="D15" s="43">
        <v>21.9</v>
      </c>
      <c r="E15" s="43">
        <f t="shared" si="0"/>
        <v>1.3987325000000002</v>
      </c>
      <c r="F15" s="44">
        <f t="shared" si="1"/>
        <v>1.6917892670000025</v>
      </c>
      <c r="G15" s="43" t="s">
        <v>76</v>
      </c>
    </row>
    <row r="16" spans="1:13">
      <c r="A16" s="43">
        <v>15</v>
      </c>
      <c r="B16" s="43" t="s">
        <v>61</v>
      </c>
      <c r="C16" s="44">
        <v>1.3987000000000001</v>
      </c>
      <c r="D16" s="43">
        <v>21.9</v>
      </c>
      <c r="E16" s="43">
        <f t="shared" si="0"/>
        <v>1.3982325000000002</v>
      </c>
      <c r="F16" s="44">
        <f t="shared" si="1"/>
        <v>1.6863254670000032</v>
      </c>
      <c r="G16" s="43" t="s">
        <v>77</v>
      </c>
    </row>
    <row r="17" spans="1:7">
      <c r="A17" s="43">
        <v>16</v>
      </c>
      <c r="B17" s="43" t="s">
        <v>61</v>
      </c>
      <c r="C17" s="44">
        <v>1.3982000000000001</v>
      </c>
      <c r="D17" s="43">
        <v>21.9</v>
      </c>
      <c r="E17" s="43">
        <f t="shared" si="0"/>
        <v>1.3977325000000003</v>
      </c>
      <c r="F17" s="44">
        <f t="shared" si="1"/>
        <v>1.6808616670000021</v>
      </c>
      <c r="G17" s="43" t="s">
        <v>78</v>
      </c>
    </row>
    <row r="18" spans="1:7">
      <c r="A18" s="55">
        <v>17</v>
      </c>
      <c r="B18" s="55" t="s">
        <v>61</v>
      </c>
      <c r="C18" s="56">
        <v>1.3978999999999999</v>
      </c>
      <c r="D18" s="55">
        <v>21.9</v>
      </c>
      <c r="E18" s="55">
        <f t="shared" si="0"/>
        <v>1.3974325000000001</v>
      </c>
      <c r="F18" s="56">
        <f t="shared" si="1"/>
        <v>1.6775833870000003</v>
      </c>
      <c r="G18" s="55" t="s">
        <v>79</v>
      </c>
    </row>
    <row r="19" spans="1:7">
      <c r="A19" s="55">
        <v>18</v>
      </c>
      <c r="B19" s="55" t="s">
        <v>61</v>
      </c>
      <c r="C19" s="56">
        <v>1.3971</v>
      </c>
      <c r="D19" s="55">
        <v>22</v>
      </c>
      <c r="E19" s="55">
        <f t="shared" si="0"/>
        <v>1.3966500000000002</v>
      </c>
      <c r="F19" s="56">
        <f t="shared" si="1"/>
        <v>1.6690325400000017</v>
      </c>
      <c r="G19" s="55" t="s">
        <v>80</v>
      </c>
    </row>
    <row r="20" spans="1:7">
      <c r="A20" s="55">
        <v>19</v>
      </c>
      <c r="B20" s="55" t="s">
        <v>61</v>
      </c>
      <c r="C20" s="56">
        <v>1.3960999999999999</v>
      </c>
      <c r="D20" s="55">
        <v>22</v>
      </c>
      <c r="E20" s="55">
        <f t="shared" si="0"/>
        <v>1.3956500000000001</v>
      </c>
      <c r="F20" s="56">
        <f t="shared" si="1"/>
        <v>1.6581049400000012</v>
      </c>
      <c r="G20" s="55" t="s">
        <v>81</v>
      </c>
    </row>
    <row r="21" spans="1:7">
      <c r="A21" s="55">
        <v>20</v>
      </c>
      <c r="B21" s="55" t="s">
        <v>61</v>
      </c>
      <c r="C21" s="56">
        <v>1.3924000000000001</v>
      </c>
      <c r="D21" s="55">
        <v>22</v>
      </c>
      <c r="E21" s="55">
        <f t="shared" si="0"/>
        <v>1.3919500000000002</v>
      </c>
      <c r="F21" s="56">
        <f t="shared" si="1"/>
        <v>1.6176728200000028</v>
      </c>
      <c r="G21" s="55" t="s">
        <v>82</v>
      </c>
    </row>
    <row r="22" spans="1:7">
      <c r="A22" s="55">
        <v>21</v>
      </c>
      <c r="B22" s="55" t="s">
        <v>61</v>
      </c>
      <c r="C22" s="56">
        <v>1.3798999999999999</v>
      </c>
      <c r="D22" s="55">
        <v>22</v>
      </c>
      <c r="E22" s="55">
        <f t="shared" si="0"/>
        <v>1.3794500000000001</v>
      </c>
      <c r="F22" s="56">
        <f t="shared" si="1"/>
        <v>1.4810778200000012</v>
      </c>
      <c r="G22" s="55" t="s">
        <v>83</v>
      </c>
    </row>
    <row r="23" spans="1:7">
      <c r="A23" s="55">
        <v>22</v>
      </c>
      <c r="B23" s="55" t="s">
        <v>61</v>
      </c>
      <c r="C23" s="56">
        <v>1.3608</v>
      </c>
      <c r="D23" s="55">
        <v>22</v>
      </c>
      <c r="E23" s="55">
        <f t="shared" si="0"/>
        <v>1.3603500000000002</v>
      </c>
      <c r="F23" s="56">
        <f t="shared" si="1"/>
        <v>1.2723606600000021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1.4053</v>
      </c>
      <c r="D2" s="55">
        <v>22</v>
      </c>
      <c r="E2" s="55">
        <f t="shared" ref="E2:E23" si="0">((20-D2)*-0.000175+C2)-0.0008</f>
        <v>1.4048500000000002</v>
      </c>
      <c r="F2" s="56">
        <f t="shared" ref="F2:F23" si="1">E2*10.9276-13.593</f>
        <v>1.7586388600000014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1.4053</v>
      </c>
      <c r="D3" s="55">
        <v>22</v>
      </c>
      <c r="E3" s="55">
        <f t="shared" si="0"/>
        <v>1.4048500000000002</v>
      </c>
      <c r="F3" s="56">
        <f t="shared" si="1"/>
        <v>1.7586388600000014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1.4049</v>
      </c>
      <c r="D4" s="57">
        <v>22.1</v>
      </c>
      <c r="E4" s="57">
        <f t="shared" si="0"/>
        <v>1.4044675000000002</v>
      </c>
      <c r="F4" s="58">
        <f t="shared" si="1"/>
        <v>1.7544590530000015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1.4046000000000001</v>
      </c>
      <c r="D5" s="57">
        <v>22.1</v>
      </c>
      <c r="E5" s="57">
        <f t="shared" si="0"/>
        <v>1.4041675000000002</v>
      </c>
      <c r="F5" s="58">
        <f t="shared" si="1"/>
        <v>1.7511807730000033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1.4039999999999999</v>
      </c>
      <c r="D6" s="57">
        <v>22.1</v>
      </c>
      <c r="E6" s="57">
        <f t="shared" si="0"/>
        <v>1.4035675000000001</v>
      </c>
      <c r="F6" s="58">
        <f t="shared" si="1"/>
        <v>1.7446242130000016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22.1</v>
      </c>
      <c r="E7" s="57">
        <f t="shared" si="0"/>
        <v>1.4030675000000001</v>
      </c>
      <c r="F7" s="58">
        <f t="shared" si="1"/>
        <v>1.7391604130000022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22.1</v>
      </c>
      <c r="E8" s="57">
        <f t="shared" si="0"/>
        <v>1.4024675000000002</v>
      </c>
      <c r="F8" s="58">
        <f t="shared" si="1"/>
        <v>1.7326038530000023</v>
      </c>
      <c r="G8" s="57" t="s">
        <v>91</v>
      </c>
    </row>
    <row r="9" spans="1:13">
      <c r="A9" s="57">
        <v>8</v>
      </c>
      <c r="B9" s="57" t="s">
        <v>61</v>
      </c>
      <c r="C9" s="58">
        <v>1.4023000000000001</v>
      </c>
      <c r="D9" s="57">
        <v>22.1</v>
      </c>
      <c r="E9" s="57">
        <f t="shared" si="0"/>
        <v>1.4018675000000003</v>
      </c>
      <c r="F9" s="58">
        <f t="shared" si="1"/>
        <v>1.7260472930000024</v>
      </c>
      <c r="G9" s="57" t="s">
        <v>92</v>
      </c>
    </row>
    <row r="10" spans="1:13">
      <c r="A10" s="57">
        <v>9</v>
      </c>
      <c r="B10" s="57" t="s">
        <v>61</v>
      </c>
      <c r="C10" s="58">
        <v>1.4018999999999999</v>
      </c>
      <c r="D10" s="57">
        <v>22.1</v>
      </c>
      <c r="E10" s="57">
        <f t="shared" si="0"/>
        <v>1.4014675000000001</v>
      </c>
      <c r="F10" s="58">
        <f t="shared" si="1"/>
        <v>1.7216762530000018</v>
      </c>
      <c r="G10" s="57" t="s">
        <v>93</v>
      </c>
    </row>
    <row r="11" spans="1:13">
      <c r="A11" s="57">
        <v>10</v>
      </c>
      <c r="B11" s="57" t="s">
        <v>61</v>
      </c>
      <c r="C11" s="58">
        <v>1.4015</v>
      </c>
      <c r="D11" s="57">
        <v>22.2</v>
      </c>
      <c r="E11" s="57">
        <f t="shared" si="0"/>
        <v>1.4010850000000001</v>
      </c>
      <c r="F11" s="58">
        <f t="shared" si="1"/>
        <v>1.717496446000002</v>
      </c>
      <c r="G11" s="57" t="s">
        <v>94</v>
      </c>
    </row>
    <row r="12" spans="1:13">
      <c r="A12" s="55">
        <v>11</v>
      </c>
      <c r="B12" s="55" t="s">
        <v>61</v>
      </c>
      <c r="C12" s="56">
        <v>1.4009</v>
      </c>
      <c r="D12" s="55">
        <v>22.2</v>
      </c>
      <c r="E12" s="55">
        <f t="shared" si="0"/>
        <v>1.4004850000000002</v>
      </c>
      <c r="F12" s="56">
        <f t="shared" si="1"/>
        <v>1.710939886000002</v>
      </c>
      <c r="G12" s="55" t="s">
        <v>95</v>
      </c>
    </row>
    <row r="13" spans="1:13">
      <c r="A13" s="55">
        <v>12</v>
      </c>
      <c r="B13" s="55" t="s">
        <v>61</v>
      </c>
      <c r="C13" s="56">
        <v>1.4001999999999999</v>
      </c>
      <c r="D13" s="55">
        <v>22.2</v>
      </c>
      <c r="E13" s="55">
        <f t="shared" si="0"/>
        <v>1.3997850000000001</v>
      </c>
      <c r="F13" s="56">
        <f t="shared" si="1"/>
        <v>1.7032905660000015</v>
      </c>
      <c r="G13" s="55" t="s">
        <v>96</v>
      </c>
    </row>
    <row r="14" spans="1:13">
      <c r="A14" s="55">
        <v>13</v>
      </c>
      <c r="B14" s="55" t="s">
        <v>61</v>
      </c>
      <c r="C14" s="56">
        <v>1.3996999999999999</v>
      </c>
      <c r="D14" s="55">
        <v>22.2</v>
      </c>
      <c r="E14" s="55">
        <f t="shared" si="0"/>
        <v>1.3992850000000001</v>
      </c>
      <c r="F14" s="56">
        <f t="shared" si="1"/>
        <v>1.6978267660000004</v>
      </c>
      <c r="G14" s="55" t="s">
        <v>97</v>
      </c>
    </row>
    <row r="15" spans="1:13">
      <c r="A15" s="55">
        <v>14</v>
      </c>
      <c r="B15" s="55" t="s">
        <v>61</v>
      </c>
      <c r="C15" s="56">
        <v>1.3991</v>
      </c>
      <c r="D15" s="55">
        <v>22.2</v>
      </c>
      <c r="E15" s="55">
        <f t="shared" si="0"/>
        <v>1.3986850000000002</v>
      </c>
      <c r="F15" s="56">
        <f t="shared" si="1"/>
        <v>1.6912702060000022</v>
      </c>
      <c r="G15" s="55" t="s">
        <v>98</v>
      </c>
    </row>
    <row r="16" spans="1:13">
      <c r="A16" s="55">
        <v>15</v>
      </c>
      <c r="B16" s="55" t="s">
        <v>61</v>
      </c>
      <c r="C16" s="56">
        <v>1.3986000000000001</v>
      </c>
      <c r="D16" s="55">
        <v>22.3</v>
      </c>
      <c r="E16" s="55">
        <f t="shared" si="0"/>
        <v>1.3982025000000002</v>
      </c>
      <c r="F16" s="56">
        <f t="shared" si="1"/>
        <v>1.6859976390000018</v>
      </c>
      <c r="G16" s="55" t="s">
        <v>99</v>
      </c>
    </row>
    <row r="17" spans="1:7">
      <c r="A17" s="55">
        <v>16</v>
      </c>
      <c r="B17" s="55" t="s">
        <v>61</v>
      </c>
      <c r="C17" s="56">
        <v>1.3980999999999999</v>
      </c>
      <c r="D17" s="55">
        <v>22.3</v>
      </c>
      <c r="E17" s="55">
        <f t="shared" si="0"/>
        <v>1.3977025000000001</v>
      </c>
      <c r="F17" s="56">
        <f t="shared" si="1"/>
        <v>1.6805338390000006</v>
      </c>
      <c r="G17" s="55" t="s">
        <v>100</v>
      </c>
    </row>
    <row r="18" spans="1:7">
      <c r="A18" s="55">
        <v>17</v>
      </c>
      <c r="B18" s="55" t="s">
        <v>61</v>
      </c>
      <c r="C18" s="56">
        <v>1.3975</v>
      </c>
      <c r="D18" s="55">
        <v>22.3</v>
      </c>
      <c r="E18" s="55">
        <f t="shared" si="0"/>
        <v>1.3971025000000001</v>
      </c>
      <c r="F18" s="56">
        <f t="shared" si="1"/>
        <v>1.6739772790000007</v>
      </c>
      <c r="G18" s="55" t="s">
        <v>101</v>
      </c>
    </row>
    <row r="19" spans="1:7">
      <c r="A19" s="55">
        <v>18</v>
      </c>
      <c r="B19" s="55" t="s">
        <v>61</v>
      </c>
      <c r="C19" s="56">
        <v>1.3968</v>
      </c>
      <c r="D19" s="55">
        <v>22.3</v>
      </c>
      <c r="E19" s="55">
        <f t="shared" si="0"/>
        <v>1.3964025000000002</v>
      </c>
      <c r="F19" s="56">
        <f t="shared" si="1"/>
        <v>1.666327959000002</v>
      </c>
      <c r="G19" s="55" t="s">
        <v>102</v>
      </c>
    </row>
    <row r="20" spans="1:7">
      <c r="A20" s="57">
        <v>19</v>
      </c>
      <c r="B20" s="57" t="s">
        <v>61</v>
      </c>
      <c r="C20" s="58">
        <v>1.3949</v>
      </c>
      <c r="D20" s="57">
        <v>22.3</v>
      </c>
      <c r="E20" s="57">
        <f t="shared" si="0"/>
        <v>1.3945025000000002</v>
      </c>
      <c r="F20" s="58">
        <f t="shared" si="1"/>
        <v>1.6455655190000016</v>
      </c>
      <c r="G20" s="57" t="s">
        <v>103</v>
      </c>
    </row>
    <row r="21" spans="1:7">
      <c r="A21" s="57">
        <v>20</v>
      </c>
      <c r="B21" s="57" t="s">
        <v>61</v>
      </c>
      <c r="C21" s="58">
        <v>1.3882000000000001</v>
      </c>
      <c r="D21" s="57">
        <v>22.3</v>
      </c>
      <c r="E21" s="57">
        <f t="shared" si="0"/>
        <v>1.3878025000000003</v>
      </c>
      <c r="F21" s="58">
        <f t="shared" si="1"/>
        <v>1.5723505990000035</v>
      </c>
      <c r="G21" s="57" t="s">
        <v>104</v>
      </c>
    </row>
    <row r="22" spans="1:7">
      <c r="A22" s="57">
        <v>21</v>
      </c>
      <c r="B22" s="57" t="s">
        <v>61</v>
      </c>
      <c r="C22" s="58">
        <v>1.3755999999999999</v>
      </c>
      <c r="D22" s="57">
        <v>22.3</v>
      </c>
      <c r="E22" s="57">
        <f t="shared" si="0"/>
        <v>1.3752025000000001</v>
      </c>
      <c r="F22" s="58">
        <f t="shared" si="1"/>
        <v>1.4346628390000014</v>
      </c>
      <c r="G22" s="57" t="s">
        <v>105</v>
      </c>
    </row>
    <row r="23" spans="1:7">
      <c r="A23" s="57">
        <v>22</v>
      </c>
      <c r="B23" s="57" t="s">
        <v>61</v>
      </c>
      <c r="C23" s="58">
        <v>1.3599000000000001</v>
      </c>
      <c r="D23" s="57">
        <v>22.3</v>
      </c>
      <c r="E23" s="57">
        <f t="shared" si="0"/>
        <v>1.3595025000000003</v>
      </c>
      <c r="F23" s="58">
        <f t="shared" si="1"/>
        <v>1.2630995190000025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1.4046000000000001</v>
      </c>
      <c r="D2" s="57">
        <v>22.3</v>
      </c>
      <c r="E2" s="57">
        <f t="shared" ref="E2:E23" si="0">((20-D2)*-0.000175+C2)-0.0008</f>
        <v>1.4042025000000002</v>
      </c>
      <c r="F2" s="58">
        <f t="shared" ref="F2:F23" si="1">E2*10.9276-13.593</f>
        <v>1.7515632390000029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1.4049</v>
      </c>
      <c r="D3" s="57">
        <v>22.3</v>
      </c>
      <c r="E3" s="57">
        <f t="shared" si="0"/>
        <v>1.4045025000000002</v>
      </c>
      <c r="F3" s="58">
        <f t="shared" si="1"/>
        <v>1.7548415190000028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1.4046000000000001</v>
      </c>
      <c r="D4" s="57">
        <v>22.3</v>
      </c>
      <c r="E4" s="57">
        <f t="shared" si="0"/>
        <v>1.4042025000000002</v>
      </c>
      <c r="F4" s="58">
        <f t="shared" si="1"/>
        <v>1.7515632390000029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1.4041999999999999</v>
      </c>
      <c r="D5" s="57">
        <v>22.3</v>
      </c>
      <c r="E5" s="57">
        <f t="shared" si="0"/>
        <v>1.4038025000000001</v>
      </c>
      <c r="F5" s="58">
        <f t="shared" si="1"/>
        <v>1.7471921990000006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1.4038999999999999</v>
      </c>
      <c r="D6" s="55">
        <v>22.4</v>
      </c>
      <c r="E6" s="55">
        <f t="shared" si="0"/>
        <v>1.4035200000000001</v>
      </c>
      <c r="F6" s="56">
        <f t="shared" si="1"/>
        <v>1.7441051520000013</v>
      </c>
      <c r="G6" s="55" t="s">
        <v>111</v>
      </c>
    </row>
    <row r="7" spans="1:13">
      <c r="A7" s="55">
        <v>6</v>
      </c>
      <c r="B7" s="55" t="s">
        <v>61</v>
      </c>
      <c r="C7" s="56">
        <v>1.4033</v>
      </c>
      <c r="D7" s="55">
        <v>22.4</v>
      </c>
      <c r="E7" s="55">
        <f t="shared" si="0"/>
        <v>1.4029200000000002</v>
      </c>
      <c r="F7" s="56">
        <f t="shared" si="1"/>
        <v>1.7375485920000013</v>
      </c>
      <c r="G7" s="55" t="s">
        <v>112</v>
      </c>
    </row>
    <row r="8" spans="1:13">
      <c r="A8" s="55">
        <v>7</v>
      </c>
      <c r="B8" s="55" t="s">
        <v>61</v>
      </c>
      <c r="C8" s="56">
        <v>1.4027000000000001</v>
      </c>
      <c r="D8" s="55">
        <v>22.4</v>
      </c>
      <c r="E8" s="55">
        <f t="shared" si="0"/>
        <v>1.4023200000000002</v>
      </c>
      <c r="F8" s="56">
        <f t="shared" si="1"/>
        <v>1.7309920320000032</v>
      </c>
      <c r="G8" s="55" t="s">
        <v>113</v>
      </c>
    </row>
    <row r="9" spans="1:13">
      <c r="A9" s="55">
        <v>8</v>
      </c>
      <c r="B9" s="55" t="s">
        <v>61</v>
      </c>
      <c r="C9" s="56">
        <v>1.4021999999999999</v>
      </c>
      <c r="D9" s="55">
        <v>22.4</v>
      </c>
      <c r="E9" s="55">
        <f t="shared" si="0"/>
        <v>1.4018200000000001</v>
      </c>
      <c r="F9" s="56">
        <f t="shared" si="1"/>
        <v>1.7255282320000003</v>
      </c>
      <c r="G9" s="55" t="s">
        <v>114</v>
      </c>
    </row>
    <row r="10" spans="1:13">
      <c r="A10" s="55">
        <v>9</v>
      </c>
      <c r="B10" s="55" t="s">
        <v>61</v>
      </c>
      <c r="C10" s="56">
        <v>1.4016999999999999</v>
      </c>
      <c r="D10" s="55">
        <v>22.4</v>
      </c>
      <c r="E10" s="55">
        <f t="shared" si="0"/>
        <v>1.4013200000000001</v>
      </c>
      <c r="F10" s="56">
        <f t="shared" si="1"/>
        <v>1.7200644320000009</v>
      </c>
      <c r="G10" s="55" t="s">
        <v>115</v>
      </c>
    </row>
    <row r="11" spans="1:13">
      <c r="A11" s="55">
        <v>10</v>
      </c>
      <c r="B11" s="55" t="s">
        <v>61</v>
      </c>
      <c r="C11" s="56">
        <v>1.4011</v>
      </c>
      <c r="D11" s="55">
        <v>22.4</v>
      </c>
      <c r="E11" s="55">
        <f t="shared" si="0"/>
        <v>1.4007200000000002</v>
      </c>
      <c r="F11" s="56">
        <f t="shared" si="1"/>
        <v>1.7135078720000028</v>
      </c>
      <c r="G11" s="55" t="s">
        <v>116</v>
      </c>
    </row>
    <row r="12" spans="1:13">
      <c r="A12" s="55">
        <v>11</v>
      </c>
      <c r="B12" s="55" t="s">
        <v>61</v>
      </c>
      <c r="C12" s="56">
        <v>1.4005000000000001</v>
      </c>
      <c r="D12" s="55">
        <v>22.4</v>
      </c>
      <c r="E12" s="55">
        <f t="shared" si="0"/>
        <v>1.4001200000000003</v>
      </c>
      <c r="F12" s="56">
        <f t="shared" si="1"/>
        <v>1.7069513120000028</v>
      </c>
      <c r="G12" s="55" t="s">
        <v>117</v>
      </c>
    </row>
    <row r="13" spans="1:13">
      <c r="A13" s="55">
        <v>12</v>
      </c>
      <c r="B13" s="55" t="s">
        <v>61</v>
      </c>
      <c r="C13" s="56">
        <v>1.4</v>
      </c>
      <c r="D13" s="55">
        <v>22.4</v>
      </c>
      <c r="E13" s="55">
        <f t="shared" si="0"/>
        <v>1.3996200000000001</v>
      </c>
      <c r="F13" s="56">
        <f t="shared" si="1"/>
        <v>1.7014875120000017</v>
      </c>
      <c r="G13" s="55" t="s">
        <v>118</v>
      </c>
    </row>
    <row r="14" spans="1:13">
      <c r="A14" s="57">
        <v>13</v>
      </c>
      <c r="B14" s="57" t="s">
        <v>61</v>
      </c>
      <c r="C14" s="58">
        <v>1.3995</v>
      </c>
      <c r="D14" s="57">
        <v>22.4</v>
      </c>
      <c r="E14" s="57">
        <f t="shared" si="0"/>
        <v>1.3991200000000001</v>
      </c>
      <c r="F14" s="58">
        <f t="shared" si="1"/>
        <v>1.6960237120000023</v>
      </c>
      <c r="G14" s="57" t="s">
        <v>119</v>
      </c>
    </row>
    <row r="15" spans="1:13">
      <c r="A15" s="57">
        <v>14</v>
      </c>
      <c r="B15" s="57" t="s">
        <v>61</v>
      </c>
      <c r="C15" s="58">
        <v>1.3991</v>
      </c>
      <c r="D15" s="57">
        <v>22.4</v>
      </c>
      <c r="E15" s="57">
        <f t="shared" si="0"/>
        <v>1.3987200000000002</v>
      </c>
      <c r="F15" s="58">
        <f t="shared" si="1"/>
        <v>1.6916526720000018</v>
      </c>
      <c r="G15" s="57" t="s">
        <v>120</v>
      </c>
    </row>
    <row r="16" spans="1:13">
      <c r="A16" s="57">
        <v>15</v>
      </c>
      <c r="B16" s="57" t="s">
        <v>61</v>
      </c>
      <c r="C16" s="58">
        <v>1.3985000000000001</v>
      </c>
      <c r="D16" s="57">
        <v>22.4</v>
      </c>
      <c r="E16" s="57">
        <f t="shared" si="0"/>
        <v>1.3981200000000003</v>
      </c>
      <c r="F16" s="58">
        <f t="shared" si="1"/>
        <v>1.6850961120000019</v>
      </c>
      <c r="G16" s="57" t="s">
        <v>121</v>
      </c>
    </row>
    <row r="17" spans="1:7">
      <c r="A17" s="57">
        <v>16</v>
      </c>
      <c r="B17" s="57" t="s">
        <v>61</v>
      </c>
      <c r="C17" s="58">
        <v>1.3979999999999999</v>
      </c>
      <c r="D17" s="57">
        <v>22.5</v>
      </c>
      <c r="E17" s="57">
        <f t="shared" si="0"/>
        <v>1.3976375000000001</v>
      </c>
      <c r="F17" s="58">
        <f t="shared" si="1"/>
        <v>1.6798235450000014</v>
      </c>
      <c r="G17" s="57" t="s">
        <v>122</v>
      </c>
    </row>
    <row r="18" spans="1:7">
      <c r="A18" s="57">
        <v>17</v>
      </c>
      <c r="B18" s="57" t="s">
        <v>61</v>
      </c>
      <c r="C18" s="58">
        <v>1.3975</v>
      </c>
      <c r="D18" s="57">
        <v>22.5</v>
      </c>
      <c r="E18" s="57">
        <f t="shared" si="0"/>
        <v>1.3971375000000001</v>
      </c>
      <c r="F18" s="58">
        <f t="shared" si="1"/>
        <v>1.6743597450000021</v>
      </c>
      <c r="G18" s="57" t="s">
        <v>123</v>
      </c>
    </row>
    <row r="19" spans="1:7">
      <c r="A19" s="57">
        <v>18</v>
      </c>
      <c r="B19" s="57" t="s">
        <v>61</v>
      </c>
      <c r="C19" s="58">
        <v>1.3969</v>
      </c>
      <c r="D19" s="57">
        <v>22.5</v>
      </c>
      <c r="E19" s="57">
        <f t="shared" si="0"/>
        <v>1.3965375000000002</v>
      </c>
      <c r="F19" s="58">
        <f t="shared" si="1"/>
        <v>1.6678031850000021</v>
      </c>
      <c r="G19" s="57" t="s">
        <v>124</v>
      </c>
    </row>
    <row r="20" spans="1:7">
      <c r="A20" s="57">
        <v>19</v>
      </c>
      <c r="B20" s="57" t="s">
        <v>61</v>
      </c>
      <c r="C20" s="58">
        <v>1.39557</v>
      </c>
      <c r="D20" s="57">
        <v>22.5</v>
      </c>
      <c r="E20" s="57">
        <f t="shared" si="0"/>
        <v>1.3952075000000002</v>
      </c>
      <c r="F20" s="58">
        <f t="shared" si="1"/>
        <v>1.653269477000002</v>
      </c>
      <c r="G20" s="57" t="s">
        <v>125</v>
      </c>
    </row>
    <row r="21" spans="1:7">
      <c r="A21" s="57">
        <v>20</v>
      </c>
      <c r="B21" s="57" t="s">
        <v>61</v>
      </c>
      <c r="C21" s="58">
        <v>1.3908</v>
      </c>
      <c r="D21" s="57">
        <v>22.5</v>
      </c>
      <c r="E21" s="57">
        <f t="shared" si="0"/>
        <v>1.3904375000000002</v>
      </c>
      <c r="F21" s="58">
        <f t="shared" si="1"/>
        <v>1.6011448250000022</v>
      </c>
      <c r="G21" s="57" t="s">
        <v>126</v>
      </c>
    </row>
    <row r="22" spans="1:7">
      <c r="A22" s="55">
        <v>21</v>
      </c>
      <c r="B22" s="55" t="s">
        <v>61</v>
      </c>
      <c r="C22" s="56">
        <v>1.3766</v>
      </c>
      <c r="D22" s="55">
        <v>22.5</v>
      </c>
      <c r="E22" s="55">
        <f t="shared" si="0"/>
        <v>1.3762375000000002</v>
      </c>
      <c r="F22" s="56">
        <f t="shared" si="1"/>
        <v>1.4459729050000032</v>
      </c>
      <c r="G22" s="55" t="s">
        <v>127</v>
      </c>
    </row>
    <row r="23" spans="1:7">
      <c r="A23" s="55">
        <v>22</v>
      </c>
      <c r="B23" s="55" t="s">
        <v>61</v>
      </c>
      <c r="C23" s="56">
        <v>1.3560000000000001</v>
      </c>
      <c r="D23" s="55">
        <v>22.5</v>
      </c>
      <c r="E23" s="55">
        <f t="shared" si="0"/>
        <v>1.3556375000000003</v>
      </c>
      <c r="F23" s="56">
        <f t="shared" si="1"/>
        <v>1.2208643450000025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1.4046000000000001</v>
      </c>
      <c r="D2" s="55">
        <v>22.5</v>
      </c>
      <c r="E2" s="55">
        <f t="shared" ref="E2:E23" si="0">((20-D2)*-0.000175+C2)-0.0008</f>
        <v>1.4042375000000002</v>
      </c>
      <c r="F2" s="56">
        <f t="shared" ref="F2:F23" si="1">E2*10.9276-13.593</f>
        <v>1.7519457050000025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</v>
      </c>
      <c r="D3" s="55">
        <v>22.5</v>
      </c>
      <c r="E3" s="55">
        <f t="shared" si="0"/>
        <v>1.4046375000000002</v>
      </c>
      <c r="F3" s="56">
        <f t="shared" si="1"/>
        <v>1.756316745000003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1.4048</v>
      </c>
      <c r="D4" s="55">
        <v>22.5</v>
      </c>
      <c r="E4" s="55">
        <f t="shared" si="0"/>
        <v>1.4044375000000002</v>
      </c>
      <c r="F4" s="56">
        <f t="shared" si="1"/>
        <v>1.7541312250000018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1.4041999999999999</v>
      </c>
      <c r="D5" s="55">
        <v>22.6</v>
      </c>
      <c r="E5" s="55">
        <f t="shared" si="0"/>
        <v>1.4038550000000001</v>
      </c>
      <c r="F5" s="56">
        <f t="shared" si="1"/>
        <v>1.7477658980000008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1.4037999999999999</v>
      </c>
      <c r="D6" s="55">
        <v>22.6</v>
      </c>
      <c r="E6" s="55">
        <f t="shared" si="0"/>
        <v>1.4034550000000001</v>
      </c>
      <c r="F6" s="56">
        <f t="shared" si="1"/>
        <v>1.743394858000002</v>
      </c>
      <c r="G6" s="55" t="s">
        <v>133</v>
      </c>
    </row>
    <row r="7" spans="1:13">
      <c r="A7" s="55">
        <v>6</v>
      </c>
      <c r="B7" s="55" t="s">
        <v>61</v>
      </c>
      <c r="C7" s="56">
        <v>1.4032</v>
      </c>
      <c r="D7" s="55">
        <v>22.6</v>
      </c>
      <c r="E7" s="55">
        <f t="shared" si="0"/>
        <v>1.4028550000000002</v>
      </c>
      <c r="F7" s="56">
        <f t="shared" si="1"/>
        <v>1.7368382980000021</v>
      </c>
      <c r="G7" s="55" t="s">
        <v>134</v>
      </c>
    </row>
    <row r="8" spans="1:13">
      <c r="A8" s="57">
        <v>7</v>
      </c>
      <c r="B8" s="57" t="s">
        <v>61</v>
      </c>
      <c r="C8" s="58">
        <v>1.4028</v>
      </c>
      <c r="D8" s="57">
        <v>22.6</v>
      </c>
      <c r="E8" s="57">
        <f t="shared" si="0"/>
        <v>1.4024550000000002</v>
      </c>
      <c r="F8" s="58">
        <f t="shared" si="1"/>
        <v>1.7324672580000033</v>
      </c>
      <c r="G8" s="57" t="s">
        <v>135</v>
      </c>
    </row>
    <row r="9" spans="1:13">
      <c r="A9" s="57">
        <v>8</v>
      </c>
      <c r="B9" s="57" t="s">
        <v>61</v>
      </c>
      <c r="C9" s="58">
        <v>1.4020999999999999</v>
      </c>
      <c r="D9" s="57">
        <v>22.6</v>
      </c>
      <c r="E9" s="57">
        <f t="shared" si="0"/>
        <v>1.4017550000000001</v>
      </c>
      <c r="F9" s="58">
        <f t="shared" si="1"/>
        <v>1.724817938000001</v>
      </c>
      <c r="G9" s="57" t="s">
        <v>136</v>
      </c>
    </row>
    <row r="10" spans="1:13">
      <c r="A10" s="57">
        <v>9</v>
      </c>
      <c r="B10" s="57" t="s">
        <v>61</v>
      </c>
      <c r="C10" s="58">
        <v>1.4016</v>
      </c>
      <c r="D10" s="57">
        <v>22.6</v>
      </c>
      <c r="E10" s="57">
        <f t="shared" si="0"/>
        <v>1.4012550000000001</v>
      </c>
      <c r="F10" s="58">
        <f t="shared" si="1"/>
        <v>1.7193541380000017</v>
      </c>
      <c r="G10" s="57" t="s">
        <v>137</v>
      </c>
    </row>
    <row r="11" spans="1:13">
      <c r="A11" s="57">
        <v>10</v>
      </c>
      <c r="B11" s="57" t="s">
        <v>61</v>
      </c>
      <c r="C11" s="58">
        <v>1.401</v>
      </c>
      <c r="D11" s="57">
        <v>22.6</v>
      </c>
      <c r="E11" s="57">
        <f t="shared" si="0"/>
        <v>1.4006550000000002</v>
      </c>
      <c r="F11" s="58">
        <f t="shared" si="1"/>
        <v>1.7127975780000018</v>
      </c>
      <c r="G11" s="57" t="s">
        <v>158</v>
      </c>
    </row>
    <row r="12" spans="1:13">
      <c r="A12" s="57">
        <v>11</v>
      </c>
      <c r="B12" s="57" t="s">
        <v>61</v>
      </c>
      <c r="C12" s="58">
        <v>1.4005000000000001</v>
      </c>
      <c r="D12" s="57">
        <v>22.6</v>
      </c>
      <c r="E12" s="57">
        <f t="shared" si="0"/>
        <v>1.4001550000000003</v>
      </c>
      <c r="F12" s="58">
        <f t="shared" si="1"/>
        <v>1.7073337780000024</v>
      </c>
      <c r="G12" s="57" t="s">
        <v>159</v>
      </c>
    </row>
    <row r="13" spans="1:13">
      <c r="A13" s="57">
        <v>12</v>
      </c>
      <c r="B13" s="57" t="s">
        <v>61</v>
      </c>
      <c r="C13" s="58">
        <v>1.3998999999999999</v>
      </c>
      <c r="D13" s="57">
        <v>22.6</v>
      </c>
      <c r="E13" s="57">
        <f t="shared" si="0"/>
        <v>1.3995550000000001</v>
      </c>
      <c r="F13" s="58">
        <f t="shared" si="1"/>
        <v>1.7007772180000007</v>
      </c>
      <c r="G13" s="57" t="s">
        <v>160</v>
      </c>
    </row>
    <row r="14" spans="1:13">
      <c r="A14" s="57">
        <v>13</v>
      </c>
      <c r="B14" s="57" t="s">
        <v>61</v>
      </c>
      <c r="C14" s="58">
        <v>1.3994</v>
      </c>
      <c r="D14" s="57">
        <v>22.6</v>
      </c>
      <c r="E14" s="57">
        <f t="shared" si="0"/>
        <v>1.3990550000000002</v>
      </c>
      <c r="F14" s="58">
        <f t="shared" si="1"/>
        <v>1.6953134180000013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</v>
      </c>
      <c r="D15" s="57">
        <v>22.6</v>
      </c>
      <c r="E15" s="57">
        <f t="shared" si="0"/>
        <v>1.3986550000000002</v>
      </c>
      <c r="F15" s="58">
        <f t="shared" si="1"/>
        <v>1.6909423780000026</v>
      </c>
      <c r="G15" s="57" t="s">
        <v>162</v>
      </c>
    </row>
    <row r="16" spans="1:13">
      <c r="A16" s="55">
        <v>15</v>
      </c>
      <c r="B16" s="55" t="s">
        <v>61</v>
      </c>
      <c r="C16" s="56">
        <v>1.3985000000000001</v>
      </c>
      <c r="D16" s="55">
        <v>22.6</v>
      </c>
      <c r="E16" s="55">
        <f t="shared" si="0"/>
        <v>1.3981550000000003</v>
      </c>
      <c r="F16" s="56">
        <f t="shared" si="1"/>
        <v>1.6854785780000032</v>
      </c>
      <c r="G16" s="55" t="s">
        <v>178</v>
      </c>
    </row>
    <row r="17" spans="1:7">
      <c r="A17" s="55">
        <v>16</v>
      </c>
      <c r="B17" s="55" t="s">
        <v>61</v>
      </c>
      <c r="C17" s="56">
        <v>1.3979999999999999</v>
      </c>
      <c r="D17" s="55">
        <v>22.7</v>
      </c>
      <c r="E17" s="55">
        <f t="shared" si="0"/>
        <v>1.3976725000000001</v>
      </c>
      <c r="F17" s="56">
        <f t="shared" si="1"/>
        <v>1.680206011000001</v>
      </c>
      <c r="G17" s="55" t="s">
        <v>179</v>
      </c>
    </row>
    <row r="18" spans="1:7">
      <c r="A18" s="55">
        <v>17</v>
      </c>
      <c r="B18" s="55" t="s">
        <v>61</v>
      </c>
      <c r="C18" s="56">
        <v>1.3975</v>
      </c>
      <c r="D18" s="55">
        <v>22.7</v>
      </c>
      <c r="E18" s="55">
        <f t="shared" si="0"/>
        <v>1.3971725000000002</v>
      </c>
      <c r="F18" s="56">
        <f t="shared" si="1"/>
        <v>1.6747422110000016</v>
      </c>
      <c r="G18" s="55" t="s">
        <v>180</v>
      </c>
    </row>
    <row r="19" spans="1:7">
      <c r="A19" s="55">
        <v>18</v>
      </c>
      <c r="B19" s="55" t="s">
        <v>61</v>
      </c>
      <c r="C19" s="56">
        <v>1.3969</v>
      </c>
      <c r="D19" s="55">
        <v>22.7</v>
      </c>
      <c r="E19" s="55">
        <f t="shared" si="0"/>
        <v>1.3965725000000002</v>
      </c>
      <c r="F19" s="56">
        <f t="shared" si="1"/>
        <v>1.6681856510000017</v>
      </c>
      <c r="G19" s="55" t="s">
        <v>181</v>
      </c>
    </row>
    <row r="20" spans="1:7">
      <c r="A20" s="55">
        <v>19</v>
      </c>
      <c r="B20" s="55" t="s">
        <v>61</v>
      </c>
      <c r="C20" s="56">
        <v>1.3958999999999999</v>
      </c>
      <c r="D20" s="55">
        <v>22.7</v>
      </c>
      <c r="E20" s="55">
        <f t="shared" si="0"/>
        <v>1.3955725000000001</v>
      </c>
      <c r="F20" s="56">
        <f t="shared" si="1"/>
        <v>1.6572580510000012</v>
      </c>
      <c r="G20" s="55" t="s">
        <v>182</v>
      </c>
    </row>
    <row r="21" spans="1:7">
      <c r="A21" s="55">
        <v>20</v>
      </c>
      <c r="B21" s="55" t="s">
        <v>61</v>
      </c>
      <c r="C21" s="56">
        <v>1.3915</v>
      </c>
      <c r="D21" s="55">
        <v>22.7</v>
      </c>
      <c r="E21" s="55">
        <f t="shared" si="0"/>
        <v>1.3911725000000001</v>
      </c>
      <c r="F21" s="56">
        <f t="shared" si="1"/>
        <v>1.6091766110000023</v>
      </c>
      <c r="G21" s="55" t="s">
        <v>183</v>
      </c>
    </row>
    <row r="22" spans="1:7">
      <c r="A22" s="55">
        <v>21</v>
      </c>
      <c r="B22" s="55" t="s">
        <v>61</v>
      </c>
      <c r="C22" s="56">
        <v>1.3791</v>
      </c>
      <c r="D22" s="55">
        <v>22.7</v>
      </c>
      <c r="E22" s="55">
        <f t="shared" si="0"/>
        <v>1.3787725000000002</v>
      </c>
      <c r="F22" s="56">
        <f t="shared" si="1"/>
        <v>1.4736743710000013</v>
      </c>
      <c r="G22" s="55" t="s">
        <v>184</v>
      </c>
    </row>
    <row r="23" spans="1:7">
      <c r="A23" s="55">
        <v>22</v>
      </c>
      <c r="B23" s="55" t="s">
        <v>61</v>
      </c>
      <c r="C23" s="56">
        <v>1.3617999999999999</v>
      </c>
      <c r="D23" s="55">
        <v>22.7</v>
      </c>
      <c r="E23" s="55">
        <f t="shared" si="0"/>
        <v>1.3614725000000001</v>
      </c>
      <c r="F23" s="56">
        <f t="shared" si="1"/>
        <v>1.2846268910000003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P86"/>
  <sheetViews>
    <sheetView tabSelected="1" topLeftCell="T1" zoomScaleNormal="100" workbookViewId="0">
      <selection activeCell="AH36" sqref="AH36"/>
    </sheetView>
  </sheetViews>
  <sheetFormatPr defaultColWidth="10.921875" defaultRowHeight="12.45"/>
  <cols>
    <col min="1" max="1" width="9.53515625" style="53" bestFit="1" customWidth="1"/>
    <col min="2" max="2" width="11.3828125" style="53" bestFit="1" customWidth="1"/>
    <col min="3" max="3" width="11.69140625" style="53" bestFit="1" customWidth="1"/>
    <col min="4" max="7" width="10.921875" style="53"/>
    <col min="8" max="8" width="10.921875" style="53" customWidth="1"/>
    <col min="9" max="9" width="10.921875" style="53"/>
    <col min="10" max="11" width="11" style="53" customWidth="1"/>
    <col min="12" max="16384" width="10.921875" style="53"/>
  </cols>
  <sheetData>
    <row r="1" spans="1:42" ht="12.9" thickTop="1">
      <c r="A1" s="59" t="s">
        <v>186</v>
      </c>
      <c r="B1" s="100">
        <f>TubeLoading!F29</f>
        <v>2024</v>
      </c>
      <c r="C1" s="102" t="str">
        <f>_xlfn.TEXTJOIN("-",TRUE,TubeLoading!$F$29,"density")</f>
        <v>2024-density</v>
      </c>
      <c r="D1" s="102" t="str">
        <f>_xlfn.TEXTJOIN("-",TRUE,TubeLoading!$F$29,"conc")</f>
        <v>2024-conc</v>
      </c>
      <c r="E1" s="100">
        <f>TubeLoading!F30</f>
        <v>1524</v>
      </c>
      <c r="F1" s="102" t="str">
        <f>_xlfn.TEXTJOIN("-",TRUE,TubeLoading!$F$30,"density")</f>
        <v>1524-density</v>
      </c>
      <c r="G1" s="102" t="str">
        <f>_xlfn.TEXTJOIN("-",TRUE,TubeLoading!$F$30,"conc")</f>
        <v>1524-conc</v>
      </c>
      <c r="H1" s="100">
        <f>TubeLoading!F31</f>
        <v>3631</v>
      </c>
      <c r="I1" s="102" t="str">
        <f>_xlfn.TEXTJOIN("-",TRUE,TubeLoading!$F$31,"density")</f>
        <v>3631-density</v>
      </c>
      <c r="J1" s="102" t="str">
        <f>_xlfn.TEXTJOIN("-",TRUE,TubeLoading!$F$31,"conc")</f>
        <v>3631-conc</v>
      </c>
      <c r="K1" s="100">
        <f>TubeLoading!F32</f>
        <v>2377</v>
      </c>
      <c r="L1" s="102" t="str">
        <f>_xlfn.TEXTJOIN("-",TRUE,TubeLoading!$F$32,"density")</f>
        <v>2377-density</v>
      </c>
      <c r="M1" s="102" t="str">
        <f>_xlfn.TEXTJOIN("-",TRUE,TubeLoading!$F$32,"conc")</f>
        <v>2377-conc</v>
      </c>
      <c r="N1" s="101">
        <f>TubeLoading!F33</f>
        <v>2435</v>
      </c>
      <c r="O1" s="102" t="str">
        <f>_xlfn.TEXTJOIN("-",TRUE,TubeLoading!$F$33,"density")</f>
        <v>2435-density</v>
      </c>
      <c r="P1" s="102" t="str">
        <f>_xlfn.TEXTJOIN("-",TRUE,TubeLoading!$F$33,"conc")</f>
        <v>2435-conc</v>
      </c>
      <c r="Q1" s="101">
        <f>TubeLoading!F34</f>
        <v>3185</v>
      </c>
      <c r="R1" s="102" t="str">
        <f>_xlfn.TEXTJOIN("-",TRUE,TubeLoading!$F$34,"density")</f>
        <v>3185-density</v>
      </c>
      <c r="S1" s="102" t="str">
        <f>_xlfn.TEXTJOIN("-",TRUE,TubeLoading!$F$34,"conc")</f>
        <v>3185-conc</v>
      </c>
      <c r="T1" s="101">
        <f>TubeLoading!F35</f>
        <v>3629</v>
      </c>
      <c r="U1" s="102" t="str">
        <f>_xlfn.TEXTJOIN("-",TRUE,TubeLoading!$F$35,"density")</f>
        <v>3629-density</v>
      </c>
      <c r="V1" s="102" t="str">
        <f>_xlfn.TEXTJOIN("-",TRUE,TubeLoading!$F$35,"conc")</f>
        <v>3629-conc</v>
      </c>
      <c r="W1" s="101">
        <f>TubeLoading!F36</f>
        <v>2026</v>
      </c>
      <c r="X1" s="102" t="str">
        <f>_xlfn.TEXTJOIN("-",TRUE,TubeLoading!$F$36,"density")</f>
        <v>2026-density</v>
      </c>
      <c r="Y1" s="102" t="str">
        <f>_xlfn.TEXTJOIN("-",TRUE,TubeLoading!$F$36,"conc")</f>
        <v>2026-conc</v>
      </c>
      <c r="Z1" s="101">
        <f>TubeLoading!F37</f>
        <v>3949</v>
      </c>
      <c r="AA1" s="102" t="str">
        <f>_xlfn.TEXTJOIN("-",TRUE,TubeLoading!$F$37,"density")</f>
        <v>3949-density</v>
      </c>
      <c r="AB1" s="102" t="str">
        <f>_xlfn.TEXTJOIN("-",TRUE,TubeLoading!$F$37,"conc")</f>
        <v>3949-conc</v>
      </c>
      <c r="AC1" s="101">
        <f>TubeLoading!F38</f>
        <v>2380</v>
      </c>
      <c r="AD1" s="102" t="str">
        <f>_xlfn.TEXTJOIN("-",TRUE,TubeLoading!$F$38,"density")</f>
        <v>2380-density</v>
      </c>
      <c r="AE1" s="102" t="str">
        <f>_xlfn.TEXTJOIN("-",TRUE,TubeLoading!$F$38,"conc")</f>
        <v>2380-conc</v>
      </c>
      <c r="AF1" s="101">
        <f>TubeLoading!F39</f>
        <v>3989</v>
      </c>
      <c r="AG1" s="102" t="str">
        <f>_xlfn.TEXTJOIN("-",TRUE,TubeLoading!$F$39,"density")</f>
        <v>3989-density</v>
      </c>
      <c r="AH1" s="102" t="str">
        <f>_xlfn.TEXTJOIN("-",TRUE,TubeLoading!$F$39,"conc")</f>
        <v>3989-conc</v>
      </c>
      <c r="AI1" s="101">
        <f>TubeLoading!F40</f>
        <v>1541</v>
      </c>
      <c r="AJ1" s="102" t="str">
        <f>_xlfn.TEXTJOIN("-",TRUE,TubeLoading!$F$40,"density")</f>
        <v>1541-density</v>
      </c>
      <c r="AK1" s="102" t="str">
        <f>_xlfn.TEXTJOIN("-",TRUE,TubeLoading!$F$40,"conc")</f>
        <v>1541-conc</v>
      </c>
    </row>
    <row r="2" spans="1:42">
      <c r="A2" s="59" t="s">
        <v>187</v>
      </c>
      <c r="B2" s="114" t="s">
        <v>169</v>
      </c>
      <c r="C2" s="115"/>
      <c r="D2" s="116"/>
      <c r="E2" s="114" t="s">
        <v>170</v>
      </c>
      <c r="F2" s="115"/>
      <c r="G2" s="116"/>
      <c r="H2" s="114" t="s">
        <v>171</v>
      </c>
      <c r="I2" s="115"/>
      <c r="J2" s="116"/>
      <c r="K2" s="114" t="s">
        <v>172</v>
      </c>
      <c r="L2" s="115"/>
      <c r="M2" s="116"/>
      <c r="N2" s="111" t="s">
        <v>174</v>
      </c>
      <c r="O2" s="112"/>
      <c r="P2" s="113"/>
      <c r="Q2" s="111" t="s">
        <v>175</v>
      </c>
      <c r="R2" s="112"/>
      <c r="S2" s="113"/>
      <c r="T2" s="111" t="s">
        <v>176</v>
      </c>
      <c r="U2" s="112"/>
      <c r="V2" s="113"/>
      <c r="W2" s="111" t="s">
        <v>177</v>
      </c>
      <c r="X2" s="112"/>
      <c r="Y2" s="113"/>
      <c r="Z2" s="111" t="s">
        <v>203</v>
      </c>
      <c r="AA2" s="112"/>
      <c r="AB2" s="113"/>
      <c r="AC2" s="111" t="s">
        <v>204</v>
      </c>
      <c r="AD2" s="112"/>
      <c r="AE2" s="113"/>
      <c r="AF2" s="111" t="s">
        <v>205</v>
      </c>
      <c r="AG2" s="112"/>
      <c r="AH2" s="113"/>
      <c r="AI2" s="111" t="s">
        <v>8</v>
      </c>
      <c r="AJ2" s="112"/>
      <c r="AK2" s="113"/>
    </row>
    <row r="3" spans="1:42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  <c r="AM3" s="53">
        <v>3949</v>
      </c>
      <c r="AN3" s="53">
        <v>2380</v>
      </c>
      <c r="AO3" s="53">
        <v>3989</v>
      </c>
      <c r="AP3" s="53">
        <v>1541</v>
      </c>
    </row>
    <row r="4" spans="1:42">
      <c r="A4" s="53">
        <v>1</v>
      </c>
      <c r="B4" s="66" t="str">
        <f>'Tube A'!G2</f>
        <v>A1</v>
      </c>
      <c r="C4" s="67">
        <f>'Tube A'!F2</f>
        <v>1.776259614999999</v>
      </c>
      <c r="D4" s="68">
        <v>-1.984090122623041E-2</v>
      </c>
      <c r="E4" s="66" t="str">
        <f>'Tube B'!G2</f>
        <v>G3</v>
      </c>
      <c r="F4" s="67">
        <f>'Tube B'!F2</f>
        <v>1.7723256789999997</v>
      </c>
      <c r="G4" s="68">
        <v>-3.3841827124827022E-2</v>
      </c>
      <c r="H4" s="66" t="str">
        <f>'Tube C'!G2</f>
        <v>D6</v>
      </c>
      <c r="I4" s="67">
        <f>'Tube C'!F2</f>
        <v>1.7683917430000005</v>
      </c>
      <c r="J4" s="68">
        <v>-2.3652339144348528E-2</v>
      </c>
      <c r="K4" s="66" t="str">
        <f>'Tube D'!G2</f>
        <v>C9</v>
      </c>
      <c r="L4" s="67">
        <f>'Tube D'!F2</f>
        <v>1.7655505670000018</v>
      </c>
      <c r="M4" s="68">
        <v>-1.2178192927493883E-2</v>
      </c>
      <c r="N4" s="66" t="str">
        <f>'Tube E'!G2</f>
        <v>A1</v>
      </c>
      <c r="O4" s="67">
        <f>'Tube E'!F2</f>
        <v>1.777625565000001</v>
      </c>
      <c r="P4" s="68">
        <v>-1.8978477584725175E-2</v>
      </c>
      <c r="Q4" s="66" t="str">
        <f>'Tube F'!G2</f>
        <v>G3</v>
      </c>
      <c r="R4" s="67">
        <f>'Tube F'!F2</f>
        <v>1.769457184000002</v>
      </c>
      <c r="S4" s="68">
        <v>-3.3744979470252429E-2</v>
      </c>
      <c r="T4" s="66" t="str">
        <f>'Tube G'!G2</f>
        <v>D6</v>
      </c>
      <c r="U4" s="67">
        <f>'Tube G'!F2</f>
        <v>1.7656598429999999</v>
      </c>
      <c r="V4" s="68">
        <v>-1.1713963533869711E-2</v>
      </c>
      <c r="W4" s="66" t="str">
        <f>'Tube H'!G2</f>
        <v>C9</v>
      </c>
      <c r="X4" s="67">
        <f>'Tube H'!F2</f>
        <v>1.7618625020000014</v>
      </c>
      <c r="Y4" s="68">
        <v>-3.2441471984245157E-2</v>
      </c>
      <c r="Z4" s="66" t="str">
        <f>'Tube I'!G2</f>
        <v>A1</v>
      </c>
      <c r="AA4" s="67">
        <f>'Tube I'!F2+$AM$4</f>
        <v>1.7709274968550039</v>
      </c>
      <c r="AB4" s="68">
        <v>-1.9118321181402283E-2</v>
      </c>
      <c r="AC4" s="66" t="str">
        <f>'Tube J'!G2</f>
        <v>G3</v>
      </c>
      <c r="AD4" s="67">
        <f>'Tube J'!F2+$AN$4</f>
        <v>1.7656402659800041</v>
      </c>
      <c r="AE4" s="68">
        <v>-3.1188091837556029E-2</v>
      </c>
      <c r="AF4" s="66" t="str">
        <f>'Tube K'!G2</f>
        <v>D6</v>
      </c>
      <c r="AG4" s="67">
        <f>'Tube K'!F2+$AO$4</f>
        <v>1.7620654944800058</v>
      </c>
      <c r="AH4" s="68">
        <v>-1.49879995560563E-2</v>
      </c>
      <c r="AI4" s="66" t="str">
        <f>'Tube L'!G2</f>
        <v>C9</v>
      </c>
      <c r="AJ4" s="67">
        <f>'Tube L'!F2+$AP$4</f>
        <v>1.7617557452300054</v>
      </c>
      <c r="AK4" s="68">
        <v>-2.1764168099225181E-2</v>
      </c>
      <c r="AM4" s="53">
        <v>7.3985358550034902E-3</v>
      </c>
      <c r="AN4" s="53">
        <v>7.00140598000276E-3</v>
      </c>
      <c r="AO4" s="53">
        <v>1.0502255480002901E-2</v>
      </c>
      <c r="AP4" s="53">
        <v>9.8100402300029792E-3</v>
      </c>
    </row>
    <row r="5" spans="1:42">
      <c r="A5" s="53">
        <v>2</v>
      </c>
      <c r="B5" s="69" t="str">
        <f>'Tube A'!G3</f>
        <v>B1</v>
      </c>
      <c r="C5" s="70">
        <f>'Tube A'!F3</f>
        <v>1.7718885750000002</v>
      </c>
      <c r="D5" s="71">
        <v>-1.9883756287493511E-2</v>
      </c>
      <c r="E5" s="69" t="str">
        <f>'Tube B'!G3</f>
        <v>H3</v>
      </c>
      <c r="F5" s="70">
        <f>'Tube B'!F3</f>
        <v>1.7690473990000015</v>
      </c>
      <c r="G5" s="71">
        <v>-3.1379478176029853E-2</v>
      </c>
      <c r="H5" s="69" t="str">
        <f>'Tube C'!G3</f>
        <v>C6</v>
      </c>
      <c r="I5" s="70">
        <f>'Tube C'!F3</f>
        <v>1.7674902160000006</v>
      </c>
      <c r="J5" s="71">
        <v>-1.9327528336222883E-2</v>
      </c>
      <c r="K5" s="69" t="str">
        <f>'Tube D'!G3</f>
        <v>D9</v>
      </c>
      <c r="L5" s="70">
        <f>'Tube D'!F3</f>
        <v>1.7655505670000018</v>
      </c>
      <c r="M5" s="71">
        <v>-3.2871608602658482E-2</v>
      </c>
      <c r="N5" s="69" t="str">
        <f>'Tube E'!G3</f>
        <v>B1</v>
      </c>
      <c r="O5" s="70">
        <f>'Tube E'!F3</f>
        <v>1.7732545250000022</v>
      </c>
      <c r="P5" s="71">
        <v>-8.0817160486814765E-3</v>
      </c>
      <c r="Q5" s="69" t="str">
        <f>'Tube F'!G3</f>
        <v>H3</v>
      </c>
      <c r="R5" s="70">
        <f>'Tube F'!F3</f>
        <v>1.769457184000002</v>
      </c>
      <c r="S5" s="71">
        <v>-3.1195641889198735E-2</v>
      </c>
      <c r="T5" s="69" t="str">
        <f>'Tube G'!G3</f>
        <v>C6</v>
      </c>
      <c r="U5" s="70">
        <f>'Tube G'!F3</f>
        <v>1.7678453630000028</v>
      </c>
      <c r="V5" s="71">
        <v>-1.8771845378116117E-2</v>
      </c>
      <c r="W5" s="69" t="str">
        <f>'Tube H'!G3</f>
        <v>D9</v>
      </c>
      <c r="X5" s="70">
        <f>'Tube H'!F3</f>
        <v>1.7675175349999996</v>
      </c>
      <c r="Y5" s="71">
        <v>-1.4904477927165088E-3</v>
      </c>
      <c r="Z5" s="69" t="str">
        <f>'Tube I'!G3</f>
        <v>B1</v>
      </c>
      <c r="AA5" s="67">
        <f>'Tube I'!F3+$AM$4</f>
        <v>1.7665564568550052</v>
      </c>
      <c r="AB5" s="71">
        <v>-7.9440723123804617E-3</v>
      </c>
      <c r="AC5" s="69" t="str">
        <f>'Tube J'!G3</f>
        <v>H3</v>
      </c>
      <c r="AD5" s="67">
        <f>'Tube J'!F3+$AN$4</f>
        <v>1.7656402659800041</v>
      </c>
      <c r="AE5" s="71">
        <v>-1.1826693287235249E-3</v>
      </c>
      <c r="AF5" s="69" t="str">
        <f>'Tube K'!G3</f>
        <v>C6</v>
      </c>
      <c r="AG5" s="67">
        <f>'Tube K'!F3+$AO$4</f>
        <v>1.7653437744800058</v>
      </c>
      <c r="AH5" s="71">
        <v>-1.5144664075032383E-2</v>
      </c>
      <c r="AI5" s="69" t="str">
        <f>'Tube L'!G3</f>
        <v>D9</v>
      </c>
      <c r="AJ5" s="67">
        <f>'Tube L'!F3+$AP$4</f>
        <v>1.766126785230006</v>
      </c>
      <c r="AK5" s="71">
        <v>-1.1872737195900068E-2</v>
      </c>
    </row>
    <row r="6" spans="1:42">
      <c r="A6" s="53">
        <v>3</v>
      </c>
      <c r="B6" s="69" t="str">
        <f>'Tube A'!G4</f>
        <v>C1</v>
      </c>
      <c r="C6" s="70">
        <f>'Tube A'!F4</f>
        <v>1.7664247750000008</v>
      </c>
      <c r="D6" s="71">
        <v>-2.987834709851157E-2</v>
      </c>
      <c r="E6" s="69" t="str">
        <f>'Tube B'!G4</f>
        <v>H4</v>
      </c>
      <c r="F6" s="70">
        <f>'Tube B'!F4</f>
        <v>1.7659603520000005</v>
      </c>
      <c r="G6" s="71">
        <v>0.2549698241056817</v>
      </c>
      <c r="H6" s="69" t="str">
        <f>'Tube C'!G4</f>
        <v>B6</v>
      </c>
      <c r="I6" s="70">
        <f>'Tube C'!F4</f>
        <v>1.7642119360000024</v>
      </c>
      <c r="J6" s="71">
        <v>-2.6039564787226608E-2</v>
      </c>
      <c r="K6" s="69" t="str">
        <f>'Tube D'!G4</f>
        <v>E9</v>
      </c>
      <c r="L6" s="70">
        <f>'Tube D'!F4</f>
        <v>1.762272287</v>
      </c>
      <c r="M6" s="71">
        <v>-2.7837617901762746E-2</v>
      </c>
      <c r="N6" s="69" t="str">
        <f>'Tube E'!G4</f>
        <v>C1</v>
      </c>
      <c r="O6" s="70">
        <f>'Tube E'!F4</f>
        <v>1.7677907250000029</v>
      </c>
      <c r="P6" s="71">
        <v>5.1841251394499459E-2</v>
      </c>
      <c r="Q6" s="69" t="str">
        <f>'Tube F'!G4</f>
        <v>H4</v>
      </c>
      <c r="R6" s="70">
        <f>'Tube F'!F4</f>
        <v>1.7661789040000002</v>
      </c>
      <c r="S6" s="71">
        <v>-4.4227919858122931E-2</v>
      </c>
      <c r="T6" s="69" t="str">
        <f>'Tube G'!G4</f>
        <v>B6</v>
      </c>
      <c r="U6" s="70">
        <f>'Tube G'!F4</f>
        <v>1.7656598429999999</v>
      </c>
      <c r="V6" s="71">
        <v>4.9154146288720391E-2</v>
      </c>
      <c r="W6" s="69" t="str">
        <f>'Tube H'!G4</f>
        <v>E9</v>
      </c>
      <c r="X6" s="70">
        <f>'Tube H'!F4</f>
        <v>1.7673263020000007</v>
      </c>
      <c r="Y6" s="71">
        <v>-2.9663051292820736E-2</v>
      </c>
      <c r="Z6" s="69" t="str">
        <f>'Tube I'!G4</f>
        <v>C1</v>
      </c>
      <c r="AA6" s="67">
        <f>'Tube I'!F4+$AM$4</f>
        <v>1.7645621698550047</v>
      </c>
      <c r="AB6" s="71">
        <v>-5.2890318749708488E-3</v>
      </c>
      <c r="AC6" s="69" t="str">
        <f>'Tube J'!G4</f>
        <v>H4</v>
      </c>
      <c r="AD6" s="67">
        <f>'Tube J'!F4+$AN$4</f>
        <v>1.7614604589800043</v>
      </c>
      <c r="AE6" s="71">
        <v>4.8636556649881528E-3</v>
      </c>
      <c r="AF6" s="69" t="str">
        <f>'Tube K'!G4</f>
        <v>B6</v>
      </c>
      <c r="AG6" s="67">
        <f>'Tube K'!F4+$AO$4</f>
        <v>1.7620654944800058</v>
      </c>
      <c r="AH6" s="71">
        <v>2.8862502115932314E-4</v>
      </c>
      <c r="AI6" s="69" t="str">
        <f>'Tube L'!G4</f>
        <v>E9</v>
      </c>
      <c r="AJ6" s="67">
        <f>'Tube L'!F4+$AP$4</f>
        <v>1.7639412652300048</v>
      </c>
      <c r="AK6" s="71">
        <v>-1.2289726031222428E-2</v>
      </c>
    </row>
    <row r="7" spans="1:42">
      <c r="A7" s="53">
        <v>4</v>
      </c>
      <c r="B7" s="69" t="str">
        <f>'Tube A'!G5</f>
        <v>D1</v>
      </c>
      <c r="C7" s="70">
        <f>'Tube A'!F5</f>
        <v>1.7611522080000004</v>
      </c>
      <c r="D7" s="71">
        <v>9.1327552588488028E-3</v>
      </c>
      <c r="E7" s="69" t="str">
        <f>'Tube B'!G5</f>
        <v>G4</v>
      </c>
      <c r="F7" s="70">
        <f>'Tube B'!F5</f>
        <v>1.7615893119999999</v>
      </c>
      <c r="G7" s="71">
        <v>-1.8911210303886067E-2</v>
      </c>
      <c r="H7" s="69" t="str">
        <f>'Tube C'!G5</f>
        <v>A6</v>
      </c>
      <c r="I7" s="70">
        <f>'Tube C'!F5</f>
        <v>1.759840896</v>
      </c>
      <c r="J7" s="71">
        <v>-1.7776589348706379E-2</v>
      </c>
      <c r="K7" s="69" t="str">
        <f>'Tube D'!G5</f>
        <v>F9</v>
      </c>
      <c r="L7" s="70">
        <f>'Tube D'!F5</f>
        <v>1.7579012470000013</v>
      </c>
      <c r="M7" s="71">
        <v>-2.2600044467525792E-2</v>
      </c>
      <c r="N7" s="69" t="str">
        <f>'Tube E'!G5</f>
        <v>D1</v>
      </c>
      <c r="O7" s="70">
        <f>'Tube E'!F5</f>
        <v>1.762326925</v>
      </c>
      <c r="P7" s="71">
        <v>-1.922367109782934E-2</v>
      </c>
      <c r="Q7" s="69" t="str">
        <f>'Tube F'!G5</f>
        <v>G4</v>
      </c>
      <c r="R7" s="70">
        <f>'Tube F'!F5</f>
        <v>1.7618078640000014</v>
      </c>
      <c r="S7" s="71">
        <v>-3.9364440162680418E-2</v>
      </c>
      <c r="T7" s="69" t="str">
        <f>'Tube G'!G5</f>
        <v>A6</v>
      </c>
      <c r="U7" s="70">
        <f>'Tube G'!F5</f>
        <v>1.7612888030000011</v>
      </c>
      <c r="V7" s="71">
        <v>7.7134601531476332E-2</v>
      </c>
      <c r="W7" s="69" t="str">
        <f>'Tube H'!G5</f>
        <v>F9</v>
      </c>
      <c r="X7" s="70">
        <f>'Tube H'!F5</f>
        <v>1.759676982000002</v>
      </c>
      <c r="Y7" s="71">
        <v>5.5309419979311701E-3</v>
      </c>
      <c r="Z7" s="69" t="str">
        <f>'Tube I'!G5</f>
        <v>D1</v>
      </c>
      <c r="AA7" s="67">
        <f>'Tube I'!F5+$AM$4</f>
        <v>1.7580056098550065</v>
      </c>
      <c r="AB7" s="71">
        <v>1.8002963084107853E-2</v>
      </c>
      <c r="AC7" s="69" t="str">
        <f>'Tube J'!G5</f>
        <v>G4</v>
      </c>
      <c r="AD7" s="67">
        <f>'Tube J'!F5+$AN$4</f>
        <v>1.7581821789800061</v>
      </c>
      <c r="AE7" s="71">
        <v>-9.0821395682870124E-3</v>
      </c>
      <c r="AF7" s="69" t="str">
        <f>'Tube K'!G5</f>
        <v>A6</v>
      </c>
      <c r="AG7" s="67">
        <f>'Tube K'!F5+$AO$4</f>
        <v>1.7576944544800035</v>
      </c>
      <c r="AH7" s="71">
        <v>1.9273403958782766E-2</v>
      </c>
      <c r="AI7" s="69" t="str">
        <f>'Tube L'!G5</f>
        <v>F9</v>
      </c>
      <c r="AJ7" s="67">
        <f>'Tube L'!F5+$AP$4</f>
        <v>1.7575759382300038</v>
      </c>
      <c r="AK7" s="71">
        <v>1.4120423686076557E-2</v>
      </c>
    </row>
    <row r="8" spans="1:42">
      <c r="A8" s="53">
        <v>5</v>
      </c>
      <c r="B8" s="69" t="str">
        <f>'Tube A'!G6</f>
        <v>E1</v>
      </c>
      <c r="C8" s="70">
        <f>'Tube A'!F6</f>
        <v>1.7545956479999987</v>
      </c>
      <c r="D8" s="71">
        <v>2.4014034522035015E-3</v>
      </c>
      <c r="E8" s="69" t="str">
        <f>'Tube B'!G6</f>
        <v>F4</v>
      </c>
      <c r="F8" s="70">
        <f>'Tube B'!F6</f>
        <v>1.7539399919999994</v>
      </c>
      <c r="G8" s="71">
        <v>-3.2639117298585436E-2</v>
      </c>
      <c r="H8" s="69" t="str">
        <f>'Tube C'!G6</f>
        <v>A7</v>
      </c>
      <c r="I8" s="70">
        <f>'Tube C'!F6</f>
        <v>1.7545683290000014</v>
      </c>
      <c r="J8" s="71">
        <v>-2.1592063273163972E-2</v>
      </c>
      <c r="K8" s="69" t="str">
        <f>'Tube D'!G6</f>
        <v>G9</v>
      </c>
      <c r="L8" s="70">
        <f>'Tube D'!F6</f>
        <v>1.7537214400000014</v>
      </c>
      <c r="M8" s="71">
        <v>1.9731247177522563E-2</v>
      </c>
      <c r="N8" s="69" t="str">
        <f>'Tube E'!G6</f>
        <v>E1</v>
      </c>
      <c r="O8" s="70">
        <f>'Tube E'!F6</f>
        <v>1.7546776050000013</v>
      </c>
      <c r="P8" s="71">
        <v>-2.9386845572883537E-2</v>
      </c>
      <c r="Q8" s="69" t="str">
        <f>'Tube F'!G6</f>
        <v>F4</v>
      </c>
      <c r="R8" s="70">
        <f>'Tube F'!F6</f>
        <v>1.7541585440000009</v>
      </c>
      <c r="S8" s="71">
        <v>-1.2150368601814952E-2</v>
      </c>
      <c r="T8" s="69" t="str">
        <f>'Tube G'!G6</f>
        <v>A7</v>
      </c>
      <c r="U8" s="70">
        <f>'Tube G'!F6</f>
        <v>1.7560162360000007</v>
      </c>
      <c r="V8" s="71">
        <v>-2.6905726674140637E-3</v>
      </c>
      <c r="W8" s="69" t="str">
        <f>'Tube H'!G6</f>
        <v>G9</v>
      </c>
      <c r="X8" s="70">
        <f>'Tube H'!F6</f>
        <v>1.7544044150000015</v>
      </c>
      <c r="Y8" s="71">
        <v>2.7778398203586168E-2</v>
      </c>
      <c r="Z8" s="69" t="str">
        <f>'Tube I'!G6</f>
        <v>E1</v>
      </c>
      <c r="AA8" s="67">
        <f>'Tube I'!F6+$AM$4</f>
        <v>1.7525418098550036</v>
      </c>
      <c r="AB8" s="71">
        <v>4.7132985188766609E-2</v>
      </c>
      <c r="AC8" s="69" t="str">
        <f>'Tube J'!G6</f>
        <v>F4</v>
      </c>
      <c r="AD8" s="67">
        <f>'Tube J'!F6+$AN$4</f>
        <v>1.7516256189800044</v>
      </c>
      <c r="AE8" s="71">
        <v>4.8661631171335318E-2</v>
      </c>
      <c r="AF8" s="69" t="str">
        <f>'Tube K'!G6</f>
        <v>A7</v>
      </c>
      <c r="AG8" s="67">
        <f>'Tube K'!F6+$AO$4</f>
        <v>1.7546074074800042</v>
      </c>
      <c r="AH8" s="71">
        <v>7.2766359726193705E-2</v>
      </c>
      <c r="AI8" s="69" t="str">
        <f>'Tube L'!G6</f>
        <v>G9</v>
      </c>
      <c r="AJ8" s="67">
        <f>'Tube L'!F6+$AP$4</f>
        <v>1.753204898230005</v>
      </c>
      <c r="AK8" s="71">
        <v>8.1612283199146138E-2</v>
      </c>
    </row>
    <row r="9" spans="1:42">
      <c r="A9" s="53">
        <v>6</v>
      </c>
      <c r="B9" s="69" t="str">
        <f>'Tube A'!G7</f>
        <v>F1</v>
      </c>
      <c r="C9" s="70">
        <f>'Tube A'!F7</f>
        <v>1.7480390880000005</v>
      </c>
      <c r="D9" s="71">
        <v>2.3445606067724872E-2</v>
      </c>
      <c r="E9" s="69" t="str">
        <f>'Tube B'!G7</f>
        <v>E4</v>
      </c>
      <c r="F9" s="70">
        <f>'Tube B'!F7</f>
        <v>1.7475746650000001</v>
      </c>
      <c r="G9" s="71">
        <v>-1.5879428209008468E-2</v>
      </c>
      <c r="H9" s="69" t="str">
        <f>'Tube C'!G7</f>
        <v>B7</v>
      </c>
      <c r="I9" s="70">
        <f>'Tube C'!F7</f>
        <v>1.7480117690000014</v>
      </c>
      <c r="J9" s="71">
        <v>3.8125570820619573E-3</v>
      </c>
      <c r="K9" s="69" t="str">
        <f>'Tube D'!G7</f>
        <v>H9</v>
      </c>
      <c r="L9" s="70">
        <f>'Tube D'!F7</f>
        <v>1.7482576400000021</v>
      </c>
      <c r="M9" s="71">
        <v>3.9020230752769669E-2</v>
      </c>
      <c r="N9" s="69" t="str">
        <f>'Tube E'!G7</f>
        <v>F1</v>
      </c>
      <c r="O9" s="70">
        <f>'Tube E'!F7</f>
        <v>1.7503065650000025</v>
      </c>
      <c r="P9" s="71">
        <v>3.1674170680326463E-2</v>
      </c>
      <c r="Q9" s="69" t="str">
        <f>'Tube F'!G7</f>
        <v>E4</v>
      </c>
      <c r="R9" s="70">
        <f>'Tube F'!F7</f>
        <v>1.7477932170000017</v>
      </c>
      <c r="S9" s="71">
        <v>3.7007636670633025E-2</v>
      </c>
      <c r="T9" s="69" t="str">
        <f>'Tube G'!G7</f>
        <v>B7</v>
      </c>
      <c r="U9" s="70">
        <f>'Tube G'!F7</f>
        <v>1.7494596760000025</v>
      </c>
      <c r="V9" s="71">
        <v>-2.4208023035574631E-3</v>
      </c>
      <c r="W9" s="69" t="str">
        <f>'Tube H'!G7</f>
        <v>H9</v>
      </c>
      <c r="X9" s="70">
        <f>'Tube H'!F7</f>
        <v>1.7478478550000034</v>
      </c>
      <c r="Y9" s="72">
        <v>8.9728201979409714E-2</v>
      </c>
      <c r="Z9" s="69" t="str">
        <f>'Tube I'!G7</f>
        <v>F1</v>
      </c>
      <c r="AA9" s="67">
        <f>'Tube I'!F7+$AM$4</f>
        <v>1.7459852498550055</v>
      </c>
      <c r="AB9" s="71">
        <v>0.22312662969280608</v>
      </c>
      <c r="AC9" s="69" t="str">
        <f>'Tube J'!G7</f>
        <v>E4</v>
      </c>
      <c r="AD9" s="67">
        <f>'Tube J'!F7+$AN$4</f>
        <v>1.746161818980005</v>
      </c>
      <c r="AE9" s="71">
        <v>0.21121348290789035</v>
      </c>
      <c r="AF9" s="69" t="str">
        <f>'Tube K'!G7</f>
        <v>B7</v>
      </c>
      <c r="AG9" s="67">
        <f>'Tube K'!F7+$AO$4</f>
        <v>1.7480508474800043</v>
      </c>
      <c r="AH9" s="71">
        <v>0.22507909781371113</v>
      </c>
      <c r="AI9" s="69" t="str">
        <f>'Tube L'!G7</f>
        <v>H9</v>
      </c>
      <c r="AJ9" s="67">
        <f>'Tube L'!F7+$AP$4</f>
        <v>1.7466483382300051</v>
      </c>
      <c r="AK9" s="71">
        <v>0.20928881338731398</v>
      </c>
    </row>
    <row r="10" spans="1:42">
      <c r="A10" s="53">
        <v>7</v>
      </c>
      <c r="B10" s="69" t="str">
        <f>'Tube A'!G8</f>
        <v>G1</v>
      </c>
      <c r="C10" s="70">
        <f>'Tube A'!F8</f>
        <v>1.7414825280000006</v>
      </c>
      <c r="D10" s="71">
        <v>0.1728520867624124</v>
      </c>
      <c r="E10" s="69" t="str">
        <f>'Tube B'!G8</f>
        <v>D4</v>
      </c>
      <c r="F10" s="70">
        <f>'Tube B'!F8</f>
        <v>1.741018105000002</v>
      </c>
      <c r="G10" s="71">
        <v>4.4963094622865456E-2</v>
      </c>
      <c r="H10" s="69" t="str">
        <f>'Tube C'!G8</f>
        <v>C7</v>
      </c>
      <c r="I10" s="70">
        <f>'Tube C'!F8</f>
        <v>1.7414552089999997</v>
      </c>
      <c r="J10" s="71">
        <v>0.10740788555466541</v>
      </c>
      <c r="K10" s="69" t="str">
        <f>'Tube D'!G8</f>
        <v>H10</v>
      </c>
      <c r="L10" s="70">
        <f>'Tube D'!F8</f>
        <v>1.7449793600000021</v>
      </c>
      <c r="M10" s="72">
        <v>0.17892218513961933</v>
      </c>
      <c r="N10" s="69" t="str">
        <f>'Tube E'!G8</f>
        <v>G1</v>
      </c>
      <c r="O10" s="70">
        <f>'Tube E'!F8</f>
        <v>1.7426572450000002</v>
      </c>
      <c r="P10" s="71">
        <v>0.16256296629763334</v>
      </c>
      <c r="Q10" s="69" t="str">
        <f>'Tube F'!G8</f>
        <v>D4</v>
      </c>
      <c r="R10" s="70">
        <f>'Tube F'!F8</f>
        <v>1.741236657</v>
      </c>
      <c r="S10" s="71">
        <v>0.12926071331587538</v>
      </c>
      <c r="T10" s="69" t="str">
        <f>'Tube G'!G8</f>
        <v>C7</v>
      </c>
      <c r="U10" s="70">
        <f>'Tube G'!F8</f>
        <v>1.7429031160000008</v>
      </c>
      <c r="V10" s="71">
        <v>0.16052870652907181</v>
      </c>
      <c r="W10" s="69" t="str">
        <f>'Tube H'!G8</f>
        <v>H10</v>
      </c>
      <c r="X10" s="70">
        <f>'Tube H'!F8</f>
        <v>1.743668048</v>
      </c>
      <c r="Y10" s="72">
        <v>0.24810307967763212</v>
      </c>
      <c r="Z10" s="69" t="str">
        <f>'Tube I'!G8</f>
        <v>G1</v>
      </c>
      <c r="AA10" s="67">
        <f>'Tube I'!F8+$AM$4</f>
        <v>1.7394286898550055</v>
      </c>
      <c r="AB10" s="71">
        <v>0.61913529126107436</v>
      </c>
      <c r="AC10" s="69" t="str">
        <f>'Tube J'!G8</f>
        <v>D4</v>
      </c>
      <c r="AD10" s="67">
        <f>'Tube J'!F8+$AN$4</f>
        <v>1.7396052589800051</v>
      </c>
      <c r="AE10" s="71">
        <v>0.55558849409788258</v>
      </c>
      <c r="AF10" s="69" t="str">
        <f>'Tube K'!G8</f>
        <v>C7</v>
      </c>
      <c r="AG10" s="67">
        <f>'Tube K'!F8+$AO$4</f>
        <v>1.7414942874800061</v>
      </c>
      <c r="AH10" s="71">
        <v>0.55697331170218578</v>
      </c>
      <c r="AI10" s="69" t="str">
        <f>'Tube L'!G8</f>
        <v>H10</v>
      </c>
      <c r="AJ10" s="67">
        <f>'Tube L'!F8+$AP$4</f>
        <v>1.7422772982300063</v>
      </c>
      <c r="AK10" s="72">
        <v>0.61490500550304061</v>
      </c>
    </row>
    <row r="11" spans="1:42">
      <c r="A11" s="53">
        <v>8</v>
      </c>
      <c r="B11" s="69" t="str">
        <f>'Tube A'!G9</f>
        <v>H1</v>
      </c>
      <c r="C11" s="70">
        <f>'Tube A'!F9</f>
        <v>1.7351172009999996</v>
      </c>
      <c r="D11" s="71">
        <v>0.66765039522826941</v>
      </c>
      <c r="E11" s="69" t="str">
        <f>'Tube B'!G9</f>
        <v>C4</v>
      </c>
      <c r="F11" s="70">
        <f>'Tube B'!F9</f>
        <v>1.7344615450000003</v>
      </c>
      <c r="G11" s="71">
        <v>0.75572409806216967</v>
      </c>
      <c r="H11" s="69" t="str">
        <f>'Tube C'!G9</f>
        <v>D7</v>
      </c>
      <c r="I11" s="70">
        <f>'Tube C'!F9</f>
        <v>1.7372754019999999</v>
      </c>
      <c r="J11" s="71">
        <v>0.7622023125324221</v>
      </c>
      <c r="K11" s="69" t="str">
        <f>'Tube D'!G9</f>
        <v>G10</v>
      </c>
      <c r="L11" s="70">
        <f>'Tube D'!F9</f>
        <v>1.7351445200000004</v>
      </c>
      <c r="M11" s="72">
        <v>0.95313008622723305</v>
      </c>
      <c r="N11" s="69" t="str">
        <f>'Tube E'!G9</f>
        <v>H1</v>
      </c>
      <c r="O11" s="70">
        <f>'Tube E'!F9</f>
        <v>1.7362919180000009</v>
      </c>
      <c r="P11" s="71">
        <v>0.84855123844602509</v>
      </c>
      <c r="Q11" s="69" t="str">
        <f>'Tube F'!G9</f>
        <v>C4</v>
      </c>
      <c r="R11" s="70">
        <f>'Tube F'!F9</f>
        <v>1.7357728570000006</v>
      </c>
      <c r="S11" s="71">
        <v>0.68558678964833819</v>
      </c>
      <c r="T11" s="69" t="str">
        <f>'Tube G'!G9</f>
        <v>D7</v>
      </c>
      <c r="U11" s="70">
        <f>'Tube G'!F9</f>
        <v>1.7374393160000015</v>
      </c>
      <c r="V11" s="71">
        <v>0.98347719372292186</v>
      </c>
      <c r="W11" s="69" t="str">
        <f>'Tube H'!G9</f>
        <v>G10</v>
      </c>
      <c r="X11" s="70">
        <f>'Tube H'!F9</f>
        <v>1.7360187280000012</v>
      </c>
      <c r="Y11" s="72">
        <v>0.97252346335369066</v>
      </c>
      <c r="Z11" s="69" t="str">
        <f>'Tube I'!G9</f>
        <v>H1</v>
      </c>
      <c r="AA11" s="67">
        <f>'Tube I'!F9+$AM$4</f>
        <v>1.7328721298550056</v>
      </c>
      <c r="AB11" s="71">
        <v>1.5378119661121363</v>
      </c>
      <c r="AC11" s="69" t="str">
        <f>'Tube J'!G9</f>
        <v>C4</v>
      </c>
      <c r="AD11" s="67">
        <f>'Tube J'!F9+$AN$4</f>
        <v>1.7330486989800051</v>
      </c>
      <c r="AE11" s="71">
        <v>1.5926116482878416</v>
      </c>
      <c r="AF11" s="69" t="str">
        <f>'Tube K'!G9</f>
        <v>D7</v>
      </c>
      <c r="AG11" s="67">
        <f>'Tube K'!F9+$AO$4</f>
        <v>1.7360304874800032</v>
      </c>
      <c r="AH11" s="71">
        <v>2.0052365877063134</v>
      </c>
      <c r="AI11" s="69" t="str">
        <f>'Tube L'!G9</f>
        <v>G10</v>
      </c>
      <c r="AJ11" s="67">
        <f>'Tube L'!F9+$AP$4</f>
        <v>1.734627978230004</v>
      </c>
      <c r="AK11" s="72">
        <v>2.0404787244485307</v>
      </c>
    </row>
    <row r="12" spans="1:42">
      <c r="A12" s="53">
        <v>9</v>
      </c>
      <c r="B12" s="69" t="str">
        <f>'Tube A'!G10</f>
        <v>H2</v>
      </c>
      <c r="C12" s="70">
        <f>'Tube A'!F10</f>
        <v>1.7296534010000002</v>
      </c>
      <c r="D12" s="71">
        <v>4.5287178813106106</v>
      </c>
      <c r="E12" s="69" t="str">
        <f>'Tube B'!G10</f>
        <v>B4</v>
      </c>
      <c r="F12" s="70">
        <f>'Tube B'!F10</f>
        <v>1.7302817380000004</v>
      </c>
      <c r="G12" s="71">
        <v>7.1555504423857661</v>
      </c>
      <c r="H12" s="69" t="str">
        <f>'Tube C'!G10</f>
        <v>E7</v>
      </c>
      <c r="I12" s="70">
        <f>'Tube C'!F10</f>
        <v>1.7298173150000018</v>
      </c>
      <c r="J12" s="71">
        <v>7.5717509929332421</v>
      </c>
      <c r="K12" s="69" t="str">
        <f>'Tube D'!G10</f>
        <v>F10</v>
      </c>
      <c r="L12" s="70">
        <f>'Tube D'!F10</f>
        <v>1.7298719530000017</v>
      </c>
      <c r="M12" s="72">
        <v>6.9080991515168462</v>
      </c>
      <c r="N12" s="69" t="str">
        <f>'Tube E'!G10</f>
        <v>H2</v>
      </c>
      <c r="O12" s="70">
        <f>'Tube E'!F10</f>
        <v>1.7319208780000022</v>
      </c>
      <c r="P12" s="71">
        <v>7.975546725247014</v>
      </c>
      <c r="Q12" s="69" t="str">
        <f>'Tube F'!G10</f>
        <v>B4</v>
      </c>
      <c r="R12" s="70">
        <f>'Tube F'!F10</f>
        <v>1.7292162970000025</v>
      </c>
      <c r="S12" s="71">
        <v>7.419698229548632</v>
      </c>
      <c r="T12" s="69" t="str">
        <f>'Tube G'!G10</f>
        <v>E7</v>
      </c>
      <c r="U12" s="70">
        <f>'Tube G'!F10</f>
        <v>1.7308827560000015</v>
      </c>
      <c r="V12" s="71">
        <v>8.382462662555815</v>
      </c>
      <c r="W12" s="69" t="str">
        <f>'Tube H'!G10</f>
        <v>F10</v>
      </c>
      <c r="X12" s="70">
        <f>'Tube H'!F10</f>
        <v>1.7305549280000019</v>
      </c>
      <c r="Y12" s="72">
        <v>6.4270930914254558</v>
      </c>
      <c r="Z12" s="69" t="str">
        <f>'Tube I'!G10</f>
        <v>H2</v>
      </c>
      <c r="AA12" s="67">
        <f>'Tube I'!F10+$AM$4</f>
        <v>1.7295938498550039</v>
      </c>
      <c r="AB12" s="71">
        <v>7.7452685122754721</v>
      </c>
      <c r="AC12" s="69" t="str">
        <f>'Tube J'!G10</f>
        <v>B4</v>
      </c>
      <c r="AD12" s="67">
        <f>'Tube J'!F10+$AN$4</f>
        <v>1.7286776589800046</v>
      </c>
      <c r="AE12" s="71">
        <v>6.9626698843931178</v>
      </c>
      <c r="AF12" s="69" t="str">
        <f>'Tube K'!G10</f>
        <v>E7</v>
      </c>
      <c r="AG12" s="67">
        <f>'Tube K'!F10+$AO$4</f>
        <v>1.7305666874800039</v>
      </c>
      <c r="AH12" s="71">
        <v>9.7621349743301469</v>
      </c>
      <c r="AI12" s="69" t="str">
        <f>'Tube L'!G10</f>
        <v>F10</v>
      </c>
      <c r="AJ12" s="67">
        <f>'Tube L'!F10+$AP$4</f>
        <v>1.7291641782300047</v>
      </c>
      <c r="AK12" s="72">
        <v>9.5903827752986555</v>
      </c>
    </row>
    <row r="13" spans="1:42">
      <c r="A13" s="53">
        <v>10</v>
      </c>
      <c r="B13" s="69" t="str">
        <f>'Tube A'!G11</f>
        <v>G2</v>
      </c>
      <c r="C13" s="70">
        <f>'Tube A'!F11</f>
        <v>1.7241896010000008</v>
      </c>
      <c r="D13" s="71">
        <v>11.94793464975524</v>
      </c>
      <c r="E13" s="69" t="str">
        <f>'Tube B'!G11</f>
        <v>A4</v>
      </c>
      <c r="F13" s="70">
        <f>'Tube B'!F11</f>
        <v>1.7226324180000017</v>
      </c>
      <c r="G13" s="71">
        <v>11.976823900442133</v>
      </c>
      <c r="H13" s="69" t="str">
        <f>'Tube C'!G11</f>
        <v>F7</v>
      </c>
      <c r="I13" s="70">
        <f>'Tube C'!F11</f>
        <v>1.7232607550000019</v>
      </c>
      <c r="J13" s="71">
        <v>14.303558849259176</v>
      </c>
      <c r="K13" s="69" t="str">
        <f>'Tube D'!G11</f>
        <v>E10</v>
      </c>
      <c r="L13" s="70">
        <f>'Tube D'!F11</f>
        <v>1.7233153930000018</v>
      </c>
      <c r="M13" s="71">
        <v>9.7588549302777636</v>
      </c>
      <c r="N13" s="69" t="str">
        <f>'Tube E'!G11</f>
        <v>G2</v>
      </c>
      <c r="O13" s="70">
        <f>'Tube E'!F11</f>
        <v>1.7253643180000022</v>
      </c>
      <c r="P13" s="72">
        <v>26.705218359338868</v>
      </c>
      <c r="Q13" s="69" t="str">
        <f>'Tube F'!G11</f>
        <v>A4</v>
      </c>
      <c r="R13" s="70">
        <f>'Tube F'!F11</f>
        <v>1.7248452570000019</v>
      </c>
      <c r="S13" s="71">
        <v>22.633206764504731</v>
      </c>
      <c r="T13" s="69" t="str">
        <f>'Tube G'!G11</f>
        <v>F7</v>
      </c>
      <c r="U13" s="70">
        <f>'Tube G'!F11</f>
        <v>1.7243261960000034</v>
      </c>
      <c r="V13" s="71">
        <v>25.629337865064986</v>
      </c>
      <c r="W13" s="69" t="str">
        <f>'Tube H'!G11</f>
        <v>E10</v>
      </c>
      <c r="X13" s="70">
        <f>'Tube H'!F11</f>
        <v>1.7250911280000025</v>
      </c>
      <c r="Y13" s="72">
        <v>18.326429503333312</v>
      </c>
      <c r="Z13" s="69" t="str">
        <f>'Tube I'!G11</f>
        <v>G2</v>
      </c>
      <c r="AA13" s="67">
        <f>'Tube I'!F11+$AM$4</f>
        <v>1.7230372898550057</v>
      </c>
      <c r="AB13" s="71">
        <v>19.113586707918074</v>
      </c>
      <c r="AC13" s="69" t="str">
        <f>'Tube J'!G11</f>
        <v>A4</v>
      </c>
      <c r="AD13" s="67">
        <f>'Tube J'!F11+$AN$4</f>
        <v>1.7244978519800047</v>
      </c>
      <c r="AE13" s="71">
        <v>17.610338277817288</v>
      </c>
      <c r="AF13" s="69" t="str">
        <f>'Tube K'!G11</f>
        <v>F7</v>
      </c>
      <c r="AG13" s="67">
        <f>'Tube K'!F11+$AO$4</f>
        <v>1.7240101274800057</v>
      </c>
      <c r="AH13" s="71">
        <v>19.26629700552272</v>
      </c>
      <c r="AI13" s="69" t="str">
        <f>'Tube L'!G11</f>
        <v>E10</v>
      </c>
      <c r="AJ13" s="67">
        <f>'Tube L'!F11+$AP$4</f>
        <v>1.7226076182300047</v>
      </c>
      <c r="AK13" s="71">
        <v>16.959142137018699</v>
      </c>
    </row>
    <row r="14" spans="1:42">
      <c r="A14" s="53">
        <v>11</v>
      </c>
      <c r="B14" s="69" t="str">
        <f>'Tube A'!G12</f>
        <v>F2</v>
      </c>
      <c r="C14" s="70">
        <f>'Tube A'!F12</f>
        <v>1.7178242740000016</v>
      </c>
      <c r="D14" s="71">
        <v>12.964054474913915</v>
      </c>
      <c r="E14" s="69" t="str">
        <f>'Tube B'!G12</f>
        <v>A5</v>
      </c>
      <c r="F14" s="70">
        <f>'Tube B'!F12</f>
        <v>1.7173598509999994</v>
      </c>
      <c r="G14" s="71">
        <v>10.662839146196822</v>
      </c>
      <c r="H14" s="69" t="str">
        <f>'Tube C'!G12</f>
        <v>G7</v>
      </c>
      <c r="I14" s="70">
        <f>'Tube C'!F12</f>
        <v>1.717796954999999</v>
      </c>
      <c r="J14" s="73">
        <v>14.711979436158352</v>
      </c>
      <c r="K14" s="69" t="str">
        <f>'Tube D'!G12</f>
        <v>D10</v>
      </c>
      <c r="L14" s="74">
        <f>'Tube D'!F12</f>
        <v>1.7178515930000007</v>
      </c>
      <c r="M14" s="73">
        <v>9.3113001523464529</v>
      </c>
      <c r="N14" s="69" t="str">
        <f>'Tube E'!G12</f>
        <v>F2</v>
      </c>
      <c r="O14" s="70">
        <f>'Tube E'!F12</f>
        <v>1.7199005180000011</v>
      </c>
      <c r="P14" s="72">
        <v>23.231599665721998</v>
      </c>
      <c r="Q14" s="69" t="str">
        <f>'Tube F'!G12</f>
        <v>A5</v>
      </c>
      <c r="R14" s="70">
        <f>'Tube F'!F12</f>
        <v>1.7204742169999996</v>
      </c>
      <c r="S14" s="71">
        <v>19.467917588064456</v>
      </c>
      <c r="T14" s="69" t="str">
        <f>'Tube G'!G12</f>
        <v>G7</v>
      </c>
      <c r="U14" s="70">
        <f>'Tube G'!F12</f>
        <v>1.7188623960000005</v>
      </c>
      <c r="V14" s="71">
        <v>22.520904663296189</v>
      </c>
      <c r="W14" s="69" t="str">
        <f>'Tube H'!G12</f>
        <v>D10</v>
      </c>
      <c r="X14" s="70">
        <f>'Tube H'!F12</f>
        <v>1.7185345680000008</v>
      </c>
      <c r="Y14" s="72">
        <v>24.582318632259657</v>
      </c>
      <c r="Z14" s="69" t="str">
        <f>'Tube I'!G12</f>
        <v>F2</v>
      </c>
      <c r="AA14" s="67">
        <f>'Tube I'!F12+$AM$4</f>
        <v>1.7164807298550058</v>
      </c>
      <c r="AB14" s="71">
        <v>19.143721989101202</v>
      </c>
      <c r="AC14" s="69" t="str">
        <f>'Tube J'!G12</f>
        <v>A5</v>
      </c>
      <c r="AD14" s="67">
        <f>'Tube J'!F12+$AN$4</f>
        <v>1.7179412919800048</v>
      </c>
      <c r="AE14" s="71">
        <v>18.379985275740953</v>
      </c>
      <c r="AF14" s="69" t="str">
        <f>'Tube K'!G12</f>
        <v>G7</v>
      </c>
      <c r="AG14" s="67">
        <f>'Tube K'!F12+$AO$4</f>
        <v>1.7174535674800058</v>
      </c>
      <c r="AH14" s="71">
        <v>16.839945558853376</v>
      </c>
      <c r="AI14" s="69" t="str">
        <f>'Tube L'!G12</f>
        <v>D10</v>
      </c>
      <c r="AJ14" s="67">
        <f>'Tube L'!F12+$AP$4</f>
        <v>1.7171438182300054</v>
      </c>
      <c r="AK14" s="73">
        <v>15.664260560628767</v>
      </c>
    </row>
    <row r="15" spans="1:42">
      <c r="A15" s="53">
        <v>12</v>
      </c>
      <c r="B15" s="69" t="str">
        <f>'Tube A'!G13</f>
        <v>E2</v>
      </c>
      <c r="C15" s="70">
        <f>'Tube A'!F13</f>
        <v>1.7123604739999987</v>
      </c>
      <c r="D15" s="71">
        <v>9.7889628353949263</v>
      </c>
      <c r="E15" s="69" t="str">
        <f>'Tube B'!G13</f>
        <v>B5</v>
      </c>
      <c r="F15" s="70">
        <f>'Tube B'!F13</f>
        <v>1.7118960510000001</v>
      </c>
      <c r="G15" s="71">
        <v>7.5117622569771783</v>
      </c>
      <c r="H15" s="69" t="str">
        <f>'Tube C'!G13</f>
        <v>H7</v>
      </c>
      <c r="I15" s="70">
        <f>'Tube C'!F13</f>
        <v>1.7114316279999997</v>
      </c>
      <c r="J15" s="73">
        <v>11.278960849566616</v>
      </c>
      <c r="K15" s="69" t="str">
        <f>'Tube D'!G13</f>
        <v>C10</v>
      </c>
      <c r="L15" s="74">
        <f>'Tube D'!F13</f>
        <v>1.7125790260000002</v>
      </c>
      <c r="M15" s="73">
        <v>12.346809975238623</v>
      </c>
      <c r="N15" s="69" t="str">
        <f>'Tube E'!G13</f>
        <v>E2</v>
      </c>
      <c r="O15" s="70">
        <f>'Tube E'!F13</f>
        <v>1.7133439580000012</v>
      </c>
      <c r="P15" s="72">
        <v>17.048819941656262</v>
      </c>
      <c r="Q15" s="69" t="str">
        <f>'Tube F'!G13</f>
        <v>B5</v>
      </c>
      <c r="R15" s="70">
        <f>'Tube F'!F13</f>
        <v>1.7128248970000008</v>
      </c>
      <c r="S15" s="71">
        <v>16.738864417448767</v>
      </c>
      <c r="T15" s="69" t="str">
        <f>'Tube G'!G13</f>
        <v>H7</v>
      </c>
      <c r="U15" s="70">
        <f>'Tube G'!F13</f>
        <v>1.7123058360000023</v>
      </c>
      <c r="V15" s="71">
        <v>15.724942124702755</v>
      </c>
      <c r="W15" s="69" t="str">
        <f>'Tube H'!G13</f>
        <v>C10</v>
      </c>
      <c r="X15" s="70">
        <f>'Tube H'!F13</f>
        <v>1.7119780080000009</v>
      </c>
      <c r="Y15" s="71">
        <v>18.741523412730444</v>
      </c>
      <c r="Z15" s="69" t="str">
        <f>'Tube I'!G13</f>
        <v>E2</v>
      </c>
      <c r="AA15" s="67">
        <f>'Tube I'!F13+$AM$4</f>
        <v>1.7101154028550047</v>
      </c>
      <c r="AB15" s="71">
        <v>15.272828972070888</v>
      </c>
      <c r="AC15" s="69" t="str">
        <f>'Tube J'!G13</f>
        <v>B5</v>
      </c>
      <c r="AD15" s="67">
        <f>'Tube J'!F13+$AN$4</f>
        <v>1.7102919719800043</v>
      </c>
      <c r="AE15" s="71">
        <v>15.303123119931378</v>
      </c>
      <c r="AF15" s="69" t="str">
        <f>'Tube K'!G13</f>
        <v>H7</v>
      </c>
      <c r="AG15" s="67">
        <f>'Tube K'!F13+$AO$4</f>
        <v>1.7119897674800046</v>
      </c>
      <c r="AH15" s="71">
        <v>12.041913918838029</v>
      </c>
      <c r="AI15" s="69" t="str">
        <f>'Tube L'!G13</f>
        <v>C10</v>
      </c>
      <c r="AJ15" s="67">
        <f>'Tube L'!F13+$AP$4</f>
        <v>1.7105872582300037</v>
      </c>
      <c r="AK15" s="73">
        <v>14.778640856795969</v>
      </c>
    </row>
    <row r="16" spans="1:42">
      <c r="A16" s="53">
        <v>13</v>
      </c>
      <c r="B16" s="69" t="str">
        <f>'Tube A'!G14</f>
        <v>D2</v>
      </c>
      <c r="C16" s="70">
        <f>'Tube A'!F14</f>
        <v>1.7058039140000005</v>
      </c>
      <c r="D16" s="71">
        <v>4.9340429598892301</v>
      </c>
      <c r="E16" s="69" t="str">
        <f>'Tube B'!G14</f>
        <v>C5</v>
      </c>
      <c r="F16" s="70">
        <f>'Tube B'!F14</f>
        <v>1.7066234840000014</v>
      </c>
      <c r="G16" s="71">
        <v>3.2635669319857006</v>
      </c>
      <c r="H16" s="69" t="str">
        <f>'Tube C'!G14</f>
        <v>H8</v>
      </c>
      <c r="I16" s="70">
        <f>'Tube C'!F14</f>
        <v>1.7070605880000009</v>
      </c>
      <c r="J16" s="73">
        <v>6.6685046267786889</v>
      </c>
      <c r="K16" s="69" t="str">
        <f>'Tube D'!G14</f>
        <v>B10</v>
      </c>
      <c r="L16" s="74">
        <f>'Tube D'!F14</f>
        <v>1.7060224660000021</v>
      </c>
      <c r="M16" s="73">
        <v>6.7728904921709381</v>
      </c>
      <c r="N16" s="69" t="str">
        <f>'Tube E'!G14</f>
        <v>D2</v>
      </c>
      <c r="O16" s="70">
        <f>'Tube E'!F14</f>
        <v>1.7100656780000012</v>
      </c>
      <c r="P16" s="72">
        <v>7.0523891207025757</v>
      </c>
      <c r="Q16" s="69" t="str">
        <f>'Tube F'!G14</f>
        <v>C5</v>
      </c>
      <c r="R16" s="70">
        <f>'Tube F'!F14</f>
        <v>1.7073610970000015</v>
      </c>
      <c r="S16" s="71">
        <v>6.6912425786984757</v>
      </c>
      <c r="T16" s="69" t="str">
        <f>'Tube G'!G14</f>
        <v>H8</v>
      </c>
      <c r="U16" s="70">
        <f>'Tube G'!F14</f>
        <v>1.7081260290000024</v>
      </c>
      <c r="V16" s="71">
        <v>6.3533970394750758</v>
      </c>
      <c r="W16" s="69" t="str">
        <f>'Tube H'!G14</f>
        <v>B10</v>
      </c>
      <c r="X16" s="70">
        <f>'Tube H'!F14</f>
        <v>1.7056126810000016</v>
      </c>
      <c r="Y16" s="71">
        <v>7.4730123043270114</v>
      </c>
      <c r="Z16" s="69" t="str">
        <f>'Tube I'!G14</f>
        <v>D2</v>
      </c>
      <c r="AA16" s="67">
        <f>'Tube I'!F14+$AM$4</f>
        <v>1.7046516028550054</v>
      </c>
      <c r="AB16" s="71">
        <v>8.1775844131958486</v>
      </c>
      <c r="AC16" s="69" t="str">
        <f>'Tube J'!G14</f>
        <v>C5</v>
      </c>
      <c r="AD16" s="67">
        <f>'Tube J'!F14+$AN$4</f>
        <v>1.7048281719800031</v>
      </c>
      <c r="AE16" s="71">
        <v>8.0677697192687177</v>
      </c>
      <c r="AF16" s="69" t="str">
        <f>'Tube K'!G14</f>
        <v>H8</v>
      </c>
      <c r="AG16" s="67">
        <f>'Tube K'!F14+$AO$4</f>
        <v>1.7065259674800053</v>
      </c>
      <c r="AH16" s="71">
        <v>5.665366441428449</v>
      </c>
      <c r="AI16" s="69" t="str">
        <f>'Tube L'!G14</f>
        <v>B10</v>
      </c>
      <c r="AJ16" s="67">
        <f>'Tube L'!F14+$AP$4</f>
        <v>1.7051234582300043</v>
      </c>
      <c r="AK16" s="73">
        <v>8.4503940249291905</v>
      </c>
    </row>
    <row r="17" spans="1:37">
      <c r="A17" s="53">
        <v>14</v>
      </c>
      <c r="B17" s="69" t="str">
        <f>'Tube A'!G15</f>
        <v>C2</v>
      </c>
      <c r="C17" s="70">
        <f>'Tube A'!F15</f>
        <v>1.7005313470000001</v>
      </c>
      <c r="D17" s="71">
        <v>2.2491532842446289</v>
      </c>
      <c r="E17" s="69" t="str">
        <f>'Tube B'!G15</f>
        <v>D5</v>
      </c>
      <c r="F17" s="70">
        <f>'Tube B'!F15</f>
        <v>1.7000669240000015</v>
      </c>
      <c r="G17" s="71">
        <v>2.1902729856415082</v>
      </c>
      <c r="H17" s="69" t="str">
        <f>'Tube C'!G15</f>
        <v>G8</v>
      </c>
      <c r="I17" s="70">
        <f>'Tube C'!F15</f>
        <v>1.7015967880000016</v>
      </c>
      <c r="J17" s="71">
        <v>2.6365337338904156</v>
      </c>
      <c r="K17" s="69" t="str">
        <f>'Tube D'!G15</f>
        <v>A10</v>
      </c>
      <c r="L17" s="70">
        <f>'Tube D'!F15</f>
        <v>1.6994659060000004</v>
      </c>
      <c r="M17" s="71">
        <v>2.5451315362552616</v>
      </c>
      <c r="N17" s="69" t="str">
        <f>'Tube E'!G15</f>
        <v>C2</v>
      </c>
      <c r="O17" s="70">
        <f>'Tube E'!F15</f>
        <v>1.7035091180000013</v>
      </c>
      <c r="P17" s="72">
        <v>3.0176818073624534</v>
      </c>
      <c r="Q17" s="69" t="str">
        <f>'Tube F'!G15</f>
        <v>D5</v>
      </c>
      <c r="R17" s="70">
        <f>'Tube F'!F15</f>
        <v>1.7020885300000028</v>
      </c>
      <c r="S17" s="71">
        <v>2.3683070614432289</v>
      </c>
      <c r="T17" s="69" t="str">
        <f>'Tube G'!G15</f>
        <v>G8</v>
      </c>
      <c r="U17" s="70">
        <f>'Tube G'!F15</f>
        <v>1.7026622290000031</v>
      </c>
      <c r="V17" s="71">
        <v>2.549945724476943</v>
      </c>
      <c r="W17" s="69" t="str">
        <f>'Tube H'!G15</f>
        <v>A10</v>
      </c>
      <c r="X17" s="70">
        <f>'Tube H'!F15</f>
        <v>1.7012416410000011</v>
      </c>
      <c r="Y17" s="71">
        <v>2.816527333875642</v>
      </c>
      <c r="Z17" s="69" t="str">
        <f>'Tube I'!G15</f>
        <v>C2</v>
      </c>
      <c r="AA17" s="67">
        <f>'Tube I'!F15+$AM$4</f>
        <v>1.699187802855006</v>
      </c>
      <c r="AB17" s="71">
        <v>3.8482688361384088</v>
      </c>
      <c r="AC17" s="69" t="str">
        <f>'Tube J'!G15</f>
        <v>D5</v>
      </c>
      <c r="AD17" s="67">
        <f>'Tube J'!F15+$AN$4</f>
        <v>1.698271611980005</v>
      </c>
      <c r="AE17" s="71">
        <v>3.7567506434176496</v>
      </c>
      <c r="AF17" s="69" t="str">
        <f>'Tube K'!G15</f>
        <v>G8</v>
      </c>
      <c r="AG17" s="67">
        <f>'Tube K'!F15+$AO$4</f>
        <v>1.7021549274800047</v>
      </c>
      <c r="AH17" s="71">
        <v>2.7473021157275883</v>
      </c>
      <c r="AI17" s="69" t="str">
        <f>'Tube L'!G15</f>
        <v>A10</v>
      </c>
      <c r="AJ17" s="67">
        <f>'Tube L'!F15+$AP$4</f>
        <v>1.7007524182300056</v>
      </c>
      <c r="AK17" s="71">
        <v>3.8660919445819064</v>
      </c>
    </row>
    <row r="18" spans="1:37">
      <c r="A18" s="53">
        <v>15</v>
      </c>
      <c r="B18" s="69" t="str">
        <f>'Tube A'!G16</f>
        <v>B2</v>
      </c>
      <c r="C18" s="70">
        <f>'Tube A'!F16</f>
        <v>1.6941660199999991</v>
      </c>
      <c r="D18" s="71">
        <v>1.4238673908677999</v>
      </c>
      <c r="E18" s="69" t="str">
        <f>'Tube B'!G16</f>
        <v>E5</v>
      </c>
      <c r="F18" s="70">
        <f>'Tube B'!F16</f>
        <v>1.6946031240000003</v>
      </c>
      <c r="G18" s="71">
        <v>1.1982425702695667</v>
      </c>
      <c r="H18" s="69" t="str">
        <f>'Tube C'!G16</f>
        <v>F8</v>
      </c>
      <c r="I18" s="70">
        <f>'Tube C'!F16</f>
        <v>1.6961329880000005</v>
      </c>
      <c r="J18" s="71">
        <v>1.7210301367069161</v>
      </c>
      <c r="K18" s="69" t="str">
        <f>'Tube D'!G16</f>
        <v>A11</v>
      </c>
      <c r="L18" s="70">
        <f>'Tube D'!F16</f>
        <v>1.694002106000001</v>
      </c>
      <c r="M18" s="71">
        <v>1.4310855102849149</v>
      </c>
      <c r="N18" s="69" t="str">
        <f>'Tube E'!G16</f>
        <v>B2</v>
      </c>
      <c r="O18" s="70">
        <f>'Tube E'!F16</f>
        <v>1.6958597980000008</v>
      </c>
      <c r="P18" s="72">
        <v>2.12694311072145</v>
      </c>
      <c r="Q18" s="69" t="str">
        <f>'Tube F'!G16</f>
        <v>E5</v>
      </c>
      <c r="R18" s="70">
        <f>'Tube F'!F16</f>
        <v>1.6955319700000011</v>
      </c>
      <c r="S18" s="71">
        <v>1.1980426652297034</v>
      </c>
      <c r="T18" s="69" t="str">
        <f>'Tube G'!G16</f>
        <v>F8</v>
      </c>
      <c r="U18" s="70">
        <f>'Tube G'!F16</f>
        <v>1.6961056690000014</v>
      </c>
      <c r="V18" s="71">
        <v>1.5612462815871861</v>
      </c>
      <c r="W18" s="69" t="str">
        <f>'Tube H'!G16</f>
        <v>A11</v>
      </c>
      <c r="X18" s="70">
        <f>'Tube H'!F16</f>
        <v>1.6979633610000011</v>
      </c>
      <c r="Y18" s="71">
        <v>1.3640904631475641</v>
      </c>
      <c r="Z18" s="69" t="str">
        <f>'Tube I'!G16</f>
        <v>B2</v>
      </c>
      <c r="AA18" s="67">
        <f>'Tube I'!F16+$AM$4</f>
        <v>1.6937240028550067</v>
      </c>
      <c r="AB18" s="71">
        <v>2.1093945441352151</v>
      </c>
      <c r="AC18" s="69" t="str">
        <f>'Tube J'!G16</f>
        <v>E5</v>
      </c>
      <c r="AD18" s="67">
        <f>'Tube J'!F16+$AN$4</f>
        <v>1.6929990449800045</v>
      </c>
      <c r="AE18" s="71">
        <v>1.8422816935712329</v>
      </c>
      <c r="AF18" s="69" t="str">
        <f>'Tube K'!G16</f>
        <v>F8</v>
      </c>
      <c r="AG18" s="67">
        <f>'Tube K'!F16+$AO$4</f>
        <v>1.6955983674800048</v>
      </c>
      <c r="AH18" s="71">
        <v>1.7033540702494949</v>
      </c>
      <c r="AI18" s="69" t="str">
        <f>'Tube L'!G16</f>
        <v>A11</v>
      </c>
      <c r="AJ18" s="67">
        <f>'Tube L'!F16+$AP$4</f>
        <v>1.6952886182300062</v>
      </c>
      <c r="AK18" s="71">
        <v>2.1826402577610229</v>
      </c>
    </row>
    <row r="19" spans="1:37">
      <c r="A19" s="53">
        <v>16</v>
      </c>
      <c r="B19" s="69" t="str">
        <f>'Tube A'!G17</f>
        <v>A2</v>
      </c>
      <c r="C19" s="70">
        <f>'Tube A'!F17</f>
        <v>1.6897949800000003</v>
      </c>
      <c r="D19" s="71">
        <v>0.63207101547187861</v>
      </c>
      <c r="E19" s="69" t="str">
        <f>'Tube B'!G17</f>
        <v>F5</v>
      </c>
      <c r="F19" s="70">
        <f>'Tube B'!F17</f>
        <v>1.6893305569999999</v>
      </c>
      <c r="G19" s="71">
        <v>0.56760747305347903</v>
      </c>
      <c r="H19" s="69" t="str">
        <f>'Tube C'!G17</f>
        <v>E8</v>
      </c>
      <c r="I19" s="70">
        <f>'Tube C'!F17</f>
        <v>1.690860421</v>
      </c>
      <c r="J19" s="71">
        <v>0.96819894521526828</v>
      </c>
      <c r="K19" s="69" t="str">
        <f>'Tube D'!G17</f>
        <v>B11</v>
      </c>
      <c r="L19" s="70">
        <f>'Tube D'!F17</f>
        <v>1.690723826000001</v>
      </c>
      <c r="M19" s="71">
        <v>0.68666172914698642</v>
      </c>
      <c r="N19" s="69" t="str">
        <f>'Tube E'!G17</f>
        <v>A2</v>
      </c>
      <c r="O19" s="70">
        <f>'Tube E'!F17</f>
        <v>1.6903959980000014</v>
      </c>
      <c r="P19" s="72">
        <v>0.97001958963187862</v>
      </c>
      <c r="Q19" s="69" t="str">
        <f>'Tube F'!G17</f>
        <v>F5</v>
      </c>
      <c r="R19" s="70">
        <f>'Tube F'!F17</f>
        <v>1.6900681700000018</v>
      </c>
      <c r="S19" s="71">
        <v>0.69541084839094169</v>
      </c>
      <c r="T19" s="69" t="str">
        <f>'Tube G'!G17</f>
        <v>E8</v>
      </c>
      <c r="U19" s="70">
        <f>'Tube G'!F17</f>
        <v>1.690641869000002</v>
      </c>
      <c r="V19" s="71">
        <v>0.7889055846022569</v>
      </c>
      <c r="W19" s="69" t="str">
        <f>'Tube H'!G17</f>
        <v>B11</v>
      </c>
      <c r="X19" s="70">
        <f>'Tube H'!F17</f>
        <v>1.6903140410000024</v>
      </c>
      <c r="Y19" s="71">
        <v>0.72667951227462468</v>
      </c>
      <c r="Z19" s="69" t="str">
        <f>'Tube I'!G17</f>
        <v>A2</v>
      </c>
      <c r="AA19" s="67">
        <f>'Tube I'!F17+$AM$4</f>
        <v>1.6882602028550056</v>
      </c>
      <c r="AB19" s="71">
        <v>1.1094241537065885</v>
      </c>
      <c r="AC19" s="69" t="str">
        <f>'Tube J'!G17</f>
        <v>F5</v>
      </c>
      <c r="AD19" s="67">
        <f>'Tube J'!F17+$AN$4</f>
        <v>1.6875352449800034</v>
      </c>
      <c r="AE19" s="71">
        <v>1.052033979562476</v>
      </c>
      <c r="AF19" s="69" t="str">
        <f>'Tube K'!G17</f>
        <v>E8</v>
      </c>
      <c r="AG19" s="67">
        <f>'Tube K'!F17+$AO$4</f>
        <v>1.6903258004800044</v>
      </c>
      <c r="AH19" s="71">
        <v>1.0935508701577257</v>
      </c>
      <c r="AI19" s="69" t="str">
        <f>'Tube L'!G17</f>
        <v>B11</v>
      </c>
      <c r="AJ19" s="67">
        <f>'Tube L'!F17+$AP$4</f>
        <v>1.690016051230004</v>
      </c>
      <c r="AK19" s="71">
        <v>1.1084931679156098</v>
      </c>
    </row>
    <row r="20" spans="1:37">
      <c r="A20" s="53">
        <v>17</v>
      </c>
      <c r="B20" s="69" t="str">
        <f>'Tube A'!G18</f>
        <v>A3</v>
      </c>
      <c r="C20" s="70">
        <f>'Tube A'!F18</f>
        <v>1.6843311800000009</v>
      </c>
      <c r="D20" s="71">
        <v>0.32776958600394673</v>
      </c>
      <c r="E20" s="69" t="str">
        <f>'Tube B'!G18</f>
        <v>G5</v>
      </c>
      <c r="F20" s="70">
        <f>'Tube B'!F18</f>
        <v>1.6838667570000005</v>
      </c>
      <c r="G20" s="71">
        <v>0.31238313914051408</v>
      </c>
      <c r="H20" s="69" t="str">
        <f>'Tube C'!G18</f>
        <v>D8</v>
      </c>
      <c r="I20" s="70">
        <f>'Tube C'!F18</f>
        <v>1.6843038610000018</v>
      </c>
      <c r="J20" s="71">
        <v>0.37272534772776206</v>
      </c>
      <c r="K20" s="69" t="str">
        <f>'Tube D'!G18</f>
        <v>C11</v>
      </c>
      <c r="L20" s="70">
        <f>'Tube D'!F18</f>
        <v>1.6832657390000012</v>
      </c>
      <c r="M20" s="71">
        <v>0.342571317188753</v>
      </c>
      <c r="N20" s="69" t="str">
        <f>'Tube E'!G18</f>
        <v>A3</v>
      </c>
      <c r="O20" s="70">
        <f>'Tube E'!F18</f>
        <v>1.6862161910000015</v>
      </c>
      <c r="P20" s="71">
        <v>0.52923400397385467</v>
      </c>
      <c r="Q20" s="69" t="str">
        <f>'Tube F'!G18</f>
        <v>G5</v>
      </c>
      <c r="R20" s="70">
        <f>'Tube F'!F18</f>
        <v>1.6846043700000024</v>
      </c>
      <c r="S20" s="71">
        <v>0.34061347382940865</v>
      </c>
      <c r="T20" s="69" t="str">
        <f>'Tube G'!G18</f>
        <v>D8</v>
      </c>
      <c r="U20" s="70">
        <f>'Tube G'!F18</f>
        <v>1.6840853090000021</v>
      </c>
      <c r="V20" s="71">
        <v>0.38975165418594648</v>
      </c>
      <c r="W20" s="69" t="str">
        <f>'Tube H'!G18</f>
        <v>C11</v>
      </c>
      <c r="X20" s="70">
        <f>'Tube H'!F18</f>
        <v>1.6837574810000024</v>
      </c>
      <c r="Y20" s="71">
        <v>0.39756432750902349</v>
      </c>
      <c r="Z20" s="69" t="str">
        <f>'Tube I'!G18</f>
        <v>A3</v>
      </c>
      <c r="AA20" s="67">
        <f>'Tube I'!F18+$AM$4</f>
        <v>1.6849819228550038</v>
      </c>
      <c r="AB20" s="71">
        <v>0.57661872466926123</v>
      </c>
      <c r="AC20" s="69" t="str">
        <f>'Tube J'!G18</f>
        <v>G5</v>
      </c>
      <c r="AD20" s="67">
        <f>'Tube J'!F18+$AN$4</f>
        <v>1.6809786849800035</v>
      </c>
      <c r="AE20" s="71">
        <v>0.58145675110762396</v>
      </c>
      <c r="AF20" s="69" t="str">
        <f>'Tube K'!G18</f>
        <v>D8</v>
      </c>
      <c r="AG20" s="67">
        <f>'Tube K'!F18+$AO$4</f>
        <v>1.684862000480005</v>
      </c>
      <c r="AH20" s="71">
        <v>0.59577076599321266</v>
      </c>
      <c r="AI20" s="69" t="str">
        <f>'Tube L'!G18</f>
        <v>C11</v>
      </c>
      <c r="AJ20" s="67">
        <f>'Tube L'!F18+$AP$4</f>
        <v>1.6845522512300046</v>
      </c>
      <c r="AK20" s="71">
        <v>0.69608621198057774</v>
      </c>
    </row>
    <row r="21" spans="1:37">
      <c r="A21" s="53">
        <v>18</v>
      </c>
      <c r="B21" s="69" t="str">
        <f>'Tube A'!G19</f>
        <v>B3</v>
      </c>
      <c r="C21" s="70">
        <f>'Tube A'!F19</f>
        <v>1.6768730930000011</v>
      </c>
      <c r="D21" s="71">
        <v>0.18049951789393948</v>
      </c>
      <c r="E21" s="69" t="str">
        <f>'Tube B'!G19</f>
        <v>H5</v>
      </c>
      <c r="F21" s="70">
        <f>'Tube B'!F19</f>
        <v>1.6751246770000012</v>
      </c>
      <c r="G21" s="71">
        <v>0.13999007355693685</v>
      </c>
      <c r="H21" s="69" t="str">
        <f>'Tube C'!G19</f>
        <v>C8</v>
      </c>
      <c r="I21" s="70">
        <f>'Tube C'!F19</f>
        <v>1.6777473010000019</v>
      </c>
      <c r="J21" s="71">
        <v>0.20521372294204857</v>
      </c>
      <c r="K21" s="69" t="str">
        <f>'Tube D'!G19</f>
        <v>D11</v>
      </c>
      <c r="L21" s="70">
        <f>'Tube D'!F19</f>
        <v>1.6767091789999995</v>
      </c>
      <c r="M21" s="71">
        <v>0.21218732780543784</v>
      </c>
      <c r="N21" s="69" t="str">
        <f>'Tube E'!G19</f>
        <v>B3</v>
      </c>
      <c r="O21" s="70">
        <f>'Tube E'!F19</f>
        <v>1.6774741110000004</v>
      </c>
      <c r="P21" s="71">
        <v>0.35010418711559027</v>
      </c>
      <c r="Q21" s="69" t="str">
        <f>'Tube F'!G19</f>
        <v>H5</v>
      </c>
      <c r="R21" s="70">
        <f>'Tube F'!F19</f>
        <v>1.6769550500000001</v>
      </c>
      <c r="S21" s="71">
        <v>0.19306496166059731</v>
      </c>
      <c r="T21" s="69" t="str">
        <f>'Tube G'!G19</f>
        <v>C8</v>
      </c>
      <c r="U21" s="70">
        <f>'Tube G'!F19</f>
        <v>1.6797142690000033</v>
      </c>
      <c r="V21" s="71">
        <v>0.23156658973382652</v>
      </c>
      <c r="W21" s="69" t="str">
        <f>'Tube H'!G19</f>
        <v>D11</v>
      </c>
      <c r="X21" s="70">
        <f>'Tube H'!F19</f>
        <v>1.6782936810000013</v>
      </c>
      <c r="Y21" s="71">
        <v>0.31772935873751434</v>
      </c>
      <c r="Z21" s="69" t="str">
        <f>'Tube I'!G19</f>
        <v>B3</v>
      </c>
      <c r="AA21" s="67">
        <f>'Tube I'!F19+$AM$4</f>
        <v>1.6764310758550052</v>
      </c>
      <c r="AB21" s="71">
        <v>0.35770114952669468</v>
      </c>
      <c r="AC21" s="69" t="str">
        <f>'Tube J'!G19</f>
        <v>H5</v>
      </c>
      <c r="AD21" s="67">
        <f>'Tube J'!F19+$AN$4</f>
        <v>1.6733293649800047</v>
      </c>
      <c r="AE21" s="71">
        <v>0.38558057289083608</v>
      </c>
      <c r="AF21" s="69" t="str">
        <f>'Tube K'!G19</f>
        <v>C8</v>
      </c>
      <c r="AG21" s="67">
        <f>'Tube K'!F19+$AO$4</f>
        <v>1.6783054404800051</v>
      </c>
      <c r="AH21" s="71">
        <v>0.38164305159420442</v>
      </c>
      <c r="AI21" s="69" t="str">
        <f>'Tube L'!G19</f>
        <v>D11</v>
      </c>
      <c r="AJ21" s="67">
        <f>'Tube L'!F19+$AP$4</f>
        <v>1.6779956912300047</v>
      </c>
      <c r="AK21" s="71">
        <v>0.47346925289184211</v>
      </c>
    </row>
    <row r="22" spans="1:37">
      <c r="A22" s="53">
        <v>19</v>
      </c>
      <c r="B22" s="69" t="str">
        <f>'Tube A'!G20</f>
        <v>C3</v>
      </c>
      <c r="C22" s="70">
        <f>'Tube A'!F20</f>
        <v>1.664852733</v>
      </c>
      <c r="D22" s="71">
        <v>0.1712217141686895</v>
      </c>
      <c r="E22" s="69" t="str">
        <f>'Tube B'!G20</f>
        <v>H6</v>
      </c>
      <c r="F22" s="70">
        <f>'Tube B'!F20</f>
        <v>1.6632955500000008</v>
      </c>
      <c r="G22" s="71">
        <v>0.19574761046742295</v>
      </c>
      <c r="H22" s="69" t="str">
        <f>'Tube C'!G20</f>
        <v>B8</v>
      </c>
      <c r="I22" s="70">
        <f>'Tube C'!F20</f>
        <v>1.6637326540000004</v>
      </c>
      <c r="J22" s="71">
        <v>0.26653109589110668</v>
      </c>
      <c r="K22" s="69" t="str">
        <f>'Tube D'!G20</f>
        <v>E11</v>
      </c>
      <c r="L22" s="70">
        <f>'Tube D'!F20</f>
        <v>1.6635960590000014</v>
      </c>
      <c r="M22" s="71">
        <v>0.2629629476064031</v>
      </c>
      <c r="N22" s="69" t="str">
        <f>'Tube E'!G20</f>
        <v>C3</v>
      </c>
      <c r="O22" s="70">
        <f>'Tube E'!F20</f>
        <v>1.6610827110000024</v>
      </c>
      <c r="P22" s="71">
        <v>0.31513224668321532</v>
      </c>
      <c r="Q22" s="69" t="str">
        <f>'Tube F'!G20</f>
        <v>H6</v>
      </c>
      <c r="R22" s="70">
        <f>'Tube F'!F20</f>
        <v>1.6616564100000026</v>
      </c>
      <c r="S22" s="71">
        <v>0.1996639496458501</v>
      </c>
      <c r="T22" s="69" t="str">
        <f>'Tube G'!G20</f>
        <v>B8</v>
      </c>
      <c r="U22" s="70">
        <f>'Tube G'!F20</f>
        <v>1.6655083890000011</v>
      </c>
      <c r="V22" s="71">
        <v>0.27446424206676201</v>
      </c>
      <c r="W22" s="69" t="str">
        <f>'Tube H'!G20</f>
        <v>E11</v>
      </c>
      <c r="X22" s="70">
        <f>'Tube H'!F20</f>
        <v>1.6640878010000026</v>
      </c>
      <c r="Y22" s="71">
        <v>0.34147915885825308</v>
      </c>
      <c r="Z22" s="69" t="str">
        <f>'Tube I'!G20</f>
        <v>C3</v>
      </c>
      <c r="AA22" s="67">
        <f>'Tube I'!F20+$AM$4</f>
        <v>1.6655034758550047</v>
      </c>
      <c r="AB22" s="71">
        <v>0.27476631539284319</v>
      </c>
      <c r="AC22" s="69" t="str">
        <f>'Tube J'!G20</f>
        <v>H6</v>
      </c>
      <c r="AD22" s="67">
        <f>'Tube J'!F20+$AN$4</f>
        <v>1.6525669249800043</v>
      </c>
      <c r="AE22" s="71">
        <v>0.35961493952406093</v>
      </c>
      <c r="AF22" s="69" t="str">
        <f>'Tube K'!G20</f>
        <v>B8</v>
      </c>
      <c r="AG22" s="67">
        <f>'Tube K'!F20+$AO$4</f>
        <v>1.663771732480005</v>
      </c>
      <c r="AH22" s="71">
        <v>0.38421316166525749</v>
      </c>
      <c r="AI22" s="69" t="str">
        <f>'Tube L'!G20</f>
        <v>E11</v>
      </c>
      <c r="AJ22" s="67">
        <f>'Tube L'!F20+$AP$4</f>
        <v>1.6670680912300042</v>
      </c>
      <c r="AK22" s="71">
        <v>0.42348087589494238</v>
      </c>
    </row>
    <row r="23" spans="1:37">
      <c r="A23" s="53">
        <v>20</v>
      </c>
      <c r="B23" s="69" t="str">
        <f>'Tube A'!G21</f>
        <v>D3</v>
      </c>
      <c r="C23" s="70">
        <f>'Tube A'!F21</f>
        <v>1.6134930130000011</v>
      </c>
      <c r="D23" s="71">
        <v>0.11454270389681498</v>
      </c>
      <c r="E23" s="69" t="str">
        <f>'Tube B'!G21</f>
        <v>G6</v>
      </c>
      <c r="F23" s="70">
        <f>'Tube B'!F21</f>
        <v>1.6064720299999991</v>
      </c>
      <c r="G23" s="71">
        <v>0.1498117857017047</v>
      </c>
      <c r="H23" s="69" t="str">
        <f>'Tube C'!G21</f>
        <v>A8</v>
      </c>
      <c r="I23" s="70">
        <f>'Tube C'!F21</f>
        <v>1.6003525740000004</v>
      </c>
      <c r="J23" s="71">
        <v>0.25266365902778853</v>
      </c>
      <c r="K23" s="69" t="str">
        <f>'Tube D'!G21</f>
        <v>F11</v>
      </c>
      <c r="L23" s="70">
        <f>'Tube D'!F21</f>
        <v>1.6056797790000008</v>
      </c>
      <c r="M23" s="71">
        <v>0.2342251420993211</v>
      </c>
      <c r="N23" s="69" t="str">
        <f>'Tube E'!G21</f>
        <v>D3</v>
      </c>
      <c r="O23" s="70">
        <f>'Tube E'!F21</f>
        <v>1.5900533110000001</v>
      </c>
      <c r="P23" s="71">
        <v>0.22258746761802314</v>
      </c>
      <c r="Q23" s="69" t="str">
        <f>'Tube F'!G21</f>
        <v>G6</v>
      </c>
      <c r="R23" s="70">
        <f>'Tube F'!F21</f>
        <v>1.6015546100000009</v>
      </c>
      <c r="S23" s="71">
        <v>0.17740112975619282</v>
      </c>
      <c r="T23" s="69" t="str">
        <f>'Tube G'!G21</f>
        <v>A8</v>
      </c>
      <c r="U23" s="70">
        <f>'Tube G'!F21</f>
        <v>1.6054065890000011</v>
      </c>
      <c r="V23" s="71">
        <v>0.26852434479103121</v>
      </c>
      <c r="W23" s="69" t="str">
        <f>'Tube H'!G21</f>
        <v>F11</v>
      </c>
      <c r="X23" s="70">
        <f>'Tube H'!F21</f>
        <v>1.6052699940000021</v>
      </c>
      <c r="Y23" s="71">
        <v>0.26006725469146902</v>
      </c>
      <c r="Z23" s="69" t="str">
        <f>'Tube I'!G21</f>
        <v>D3</v>
      </c>
      <c r="AA23" s="67">
        <f>'Tube I'!F21+$AM$4</f>
        <v>1.6250713558550063</v>
      </c>
      <c r="AB23" s="71">
        <v>0.30819859313090986</v>
      </c>
      <c r="AC23" s="69" t="str">
        <f>'Tube J'!G21</f>
        <v>G6</v>
      </c>
      <c r="AD23" s="67">
        <f>'Tube J'!F21+$AN$4</f>
        <v>1.5793520049800063</v>
      </c>
      <c r="AE23" s="71">
        <v>0.31077847425417637</v>
      </c>
      <c r="AF23" s="69" t="str">
        <f>'Tube K'!G21</f>
        <v>A8</v>
      </c>
      <c r="AG23" s="67">
        <f>'Tube K'!F21+$AO$4</f>
        <v>1.6116470804800052</v>
      </c>
      <c r="AH23" s="71">
        <v>0.33747873233953612</v>
      </c>
      <c r="AI23" s="69" t="str">
        <f>'Tube L'!G21</f>
        <v>F11</v>
      </c>
      <c r="AJ23" s="67">
        <f>'Tube L'!F21+$AP$4</f>
        <v>1.6189866512300053</v>
      </c>
      <c r="AK23" s="71">
        <v>0.35522433951547222</v>
      </c>
    </row>
    <row r="24" spans="1:37">
      <c r="A24" s="53">
        <v>21</v>
      </c>
      <c r="B24" s="66" t="str">
        <f>'Tube A'!G22</f>
        <v>E3</v>
      </c>
      <c r="C24" s="67">
        <f>'Tube A'!F22</f>
        <v>1.4628833659999998</v>
      </c>
      <c r="D24" s="68">
        <v>7.7305966216848362E-2</v>
      </c>
      <c r="E24" s="66" t="str">
        <f>'Tube B'!G22</f>
        <v>F6</v>
      </c>
      <c r="F24" s="67">
        <f>'Tube B'!F22</f>
        <v>1.4534856299999994</v>
      </c>
      <c r="G24" s="68">
        <v>8.4980445459441986E-2</v>
      </c>
      <c r="H24" s="66" t="str">
        <f>'Tube C'!G22</f>
        <v>A9</v>
      </c>
      <c r="I24" s="67">
        <f>'Tube C'!F22</f>
        <v>1.4440878940000008</v>
      </c>
      <c r="J24" s="68">
        <v>0.16508012645343553</v>
      </c>
      <c r="K24" s="66" t="str">
        <f>'Tube D'!G22</f>
        <v>G11</v>
      </c>
      <c r="L24" s="67">
        <f>'Tube D'!F22</f>
        <v>1.4483223390000006</v>
      </c>
      <c r="M24" s="68">
        <v>5.9369559029366005E-2</v>
      </c>
      <c r="N24" s="66" t="str">
        <f>'Tube E'!G22</f>
        <v>E3</v>
      </c>
      <c r="O24" s="67">
        <f>'Tube E'!F22</f>
        <v>1.4348813909999993</v>
      </c>
      <c r="P24" s="68">
        <v>0.15551774637496438</v>
      </c>
      <c r="Q24" s="66" t="str">
        <f>'Tube F'!G22</f>
        <v>F6</v>
      </c>
      <c r="R24" s="67">
        <f>'Tube F'!F22</f>
        <v>1.45621753</v>
      </c>
      <c r="S24" s="68">
        <v>0.15517133435849925</v>
      </c>
      <c r="T24" s="66" t="str">
        <f>'Tube G'!G22</f>
        <v>A9</v>
      </c>
      <c r="U24" s="67">
        <f>'Tube G'!F22</f>
        <v>1.4491419090000015</v>
      </c>
      <c r="V24" s="68">
        <v>0.15965032169136326</v>
      </c>
      <c r="W24" s="66" t="str">
        <f>'Tube H'!G22</f>
        <v>G11</v>
      </c>
      <c r="X24" s="67">
        <f>'Tube H'!F22</f>
        <v>1.4522835940000007</v>
      </c>
      <c r="Y24" s="68">
        <v>0.16984014227006625</v>
      </c>
      <c r="Z24" s="66" t="str">
        <f>'Tube I'!G22</f>
        <v>E3</v>
      </c>
      <c r="AA24" s="67">
        <f>'Tube I'!F22+$AM$4</f>
        <v>1.4884763558550047</v>
      </c>
      <c r="AB24" s="68">
        <v>0.21775207165569754</v>
      </c>
      <c r="AC24" s="66" t="str">
        <f>'Tube J'!G22</f>
        <v>F6</v>
      </c>
      <c r="AD24" s="67">
        <f>'Tube J'!F22+$AN$4</f>
        <v>1.4416642449800041</v>
      </c>
      <c r="AE24" s="68">
        <v>0.17351552142929094</v>
      </c>
      <c r="AF24" s="66" t="str">
        <f>'Tube K'!G22</f>
        <v>A9</v>
      </c>
      <c r="AG24" s="67">
        <f>'Tube K'!F22+$AO$4</f>
        <v>1.4564751604800061</v>
      </c>
      <c r="AH24" s="68">
        <v>0.23432322236204797</v>
      </c>
      <c r="AI24" s="66" t="str">
        <f>'Tube L'!G22</f>
        <v>G11</v>
      </c>
      <c r="AJ24" s="67">
        <f>'Tube L'!F22+$AP$4</f>
        <v>1.4834844112300043</v>
      </c>
      <c r="AK24" s="68">
        <v>0.23718312607927086</v>
      </c>
    </row>
    <row r="25" spans="1:37" ht="12.9" thickBot="1">
      <c r="A25" s="53">
        <v>22</v>
      </c>
      <c r="B25" s="75" t="str">
        <f>'Tube A'!G23</f>
        <v>F3</v>
      </c>
      <c r="C25" s="76">
        <f>'Tube A'!F23</f>
        <v>1.2366820460000003</v>
      </c>
      <c r="D25" s="77">
        <v>1.0878317121877897E-2</v>
      </c>
      <c r="E25" s="75" t="str">
        <f>'Tube B'!G23</f>
        <v>E6</v>
      </c>
      <c r="F25" s="76">
        <f>'Tube B'!F23</f>
        <v>1.2600671100000014</v>
      </c>
      <c r="G25" s="77">
        <v>1.0704593585631687E-2</v>
      </c>
      <c r="H25" s="75" t="str">
        <f>'Tube C'!G23</f>
        <v>B9</v>
      </c>
      <c r="I25" s="76">
        <f>'Tube C'!F23</f>
        <v>1.2244431340000013</v>
      </c>
      <c r="J25" s="77">
        <v>3.2010490175965599E-2</v>
      </c>
      <c r="K25" s="75" t="str">
        <f>'Tube D'!G23</f>
        <v>H11</v>
      </c>
      <c r="L25" s="76">
        <f>'Tube D'!F23</f>
        <v>1.2177499790000024</v>
      </c>
      <c r="M25" s="77">
        <v>4.7880282194730117E-2</v>
      </c>
      <c r="N25" s="75" t="str">
        <f>'Tube E'!G23</f>
        <v>F3</v>
      </c>
      <c r="O25" s="76">
        <f>'Tube E'!F23</f>
        <v>1.2436483910000025</v>
      </c>
      <c r="P25" s="77">
        <v>9.2945938565459296E-2</v>
      </c>
      <c r="Q25" s="75" t="str">
        <f>'Tube F'!G23</f>
        <v>E6</v>
      </c>
      <c r="R25" s="76">
        <f>'Tube F'!F23</f>
        <v>1.2280219230000018</v>
      </c>
      <c r="S25" s="77">
        <v>7.3461539367226422E-2</v>
      </c>
      <c r="T25" s="66" t="str">
        <f>'Tube G'!G23</f>
        <v>B9</v>
      </c>
      <c r="U25" s="76">
        <f>'Tube G'!F23</f>
        <v>1.2209463020000015</v>
      </c>
      <c r="V25" s="77">
        <v>9.3045777566889309E-2</v>
      </c>
      <c r="W25" s="75" t="str">
        <f>'Tube H'!G23</f>
        <v>H11</v>
      </c>
      <c r="X25" s="76">
        <f>'Tube H'!F23</f>
        <v>1.2260822740000012</v>
      </c>
      <c r="Y25" s="77">
        <v>9.5155204631076074E-2</v>
      </c>
      <c r="Z25" s="66" t="str">
        <f>'Tube I'!G23</f>
        <v>F3</v>
      </c>
      <c r="AA25" s="67">
        <f>'Tube I'!F23+$AM$4</f>
        <v>1.2797591958550056</v>
      </c>
      <c r="AB25" s="85">
        <v>8.6079416210667989E-2</v>
      </c>
      <c r="AC25" s="86" t="str">
        <f>'Tube J'!G23</f>
        <v>E6</v>
      </c>
      <c r="AD25" s="67">
        <f>'Tube J'!F23+$AN$4</f>
        <v>1.2701009249800053</v>
      </c>
      <c r="AE25" s="68">
        <v>9.1557410718212648E-2</v>
      </c>
      <c r="AF25" s="86" t="str">
        <f>'Tube K'!G23</f>
        <v>B9</v>
      </c>
      <c r="AG25" s="67">
        <f>'Tube K'!F23+$AO$4</f>
        <v>1.2313666004800055</v>
      </c>
      <c r="AH25" s="68">
        <v>9.7932691433680844E-2</v>
      </c>
      <c r="AI25" s="66" t="str">
        <f>'Tube L'!G23</f>
        <v>H11</v>
      </c>
      <c r="AJ25" s="67">
        <f>'Tube L'!F23+$AP$4</f>
        <v>1.2944369312300033</v>
      </c>
      <c r="AK25" s="68">
        <v>0.14458448699532855</v>
      </c>
    </row>
    <row r="26" spans="1:37" ht="12.9" thickTop="1">
      <c r="B26" s="70"/>
      <c r="C26" s="78" t="s">
        <v>190</v>
      </c>
      <c r="D26" s="79">
        <f>SUM(D5:D25)*40/TubeLoading!J29*100</f>
        <v>50.176742440533808</v>
      </c>
      <c r="E26" s="70"/>
      <c r="F26" s="78" t="s">
        <v>190</v>
      </c>
      <c r="G26" s="79">
        <f>SUM(G5:G25)*40/TubeLoading!J30*100</f>
        <v>46.377131137667</v>
      </c>
      <c r="H26" s="70"/>
      <c r="I26" s="78" t="s">
        <v>190</v>
      </c>
      <c r="J26" s="79">
        <f>SUM(J5:J25)*40/TubeLoading!J31*100</f>
        <v>61.943429022150596</v>
      </c>
      <c r="K26" s="80"/>
      <c r="L26" s="78" t="s">
        <v>190</v>
      </c>
      <c r="M26" s="79">
        <f>SUM(M5:M25)*40/TubeLoading!J32*100</f>
        <v>52.027524531486982</v>
      </c>
      <c r="N26" s="70"/>
      <c r="O26" s="78" t="s">
        <v>190</v>
      </c>
      <c r="P26" s="79">
        <f>SUM(P5:P25)*40/TubeLoading!J33*100</f>
        <v>90.831677304812715</v>
      </c>
      <c r="Q26" s="70"/>
      <c r="R26" s="78" t="s">
        <v>190</v>
      </c>
      <c r="S26" s="79">
        <f>SUM(S5:S25)*40/TubeLoading!J34*100</f>
        <v>79.076983311069753</v>
      </c>
      <c r="T26" s="84"/>
      <c r="U26" s="78" t="s">
        <v>190</v>
      </c>
      <c r="V26" s="79">
        <f>SUM(V5:V25)*40/TubeLoading!J35*100</f>
        <v>86.174556303520106</v>
      </c>
      <c r="W26" s="70"/>
      <c r="X26" s="78" t="s">
        <v>190</v>
      </c>
      <c r="Y26" s="79">
        <f>SUM(Y5:Y25)*40/TubeLoading!J36*100</f>
        <v>83.352020286197785</v>
      </c>
      <c r="Z26" s="87"/>
      <c r="AA26" s="88" t="s">
        <v>190</v>
      </c>
      <c r="AB26" s="79">
        <f>SUM(AB5:AB25)*40/TubeLoading!J37*100</f>
        <v>80.773171130279295</v>
      </c>
      <c r="AC26" s="70"/>
      <c r="AD26" s="88" t="s">
        <v>190</v>
      </c>
      <c r="AE26" s="89">
        <f>SUM(AE5:AE25)*40/TubeLoading!J38*100</f>
        <v>77.28013036685995</v>
      </c>
      <c r="AF26" s="70"/>
      <c r="AG26" s="78" t="s">
        <v>190</v>
      </c>
      <c r="AH26" s="89">
        <f>SUM(AH5:AH25)*40/TubeLoading!J39*100</f>
        <v>74.015699302348793</v>
      </c>
      <c r="AI26" s="90"/>
      <c r="AJ26" s="78" t="s">
        <v>190</v>
      </c>
      <c r="AK26" s="89">
        <f>SUM(AK5:AK25)*40/TubeLoading!J40*100</f>
        <v>77.866316805284242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B2:D2"/>
    <mergeCell ref="E2:G2"/>
    <mergeCell ref="H2:J2"/>
    <mergeCell ref="K2:M2"/>
    <mergeCell ref="Z2:AB2"/>
    <mergeCell ref="AC2:AE2"/>
    <mergeCell ref="AF2:AH2"/>
    <mergeCell ref="AI2:AK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2" zoomScaleNormal="100" workbookViewId="0">
      <selection activeCell="B41" sqref="B41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0.94964292768000791</v>
      </c>
      <c r="C13" s="31">
        <f t="shared" ref="C13:C26" si="1">B13+A13</f>
        <v>4.9496429276800082</v>
      </c>
    </row>
    <row r="14" spans="1:10">
      <c r="A14" s="31">
        <v>4.05</v>
      </c>
      <c r="B14" s="31">
        <f t="shared" si="0"/>
        <v>0.96151346427600803</v>
      </c>
      <c r="C14" s="31">
        <f t="shared" si="1"/>
        <v>5.0115134642760077</v>
      </c>
    </row>
    <row r="15" spans="1:10">
      <c r="A15" s="31">
        <v>4.0999999999999996</v>
      </c>
      <c r="B15" s="31">
        <f t="shared" si="0"/>
        <v>0.97338400087200805</v>
      </c>
      <c r="C15" s="31">
        <f t="shared" si="1"/>
        <v>5.0733840008720072</v>
      </c>
    </row>
    <row r="16" spans="1:10">
      <c r="A16" s="31">
        <v>4.1500000000000004</v>
      </c>
      <c r="B16" s="31">
        <f t="shared" si="0"/>
        <v>0.9852545374680084</v>
      </c>
      <c r="C16" s="15">
        <f t="shared" si="1"/>
        <v>5.1352545374680085</v>
      </c>
    </row>
    <row r="17" spans="1:12">
      <c r="A17" s="31">
        <v>4.2</v>
      </c>
      <c r="B17" s="31">
        <f t="shared" si="0"/>
        <v>0.9971250740640083</v>
      </c>
      <c r="C17" s="31">
        <f t="shared" si="1"/>
        <v>5.197125074064008</v>
      </c>
    </row>
    <row r="18" spans="1:12">
      <c r="A18" s="31">
        <v>4.25</v>
      </c>
      <c r="B18" s="31">
        <f t="shared" si="0"/>
        <v>1.0089956106600084</v>
      </c>
      <c r="C18" s="31">
        <f t="shared" si="1"/>
        <v>5.2589956106600084</v>
      </c>
    </row>
    <row r="19" spans="1:12">
      <c r="A19" s="31">
        <v>4.3</v>
      </c>
      <c r="B19" s="31">
        <f t="shared" si="0"/>
        <v>1.0208661472560085</v>
      </c>
      <c r="C19" s="31">
        <f t="shared" si="1"/>
        <v>5.3208661472560088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1.0327366838520085</v>
      </c>
      <c r="C20" s="31">
        <f t="shared" si="1"/>
        <v>5.3827366838520083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0.88273668385200843</v>
      </c>
      <c r="H20">
        <v>5.0000000000000001E-3</v>
      </c>
    </row>
    <row r="21" spans="1:12">
      <c r="A21" s="31">
        <v>4.4000000000000004</v>
      </c>
      <c r="B21" s="31">
        <f t="shared" si="0"/>
        <v>1.0446072204480086</v>
      </c>
      <c r="C21" s="31">
        <f t="shared" si="1"/>
        <v>5.4446072204480087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0.89460722044800856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1.0564777570440087</v>
      </c>
      <c r="C22" s="31">
        <f t="shared" si="1"/>
        <v>5.5064777570440091</v>
      </c>
      <c r="E22">
        <f t="shared" si="2"/>
        <v>4.45</v>
      </c>
      <c r="F22">
        <f t="shared" si="4"/>
        <v>0.15</v>
      </c>
      <c r="G22" s="28">
        <f t="shared" si="3"/>
        <v>0.90647775704400868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1.0683482936400088</v>
      </c>
      <c r="C23">
        <f t="shared" si="1"/>
        <v>5.5683482936400086</v>
      </c>
      <c r="E23">
        <f t="shared" si="2"/>
        <v>4.5</v>
      </c>
      <c r="F23">
        <f t="shared" si="4"/>
        <v>0.15</v>
      </c>
      <c r="G23" s="28">
        <f t="shared" si="3"/>
        <v>0.91834829364000881</v>
      </c>
      <c r="H23">
        <v>5.0000000000000001E-3</v>
      </c>
      <c r="I23" s="16"/>
      <c r="J23" s="16"/>
    </row>
    <row r="24" spans="1:12">
      <c r="A24" s="109">
        <v>4.55</v>
      </c>
      <c r="B24" s="109">
        <f t="shared" si="0"/>
        <v>1.080218830236009</v>
      </c>
      <c r="C24" s="109">
        <f t="shared" si="1"/>
        <v>5.630218830236009</v>
      </c>
      <c r="D24" s="109"/>
      <c r="E24" s="109">
        <f>A24</f>
        <v>4.55</v>
      </c>
      <c r="F24" s="109">
        <f t="shared" si="4"/>
        <v>0.15</v>
      </c>
      <c r="G24" s="110">
        <f>B24-F24</f>
        <v>0.93021883023600893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1.0849670448744091</v>
      </c>
      <c r="C25">
        <f t="shared" si="1"/>
        <v>5.6549670448744092</v>
      </c>
      <c r="E25">
        <f t="shared" si="2"/>
        <v>4.57</v>
      </c>
      <c r="F25">
        <f t="shared" si="4"/>
        <v>0.15</v>
      </c>
      <c r="G25" s="28">
        <f t="shared" si="3"/>
        <v>0.93496704487440907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1.0920893668320091</v>
      </c>
      <c r="C26" s="30">
        <f t="shared" si="1"/>
        <v>5.6920893668320085</v>
      </c>
      <c r="E26">
        <f t="shared" si="2"/>
        <v>4.5999999999999996</v>
      </c>
      <c r="F26">
        <f t="shared" si="4"/>
        <v>0.15</v>
      </c>
      <c r="G26" s="28">
        <f t="shared" si="3"/>
        <v>0.94208936683200906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75" thickBot="1">
      <c r="A28" s="96" t="s">
        <v>43</v>
      </c>
      <c r="B28" s="97" t="s">
        <v>39</v>
      </c>
      <c r="C28" s="97" t="s">
        <v>40</v>
      </c>
      <c r="D28" s="97" t="s">
        <v>42</v>
      </c>
      <c r="E28" s="97" t="s">
        <v>0</v>
      </c>
      <c r="F28" s="97" t="s">
        <v>153</v>
      </c>
      <c r="G28" s="98" t="s">
        <v>146</v>
      </c>
      <c r="H28" s="98" t="s">
        <v>147</v>
      </c>
      <c r="I28" s="98" t="s">
        <v>148</v>
      </c>
      <c r="J28" s="96" t="s">
        <v>198</v>
      </c>
      <c r="K28" s="97" t="s">
        <v>211</v>
      </c>
      <c r="L28" s="97" t="s">
        <v>210</v>
      </c>
    </row>
    <row r="29" spans="1:12" ht="14.15">
      <c r="A29" s="38" t="s">
        <v>138</v>
      </c>
      <c r="B29" s="92">
        <v>1.4018999999999999</v>
      </c>
      <c r="C29" s="92">
        <v>21.4</v>
      </c>
      <c r="D29" s="93">
        <f t="shared" ref="D29:D40" si="5">(20-C29)*-0.000175+B29</f>
        <v>1.402145</v>
      </c>
      <c r="E29" s="93">
        <f t="shared" ref="E29:E40" si="6">D29*10.9276-13.593</f>
        <v>1.7290797019999999</v>
      </c>
      <c r="F29" s="103">
        <v>2024</v>
      </c>
      <c r="G29" s="38">
        <v>140</v>
      </c>
      <c r="H29" s="94">
        <f>4000/G29</f>
        <v>28.571428571428573</v>
      </c>
      <c r="I29" s="94">
        <f>150-H29</f>
        <v>121.42857142857143</v>
      </c>
      <c r="J29" s="38">
        <f>G29*H29</f>
        <v>4000</v>
      </c>
      <c r="K29" s="95">
        <f>G$24</f>
        <v>0.93021883023600893</v>
      </c>
      <c r="L29" s="38">
        <f>H$23</f>
        <v>5.0000000000000001E-3</v>
      </c>
    </row>
    <row r="30" spans="1:12" ht="14.15">
      <c r="A30" t="s">
        <v>139</v>
      </c>
      <c r="B30" s="54">
        <v>1.4016999999999999</v>
      </c>
      <c r="C30" s="54">
        <v>21.4</v>
      </c>
      <c r="D30" s="42">
        <f t="shared" si="5"/>
        <v>1.401945</v>
      </c>
      <c r="E30" s="42">
        <f t="shared" si="6"/>
        <v>1.7268941820000006</v>
      </c>
      <c r="F30" s="104">
        <v>1524</v>
      </c>
      <c r="G30">
        <v>323</v>
      </c>
      <c r="H30" s="50">
        <f t="shared" ref="H30:H44" si="7">4000/G30</f>
        <v>12.383900928792571</v>
      </c>
      <c r="I30" s="50">
        <f>150-H30</f>
        <v>137.61609907120743</v>
      </c>
      <c r="J30">
        <f>G30*H30</f>
        <v>4000.0000000000005</v>
      </c>
      <c r="K30" s="95">
        <f t="shared" ref="K30:K44" si="8">G$24</f>
        <v>0.93021883023600893</v>
      </c>
      <c r="L30">
        <f t="shared" ref="L30:L44" si="9">H$23</f>
        <v>5.0000000000000001E-3</v>
      </c>
    </row>
    <row r="31" spans="1:12" ht="14.15">
      <c r="A31" s="38" t="s">
        <v>140</v>
      </c>
      <c r="B31" s="92">
        <v>1.4017999999999999</v>
      </c>
      <c r="C31" s="92">
        <v>21.4</v>
      </c>
      <c r="D31" s="93">
        <f t="shared" si="5"/>
        <v>1.402045</v>
      </c>
      <c r="E31" s="93">
        <f t="shared" si="6"/>
        <v>1.7279869419999994</v>
      </c>
      <c r="F31" s="103">
        <v>3631</v>
      </c>
      <c r="G31" s="38">
        <v>84.800000000000011</v>
      </c>
      <c r="H31" s="94">
        <f t="shared" si="7"/>
        <v>47.169811320754711</v>
      </c>
      <c r="I31" s="94">
        <f t="shared" ref="I31" si="10">150-H31</f>
        <v>102.83018867924528</v>
      </c>
      <c r="J31" s="38">
        <f t="shared" ref="J31" si="11">G31*H31</f>
        <v>4000</v>
      </c>
      <c r="K31" s="95">
        <f t="shared" si="8"/>
        <v>0.93021883023600893</v>
      </c>
      <c r="L31" s="38">
        <f t="shared" si="9"/>
        <v>5.0000000000000001E-3</v>
      </c>
    </row>
    <row r="32" spans="1:12" ht="14.15">
      <c r="A32" t="s">
        <v>141</v>
      </c>
      <c r="B32" s="54">
        <v>1.4017999999999999</v>
      </c>
      <c r="C32" s="54">
        <v>21.5</v>
      </c>
      <c r="D32" s="42">
        <f t="shared" si="5"/>
        <v>1.4020625</v>
      </c>
      <c r="E32" s="42">
        <f t="shared" si="6"/>
        <v>1.728178175</v>
      </c>
      <c r="F32" s="104">
        <v>2377</v>
      </c>
      <c r="G32">
        <v>66</v>
      </c>
      <c r="H32" s="50">
        <f t="shared" si="7"/>
        <v>60.606060606060609</v>
      </c>
      <c r="I32" s="50">
        <f t="shared" ref="I32:I42" si="12">150-H32</f>
        <v>89.393939393939391</v>
      </c>
      <c r="J32">
        <f>G32*H32</f>
        <v>4000</v>
      </c>
      <c r="K32" s="95">
        <f t="shared" si="8"/>
        <v>0.93021883023600893</v>
      </c>
      <c r="L32">
        <f t="shared" si="9"/>
        <v>5.0000000000000001E-3</v>
      </c>
    </row>
    <row r="33" spans="1:12" ht="14.15">
      <c r="A33" s="38" t="s">
        <v>142</v>
      </c>
      <c r="B33" s="92">
        <v>1.4016999999999999</v>
      </c>
      <c r="C33" s="92">
        <v>21.6</v>
      </c>
      <c r="D33" s="93">
        <f t="shared" si="5"/>
        <v>1.40198</v>
      </c>
      <c r="E33" s="93">
        <f t="shared" si="6"/>
        <v>1.7272766480000001</v>
      </c>
      <c r="F33" s="103">
        <v>2435</v>
      </c>
      <c r="G33" s="38">
        <v>94.800000000000011</v>
      </c>
      <c r="H33" s="94">
        <f t="shared" si="7"/>
        <v>42.194092827004212</v>
      </c>
      <c r="I33" s="94">
        <f t="shared" si="12"/>
        <v>107.80590717299579</v>
      </c>
      <c r="J33" s="38">
        <f>G33*H33</f>
        <v>4000</v>
      </c>
      <c r="K33" s="95">
        <f t="shared" si="8"/>
        <v>0.93021883023600893</v>
      </c>
      <c r="L33" s="38">
        <f t="shared" si="9"/>
        <v>5.0000000000000001E-3</v>
      </c>
    </row>
    <row r="34" spans="1:12">
      <c r="A34" t="s">
        <v>143</v>
      </c>
      <c r="B34" s="54">
        <v>1.4018999999999999</v>
      </c>
      <c r="C34" s="54">
        <v>21.6</v>
      </c>
      <c r="D34" s="42">
        <f t="shared" si="5"/>
        <v>1.40218</v>
      </c>
      <c r="E34" s="42">
        <f t="shared" si="6"/>
        <v>1.7294621679999995</v>
      </c>
      <c r="F34" s="105">
        <v>3185</v>
      </c>
      <c r="G34">
        <v>174</v>
      </c>
      <c r="H34" s="50">
        <f t="shared" si="7"/>
        <v>22.988505747126435</v>
      </c>
      <c r="I34" s="50">
        <f t="shared" si="12"/>
        <v>127.01149425287356</v>
      </c>
      <c r="J34">
        <f>G34*H34</f>
        <v>3999.9999999999995</v>
      </c>
      <c r="K34" s="95">
        <f t="shared" si="8"/>
        <v>0.93021883023600893</v>
      </c>
      <c r="L34">
        <f t="shared" si="9"/>
        <v>5.0000000000000001E-3</v>
      </c>
    </row>
    <row r="35" spans="1:12" ht="14.15">
      <c r="A35" s="38" t="s">
        <v>144</v>
      </c>
      <c r="B35" s="92">
        <v>1.4017999999999999</v>
      </c>
      <c r="C35" s="92">
        <v>21.6</v>
      </c>
      <c r="D35" s="93">
        <f t="shared" si="5"/>
        <v>1.40208</v>
      </c>
      <c r="E35" s="93">
        <f t="shared" si="6"/>
        <v>1.7283694080000007</v>
      </c>
      <c r="F35" s="103">
        <v>3629</v>
      </c>
      <c r="G35" s="38">
        <v>153</v>
      </c>
      <c r="H35" s="94">
        <f t="shared" si="7"/>
        <v>26.143790849673202</v>
      </c>
      <c r="I35" s="94">
        <f t="shared" si="12"/>
        <v>123.85620915032681</v>
      </c>
      <c r="J35" s="38">
        <f>G35*H35</f>
        <v>4000</v>
      </c>
      <c r="K35" s="95">
        <f t="shared" si="8"/>
        <v>0.93021883023600893</v>
      </c>
      <c r="L35" s="38">
        <f t="shared" si="9"/>
        <v>5.0000000000000001E-3</v>
      </c>
    </row>
    <row r="36" spans="1:12" ht="14.15">
      <c r="A36" t="s">
        <v>145</v>
      </c>
      <c r="B36" s="54">
        <v>1.4016999999999999</v>
      </c>
      <c r="C36" s="54">
        <v>21.7</v>
      </c>
      <c r="D36" s="42">
        <f t="shared" si="5"/>
        <v>1.4019975</v>
      </c>
      <c r="E36" s="42">
        <f t="shared" si="6"/>
        <v>1.7274678810000008</v>
      </c>
      <c r="F36" s="104">
        <v>2026</v>
      </c>
      <c r="G36">
        <v>166</v>
      </c>
      <c r="H36" s="50">
        <f t="shared" si="7"/>
        <v>24.096385542168676</v>
      </c>
      <c r="I36" s="50">
        <f t="shared" si="12"/>
        <v>125.90361445783132</v>
      </c>
      <c r="J36">
        <f t="shared" ref="J36:J44" si="13">G36*H36</f>
        <v>4000</v>
      </c>
      <c r="K36" s="95">
        <f t="shared" si="8"/>
        <v>0.93021883023600893</v>
      </c>
      <c r="L36">
        <f t="shared" si="9"/>
        <v>5.0000000000000001E-3</v>
      </c>
    </row>
    <row r="37" spans="1:12" ht="14.15">
      <c r="A37" s="38" t="s">
        <v>149</v>
      </c>
      <c r="B37" s="93">
        <v>1.4018999999999999</v>
      </c>
      <c r="C37" s="99">
        <v>21.8</v>
      </c>
      <c r="D37" s="93">
        <f t="shared" si="5"/>
        <v>1.402215</v>
      </c>
      <c r="E37" s="93">
        <f t="shared" si="6"/>
        <v>1.7298446339999991</v>
      </c>
      <c r="F37" s="103">
        <v>3949</v>
      </c>
      <c r="G37" s="38">
        <v>135</v>
      </c>
      <c r="H37" s="94">
        <f t="shared" si="7"/>
        <v>29.62962962962963</v>
      </c>
      <c r="I37" s="94">
        <f t="shared" si="12"/>
        <v>120.37037037037037</v>
      </c>
      <c r="J37" s="38">
        <f>G37*H37</f>
        <v>4000</v>
      </c>
      <c r="K37" s="95">
        <f t="shared" si="8"/>
        <v>0.93021883023600893</v>
      </c>
      <c r="L37" s="38">
        <f t="shared" si="9"/>
        <v>5.0000000000000001E-3</v>
      </c>
    </row>
    <row r="38" spans="1:12" ht="14.15">
      <c r="A38" t="s">
        <v>150</v>
      </c>
      <c r="B38" s="42">
        <v>1.4016999999999999</v>
      </c>
      <c r="C38" s="41">
        <v>21.9</v>
      </c>
      <c r="D38" s="42">
        <f t="shared" si="5"/>
        <v>1.4020325</v>
      </c>
      <c r="E38" s="42">
        <f t="shared" si="6"/>
        <v>1.7278503470000004</v>
      </c>
      <c r="F38" s="104">
        <v>2380</v>
      </c>
      <c r="G38">
        <v>193</v>
      </c>
      <c r="H38" s="50">
        <f t="shared" si="7"/>
        <v>20.725388601036268</v>
      </c>
      <c r="I38" s="50">
        <f t="shared" si="12"/>
        <v>129.27461139896374</v>
      </c>
      <c r="J38">
        <f t="shared" si="13"/>
        <v>4000</v>
      </c>
      <c r="K38" s="95">
        <f t="shared" si="8"/>
        <v>0.93021883023600893</v>
      </c>
      <c r="L38">
        <f t="shared" si="9"/>
        <v>5.0000000000000001E-3</v>
      </c>
    </row>
    <row r="39" spans="1:12" ht="14.6">
      <c r="A39" s="38" t="s">
        <v>151</v>
      </c>
      <c r="B39" s="93">
        <v>1.4016</v>
      </c>
      <c r="C39" s="99">
        <v>21.9</v>
      </c>
      <c r="D39" s="93">
        <f t="shared" si="5"/>
        <v>1.4019325</v>
      </c>
      <c r="E39" s="93">
        <f t="shared" si="6"/>
        <v>1.7267575869999998</v>
      </c>
      <c r="F39" s="103">
        <v>3989</v>
      </c>
      <c r="G39" s="108">
        <v>204</v>
      </c>
      <c r="H39" s="94">
        <f t="shared" si="7"/>
        <v>19.607843137254903</v>
      </c>
      <c r="I39" s="94">
        <f t="shared" si="12"/>
        <v>130.39215686274508</v>
      </c>
      <c r="J39" s="38">
        <f t="shared" si="13"/>
        <v>4000.0000000000005</v>
      </c>
      <c r="K39" s="95">
        <f t="shared" si="8"/>
        <v>0.93021883023600893</v>
      </c>
      <c r="L39" s="38">
        <f t="shared" si="9"/>
        <v>5.0000000000000001E-3</v>
      </c>
    </row>
    <row r="40" spans="1:12" ht="14.15">
      <c r="A40" t="s">
        <v>152</v>
      </c>
      <c r="B40" s="42">
        <v>1.4018999999999999</v>
      </c>
      <c r="C40" s="41">
        <v>22</v>
      </c>
      <c r="D40" s="42">
        <f t="shared" si="5"/>
        <v>1.40225</v>
      </c>
      <c r="E40" s="42">
        <f t="shared" si="6"/>
        <v>1.7302271000000005</v>
      </c>
      <c r="F40" s="106">
        <v>1541</v>
      </c>
      <c r="G40">
        <v>96.8</v>
      </c>
      <c r="H40" s="50">
        <f t="shared" si="7"/>
        <v>41.32231404958678</v>
      </c>
      <c r="I40" s="50">
        <f t="shared" si="12"/>
        <v>108.67768595041322</v>
      </c>
      <c r="J40">
        <f t="shared" si="13"/>
        <v>4000</v>
      </c>
      <c r="K40" s="95">
        <f t="shared" si="8"/>
        <v>0.93021883023600893</v>
      </c>
      <c r="L40">
        <f t="shared" si="9"/>
        <v>5.0000000000000001E-3</v>
      </c>
    </row>
    <row r="41" spans="1:12" ht="14.15">
      <c r="A41" s="38" t="s">
        <v>163</v>
      </c>
      <c r="B41" s="93"/>
      <c r="C41" s="99"/>
      <c r="D41" s="93">
        <f t="shared" ref="D41:D44" si="14">(20-C41)*-0.000175+B41</f>
        <v>-3.5000000000000001E-3</v>
      </c>
      <c r="E41" s="93">
        <f t="shared" ref="E41:E44" si="15">D41*10.9276-13.593</f>
        <v>-13.631246600000001</v>
      </c>
      <c r="F41" s="107"/>
      <c r="G41" s="38"/>
      <c r="H41" s="94" t="e">
        <f t="shared" si="7"/>
        <v>#DIV/0!</v>
      </c>
      <c r="I41" s="94" t="e">
        <f t="shared" si="12"/>
        <v>#DIV/0!</v>
      </c>
      <c r="J41" s="38" t="e">
        <f t="shared" si="13"/>
        <v>#DIV/0!</v>
      </c>
      <c r="K41" s="95">
        <f t="shared" si="8"/>
        <v>0.93021883023600893</v>
      </c>
      <c r="L41" s="38">
        <f t="shared" si="9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6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5">
        <f t="shared" si="8"/>
        <v>0.93021883023600893</v>
      </c>
      <c r="L42">
        <f t="shared" si="9"/>
        <v>5.0000000000000001E-3</v>
      </c>
    </row>
    <row r="43" spans="1:12" ht="14.15">
      <c r="A43" s="38" t="s">
        <v>165</v>
      </c>
      <c r="B43" s="93"/>
      <c r="C43" s="99"/>
      <c r="D43" s="93">
        <f t="shared" si="14"/>
        <v>-3.5000000000000001E-3</v>
      </c>
      <c r="E43" s="93">
        <f t="shared" si="15"/>
        <v>-13.631246600000001</v>
      </c>
      <c r="F43" s="107"/>
      <c r="G43" s="38"/>
      <c r="H43" s="94" t="e">
        <f t="shared" si="7"/>
        <v>#DIV/0!</v>
      </c>
      <c r="I43" s="94" t="e">
        <f t="shared" ref="I43:I44" si="16">150-H43</f>
        <v>#DIV/0!</v>
      </c>
      <c r="J43" s="38" t="e">
        <f t="shared" si="13"/>
        <v>#DIV/0!</v>
      </c>
      <c r="K43" s="95">
        <f t="shared" si="8"/>
        <v>0.93021883023600893</v>
      </c>
      <c r="L43" s="38">
        <f t="shared" si="9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6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5">
        <f t="shared" si="8"/>
        <v>0.93021883023600893</v>
      </c>
      <c r="L44">
        <f t="shared" si="9"/>
        <v>5.0000000000000001E-3</v>
      </c>
    </row>
    <row r="45" spans="1:12" ht="14.15">
      <c r="A45" s="45" t="s">
        <v>33</v>
      </c>
      <c r="B45" s="46">
        <v>1.4164000000000001</v>
      </c>
      <c r="C45" s="47">
        <v>20.7</v>
      </c>
      <c r="D45" s="48">
        <f>(20-C45)*-0.000175+B45</f>
        <v>1.4165225000000001</v>
      </c>
      <c r="E45" s="49">
        <f>D45*10.9276-13.593</f>
        <v>1.8861912710000013</v>
      </c>
      <c r="F45" s="91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1.4077</v>
      </c>
      <c r="D2" s="55">
        <v>17.5</v>
      </c>
      <c r="E2" s="55">
        <f t="shared" ref="E2:E23" si="0">((20-D2)*-0.000175+C2)-0.0008</f>
        <v>1.4064624999999999</v>
      </c>
      <c r="F2" s="56">
        <f t="shared" ref="F2:F23" si="1">E2*10.9276-13.593</f>
        <v>1.776259614999999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17.5</v>
      </c>
      <c r="E3" s="55">
        <f t="shared" si="0"/>
        <v>1.4060625</v>
      </c>
      <c r="F3" s="56">
        <f t="shared" si="1"/>
        <v>1.7718885750000002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17.5</v>
      </c>
      <c r="E4" s="55">
        <f t="shared" si="0"/>
        <v>1.4055625</v>
      </c>
      <c r="F4" s="56">
        <f t="shared" si="1"/>
        <v>1.7664247750000008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17.600000000000001</v>
      </c>
      <c r="E5" s="55">
        <f t="shared" si="0"/>
        <v>1.4050800000000001</v>
      </c>
      <c r="F5" s="56">
        <f t="shared" si="1"/>
        <v>1.7611522080000004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17.600000000000001</v>
      </c>
      <c r="E6" s="55">
        <f t="shared" si="0"/>
        <v>1.40448</v>
      </c>
      <c r="F6" s="56">
        <f t="shared" si="1"/>
        <v>1.7545956479999987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17.600000000000001</v>
      </c>
      <c r="E7" s="55">
        <f t="shared" si="0"/>
        <v>1.40388</v>
      </c>
      <c r="F7" s="56">
        <f t="shared" si="1"/>
        <v>1.7480390880000005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17.600000000000001</v>
      </c>
      <c r="E8" s="55">
        <f t="shared" si="0"/>
        <v>1.4032800000000001</v>
      </c>
      <c r="F8" s="56">
        <f t="shared" si="1"/>
        <v>1.7414825280000006</v>
      </c>
      <c r="G8" s="55" t="s">
        <v>69</v>
      </c>
    </row>
    <row r="9" spans="1:13">
      <c r="A9" s="55">
        <v>8</v>
      </c>
      <c r="B9" s="55" t="s">
        <v>61</v>
      </c>
      <c r="C9" s="56">
        <v>1.4038999999999999</v>
      </c>
      <c r="D9" s="55">
        <v>17.7</v>
      </c>
      <c r="E9" s="55">
        <f t="shared" si="0"/>
        <v>1.4026974999999999</v>
      </c>
      <c r="F9" s="56">
        <f t="shared" si="1"/>
        <v>1.7351172009999996</v>
      </c>
      <c r="G9" s="55" t="s">
        <v>70</v>
      </c>
    </row>
    <row r="10" spans="1:13">
      <c r="A10" s="43">
        <v>9</v>
      </c>
      <c r="B10" s="43" t="s">
        <v>61</v>
      </c>
      <c r="C10" s="44">
        <v>1.4034</v>
      </c>
      <c r="D10" s="43">
        <v>17.7</v>
      </c>
      <c r="E10" s="43">
        <f t="shared" si="0"/>
        <v>1.4021975</v>
      </c>
      <c r="F10" s="44">
        <f t="shared" si="1"/>
        <v>1.7296534010000002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17.7</v>
      </c>
      <c r="E11" s="43">
        <f t="shared" si="0"/>
        <v>1.4016975</v>
      </c>
      <c r="F11" s="44">
        <f t="shared" si="1"/>
        <v>1.7241896010000008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17.8</v>
      </c>
      <c r="E12" s="43">
        <f t="shared" si="0"/>
        <v>1.4011150000000001</v>
      </c>
      <c r="F12" s="44">
        <f t="shared" si="1"/>
        <v>1.7178242740000016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17.8</v>
      </c>
      <c r="E13" s="43">
        <f t="shared" si="0"/>
        <v>1.4006149999999999</v>
      </c>
      <c r="F13" s="44">
        <f t="shared" si="1"/>
        <v>1.7123604739999987</v>
      </c>
      <c r="G13" s="43" t="s">
        <v>74</v>
      </c>
    </row>
    <row r="14" spans="1:13">
      <c r="A14" s="43">
        <v>13</v>
      </c>
      <c r="B14" s="43" t="s">
        <v>61</v>
      </c>
      <c r="C14" s="44">
        <v>1.4012</v>
      </c>
      <c r="D14" s="43">
        <v>17.8</v>
      </c>
      <c r="E14" s="43">
        <f t="shared" si="0"/>
        <v>1.400015</v>
      </c>
      <c r="F14" s="44">
        <f t="shared" si="1"/>
        <v>1.7058039140000005</v>
      </c>
      <c r="G14" s="43" t="s">
        <v>75</v>
      </c>
    </row>
    <row r="15" spans="1:13">
      <c r="A15" s="43">
        <v>14</v>
      </c>
      <c r="B15" s="43" t="s">
        <v>61</v>
      </c>
      <c r="C15" s="44">
        <v>1.4007000000000001</v>
      </c>
      <c r="D15" s="43">
        <v>17.899999999999999</v>
      </c>
      <c r="E15" s="43">
        <f t="shared" si="0"/>
        <v>1.3995325000000001</v>
      </c>
      <c r="F15" s="44">
        <f t="shared" si="1"/>
        <v>1.7005313470000001</v>
      </c>
      <c r="G15" s="43" t="s">
        <v>76</v>
      </c>
    </row>
    <row r="16" spans="1:13">
      <c r="A16" s="43">
        <v>15</v>
      </c>
      <c r="B16" s="43" t="s">
        <v>61</v>
      </c>
      <c r="C16" s="44">
        <v>1.4000999999999999</v>
      </c>
      <c r="D16" s="43">
        <v>18</v>
      </c>
      <c r="E16" s="43">
        <f t="shared" si="0"/>
        <v>1.3989499999999999</v>
      </c>
      <c r="F16" s="44">
        <f t="shared" si="1"/>
        <v>1.6941660199999991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</v>
      </c>
      <c r="E17" s="43">
        <f t="shared" si="0"/>
        <v>1.39855</v>
      </c>
      <c r="F17" s="44">
        <f t="shared" si="1"/>
        <v>1.6897949800000003</v>
      </c>
      <c r="G17" s="43" t="s">
        <v>78</v>
      </c>
    </row>
    <row r="18" spans="1:7">
      <c r="A18" s="55">
        <v>17</v>
      </c>
      <c r="B18" s="55" t="s">
        <v>61</v>
      </c>
      <c r="C18" s="56">
        <v>1.3992</v>
      </c>
      <c r="D18" s="55">
        <v>18</v>
      </c>
      <c r="E18" s="55">
        <f t="shared" si="0"/>
        <v>1.39805</v>
      </c>
      <c r="F18" s="56">
        <f t="shared" si="1"/>
        <v>1.6843311800000009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18.100000000000001</v>
      </c>
      <c r="E19" s="55">
        <f t="shared" si="0"/>
        <v>1.3973675000000001</v>
      </c>
      <c r="F19" s="56">
        <f t="shared" si="1"/>
        <v>1.6768730930000011</v>
      </c>
      <c r="G19" s="55" t="s">
        <v>80</v>
      </c>
    </row>
    <row r="20" spans="1:7">
      <c r="A20" s="55">
        <v>19</v>
      </c>
      <c r="B20" s="55" t="s">
        <v>61</v>
      </c>
      <c r="C20" s="56">
        <v>1.3974</v>
      </c>
      <c r="D20" s="55">
        <v>18.100000000000001</v>
      </c>
      <c r="E20" s="55">
        <f t="shared" si="0"/>
        <v>1.3962675</v>
      </c>
      <c r="F20" s="56">
        <f t="shared" si="1"/>
        <v>1.664852733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18.100000000000001</v>
      </c>
      <c r="E21" s="55">
        <f t="shared" si="0"/>
        <v>1.3915675000000001</v>
      </c>
      <c r="F21" s="56">
        <f t="shared" si="1"/>
        <v>1.6134930130000011</v>
      </c>
      <c r="G21" s="55" t="s">
        <v>82</v>
      </c>
    </row>
    <row r="22" spans="1:7">
      <c r="A22" s="55">
        <v>21</v>
      </c>
      <c r="B22" s="55" t="s">
        <v>61</v>
      </c>
      <c r="C22" s="56">
        <v>1.3789</v>
      </c>
      <c r="D22" s="55">
        <v>18.2</v>
      </c>
      <c r="E22" s="55">
        <f t="shared" si="0"/>
        <v>1.377785</v>
      </c>
      <c r="F22" s="56">
        <f t="shared" si="1"/>
        <v>1.4628833659999998</v>
      </c>
      <c r="G22" s="55" t="s">
        <v>83</v>
      </c>
    </row>
    <row r="23" spans="1:7">
      <c r="A23" s="55">
        <v>22</v>
      </c>
      <c r="B23" s="55" t="s">
        <v>61</v>
      </c>
      <c r="C23" s="56">
        <v>1.3582000000000001</v>
      </c>
      <c r="D23" s="55">
        <v>18.2</v>
      </c>
      <c r="E23" s="55">
        <f t="shared" si="0"/>
        <v>1.3570850000000001</v>
      </c>
      <c r="F23" s="56">
        <f t="shared" si="1"/>
        <v>1.2366820460000003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D11" sqref="D1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1.4072</v>
      </c>
      <c r="D2" s="55">
        <v>18.3</v>
      </c>
      <c r="E2" s="55">
        <f t="shared" ref="E2:E23" si="0">((20-D2)*-0.000175+C2)-0.0008</f>
        <v>1.4061025</v>
      </c>
      <c r="F2" s="56">
        <f t="shared" ref="F2:F23" si="1">E2*10.9276-13.593</f>
        <v>1.7723256789999997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18.3</v>
      </c>
      <c r="E3" s="55">
        <f t="shared" si="0"/>
        <v>1.4058025000000001</v>
      </c>
      <c r="F3" s="56">
        <f t="shared" si="1"/>
        <v>1.7690473990000015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1.4066000000000001</v>
      </c>
      <c r="D4" s="57">
        <v>18.399999999999999</v>
      </c>
      <c r="E4" s="57">
        <f t="shared" si="0"/>
        <v>1.4055200000000001</v>
      </c>
      <c r="F4" s="58">
        <f t="shared" si="1"/>
        <v>1.7659603520000005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1.4061999999999999</v>
      </c>
      <c r="D5" s="57">
        <v>18.399999999999999</v>
      </c>
      <c r="E5" s="57">
        <f t="shared" si="0"/>
        <v>1.4051199999999999</v>
      </c>
      <c r="F5" s="58">
        <f t="shared" si="1"/>
        <v>1.7615893119999999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1.4055</v>
      </c>
      <c r="D6" s="57">
        <v>18.399999999999999</v>
      </c>
      <c r="E6" s="57">
        <f t="shared" si="0"/>
        <v>1.40442</v>
      </c>
      <c r="F6" s="58">
        <f t="shared" si="1"/>
        <v>1.7539399919999994</v>
      </c>
      <c r="G6" s="57" t="s">
        <v>89</v>
      </c>
    </row>
    <row r="7" spans="1:13">
      <c r="A7" s="57">
        <v>6</v>
      </c>
      <c r="B7" s="57" t="s">
        <v>61</v>
      </c>
      <c r="C7" s="58">
        <v>1.4049</v>
      </c>
      <c r="D7" s="57">
        <v>18.5</v>
      </c>
      <c r="E7" s="57">
        <f t="shared" si="0"/>
        <v>1.4038375000000001</v>
      </c>
      <c r="F7" s="58">
        <f t="shared" si="1"/>
        <v>1.7475746650000001</v>
      </c>
      <c r="G7" s="57" t="s">
        <v>90</v>
      </c>
    </row>
    <row r="8" spans="1:13">
      <c r="A8" s="57">
        <v>7</v>
      </c>
      <c r="B8" s="57" t="s">
        <v>61</v>
      </c>
      <c r="C8" s="58">
        <v>1.4043000000000001</v>
      </c>
      <c r="D8" s="57">
        <v>18.5</v>
      </c>
      <c r="E8" s="57">
        <f t="shared" si="0"/>
        <v>1.4032375000000001</v>
      </c>
      <c r="F8" s="58">
        <f t="shared" si="1"/>
        <v>1.741018105000002</v>
      </c>
      <c r="G8" s="57" t="s">
        <v>91</v>
      </c>
    </row>
    <row r="9" spans="1:13">
      <c r="A9" s="57">
        <v>8</v>
      </c>
      <c r="B9" s="57" t="s">
        <v>61</v>
      </c>
      <c r="C9" s="58">
        <v>1.4036999999999999</v>
      </c>
      <c r="D9" s="57">
        <v>18.5</v>
      </c>
      <c r="E9" s="57">
        <f t="shared" si="0"/>
        <v>1.4026375</v>
      </c>
      <c r="F9" s="58">
        <f t="shared" si="1"/>
        <v>1.7344615450000003</v>
      </c>
      <c r="G9" s="57" t="s">
        <v>92</v>
      </c>
    </row>
    <row r="10" spans="1:13">
      <c r="A10" s="57">
        <v>9</v>
      </c>
      <c r="B10" s="57" t="s">
        <v>61</v>
      </c>
      <c r="C10" s="58">
        <v>1.4033</v>
      </c>
      <c r="D10" s="57">
        <v>18.600000000000001</v>
      </c>
      <c r="E10" s="57">
        <f t="shared" si="0"/>
        <v>1.402255</v>
      </c>
      <c r="F10" s="58">
        <f t="shared" si="1"/>
        <v>1.7302817380000004</v>
      </c>
      <c r="G10" s="57" t="s">
        <v>93</v>
      </c>
    </row>
    <row r="11" spans="1:13">
      <c r="A11" s="57">
        <v>10</v>
      </c>
      <c r="B11" s="57" t="s">
        <v>61</v>
      </c>
      <c r="C11" s="58">
        <v>1.4026000000000001</v>
      </c>
      <c r="D11" s="57">
        <v>18.600000000000001</v>
      </c>
      <c r="E11" s="57">
        <f t="shared" si="0"/>
        <v>1.4015550000000001</v>
      </c>
      <c r="F11" s="58">
        <f t="shared" si="1"/>
        <v>1.7226324180000017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18.7</v>
      </c>
      <c r="E12" s="55">
        <f t="shared" si="0"/>
        <v>1.4010724999999999</v>
      </c>
      <c r="F12" s="56">
        <f t="shared" si="1"/>
        <v>1.7173598509999994</v>
      </c>
      <c r="G12" s="55" t="s">
        <v>95</v>
      </c>
    </row>
    <row r="13" spans="1:13">
      <c r="A13" s="55">
        <v>12</v>
      </c>
      <c r="B13" s="55" t="s">
        <v>61</v>
      </c>
      <c r="C13" s="56">
        <v>1.4016</v>
      </c>
      <c r="D13" s="55">
        <v>18.7</v>
      </c>
      <c r="E13" s="55">
        <f t="shared" si="0"/>
        <v>1.4005725</v>
      </c>
      <c r="F13" s="56">
        <f t="shared" si="1"/>
        <v>1.7118960510000001</v>
      </c>
      <c r="G13" s="55" t="s">
        <v>96</v>
      </c>
    </row>
    <row r="14" spans="1:13">
      <c r="A14" s="55">
        <v>13</v>
      </c>
      <c r="B14" s="55" t="s">
        <v>61</v>
      </c>
      <c r="C14" s="56">
        <v>1.4011</v>
      </c>
      <c r="D14" s="55">
        <v>18.8</v>
      </c>
      <c r="E14" s="55">
        <f t="shared" si="0"/>
        <v>1.4000900000000001</v>
      </c>
      <c r="F14" s="56">
        <f t="shared" si="1"/>
        <v>1.7066234840000014</v>
      </c>
      <c r="G14" s="55" t="s">
        <v>97</v>
      </c>
    </row>
    <row r="15" spans="1:13">
      <c r="A15" s="55">
        <v>14</v>
      </c>
      <c r="B15" s="55" t="s">
        <v>61</v>
      </c>
      <c r="C15" s="56">
        <v>1.4005000000000001</v>
      </c>
      <c r="D15" s="55">
        <v>18.8</v>
      </c>
      <c r="E15" s="55">
        <f t="shared" si="0"/>
        <v>1.3994900000000001</v>
      </c>
      <c r="F15" s="56">
        <f t="shared" si="1"/>
        <v>1.7000669240000015</v>
      </c>
      <c r="G15" s="55" t="s">
        <v>98</v>
      </c>
    </row>
    <row r="16" spans="1:13">
      <c r="A16" s="55">
        <v>15</v>
      </c>
      <c r="B16" s="55" t="s">
        <v>61</v>
      </c>
      <c r="C16" s="56">
        <v>1.4</v>
      </c>
      <c r="D16" s="55">
        <v>18.8</v>
      </c>
      <c r="E16" s="55">
        <f t="shared" si="0"/>
        <v>1.39899</v>
      </c>
      <c r="F16" s="56">
        <f t="shared" si="1"/>
        <v>1.6946031240000003</v>
      </c>
      <c r="G16" s="55" t="s">
        <v>99</v>
      </c>
    </row>
    <row r="17" spans="1:7">
      <c r="A17" s="55">
        <v>16</v>
      </c>
      <c r="B17" s="55" t="s">
        <v>61</v>
      </c>
      <c r="C17" s="56">
        <v>1.3995</v>
      </c>
      <c r="D17" s="55">
        <v>18.899999999999999</v>
      </c>
      <c r="E17" s="55">
        <f t="shared" si="0"/>
        <v>1.3985075</v>
      </c>
      <c r="F17" s="56">
        <f t="shared" si="1"/>
        <v>1.6893305569999999</v>
      </c>
      <c r="G17" s="55" t="s">
        <v>100</v>
      </c>
    </row>
    <row r="18" spans="1:7">
      <c r="A18" s="55">
        <v>17</v>
      </c>
      <c r="B18" s="55" t="s">
        <v>61</v>
      </c>
      <c r="C18" s="56">
        <v>1.399</v>
      </c>
      <c r="D18" s="55">
        <v>18.899999999999999</v>
      </c>
      <c r="E18" s="55">
        <f t="shared" si="0"/>
        <v>1.3980075000000001</v>
      </c>
      <c r="F18" s="56">
        <f t="shared" si="1"/>
        <v>1.6838667570000005</v>
      </c>
      <c r="G18" s="55" t="s">
        <v>101</v>
      </c>
    </row>
    <row r="19" spans="1:7">
      <c r="A19" s="55">
        <v>18</v>
      </c>
      <c r="B19" s="55" t="s">
        <v>61</v>
      </c>
      <c r="C19" s="56">
        <v>1.3982000000000001</v>
      </c>
      <c r="D19" s="55">
        <v>18.899999999999999</v>
      </c>
      <c r="E19" s="55">
        <f t="shared" si="0"/>
        <v>1.3972075000000002</v>
      </c>
      <c r="F19" s="56">
        <f t="shared" si="1"/>
        <v>1.6751246770000012</v>
      </c>
      <c r="G19" s="55" t="s">
        <v>102</v>
      </c>
    </row>
    <row r="20" spans="1:7">
      <c r="A20" s="57">
        <v>19</v>
      </c>
      <c r="B20" s="57" t="s">
        <v>61</v>
      </c>
      <c r="C20" s="58">
        <v>1.3971</v>
      </c>
      <c r="D20" s="57">
        <v>19</v>
      </c>
      <c r="E20" s="57">
        <f t="shared" si="0"/>
        <v>1.3961250000000001</v>
      </c>
      <c r="F20" s="58">
        <f t="shared" si="1"/>
        <v>1.6632955500000008</v>
      </c>
      <c r="G20" s="57" t="s">
        <v>103</v>
      </c>
    </row>
    <row r="21" spans="1:7">
      <c r="A21" s="57">
        <v>20</v>
      </c>
      <c r="B21" s="57" t="s">
        <v>61</v>
      </c>
      <c r="C21" s="58">
        <v>1.3918999999999999</v>
      </c>
      <c r="D21" s="57">
        <v>19</v>
      </c>
      <c r="E21" s="57">
        <f t="shared" si="0"/>
        <v>1.390925</v>
      </c>
      <c r="F21" s="58">
        <f t="shared" si="1"/>
        <v>1.6064720299999991</v>
      </c>
      <c r="G21" s="57" t="s">
        <v>104</v>
      </c>
    </row>
    <row r="22" spans="1:7">
      <c r="A22" s="57">
        <v>21</v>
      </c>
      <c r="B22" s="57" t="s">
        <v>61</v>
      </c>
      <c r="C22" s="58">
        <v>1.3778999999999999</v>
      </c>
      <c r="D22" s="57">
        <v>19</v>
      </c>
      <c r="E22" s="57">
        <f t="shared" si="0"/>
        <v>1.376925</v>
      </c>
      <c r="F22" s="58">
        <f t="shared" si="1"/>
        <v>1.4534856299999994</v>
      </c>
      <c r="G22" s="57" t="s">
        <v>105</v>
      </c>
    </row>
    <row r="23" spans="1:7">
      <c r="A23" s="57">
        <v>22</v>
      </c>
      <c r="B23" s="57" t="s">
        <v>61</v>
      </c>
      <c r="C23" s="58">
        <v>1.3602000000000001</v>
      </c>
      <c r="D23" s="57">
        <v>19</v>
      </c>
      <c r="E23" s="57">
        <f t="shared" si="0"/>
        <v>1.3592250000000001</v>
      </c>
      <c r="F23" s="58">
        <f t="shared" si="1"/>
        <v>1.2600671100000014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1.4067000000000001</v>
      </c>
      <c r="D2" s="57">
        <v>19.100000000000001</v>
      </c>
      <c r="E2" s="57">
        <f t="shared" ref="E2:E23" si="0">((20-D2)*-0.000175+C2)-0.0008</f>
        <v>1.4057425000000001</v>
      </c>
      <c r="F2" s="58">
        <f t="shared" ref="F2:F23" si="1">E2*10.9276-13.593</f>
        <v>1.7683917430000005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19.2</v>
      </c>
      <c r="E3" s="57">
        <f t="shared" si="0"/>
        <v>1.4056600000000001</v>
      </c>
      <c r="F3" s="58">
        <f t="shared" si="1"/>
        <v>1.7674902160000006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19.2</v>
      </c>
      <c r="E4" s="57">
        <f t="shared" si="0"/>
        <v>1.4053600000000002</v>
      </c>
      <c r="F4" s="58">
        <f t="shared" si="1"/>
        <v>1.7642119360000024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19.2</v>
      </c>
      <c r="E5" s="57">
        <f t="shared" si="0"/>
        <v>1.40496</v>
      </c>
      <c r="F5" s="58">
        <f t="shared" si="1"/>
        <v>1.759840896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19.3</v>
      </c>
      <c r="E6" s="55">
        <f t="shared" si="0"/>
        <v>1.4044775</v>
      </c>
      <c r="F6" s="56">
        <f t="shared" si="1"/>
        <v>1.7545683290000014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19.3</v>
      </c>
      <c r="E7" s="55">
        <f t="shared" si="0"/>
        <v>1.4038775000000001</v>
      </c>
      <c r="F7" s="56">
        <f t="shared" si="1"/>
        <v>1.7480117690000014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19.3</v>
      </c>
      <c r="E8" s="55">
        <f t="shared" si="0"/>
        <v>1.4032775</v>
      </c>
      <c r="F8" s="56">
        <f t="shared" si="1"/>
        <v>1.7414552089999997</v>
      </c>
      <c r="G8" s="55" t="s">
        <v>113</v>
      </c>
    </row>
    <row r="9" spans="1:13">
      <c r="A9" s="55">
        <v>8</v>
      </c>
      <c r="B9" s="55" t="s">
        <v>61</v>
      </c>
      <c r="C9" s="56">
        <v>1.4037999999999999</v>
      </c>
      <c r="D9" s="55">
        <v>19.399999999999999</v>
      </c>
      <c r="E9" s="55">
        <f t="shared" si="0"/>
        <v>1.402895</v>
      </c>
      <c r="F9" s="56">
        <f t="shared" si="1"/>
        <v>1.7372754019999999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19.5</v>
      </c>
      <c r="E10" s="55">
        <f t="shared" si="0"/>
        <v>1.4022125000000001</v>
      </c>
      <c r="F10" s="56">
        <f t="shared" si="1"/>
        <v>1.7298173150000018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19.5</v>
      </c>
      <c r="E11" s="55">
        <f t="shared" si="0"/>
        <v>1.4016125000000001</v>
      </c>
      <c r="F11" s="56">
        <f t="shared" si="1"/>
        <v>1.7232607550000019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19.5</v>
      </c>
      <c r="E12" s="55">
        <f t="shared" si="0"/>
        <v>1.4011125</v>
      </c>
      <c r="F12" s="56">
        <f t="shared" si="1"/>
        <v>1.717796954999999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19.600000000000001</v>
      </c>
      <c r="E13" s="55">
        <f t="shared" si="0"/>
        <v>1.4005300000000001</v>
      </c>
      <c r="F13" s="56">
        <f t="shared" si="1"/>
        <v>1.7114316279999997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19.600000000000001</v>
      </c>
      <c r="E14" s="57">
        <f t="shared" si="0"/>
        <v>1.4001300000000001</v>
      </c>
      <c r="F14" s="58">
        <f t="shared" si="1"/>
        <v>1.7070605880000009</v>
      </c>
      <c r="G14" s="57" t="s">
        <v>119</v>
      </c>
    </row>
    <row r="15" spans="1:13">
      <c r="A15" s="57">
        <v>14</v>
      </c>
      <c r="B15" s="57" t="s">
        <v>61</v>
      </c>
      <c r="C15" s="58">
        <v>1.4005000000000001</v>
      </c>
      <c r="D15" s="57">
        <v>19.600000000000001</v>
      </c>
      <c r="E15" s="57">
        <f t="shared" si="0"/>
        <v>1.3996300000000002</v>
      </c>
      <c r="F15" s="58">
        <f t="shared" si="1"/>
        <v>1.7015967880000016</v>
      </c>
      <c r="G15" s="57" t="s">
        <v>120</v>
      </c>
    </row>
    <row r="16" spans="1:13">
      <c r="A16" s="57">
        <v>15</v>
      </c>
      <c r="B16" s="57" t="s">
        <v>61</v>
      </c>
      <c r="C16" s="58">
        <v>1.4</v>
      </c>
      <c r="D16" s="57">
        <v>19.600000000000001</v>
      </c>
      <c r="E16" s="57">
        <f t="shared" si="0"/>
        <v>1.39913</v>
      </c>
      <c r="F16" s="58">
        <f t="shared" si="1"/>
        <v>1.6961329880000005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1.3995</v>
      </c>
      <c r="D17" s="57">
        <v>19.7</v>
      </c>
      <c r="E17" s="57">
        <f t="shared" si="0"/>
        <v>1.3986475</v>
      </c>
      <c r="F17" s="58">
        <f t="shared" si="1"/>
        <v>1.690860421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19.7</v>
      </c>
      <c r="E18" s="57">
        <f t="shared" si="0"/>
        <v>1.3980475000000001</v>
      </c>
      <c r="F18" s="58">
        <f t="shared" si="1"/>
        <v>1.6843038610000018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19.7</v>
      </c>
      <c r="E19" s="57">
        <f t="shared" si="0"/>
        <v>1.3974475000000002</v>
      </c>
      <c r="F19" s="58">
        <f t="shared" si="1"/>
        <v>1.6777473010000019</v>
      </c>
      <c r="G19" s="57" t="s">
        <v>124</v>
      </c>
    </row>
    <row r="20" spans="1:7">
      <c r="A20" s="57">
        <v>19</v>
      </c>
      <c r="B20" s="57" t="s">
        <v>61</v>
      </c>
      <c r="C20" s="58">
        <v>1.397</v>
      </c>
      <c r="D20" s="57">
        <v>19.8</v>
      </c>
      <c r="E20" s="57">
        <f t="shared" si="0"/>
        <v>1.3961650000000001</v>
      </c>
      <c r="F20" s="58">
        <f t="shared" si="1"/>
        <v>1.6637326540000004</v>
      </c>
      <c r="G20" s="57" t="s">
        <v>125</v>
      </c>
    </row>
    <row r="21" spans="1:7">
      <c r="A21" s="57">
        <v>20</v>
      </c>
      <c r="B21" s="57" t="s">
        <v>61</v>
      </c>
      <c r="C21" s="58">
        <v>1.3912</v>
      </c>
      <c r="D21" s="57">
        <v>19.8</v>
      </c>
      <c r="E21" s="57">
        <f t="shared" si="0"/>
        <v>1.3903650000000001</v>
      </c>
      <c r="F21" s="58">
        <f t="shared" si="1"/>
        <v>1.6003525740000004</v>
      </c>
      <c r="G21" s="57" t="s">
        <v>126</v>
      </c>
    </row>
    <row r="22" spans="1:7">
      <c r="A22" s="55">
        <v>21</v>
      </c>
      <c r="B22" s="55" t="s">
        <v>61</v>
      </c>
      <c r="C22" s="56">
        <v>1.3769</v>
      </c>
      <c r="D22" s="55">
        <v>19.8</v>
      </c>
      <c r="E22" s="55">
        <f t="shared" si="0"/>
        <v>1.3760650000000001</v>
      </c>
      <c r="F22" s="56">
        <f t="shared" si="1"/>
        <v>1.4440878940000008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1.3568</v>
      </c>
      <c r="D23" s="55">
        <v>19.8</v>
      </c>
      <c r="E23" s="55">
        <f t="shared" si="0"/>
        <v>1.3559650000000001</v>
      </c>
      <c r="F23" s="56">
        <f t="shared" si="1"/>
        <v>1.2244431340000013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19.899999999999999</v>
      </c>
      <c r="E2" s="55">
        <f t="shared" ref="E2:E23" si="0">((20-D2)*-0.000175+C2)-0.0008</f>
        <v>1.4054825000000002</v>
      </c>
      <c r="F2" s="56">
        <f t="shared" ref="F2:F23" si="1">E2*10.9276-13.593</f>
        <v>1.7655505670000018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19.899999999999999</v>
      </c>
      <c r="E3" s="55">
        <f t="shared" si="0"/>
        <v>1.4054825000000002</v>
      </c>
      <c r="F3" s="56">
        <f t="shared" si="1"/>
        <v>1.7655505670000018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19.899999999999999</v>
      </c>
      <c r="E5" s="55">
        <f t="shared" si="0"/>
        <v>1.4047825</v>
      </c>
      <c r="F5" s="56">
        <f t="shared" si="1"/>
        <v>1.7579012470000013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</v>
      </c>
      <c r="E6" s="55">
        <f t="shared" si="0"/>
        <v>1.4044000000000001</v>
      </c>
      <c r="F6" s="56">
        <f t="shared" si="1"/>
        <v>1.7537214400000014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20</v>
      </c>
      <c r="E7" s="55">
        <f t="shared" si="0"/>
        <v>1.4039000000000001</v>
      </c>
      <c r="F7" s="56">
        <f t="shared" si="1"/>
        <v>1.7482576400000021</v>
      </c>
      <c r="G7" s="55" t="s">
        <v>134</v>
      </c>
    </row>
    <row r="8" spans="1:13">
      <c r="A8" s="57">
        <v>7</v>
      </c>
      <c r="B8" s="57" t="s">
        <v>61</v>
      </c>
      <c r="C8" s="58">
        <v>1.4044000000000001</v>
      </c>
      <c r="D8" s="57">
        <v>20</v>
      </c>
      <c r="E8" s="57">
        <f t="shared" si="0"/>
        <v>1.4036000000000002</v>
      </c>
      <c r="F8" s="58">
        <f t="shared" si="1"/>
        <v>1.7449793600000021</v>
      </c>
      <c r="G8" s="57" t="s">
        <v>135</v>
      </c>
    </row>
    <row r="9" spans="1:13">
      <c r="A9" s="57">
        <v>8</v>
      </c>
      <c r="B9" s="57" t="s">
        <v>61</v>
      </c>
      <c r="C9" s="58">
        <v>1.4035</v>
      </c>
      <c r="D9" s="57">
        <v>20</v>
      </c>
      <c r="E9" s="57">
        <f t="shared" si="0"/>
        <v>1.4027000000000001</v>
      </c>
      <c r="F9" s="58">
        <f t="shared" si="1"/>
        <v>1.7351445200000004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20.100000000000001</v>
      </c>
      <c r="E10" s="57">
        <f t="shared" si="0"/>
        <v>1.4022175000000001</v>
      </c>
      <c r="F10" s="58">
        <f t="shared" si="1"/>
        <v>1.7298719530000017</v>
      </c>
      <c r="G10" s="57" t="s">
        <v>137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20.100000000000001</v>
      </c>
      <c r="E11" s="57">
        <f t="shared" si="0"/>
        <v>1.4016175000000002</v>
      </c>
      <c r="F11" s="58">
        <f t="shared" si="1"/>
        <v>1.7233153930000018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20.100000000000001</v>
      </c>
      <c r="E12" s="57">
        <f t="shared" si="0"/>
        <v>1.4011175</v>
      </c>
      <c r="F12" s="58">
        <f t="shared" si="1"/>
        <v>1.7178515930000007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20.2</v>
      </c>
      <c r="E13" s="57">
        <f t="shared" si="0"/>
        <v>1.4006350000000001</v>
      </c>
      <c r="F13" s="58">
        <f t="shared" si="1"/>
        <v>1.7125790260000002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20.2</v>
      </c>
      <c r="E14" s="57">
        <f t="shared" si="0"/>
        <v>1.4000350000000001</v>
      </c>
      <c r="F14" s="58">
        <f t="shared" si="1"/>
        <v>1.7060224660000021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20.2</v>
      </c>
      <c r="E16" s="55">
        <f t="shared" si="0"/>
        <v>1.398935</v>
      </c>
      <c r="F16" s="56">
        <f t="shared" si="1"/>
        <v>1.694002106000001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20.2</v>
      </c>
      <c r="E17" s="55">
        <f t="shared" si="0"/>
        <v>1.3986350000000001</v>
      </c>
      <c r="F17" s="56">
        <f t="shared" si="1"/>
        <v>1.690723826000001</v>
      </c>
      <c r="G17" s="55" t="s">
        <v>179</v>
      </c>
    </row>
    <row r="18" spans="1:7">
      <c r="A18" s="55">
        <v>17</v>
      </c>
      <c r="B18" s="55" t="s">
        <v>61</v>
      </c>
      <c r="C18" s="56">
        <v>1.3987000000000001</v>
      </c>
      <c r="D18" s="55">
        <v>20.3</v>
      </c>
      <c r="E18" s="55">
        <f t="shared" si="0"/>
        <v>1.3979525000000002</v>
      </c>
      <c r="F18" s="56">
        <f t="shared" si="1"/>
        <v>1.6832657390000012</v>
      </c>
      <c r="G18" s="55" t="s">
        <v>180</v>
      </c>
    </row>
    <row r="19" spans="1:7">
      <c r="A19" s="55">
        <v>18</v>
      </c>
      <c r="B19" s="55" t="s">
        <v>61</v>
      </c>
      <c r="C19" s="56">
        <v>1.3980999999999999</v>
      </c>
      <c r="D19" s="55">
        <v>20.3</v>
      </c>
      <c r="E19" s="55">
        <f t="shared" si="0"/>
        <v>1.3973525</v>
      </c>
      <c r="F19" s="56">
        <f t="shared" si="1"/>
        <v>1.6767091789999995</v>
      </c>
      <c r="G19" s="55" t="s">
        <v>181</v>
      </c>
    </row>
    <row r="20" spans="1:7">
      <c r="A20" s="55">
        <v>19</v>
      </c>
      <c r="B20" s="55" t="s">
        <v>61</v>
      </c>
      <c r="C20" s="56">
        <v>1.3969</v>
      </c>
      <c r="D20" s="55">
        <v>20.3</v>
      </c>
      <c r="E20" s="55">
        <f t="shared" si="0"/>
        <v>1.3961525000000001</v>
      </c>
      <c r="F20" s="56">
        <f t="shared" si="1"/>
        <v>1.6635960590000014</v>
      </c>
      <c r="G20" s="55" t="s">
        <v>182</v>
      </c>
    </row>
    <row r="21" spans="1:7">
      <c r="A21" s="55">
        <v>20</v>
      </c>
      <c r="B21" s="55" t="s">
        <v>61</v>
      </c>
      <c r="C21" s="56">
        <v>1.3915999999999999</v>
      </c>
      <c r="D21" s="55">
        <v>20.3</v>
      </c>
      <c r="E21" s="55">
        <f t="shared" si="0"/>
        <v>1.3908525</v>
      </c>
      <c r="F21" s="56">
        <f t="shared" si="1"/>
        <v>1.6056797790000008</v>
      </c>
      <c r="G21" s="55" t="s">
        <v>183</v>
      </c>
    </row>
    <row r="22" spans="1:7">
      <c r="A22" s="55">
        <v>21</v>
      </c>
      <c r="B22" s="55" t="s">
        <v>61</v>
      </c>
      <c r="C22" s="56">
        <v>1.3772</v>
      </c>
      <c r="D22" s="55">
        <v>20.3</v>
      </c>
      <c r="E22" s="55">
        <f t="shared" si="0"/>
        <v>1.3764525000000001</v>
      </c>
      <c r="F22" s="56">
        <f t="shared" si="1"/>
        <v>1.4483223390000006</v>
      </c>
      <c r="G22" s="55" t="s">
        <v>184</v>
      </c>
    </row>
    <row r="23" spans="1:7">
      <c r="A23" s="55">
        <v>22</v>
      </c>
      <c r="B23" s="55" t="s">
        <v>61</v>
      </c>
      <c r="C23" s="56">
        <v>1.3561000000000001</v>
      </c>
      <c r="D23" s="55">
        <v>20.3</v>
      </c>
      <c r="E23" s="55">
        <f t="shared" si="0"/>
        <v>1.3553525000000002</v>
      </c>
      <c r="F23" s="56">
        <f t="shared" si="1"/>
        <v>1.2177499790000024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20.5</v>
      </c>
      <c r="E2" s="55">
        <f t="shared" ref="E2:E23" si="0">((20-D2)*-0.000175+C2)-0.0008</f>
        <v>1.4065875000000001</v>
      </c>
      <c r="F2" s="56">
        <f t="shared" ref="F2:F23" si="1">E2*10.9276-13.593</f>
        <v>1.777625565000001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20.5</v>
      </c>
      <c r="E3" s="55">
        <f t="shared" si="0"/>
        <v>1.4061875000000001</v>
      </c>
      <c r="F3" s="56">
        <f t="shared" si="1"/>
        <v>1.7732545250000022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20.5</v>
      </c>
      <c r="E4" s="55">
        <f t="shared" si="0"/>
        <v>1.4056875000000002</v>
      </c>
      <c r="F4" s="56">
        <f t="shared" si="1"/>
        <v>1.7677907250000029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20.5</v>
      </c>
      <c r="E5" s="55">
        <f t="shared" si="0"/>
        <v>1.4051875</v>
      </c>
      <c r="F5" s="56">
        <f t="shared" si="1"/>
        <v>1.762326925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20.5</v>
      </c>
      <c r="E6" s="55">
        <f t="shared" si="0"/>
        <v>1.4044875000000001</v>
      </c>
      <c r="F6" s="56">
        <f t="shared" si="1"/>
        <v>1.7546776050000013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20.5</v>
      </c>
      <c r="E7" s="55">
        <f t="shared" si="0"/>
        <v>1.4040875000000002</v>
      </c>
      <c r="F7" s="56">
        <f t="shared" si="1"/>
        <v>1.7503065650000025</v>
      </c>
      <c r="G7" s="55" t="s">
        <v>68</v>
      </c>
    </row>
    <row r="8" spans="1:13">
      <c r="A8" s="55">
        <v>7</v>
      </c>
      <c r="B8" s="55" t="s">
        <v>61</v>
      </c>
      <c r="C8" s="56">
        <v>1.4040999999999999</v>
      </c>
      <c r="D8" s="55">
        <v>20.5</v>
      </c>
      <c r="E8" s="55">
        <f t="shared" si="0"/>
        <v>1.4033875</v>
      </c>
      <c r="F8" s="56">
        <f t="shared" si="1"/>
        <v>1.7426572450000002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20.6</v>
      </c>
      <c r="E9" s="55">
        <f t="shared" si="0"/>
        <v>1.4028050000000001</v>
      </c>
      <c r="F9" s="56">
        <f t="shared" si="1"/>
        <v>1.7362919180000009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20.6</v>
      </c>
      <c r="E10" s="43">
        <f t="shared" si="0"/>
        <v>1.4024050000000001</v>
      </c>
      <c r="F10" s="44">
        <f t="shared" si="1"/>
        <v>1.7319208780000022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20.6</v>
      </c>
      <c r="E11" s="43">
        <f t="shared" si="0"/>
        <v>1.4018050000000002</v>
      </c>
      <c r="F11" s="44">
        <f t="shared" si="1"/>
        <v>1.7253643180000022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20.6</v>
      </c>
      <c r="E12" s="43">
        <f t="shared" si="0"/>
        <v>1.401305</v>
      </c>
      <c r="F12" s="44">
        <f t="shared" si="1"/>
        <v>1.7199005180000011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20.6</v>
      </c>
      <c r="E13" s="43">
        <f t="shared" si="0"/>
        <v>1.4007050000000001</v>
      </c>
      <c r="F13" s="44">
        <f t="shared" si="1"/>
        <v>1.7133439580000012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20.6</v>
      </c>
      <c r="E14" s="43">
        <f t="shared" si="0"/>
        <v>1.4004050000000001</v>
      </c>
      <c r="F14" s="44">
        <f t="shared" si="1"/>
        <v>1.7100656780000012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20.6</v>
      </c>
      <c r="E15" s="43">
        <f t="shared" si="0"/>
        <v>1.3998050000000002</v>
      </c>
      <c r="F15" s="44">
        <f t="shared" si="1"/>
        <v>1.7035091180000013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20.6</v>
      </c>
      <c r="E16" s="43">
        <f t="shared" si="0"/>
        <v>1.399105</v>
      </c>
      <c r="F16" s="44">
        <f t="shared" si="1"/>
        <v>1.6958597980000008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20.6</v>
      </c>
      <c r="E17" s="43">
        <f t="shared" si="0"/>
        <v>1.3986050000000001</v>
      </c>
      <c r="F17" s="44">
        <f t="shared" si="1"/>
        <v>1.6903959980000014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20.7</v>
      </c>
      <c r="E18" s="55">
        <f t="shared" si="0"/>
        <v>1.3982225000000001</v>
      </c>
      <c r="F18" s="56">
        <f t="shared" si="1"/>
        <v>1.6862161910000015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20.7</v>
      </c>
      <c r="E19" s="55">
        <f t="shared" si="0"/>
        <v>1.3974225</v>
      </c>
      <c r="F19" s="56">
        <f t="shared" si="1"/>
        <v>1.6774741110000004</v>
      </c>
      <c r="G19" s="55" t="s">
        <v>80</v>
      </c>
    </row>
    <row r="20" spans="1:7">
      <c r="A20" s="55">
        <v>19</v>
      </c>
      <c r="B20" s="55" t="s">
        <v>61</v>
      </c>
      <c r="C20" s="56">
        <v>1.3966000000000001</v>
      </c>
      <c r="D20" s="55">
        <v>20.7</v>
      </c>
      <c r="E20" s="55">
        <f t="shared" si="0"/>
        <v>1.3959225000000002</v>
      </c>
      <c r="F20" s="56">
        <f t="shared" si="1"/>
        <v>1.6610827110000024</v>
      </c>
      <c r="G20" s="55" t="s">
        <v>81</v>
      </c>
    </row>
    <row r="21" spans="1:7">
      <c r="A21" s="55">
        <v>20</v>
      </c>
      <c r="B21" s="55" t="s">
        <v>61</v>
      </c>
      <c r="C21" s="56">
        <v>1.3900999999999999</v>
      </c>
      <c r="D21" s="55">
        <v>20.7</v>
      </c>
      <c r="E21" s="55">
        <f t="shared" si="0"/>
        <v>1.3894225</v>
      </c>
      <c r="F21" s="56">
        <f t="shared" si="1"/>
        <v>1.5900533110000001</v>
      </c>
      <c r="G21" s="55" t="s">
        <v>82</v>
      </c>
    </row>
    <row r="22" spans="1:7">
      <c r="A22" s="55">
        <v>21</v>
      </c>
      <c r="B22" s="55" t="s">
        <v>61</v>
      </c>
      <c r="C22" s="56">
        <v>1.3758999999999999</v>
      </c>
      <c r="D22" s="55">
        <v>20.7</v>
      </c>
      <c r="E22" s="55">
        <f t="shared" si="0"/>
        <v>1.3752225</v>
      </c>
      <c r="F22" s="56">
        <f t="shared" si="1"/>
        <v>1.4348813909999993</v>
      </c>
      <c r="G22" s="55" t="s">
        <v>83</v>
      </c>
    </row>
    <row r="23" spans="1:7">
      <c r="A23" s="55">
        <v>22</v>
      </c>
      <c r="B23" s="55" t="s">
        <v>61</v>
      </c>
      <c r="C23" s="56">
        <v>1.3584000000000001</v>
      </c>
      <c r="D23" s="55">
        <v>20.7</v>
      </c>
      <c r="E23" s="55">
        <f t="shared" si="0"/>
        <v>1.3577225000000002</v>
      </c>
      <c r="F23" s="56">
        <f t="shared" si="1"/>
        <v>1.2436483910000025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20.8</v>
      </c>
      <c r="E2" s="55">
        <f t="shared" ref="E2:E23" si="0">((20-D2)*-0.000175+C2)-0.0008</f>
        <v>1.4058400000000002</v>
      </c>
      <c r="F2" s="56">
        <f t="shared" ref="F2:F23" si="1">E2*10.9276-13.593</f>
        <v>1.769457184000002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20.8</v>
      </c>
      <c r="E3" s="55">
        <f t="shared" si="0"/>
        <v>1.4058400000000002</v>
      </c>
      <c r="F3" s="56">
        <f t="shared" si="1"/>
        <v>1.769457184000002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20.8</v>
      </c>
      <c r="E4" s="57">
        <f t="shared" si="0"/>
        <v>1.40554</v>
      </c>
      <c r="F4" s="58">
        <f t="shared" si="1"/>
        <v>1.7661789040000002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20.8</v>
      </c>
      <c r="E5" s="57">
        <f t="shared" si="0"/>
        <v>1.4051400000000001</v>
      </c>
      <c r="F5" s="58">
        <f t="shared" si="1"/>
        <v>1.7618078640000014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20.8</v>
      </c>
      <c r="E6" s="57">
        <f t="shared" si="0"/>
        <v>1.4044400000000001</v>
      </c>
      <c r="F6" s="58">
        <f t="shared" si="1"/>
        <v>1.7541585440000009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20.9</v>
      </c>
      <c r="E7" s="57">
        <f t="shared" si="0"/>
        <v>1.4038575000000002</v>
      </c>
      <c r="F7" s="58">
        <f t="shared" si="1"/>
        <v>1.7477932170000017</v>
      </c>
      <c r="G7" s="57" t="s">
        <v>90</v>
      </c>
    </row>
    <row r="8" spans="1:13">
      <c r="A8" s="57">
        <v>7</v>
      </c>
      <c r="B8" s="57" t="s">
        <v>61</v>
      </c>
      <c r="C8" s="58">
        <v>1.4038999999999999</v>
      </c>
      <c r="D8" s="57">
        <v>20.9</v>
      </c>
      <c r="E8" s="57">
        <f t="shared" si="0"/>
        <v>1.4032575</v>
      </c>
      <c r="F8" s="58">
        <f t="shared" si="1"/>
        <v>1.741236657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20.9</v>
      </c>
      <c r="E9" s="57">
        <f t="shared" si="0"/>
        <v>1.4027575000000001</v>
      </c>
      <c r="F9" s="58">
        <f t="shared" si="1"/>
        <v>1.7357728570000006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20.9</v>
      </c>
      <c r="E10" s="57">
        <f t="shared" si="0"/>
        <v>1.4021575000000002</v>
      </c>
      <c r="F10" s="58">
        <f t="shared" si="1"/>
        <v>1.7292162970000025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20.9</v>
      </c>
      <c r="E11" s="57">
        <f t="shared" si="0"/>
        <v>1.4017575000000002</v>
      </c>
      <c r="F11" s="58">
        <f t="shared" si="1"/>
        <v>1.7248452570000019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20.9</v>
      </c>
      <c r="E12" s="55">
        <f t="shared" si="0"/>
        <v>1.4013575</v>
      </c>
      <c r="F12" s="56">
        <f t="shared" si="1"/>
        <v>1.7204742169999996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20.9</v>
      </c>
      <c r="E13" s="55">
        <f t="shared" si="0"/>
        <v>1.4006575000000001</v>
      </c>
      <c r="F13" s="56">
        <f t="shared" si="1"/>
        <v>1.7128248970000008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20.9</v>
      </c>
      <c r="E14" s="55">
        <f t="shared" si="0"/>
        <v>1.4001575000000002</v>
      </c>
      <c r="F14" s="56">
        <f t="shared" si="1"/>
        <v>1.7073610970000015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</v>
      </c>
      <c r="E15" s="55">
        <f t="shared" si="0"/>
        <v>1.3996750000000002</v>
      </c>
      <c r="F15" s="56">
        <f t="shared" si="1"/>
        <v>1.7020885300000028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21</v>
      </c>
      <c r="E16" s="55">
        <f t="shared" si="0"/>
        <v>1.3990750000000001</v>
      </c>
      <c r="F16" s="56">
        <f t="shared" si="1"/>
        <v>1.6955319700000011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21</v>
      </c>
      <c r="E17" s="55">
        <f t="shared" si="0"/>
        <v>1.3985750000000001</v>
      </c>
      <c r="F17" s="56">
        <f t="shared" si="1"/>
        <v>1.6900681700000018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21</v>
      </c>
      <c r="E18" s="55">
        <f t="shared" si="0"/>
        <v>1.3980750000000002</v>
      </c>
      <c r="F18" s="56">
        <f t="shared" si="1"/>
        <v>1.6846043700000024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21</v>
      </c>
      <c r="E19" s="55">
        <f t="shared" si="0"/>
        <v>1.397375</v>
      </c>
      <c r="F19" s="56">
        <f t="shared" si="1"/>
        <v>1.6769550500000001</v>
      </c>
      <c r="G19" s="55" t="s">
        <v>102</v>
      </c>
    </row>
    <row r="20" spans="1:7">
      <c r="A20" s="57">
        <v>19</v>
      </c>
      <c r="B20" s="57" t="s">
        <v>61</v>
      </c>
      <c r="C20" s="58">
        <v>1.3966000000000001</v>
      </c>
      <c r="D20" s="57">
        <v>21</v>
      </c>
      <c r="E20" s="57">
        <f t="shared" si="0"/>
        <v>1.3959750000000002</v>
      </c>
      <c r="F20" s="58">
        <f t="shared" si="1"/>
        <v>1.6616564100000026</v>
      </c>
      <c r="G20" s="57" t="s">
        <v>103</v>
      </c>
    </row>
    <row r="21" spans="1:7">
      <c r="A21" s="57">
        <v>20</v>
      </c>
      <c r="B21" s="57" t="s">
        <v>61</v>
      </c>
      <c r="C21" s="58">
        <v>1.3911</v>
      </c>
      <c r="D21" s="57">
        <v>21</v>
      </c>
      <c r="E21" s="57">
        <f t="shared" si="0"/>
        <v>1.3904750000000001</v>
      </c>
      <c r="F21" s="58">
        <f t="shared" si="1"/>
        <v>1.6015546100000009</v>
      </c>
      <c r="G21" s="57" t="s">
        <v>104</v>
      </c>
    </row>
    <row r="22" spans="1:7">
      <c r="A22" s="57">
        <v>21</v>
      </c>
      <c r="B22" s="57" t="s">
        <v>61</v>
      </c>
      <c r="C22" s="58">
        <v>1.3777999999999999</v>
      </c>
      <c r="D22" s="57">
        <v>21</v>
      </c>
      <c r="E22" s="57">
        <f t="shared" si="0"/>
        <v>1.377175</v>
      </c>
      <c r="F22" s="58">
        <f t="shared" si="1"/>
        <v>1.45621753</v>
      </c>
      <c r="G22" s="57" t="s">
        <v>105</v>
      </c>
    </row>
    <row r="23" spans="1:7">
      <c r="A23" s="57">
        <v>22</v>
      </c>
      <c r="B23" s="57" t="s">
        <v>61</v>
      </c>
      <c r="C23" s="58">
        <v>1.3569</v>
      </c>
      <c r="D23" s="57">
        <v>21.1</v>
      </c>
      <c r="E23" s="57">
        <f t="shared" si="0"/>
        <v>1.3562925000000001</v>
      </c>
      <c r="F23" s="58">
        <f t="shared" si="1"/>
        <v>1.2280219230000018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2023-05-02T20:38:46Z</dcterms:modified>
</cp:coreProperties>
</file>