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08C2D9C7-144A-4BF4-831B-1CC724A8405C}" xr6:coauthVersionLast="47" xr6:coauthVersionMax="47" xr10:uidLastSave="{00000000-0000-0000-0000-000000000000}"/>
  <bookViews>
    <workbookView xWindow="-110" yWindow="-1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21" l="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4" i="21"/>
  <c r="K29" i="3"/>
  <c r="L30" i="3" l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I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J1" i="21"/>
  <c r="I1" i="21"/>
  <c r="G1" i="21"/>
  <c r="F1" i="21"/>
  <c r="E1" i="21"/>
  <c r="B1" i="21"/>
  <c r="D1" i="21"/>
  <c r="C1" i="21"/>
  <c r="AC1" i="21"/>
  <c r="Z1" i="21"/>
  <c r="W1" i="21"/>
  <c r="T1" i="21"/>
  <c r="Q1" i="21"/>
  <c r="N1" i="21"/>
  <c r="K1" i="21"/>
  <c r="H1" i="21"/>
  <c r="I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Z5" i="21"/>
  <c r="AC5" i="21"/>
  <c r="Z6" i="21"/>
  <c r="AC6" i="21"/>
  <c r="Z7" i="21"/>
  <c r="AC7" i="21"/>
  <c r="Z8" i="21"/>
  <c r="AC8" i="21"/>
  <c r="Z9" i="21"/>
  <c r="AC9" i="21"/>
  <c r="Z10" i="21"/>
  <c r="AC10" i="21"/>
  <c r="Z11" i="21"/>
  <c r="AC11" i="21"/>
  <c r="Z12" i="21"/>
  <c r="AC12" i="21"/>
  <c r="Z13" i="21"/>
  <c r="AC13" i="21"/>
  <c r="Z14" i="21"/>
  <c r="AC14" i="21"/>
  <c r="Z15" i="21"/>
  <c r="AC15" i="21"/>
  <c r="Z16" i="21"/>
  <c r="AC16" i="21"/>
  <c r="Z17" i="21"/>
  <c r="AC17" i="21"/>
  <c r="Z18" i="21"/>
  <c r="AC18" i="21"/>
  <c r="Z19" i="21"/>
  <c r="AC19" i="21"/>
  <c r="Z20" i="21"/>
  <c r="AC20" i="21"/>
  <c r="Z21" i="21"/>
  <c r="AC21" i="21"/>
  <c r="Z22" i="21"/>
  <c r="AC22" i="21"/>
  <c r="Z23" i="21"/>
  <c r="AC23" i="21"/>
  <c r="Z24" i="21"/>
  <c r="AC24" i="21"/>
  <c r="Z25" i="21"/>
  <c r="AC25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AC4" i="21"/>
  <c r="Z4" i="21"/>
  <c r="W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4" i="21"/>
  <c r="J30" i="3" l="1"/>
  <c r="B5" i="22"/>
  <c r="B6" i="22"/>
  <c r="B7" i="22"/>
  <c r="B8" i="22"/>
  <c r="B9" i="22"/>
  <c r="B10" i="22"/>
  <c r="B11" i="22"/>
  <c r="B12" i="22"/>
  <c r="B13" i="22"/>
  <c r="B14" i="22"/>
  <c r="A5" i="22"/>
  <c r="A6" i="22"/>
  <c r="A7" i="22"/>
  <c r="A8" i="22"/>
  <c r="A9" i="22"/>
  <c r="A10" i="22"/>
  <c r="A11" i="22"/>
  <c r="A12" i="22"/>
  <c r="A13" i="22"/>
  <c r="A14" i="22"/>
  <c r="E23" i="17"/>
  <c r="F23" i="17" s="1"/>
  <c r="AD25" i="21" s="1"/>
  <c r="E22" i="17"/>
  <c r="F22" i="17" s="1"/>
  <c r="AD24" i="21" s="1"/>
  <c r="E21" i="17"/>
  <c r="F21" i="17" s="1"/>
  <c r="AD23" i="21" s="1"/>
  <c r="E20" i="17"/>
  <c r="F20" i="17" s="1"/>
  <c r="AD22" i="21" s="1"/>
  <c r="E19" i="17"/>
  <c r="F19" i="17" s="1"/>
  <c r="AD21" i="21" s="1"/>
  <c r="E18" i="17"/>
  <c r="F18" i="17" s="1"/>
  <c r="AD20" i="21" s="1"/>
  <c r="E17" i="17"/>
  <c r="F17" i="17" s="1"/>
  <c r="AD19" i="21" s="1"/>
  <c r="E16" i="17"/>
  <c r="F16" i="17" s="1"/>
  <c r="AD18" i="21" s="1"/>
  <c r="E15" i="17"/>
  <c r="F15" i="17" s="1"/>
  <c r="AD17" i="21" s="1"/>
  <c r="E14" i="17"/>
  <c r="F14" i="17" s="1"/>
  <c r="AD16" i="21" s="1"/>
  <c r="E13" i="17"/>
  <c r="F13" i="17" s="1"/>
  <c r="AD15" i="21" s="1"/>
  <c r="E12" i="17"/>
  <c r="F12" i="17" s="1"/>
  <c r="AD14" i="21" s="1"/>
  <c r="E11" i="17"/>
  <c r="F11" i="17" s="1"/>
  <c r="AD13" i="21" s="1"/>
  <c r="E10" i="17"/>
  <c r="F10" i="17" s="1"/>
  <c r="AD12" i="21" s="1"/>
  <c r="E9" i="17"/>
  <c r="F9" i="17" s="1"/>
  <c r="AD11" i="21" s="1"/>
  <c r="E8" i="17"/>
  <c r="F8" i="17" s="1"/>
  <c r="AD10" i="21" s="1"/>
  <c r="E7" i="17"/>
  <c r="F7" i="17" s="1"/>
  <c r="AD9" i="21" s="1"/>
  <c r="E6" i="17"/>
  <c r="F6" i="17" s="1"/>
  <c r="AD8" i="21" s="1"/>
  <c r="E5" i="17"/>
  <c r="F5" i="17" s="1"/>
  <c r="AD7" i="21" s="1"/>
  <c r="E4" i="17"/>
  <c r="F4" i="17" s="1"/>
  <c r="AD6" i="21" s="1"/>
  <c r="E3" i="17"/>
  <c r="F3" i="17" s="1"/>
  <c r="AD5" i="21" s="1"/>
  <c r="E2" i="17"/>
  <c r="F2" i="17" s="1"/>
  <c r="AD4" i="21" s="1"/>
  <c r="E23" i="16"/>
  <c r="F23" i="16" s="1"/>
  <c r="AA25" i="21" s="1"/>
  <c r="E22" i="16"/>
  <c r="F22" i="16" s="1"/>
  <c r="AA24" i="21" s="1"/>
  <c r="E21" i="16"/>
  <c r="F21" i="16" s="1"/>
  <c r="AA23" i="21" s="1"/>
  <c r="E20" i="16"/>
  <c r="F20" i="16" s="1"/>
  <c r="AA22" i="21" s="1"/>
  <c r="E19" i="16"/>
  <c r="F19" i="16" s="1"/>
  <c r="AA21" i="21" s="1"/>
  <c r="E18" i="16"/>
  <c r="F18" i="16" s="1"/>
  <c r="AA20" i="21" s="1"/>
  <c r="E17" i="16"/>
  <c r="F17" i="16" s="1"/>
  <c r="AA19" i="21" s="1"/>
  <c r="E16" i="16"/>
  <c r="F16" i="16" s="1"/>
  <c r="AA18" i="21" s="1"/>
  <c r="E15" i="16"/>
  <c r="F15" i="16" s="1"/>
  <c r="AA17" i="21" s="1"/>
  <c r="E14" i="16"/>
  <c r="F14" i="16" s="1"/>
  <c r="AA16" i="21" s="1"/>
  <c r="E13" i="16"/>
  <c r="F13" i="16" s="1"/>
  <c r="AA15" i="21" s="1"/>
  <c r="E12" i="16"/>
  <c r="F12" i="16" s="1"/>
  <c r="AA14" i="21" s="1"/>
  <c r="E11" i="16"/>
  <c r="F11" i="16" s="1"/>
  <c r="AA13" i="21" s="1"/>
  <c r="E10" i="16"/>
  <c r="F10" i="16" s="1"/>
  <c r="AA12" i="21" s="1"/>
  <c r="E9" i="16"/>
  <c r="F9" i="16" s="1"/>
  <c r="AA11" i="21" s="1"/>
  <c r="E8" i="16"/>
  <c r="F8" i="16" s="1"/>
  <c r="AA10" i="21" s="1"/>
  <c r="E7" i="16"/>
  <c r="F7" i="16" s="1"/>
  <c r="AA9" i="21" s="1"/>
  <c r="E6" i="16"/>
  <c r="F6" i="16" s="1"/>
  <c r="AA8" i="21" s="1"/>
  <c r="E5" i="16"/>
  <c r="F5" i="16" s="1"/>
  <c r="AA7" i="21" s="1"/>
  <c r="E4" i="16"/>
  <c r="F4" i="16" s="1"/>
  <c r="AA6" i="21" s="1"/>
  <c r="E3" i="16"/>
  <c r="F3" i="16" s="1"/>
  <c r="AA5" i="21" s="1"/>
  <c r="E2" i="16"/>
  <c r="F2" i="16" s="1"/>
  <c r="AA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U25" i="21" l="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Q4" i="21"/>
  <c r="N4" i="21"/>
  <c r="K4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R5" i="21" s="1"/>
  <c r="J37" i="3"/>
  <c r="E23" i="13"/>
  <c r="F23" i="13" s="1"/>
  <c r="R25" i="21" s="1"/>
  <c r="E22" i="13"/>
  <c r="F22" i="13" s="1"/>
  <c r="R24" i="21" s="1"/>
  <c r="E21" i="13"/>
  <c r="F21" i="13" s="1"/>
  <c r="R23" i="21" s="1"/>
  <c r="E20" i="13"/>
  <c r="F20" i="13" s="1"/>
  <c r="R22" i="21" s="1"/>
  <c r="E19" i="13"/>
  <c r="F19" i="13" s="1"/>
  <c r="R21" i="21" s="1"/>
  <c r="E18" i="13"/>
  <c r="F18" i="13" s="1"/>
  <c r="R20" i="21" s="1"/>
  <c r="E17" i="13"/>
  <c r="F17" i="13" s="1"/>
  <c r="R19" i="21" s="1"/>
  <c r="E16" i="13"/>
  <c r="F16" i="13" s="1"/>
  <c r="R18" i="21" s="1"/>
  <c r="E15" i="13"/>
  <c r="F15" i="13" s="1"/>
  <c r="R17" i="21" s="1"/>
  <c r="E14" i="13"/>
  <c r="F14" i="13" s="1"/>
  <c r="R16" i="21" s="1"/>
  <c r="E13" i="13"/>
  <c r="F13" i="13" s="1"/>
  <c r="R15" i="21" s="1"/>
  <c r="E12" i="13"/>
  <c r="F12" i="13" s="1"/>
  <c r="R14" i="21" s="1"/>
  <c r="E11" i="13"/>
  <c r="F11" i="13" s="1"/>
  <c r="R13" i="21" s="1"/>
  <c r="E10" i="13"/>
  <c r="F10" i="13" s="1"/>
  <c r="R12" i="21" s="1"/>
  <c r="E9" i="13"/>
  <c r="F9" i="13" s="1"/>
  <c r="R11" i="21" s="1"/>
  <c r="E8" i="13"/>
  <c r="F8" i="13" s="1"/>
  <c r="R10" i="21" s="1"/>
  <c r="E7" i="13"/>
  <c r="F7" i="13" s="1"/>
  <c r="R9" i="21" s="1"/>
  <c r="E6" i="13"/>
  <c r="F6" i="13" s="1"/>
  <c r="R8" i="21" s="1"/>
  <c r="E5" i="13"/>
  <c r="F5" i="13" s="1"/>
  <c r="R7" i="21" s="1"/>
  <c r="E4" i="13"/>
  <c r="F4" i="13" s="1"/>
  <c r="R6" i="21" s="1"/>
  <c r="E2" i="13"/>
  <c r="F2" i="13" s="1"/>
  <c r="R4" i="21" s="1"/>
  <c r="E23" i="10"/>
  <c r="F23" i="10" s="1"/>
  <c r="O25" i="21" s="1"/>
  <c r="E22" i="10"/>
  <c r="F22" i="10" s="1"/>
  <c r="O24" i="21" s="1"/>
  <c r="E21" i="10"/>
  <c r="F21" i="10" s="1"/>
  <c r="O23" i="21" s="1"/>
  <c r="E20" i="10"/>
  <c r="F20" i="10" s="1"/>
  <c r="O22" i="21" s="1"/>
  <c r="E19" i="10"/>
  <c r="F19" i="10" s="1"/>
  <c r="O21" i="21" s="1"/>
  <c r="E18" i="10"/>
  <c r="F18" i="10" s="1"/>
  <c r="O20" i="21" s="1"/>
  <c r="E17" i="10"/>
  <c r="F17" i="10" s="1"/>
  <c r="O19" i="21" s="1"/>
  <c r="E16" i="10"/>
  <c r="F16" i="10" s="1"/>
  <c r="O18" i="21" s="1"/>
  <c r="E15" i="10"/>
  <c r="F15" i="10" s="1"/>
  <c r="O17" i="21" s="1"/>
  <c r="E14" i="10"/>
  <c r="F14" i="10" s="1"/>
  <c r="O16" i="21" s="1"/>
  <c r="E13" i="10"/>
  <c r="F13" i="10" s="1"/>
  <c r="O15" i="21" s="1"/>
  <c r="E12" i="10"/>
  <c r="F12" i="10" s="1"/>
  <c r="O14" i="21" s="1"/>
  <c r="E11" i="10"/>
  <c r="F11" i="10" s="1"/>
  <c r="O13" i="21" s="1"/>
  <c r="E10" i="10"/>
  <c r="F10" i="10" s="1"/>
  <c r="O12" i="21" s="1"/>
  <c r="E9" i="10"/>
  <c r="F9" i="10" s="1"/>
  <c r="O11" i="21" s="1"/>
  <c r="E8" i="10"/>
  <c r="F8" i="10" s="1"/>
  <c r="O10" i="21" s="1"/>
  <c r="E7" i="10"/>
  <c r="F7" i="10" s="1"/>
  <c r="O9" i="21" s="1"/>
  <c r="E6" i="10"/>
  <c r="F6" i="10" s="1"/>
  <c r="O8" i="21" s="1"/>
  <c r="E5" i="10"/>
  <c r="F5" i="10" s="1"/>
  <c r="O7" i="21" s="1"/>
  <c r="E4" i="10"/>
  <c r="F4" i="10" s="1"/>
  <c r="O6" i="21" s="1"/>
  <c r="E3" i="10"/>
  <c r="F3" i="10" s="1"/>
  <c r="O5" i="21" s="1"/>
  <c r="E2" i="10"/>
  <c r="F2" i="10" s="1"/>
  <c r="O4" i="21" s="1"/>
  <c r="E23" i="11"/>
  <c r="F23" i="11" s="1"/>
  <c r="L25" i="21" s="1"/>
  <c r="E22" i="11"/>
  <c r="F22" i="11" s="1"/>
  <c r="L24" i="21" s="1"/>
  <c r="E21" i="11"/>
  <c r="F21" i="11" s="1"/>
  <c r="L23" i="21" s="1"/>
  <c r="E20" i="11"/>
  <c r="F20" i="11" s="1"/>
  <c r="L22" i="21" s="1"/>
  <c r="E19" i="11"/>
  <c r="F19" i="11" s="1"/>
  <c r="L21" i="21" s="1"/>
  <c r="E18" i="11"/>
  <c r="F18" i="11" s="1"/>
  <c r="L20" i="21" s="1"/>
  <c r="E17" i="11"/>
  <c r="F17" i="11" s="1"/>
  <c r="L19" i="21" s="1"/>
  <c r="E16" i="11"/>
  <c r="F16" i="11" s="1"/>
  <c r="L18" i="21" s="1"/>
  <c r="E15" i="11"/>
  <c r="F15" i="11" s="1"/>
  <c r="L17" i="21" s="1"/>
  <c r="E14" i="11"/>
  <c r="F14" i="11" s="1"/>
  <c r="L16" i="21" s="1"/>
  <c r="E13" i="11"/>
  <c r="F13" i="11" s="1"/>
  <c r="L15" i="21" s="1"/>
  <c r="E12" i="11"/>
  <c r="F12" i="11" s="1"/>
  <c r="L14" i="21" s="1"/>
  <c r="E11" i="11"/>
  <c r="F11" i="11" s="1"/>
  <c r="L13" i="21" s="1"/>
  <c r="E10" i="11"/>
  <c r="F10" i="11" s="1"/>
  <c r="L12" i="21" s="1"/>
  <c r="E9" i="11"/>
  <c r="F9" i="11" s="1"/>
  <c r="L11" i="21" s="1"/>
  <c r="E8" i="11"/>
  <c r="F8" i="11" s="1"/>
  <c r="L10" i="21" s="1"/>
  <c r="E7" i="11"/>
  <c r="F7" i="11" s="1"/>
  <c r="L9" i="21" s="1"/>
  <c r="E6" i="11"/>
  <c r="F6" i="11" s="1"/>
  <c r="L8" i="21" s="1"/>
  <c r="E5" i="11"/>
  <c r="F5" i="11" s="1"/>
  <c r="L7" i="21" s="1"/>
  <c r="E4" i="11"/>
  <c r="F4" i="11" s="1"/>
  <c r="L6" i="21" s="1"/>
  <c r="E3" i="11"/>
  <c r="F3" i="11" s="1"/>
  <c r="L5" i="21" s="1"/>
  <c r="E2" i="11"/>
  <c r="F2" i="11" s="1"/>
  <c r="L4" i="21" s="1"/>
  <c r="E23" i="8"/>
  <c r="F23" i="8" s="1"/>
  <c r="I25" i="21" s="1"/>
  <c r="E22" i="8"/>
  <c r="F22" i="8" s="1"/>
  <c r="I24" i="21" s="1"/>
  <c r="E21" i="8"/>
  <c r="F21" i="8" s="1"/>
  <c r="I23" i="21" s="1"/>
  <c r="E20" i="8"/>
  <c r="F20" i="8" s="1"/>
  <c r="I22" i="21" s="1"/>
  <c r="E19" i="8"/>
  <c r="F19" i="8" s="1"/>
  <c r="I21" i="21" s="1"/>
  <c r="E18" i="8"/>
  <c r="F18" i="8" s="1"/>
  <c r="I20" i="21" s="1"/>
  <c r="E17" i="8"/>
  <c r="F17" i="8" s="1"/>
  <c r="I19" i="21" s="1"/>
  <c r="E16" i="8"/>
  <c r="F16" i="8" s="1"/>
  <c r="I18" i="21" s="1"/>
  <c r="E15" i="8"/>
  <c r="F15" i="8" s="1"/>
  <c r="I17" i="21" s="1"/>
  <c r="E14" i="8"/>
  <c r="F14" i="8" s="1"/>
  <c r="I16" i="21" s="1"/>
  <c r="E13" i="8"/>
  <c r="F13" i="8" s="1"/>
  <c r="I15" i="21" s="1"/>
  <c r="E12" i="8"/>
  <c r="F12" i="8" s="1"/>
  <c r="I14" i="21" s="1"/>
  <c r="E11" i="8"/>
  <c r="F11" i="8" s="1"/>
  <c r="I13" i="21" s="1"/>
  <c r="E10" i="8"/>
  <c r="F10" i="8" s="1"/>
  <c r="I12" i="21" s="1"/>
  <c r="E9" i="8"/>
  <c r="F9" i="8" s="1"/>
  <c r="I11" i="21" s="1"/>
  <c r="E8" i="8"/>
  <c r="F8" i="8" s="1"/>
  <c r="I10" i="21" s="1"/>
  <c r="E7" i="8"/>
  <c r="F7" i="8" s="1"/>
  <c r="I9" i="21" s="1"/>
  <c r="E6" i="8"/>
  <c r="F6" i="8" s="1"/>
  <c r="I8" i="21" s="1"/>
  <c r="E5" i="8"/>
  <c r="F5" i="8" s="1"/>
  <c r="I7" i="21" s="1"/>
  <c r="E4" i="8"/>
  <c r="F4" i="8" s="1"/>
  <c r="I6" i="21" s="1"/>
  <c r="E3" i="8"/>
  <c r="F3" i="8" s="1"/>
  <c r="I5" i="21" s="1"/>
  <c r="E2" i="8"/>
  <c r="F2" i="8" s="1"/>
  <c r="I4" i="21" s="1"/>
  <c r="G11" i="22" l="1"/>
  <c r="V26" i="21"/>
  <c r="H11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I44" i="3" l="1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3" i="22" l="1"/>
  <c r="AB26" i="21"/>
  <c r="H13" i="22" s="1"/>
  <c r="G10" i="22"/>
  <c r="S26" i="21"/>
  <c r="H10" i="22" s="1"/>
  <c r="G12" i="22"/>
  <c r="Y26" i="21"/>
  <c r="H12" i="22" s="1"/>
  <c r="G14" i="22"/>
  <c r="AE26" i="21"/>
  <c r="H14" i="22" s="1"/>
  <c r="G7" i="22"/>
  <c r="J26" i="21"/>
  <c r="H7" i="22" s="1"/>
  <c r="G6" i="22"/>
  <c r="G26" i="21"/>
  <c r="H6" i="22" s="1"/>
  <c r="G9" i="22"/>
  <c r="P26" i="21"/>
  <c r="H9" i="22" s="1"/>
  <c r="G8" i="22"/>
  <c r="M26" i="21"/>
  <c r="H8" i="22" s="1"/>
  <c r="G5" i="22"/>
  <c r="D26" i="21"/>
  <c r="H5" i="22" s="1"/>
  <c r="G25" i="3"/>
  <c r="C21" i="3"/>
  <c r="G21" i="3"/>
  <c r="G24" i="3"/>
  <c r="C20" i="3"/>
  <c r="G20" i="3"/>
  <c r="C23" i="3"/>
  <c r="G23" i="3"/>
  <c r="G22" i="3"/>
  <c r="C22" i="3"/>
  <c r="G26" i="3"/>
  <c r="C26" i="3"/>
  <c r="K30" i="3" l="1"/>
  <c r="K31" i="3"/>
  <c r="K39" i="3"/>
  <c r="K32" i="3"/>
  <c r="K40" i="3"/>
  <c r="K33" i="3"/>
  <c r="K41" i="3"/>
  <c r="K34" i="3"/>
  <c r="K42" i="3"/>
  <c r="K35" i="3"/>
  <c r="K43" i="3"/>
  <c r="K36" i="3"/>
  <c r="K44" i="3"/>
  <c r="K37" i="3"/>
  <c r="K38" i="3"/>
</calcChain>
</file>

<file path=xl/sharedStrings.xml><?xml version="1.0" encoding="utf-8"?>
<sst xmlns="http://schemas.openxmlformats.org/spreadsheetml/2006/main" count="1281" uniqueCount="215">
  <si>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</si>
  <si>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</si>
  <si>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</si>
  <si>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</si>
  <si>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</si>
  <si>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</si>
  <si>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</si>
  <si>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</si>
  <si>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</si>
  <si>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</si>
  <si>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</si>
  <si>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</si>
  <si>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</si>
  <si>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</si>
  <si>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</si>
  <si>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</si>
  <si>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</si>
  <si>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</si>
  <si>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</si>
  <si>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</si>
  <si>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</si>
  <si>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</si>
  <si>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</si>
  <si>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</si>
  <si>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</si>
  <si>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</si>
  <si>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</si>
  <si>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</si>
  <si>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</si>
  <si>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</si>
  <si>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</si>
  <si>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</si>
  <si>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</si>
  <si>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</si>
  <si>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</si>
  <si>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</si>
  <si>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</si>
  <si>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</si>
  <si>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</si>
  <si>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</si>
  <si>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</si>
  <si>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</si>
  <si>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</si>
  <si>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</si>
  <si>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</si>
  <si>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</si>
  <si>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</si>
  <si>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</si>
  <si>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</si>
  <si>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</si>
  <si>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</si>
  <si>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</si>
  <si>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</si>
  <si>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</si>
  <si>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</si>
  <si>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</si>
  <si>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</si>
  <si>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</si>
  <si>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</si>
  <si>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</si>
  <si>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</si>
  <si>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</si>
  <si>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</si>
  <si>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</si>
  <si>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</si>
  <si>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</si>
  <si>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</si>
  <si>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</si>
  <si>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</si>
  <si>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</si>
  <si>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</si>
  <si>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</si>
  <si>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</si>
  <si>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</si>
  <si>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</si>
  <si>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</si>
  <si>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</si>
  <si>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</si>
  <si>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</si>
  <si>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</si>
  <si>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</si>
  <si>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</si>
  <si>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</si>
  <si>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</si>
  <si>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</si>
  <si>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</si>
  <si>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</si>
  <si>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</si>
  <si>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</si>
  <si>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</si>
  <si>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</si>
  <si>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</si>
  <si>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</si>
  <si>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</si>
  <si>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</si>
  <si>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</si>
  <si>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</si>
  <si>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</si>
  <si>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</si>
  <si>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</si>
  <si>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</si>
  <si>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</si>
  <si>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</si>
  <si>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</si>
  <si>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</si>
  <si>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</si>
  <si>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</si>
  <si>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</si>
  <si>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</si>
  <si>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</si>
  <si>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</si>
  <si>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</si>
  <si>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</si>
  <si>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</si>
  <si>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</si>
  <si>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</si>
  <si>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</si>
  <si>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</si>
  <si>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</si>
  <si>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</si>
  <si>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</si>
  <si>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</si>
  <si>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</si>
  <si>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</si>
  <si>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</si>
  <si>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</si>
  <si>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</si>
  <si>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</si>
  <si>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</si>
  <si>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</si>
  <si>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</si>
  <si>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</si>
  <si>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</si>
  <si>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</si>
  <si>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</si>
  <si>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</si>
  <si>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</si>
  <si>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</si>
  <si>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</si>
  <si>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</si>
  <si>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</si>
  <si>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</si>
  <si>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</si>
  <si>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</si>
  <si>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</si>
  <si>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</si>
  <si>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</si>
  <si>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</si>
  <si>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</si>
  <si>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</si>
  <si>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</si>
  <si>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</si>
  <si>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</si>
  <si>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</si>
  <si>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</si>
  <si>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</si>
  <si>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</si>
  <si>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</si>
  <si>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</si>
  <si>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</si>
  <si>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</si>
  <si>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</si>
  <si>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</si>
  <si>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</si>
  <si>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</si>
  <si>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</si>
  <si>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</si>
  <si>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</si>
  <si>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</si>
  <si>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B</t>
  </si>
  <si>
    <t>C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</si>
  <si>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</si>
  <si>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</si>
  <si>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</si>
  <si>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</si>
  <si>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</si>
  <si>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</si>
  <si>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</si>
  <si>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</si>
  <si>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</si>
  <si>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</si>
  <si>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</si>
  <si>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</si>
  <si>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</si>
  <si>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</si>
  <si>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</si>
  <si>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</si>
  <si>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</si>
  <si>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</si>
  <si>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</si>
  <si>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</si>
  <si>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</si>
  <si>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</si>
  <si>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</si>
  <si>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</si>
  <si>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</si>
  <si>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</si>
  <si>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</si>
  <si>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</si>
  <si>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</si>
  <si>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</si>
  <si>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</si>
  <si>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</si>
  <si>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</si>
  <si>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</si>
  <si>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</si>
  <si>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</si>
  <si>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</si>
  <si>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</si>
  <si>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</si>
  <si>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Appears the initial density of the samples must have been off. Starting number are very low. Suggest repeating</t>
  </si>
  <si>
    <t>Control</t>
  </si>
  <si>
    <t>All samples fractioned manually</t>
  </si>
  <si>
    <t>Suggest rerunning samples 2021 and 1775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</si>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</sst>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7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1.7245993860000013</c:v>
                </c:pt>
                <c:pt idx="1">
                  <c:v>1.7368109790000013</c:v>
                </c:pt>
                <c:pt idx="2">
                  <c:v>1.7433675389999994</c:v>
                </c:pt>
                <c:pt idx="3">
                  <c:v>1.741182019</c:v>
                </c:pt>
                <c:pt idx="4">
                  <c:v>1.7379037390000001</c:v>
                </c:pt>
                <c:pt idx="5">
                  <c:v>1.7324399390000007</c:v>
                </c:pt>
                <c:pt idx="6">
                  <c:v>1.7291616590000007</c:v>
                </c:pt>
                <c:pt idx="7">
                  <c:v>1.7238890920000021</c:v>
                </c:pt>
                <c:pt idx="8">
                  <c:v>1.7195180519999997</c:v>
                </c:pt>
                <c:pt idx="9">
                  <c:v>1.7140542520000004</c:v>
                </c:pt>
                <c:pt idx="10">
                  <c:v>1.7074976920000022</c:v>
                </c:pt>
                <c:pt idx="11">
                  <c:v>1.7020338920000029</c:v>
                </c:pt>
                <c:pt idx="12">
                  <c:v>1.6954773320000012</c:v>
                </c:pt>
                <c:pt idx="13">
                  <c:v>1.6902047650000007</c:v>
                </c:pt>
                <c:pt idx="14">
                  <c:v>1.6847409650000014</c:v>
                </c:pt>
                <c:pt idx="15">
                  <c:v>1.6781844050000032</c:v>
                </c:pt>
                <c:pt idx="16">
                  <c:v>1.6727206050000003</c:v>
                </c:pt>
                <c:pt idx="17">
                  <c:v>1.6574219650000028</c:v>
                </c:pt>
                <c:pt idx="18">
                  <c:v>1.5929491250000023</c:v>
                </c:pt>
              </c:numCache>
              <c:extLst xmlns:c15="http://schemas.microsoft.com/office/drawing/2012/chart"/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-4.1495995905403732E-2</c:v>
                </c:pt>
                <c:pt idx="1">
                  <c:v>-2.9588960302775188E-2</c:v>
                </c:pt>
                <c:pt idx="2">
                  <c:v>-8.0640229931497869E-3</c:v>
                </c:pt>
                <c:pt idx="3">
                  <c:v>2.6354129398801097E-2</c:v>
                </c:pt>
                <c:pt idx="4">
                  <c:v>0.10475801218408698</c:v>
                </c:pt>
                <c:pt idx="5">
                  <c:v>0.4106799283432751</c:v>
                </c:pt>
                <c:pt idx="6">
                  <c:v>3.048281378940537</c:v>
                </c:pt>
                <c:pt idx="7">
                  <c:v>18.470923050297447</c:v>
                </c:pt>
                <c:pt idx="8">
                  <c:v>28.496586850203727</c:v>
                </c:pt>
                <c:pt idx="9">
                  <c:v>17.422045420699238</c:v>
                </c:pt>
                <c:pt idx="10">
                  <c:v>12.111257225957509</c:v>
                </c:pt>
                <c:pt idx="11">
                  <c:v>4.1511010349666355</c:v>
                </c:pt>
                <c:pt idx="12">
                  <c:v>1.9013609196977252</c:v>
                </c:pt>
                <c:pt idx="13">
                  <c:v>1.2406038664357866</c:v>
                </c:pt>
                <c:pt idx="14">
                  <c:v>0.70450896474146329</c:v>
                </c:pt>
                <c:pt idx="15">
                  <c:v>0.3449803241821438</c:v>
                </c:pt>
                <c:pt idx="16">
                  <c:v>0.20622446275152315</c:v>
                </c:pt>
                <c:pt idx="17">
                  <c:v>0.25125291898454494</c:v>
                </c:pt>
                <c:pt idx="18">
                  <c:v>0.22578163611456736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1.7636109179999995</c:v>
                </c:pt>
                <c:pt idx="1">
                  <c:v>1.7592398780000007</c:v>
                </c:pt>
                <c:pt idx="2">
                  <c:v>1.7559615980000007</c:v>
                </c:pt>
                <c:pt idx="3">
                  <c:v>1.751590558000002</c:v>
                </c:pt>
                <c:pt idx="4">
                  <c:v>1.7452252310000027</c:v>
                </c:pt>
                <c:pt idx="5">
                  <c:v>1.7397614309999998</c:v>
                </c:pt>
                <c:pt idx="6">
                  <c:v>1.7332048710000016</c:v>
                </c:pt>
                <c:pt idx="7">
                  <c:v>1.7266483110000017</c:v>
                </c:pt>
                <c:pt idx="8">
                  <c:v>1.720091751</c:v>
                </c:pt>
                <c:pt idx="9">
                  <c:v>1.7146279510000006</c:v>
                </c:pt>
                <c:pt idx="10">
                  <c:v>1.7091641510000013</c:v>
                </c:pt>
                <c:pt idx="11">
                  <c:v>1.7038915840000026</c:v>
                </c:pt>
                <c:pt idx="12">
                  <c:v>1.6984277839999997</c:v>
                </c:pt>
                <c:pt idx="13">
                  <c:v>1.6929639840000004</c:v>
                </c:pt>
                <c:pt idx="14">
                  <c:v>1.6864074240000022</c:v>
                </c:pt>
                <c:pt idx="15">
                  <c:v>1.6798508640000023</c:v>
                </c:pt>
                <c:pt idx="16">
                  <c:v>1.6734855370000012</c:v>
                </c:pt>
                <c:pt idx="17">
                  <c:v>1.6483520570000003</c:v>
                </c:pt>
                <c:pt idx="18">
                  <c:v>1.5718588570000023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2.3484194555113472E-2</c:v>
                </c:pt>
                <c:pt idx="1">
                  <c:v>2.8664123021885413E-2</c:v>
                </c:pt>
                <c:pt idx="2">
                  <c:v>3.3242428797225901E-2</c:v>
                </c:pt>
                <c:pt idx="3">
                  <c:v>5.9423864641257672E-2</c:v>
                </c:pt>
                <c:pt idx="4">
                  <c:v>0.17002671794007598</c:v>
                </c:pt>
                <c:pt idx="5">
                  <c:v>0.56667718099856701</c:v>
                </c:pt>
                <c:pt idx="6">
                  <c:v>2.0542515595381028</c:v>
                </c:pt>
                <c:pt idx="7">
                  <c:v>11.411111850338871</c:v>
                </c:pt>
                <c:pt idx="8">
                  <c:v>27.602064510744828</c:v>
                </c:pt>
                <c:pt idx="9">
                  <c:v>28.710510385342342</c:v>
                </c:pt>
                <c:pt idx="10">
                  <c:v>15.117458574555018</c:v>
                </c:pt>
                <c:pt idx="11">
                  <c:v>7.4718874773443416</c:v>
                </c:pt>
                <c:pt idx="12">
                  <c:v>3.25140280954365</c:v>
                </c:pt>
                <c:pt idx="13">
                  <c:v>1.922662432757039</c:v>
                </c:pt>
                <c:pt idx="14">
                  <c:v>0.89947154603094581</c:v>
                </c:pt>
                <c:pt idx="15">
                  <c:v>0.478525111369352</c:v>
                </c:pt>
                <c:pt idx="16">
                  <c:v>0.38285330840680548</c:v>
                </c:pt>
                <c:pt idx="17">
                  <c:v>0.41736055276086481</c:v>
                </c:pt>
                <c:pt idx="18">
                  <c:v>0.26199451163301485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Summary!#REF!</c:f>
              <c:extLst xmlns:c15="http://schemas.microsoft.com/office/drawing/2012/chart"/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1.7676541300000022</c:v>
                </c:pt>
                <c:pt idx="1">
                  <c:v>1.7610975700000004</c:v>
                </c:pt>
                <c:pt idx="2">
                  <c:v>1.7556337700000011</c:v>
                </c:pt>
                <c:pt idx="3">
                  <c:v>1.7501699700000017</c:v>
                </c:pt>
                <c:pt idx="4">
                  <c:v>1.74361341</c:v>
                </c:pt>
                <c:pt idx="5">
                  <c:v>1.7381496100000007</c:v>
                </c:pt>
                <c:pt idx="6">
                  <c:v>1.7315930500000007</c:v>
                </c:pt>
                <c:pt idx="7">
                  <c:v>1.727222010000002</c:v>
                </c:pt>
                <c:pt idx="8">
                  <c:v>1.7217582100000008</c:v>
                </c:pt>
                <c:pt idx="9">
                  <c:v>1.7152016500000009</c:v>
                </c:pt>
                <c:pt idx="10">
                  <c:v>1.7088363230000017</c:v>
                </c:pt>
                <c:pt idx="11">
                  <c:v>1.7033725230000023</c:v>
                </c:pt>
                <c:pt idx="12">
                  <c:v>1.6979087230000012</c:v>
                </c:pt>
                <c:pt idx="13">
                  <c:v>1.6913521630000012</c:v>
                </c:pt>
                <c:pt idx="14">
                  <c:v>1.6858883630000019</c:v>
                </c:pt>
                <c:pt idx="15">
                  <c:v>1.6815173230000031</c:v>
                </c:pt>
                <c:pt idx="16">
                  <c:v>1.6694969630000021</c:v>
                </c:pt>
                <c:pt idx="17">
                  <c:v>1.6367141630000024</c:v>
                </c:pt>
                <c:pt idx="18">
                  <c:v>1.5514788830000015</c:v>
                </c:pt>
              </c:numCache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4.9116887244674114E-3</c:v>
                </c:pt>
                <c:pt idx="1">
                  <c:v>1.8945230346382052E-2</c:v>
                </c:pt>
                <c:pt idx="2">
                  <c:v>3.6807274037552538E-2</c:v>
                </c:pt>
                <c:pt idx="3">
                  <c:v>8.585857503528993E-2</c:v>
                </c:pt>
                <c:pt idx="4">
                  <c:v>0.30139680614988607</c:v>
                </c:pt>
                <c:pt idx="5">
                  <c:v>0.9442181484311748</c:v>
                </c:pt>
                <c:pt idx="6">
                  <c:v>4.0078822638379288</c:v>
                </c:pt>
                <c:pt idx="7">
                  <c:v>18.433508206468439</c:v>
                </c:pt>
                <c:pt idx="8">
                  <c:v>30.649947819753304</c:v>
                </c:pt>
                <c:pt idx="9">
                  <c:v>22.86688743818377</c:v>
                </c:pt>
                <c:pt idx="10">
                  <c:v>12.758221139084895</c:v>
                </c:pt>
                <c:pt idx="11">
                  <c:v>5.1938089318363687</c:v>
                </c:pt>
                <c:pt idx="12">
                  <c:v>3.4726013531030673</c:v>
                </c:pt>
                <c:pt idx="13">
                  <c:v>2.4426741862639645</c:v>
                </c:pt>
                <c:pt idx="14">
                  <c:v>1.0813016568878064</c:v>
                </c:pt>
                <c:pt idx="15">
                  <c:v>0.51132509810416649</c:v>
                </c:pt>
                <c:pt idx="16">
                  <c:v>0.33784729819572429</c:v>
                </c:pt>
                <c:pt idx="17">
                  <c:v>0.24855438843734032</c:v>
                </c:pt>
                <c:pt idx="18">
                  <c:v>0.16272345783213327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1.764758316</c:v>
                </c:pt>
                <c:pt idx="1">
                  <c:v>1.761480036</c:v>
                </c:pt>
                <c:pt idx="2">
                  <c:v>1.7560162360000007</c:v>
                </c:pt>
                <c:pt idx="3">
                  <c:v>1.7494596760000025</c:v>
                </c:pt>
                <c:pt idx="4">
                  <c:v>1.7439958759999996</c:v>
                </c:pt>
                <c:pt idx="5">
                  <c:v>1.7374393160000015</c:v>
                </c:pt>
                <c:pt idx="6">
                  <c:v>1.7341610360000015</c:v>
                </c:pt>
                <c:pt idx="7">
                  <c:v>1.7265117160000027</c:v>
                </c:pt>
                <c:pt idx="8">
                  <c:v>1.7212391490000005</c:v>
                </c:pt>
                <c:pt idx="9">
                  <c:v>1.7146825890000006</c:v>
                </c:pt>
                <c:pt idx="10">
                  <c:v>1.7092187890000012</c:v>
                </c:pt>
                <c:pt idx="11">
                  <c:v>1.7026622290000031</c:v>
                </c:pt>
                <c:pt idx="12">
                  <c:v>1.6971984290000002</c:v>
                </c:pt>
                <c:pt idx="13">
                  <c:v>1.690641869000002</c:v>
                </c:pt>
                <c:pt idx="14">
                  <c:v>1.6862708290000015</c:v>
                </c:pt>
                <c:pt idx="15">
                  <c:v>1.6797142690000033</c:v>
                </c:pt>
                <c:pt idx="16">
                  <c:v>1.6733489420000005</c:v>
                </c:pt>
                <c:pt idx="17">
                  <c:v>1.646029942000002</c:v>
                </c:pt>
                <c:pt idx="18">
                  <c:v>1.5662584620000004</c:v>
                </c:pt>
              </c:numCache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-2.1554368727186083E-2</c:v>
                </c:pt>
                <c:pt idx="1">
                  <c:v>-2.6231831415781476E-2</c:v>
                </c:pt>
                <c:pt idx="2">
                  <c:v>-1.9578008037789724E-2</c:v>
                </c:pt>
                <c:pt idx="3">
                  <c:v>2.5982087731230782E-2</c:v>
                </c:pt>
                <c:pt idx="4">
                  <c:v>0.21698427323863204</c:v>
                </c:pt>
                <c:pt idx="5">
                  <c:v>0.89745554644557168</c:v>
                </c:pt>
                <c:pt idx="6">
                  <c:v>4.0968040450604004</c:v>
                </c:pt>
                <c:pt idx="7">
                  <c:v>18.303342675546059</c:v>
                </c:pt>
                <c:pt idx="8">
                  <c:v>29.294487629081488</c:v>
                </c:pt>
                <c:pt idx="9">
                  <c:v>21.46900020475675</c:v>
                </c:pt>
                <c:pt idx="10">
                  <c:v>14.504224838237455</c:v>
                </c:pt>
                <c:pt idx="11">
                  <c:v>5.5872839761924373</c:v>
                </c:pt>
                <c:pt idx="12">
                  <c:v>2.7731407492984044</c:v>
                </c:pt>
                <c:pt idx="13">
                  <c:v>1.6353129581667554</c:v>
                </c:pt>
                <c:pt idx="14">
                  <c:v>0.9162028963425809</c:v>
                </c:pt>
                <c:pt idx="15">
                  <c:v>0.45068658305345582</c:v>
                </c:pt>
                <c:pt idx="16">
                  <c:v>0.29922311549330627</c:v>
                </c:pt>
                <c:pt idx="17">
                  <c:v>0.2769786178880112</c:v>
                </c:pt>
                <c:pt idx="18">
                  <c:v>0.21015002995707577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1.7642392550000014</c:v>
                </c:pt>
                <c:pt idx="1">
                  <c:v>1.759676982000002</c:v>
                </c:pt>
                <c:pt idx="2">
                  <c:v>1.7576826950000015</c:v>
                </c:pt>
                <c:pt idx="3">
                  <c:v>1.7522188950000022</c:v>
                </c:pt>
                <c:pt idx="4">
                  <c:v>1.7445695749999999</c:v>
                </c:pt>
                <c:pt idx="5">
                  <c:v>1.7380130150000017</c:v>
                </c:pt>
                <c:pt idx="6">
                  <c:v>1.7325492150000024</c:v>
                </c:pt>
                <c:pt idx="7">
                  <c:v>1.7272766480000019</c:v>
                </c:pt>
                <c:pt idx="8">
                  <c:v>1.7207200880000002</c:v>
                </c:pt>
                <c:pt idx="9">
                  <c:v>1.714163528000002</c:v>
                </c:pt>
                <c:pt idx="10">
                  <c:v>1.7108852480000021</c:v>
                </c:pt>
                <c:pt idx="11">
                  <c:v>1.7045199210000028</c:v>
                </c:pt>
                <c:pt idx="12">
                  <c:v>1.6977721280000004</c:v>
                </c:pt>
                <c:pt idx="13">
                  <c:v>1.6923083280000011</c:v>
                </c:pt>
                <c:pt idx="14">
                  <c:v>1.6857517680000029</c:v>
                </c:pt>
                <c:pt idx="15">
                  <c:v>1.6826647210000019</c:v>
                </c:pt>
                <c:pt idx="16">
                  <c:v>1.6739226410000008</c:v>
                </c:pt>
                <c:pt idx="17">
                  <c:v>1.6586240010000033</c:v>
                </c:pt>
                <c:pt idx="18">
                  <c:v>1.6007077210000027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-1.3464995769355779E-2</c:v>
                </c:pt>
                <c:pt idx="1">
                  <c:v>5.5464996259227449E-3</c:v>
                </c:pt>
                <c:pt idx="2">
                  <c:v>2.8739451520887846E-2</c:v>
                </c:pt>
                <c:pt idx="3">
                  <c:v>9.7715087725100166E-2</c:v>
                </c:pt>
                <c:pt idx="4">
                  <c:v>0.26046458783005216</c:v>
                </c:pt>
                <c:pt idx="5">
                  <c:v>0.76010209855699562</c:v>
                </c:pt>
                <c:pt idx="6">
                  <c:v>2.7960575254925151</c:v>
                </c:pt>
                <c:pt idx="7">
                  <c:v>14.757552815927392</c:v>
                </c:pt>
                <c:pt idx="8">
                  <c:v>27.52486013057403</c:v>
                </c:pt>
                <c:pt idx="9">
                  <c:v>23.084788906087496</c:v>
                </c:pt>
                <c:pt idx="10">
                  <c:v>11.967390558980719</c:v>
                </c:pt>
                <c:pt idx="11">
                  <c:v>4.7917027417650715</c:v>
                </c:pt>
                <c:pt idx="12">
                  <c:v>2.2590058332882745</c:v>
                </c:pt>
                <c:pt idx="13">
                  <c:v>1.2421940701635599</c:v>
                </c:pt>
                <c:pt idx="14">
                  <c:v>0.75516640373321209</c:v>
                </c:pt>
                <c:pt idx="15">
                  <c:v>0.41175457140830546</c:v>
                </c:pt>
                <c:pt idx="16">
                  <c:v>0.2863863152707869</c:v>
                </c:pt>
                <c:pt idx="17">
                  <c:v>0.39502904842825615</c:v>
                </c:pt>
                <c:pt idx="18">
                  <c:v>0.31765745419252767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1.7635289610000005</c:v>
                </c:pt>
                <c:pt idx="1">
                  <c:v>1.7613434410000011</c:v>
                </c:pt>
                <c:pt idx="2">
                  <c:v>1.7560708740000024</c:v>
                </c:pt>
                <c:pt idx="3">
                  <c:v>1.750607074000003</c:v>
                </c:pt>
                <c:pt idx="4">
                  <c:v>1.7451432740000001</c:v>
                </c:pt>
                <c:pt idx="5">
                  <c:v>1.7407722340000014</c:v>
                </c:pt>
                <c:pt idx="6">
                  <c:v>1.732030154000002</c:v>
                </c:pt>
                <c:pt idx="7">
                  <c:v>1.7265663540000027</c:v>
                </c:pt>
                <c:pt idx="8">
                  <c:v>1.720009794000001</c:v>
                </c:pt>
                <c:pt idx="9">
                  <c:v>1.7145459940000016</c:v>
                </c:pt>
                <c:pt idx="10">
                  <c:v>1.7090821940000023</c:v>
                </c:pt>
                <c:pt idx="11">
                  <c:v>1.7025256340000006</c:v>
                </c:pt>
                <c:pt idx="12">
                  <c:v>1.6992473540000006</c:v>
                </c:pt>
                <c:pt idx="13">
                  <c:v>1.6926907940000007</c:v>
                </c:pt>
                <c:pt idx="14">
                  <c:v>1.6872269940000013</c:v>
                </c:pt>
                <c:pt idx="15">
                  <c:v>1.6808616670000021</c:v>
                </c:pt>
                <c:pt idx="16">
                  <c:v>1.6743051070000003</c:v>
                </c:pt>
                <c:pt idx="17">
                  <c:v>1.6579137070000005</c:v>
                </c:pt>
                <c:pt idx="18">
                  <c:v>1.5945336270000023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-1.3218039878140386E-2</c:v>
                </c:pt>
                <c:pt idx="1">
                  <c:v>-1.7761489741084477E-2</c:v>
                </c:pt>
                <c:pt idx="2">
                  <c:v>2.9535196889048342E-3</c:v>
                </c:pt>
                <c:pt idx="3">
                  <c:v>3.6980478476013927E-2</c:v>
                </c:pt>
                <c:pt idx="4">
                  <c:v>0.14896848699746848</c:v>
                </c:pt>
                <c:pt idx="5">
                  <c:v>0.53930558061049261</c:v>
                </c:pt>
                <c:pt idx="6">
                  <c:v>2.9339951735210961</c:v>
                </c:pt>
                <c:pt idx="7">
                  <c:v>15.099348796145206</c:v>
                </c:pt>
                <c:pt idx="8">
                  <c:v>27.382947796828763</c:v>
                </c:pt>
                <c:pt idx="9">
                  <c:v>24.718429459012754</c:v>
                </c:pt>
                <c:pt idx="10">
                  <c:v>13.282330405008219</c:v>
                </c:pt>
                <c:pt idx="11">
                  <c:v>6.1388575812577502</c:v>
                </c:pt>
                <c:pt idx="12">
                  <c:v>3.0449391783954685</c:v>
                </c:pt>
                <c:pt idx="13">
                  <c:v>1.4267916391165614</c:v>
                </c:pt>
                <c:pt idx="14">
                  <c:v>0.89578294531535751</c:v>
                </c:pt>
                <c:pt idx="15">
                  <c:v>0.67904610568556434</c:v>
                </c:pt>
                <c:pt idx="16">
                  <c:v>0.41455897446630258</c:v>
                </c:pt>
                <c:pt idx="17">
                  <c:v>0.44105201504112435</c:v>
                </c:pt>
                <c:pt idx="18">
                  <c:v>0.30028463227794627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1.7103935060000008</c:v>
                </c:pt>
                <c:pt idx="1">
                  <c:v>1.7245993860000013</c:v>
                </c:pt>
                <c:pt idx="2">
                  <c:v>1.7368109790000013</c:v>
                </c:pt>
                <c:pt idx="3">
                  <c:v>1.7433675389999994</c:v>
                </c:pt>
                <c:pt idx="4">
                  <c:v>1.741182019</c:v>
                </c:pt>
                <c:pt idx="5">
                  <c:v>1.7379037390000001</c:v>
                </c:pt>
                <c:pt idx="6">
                  <c:v>1.7324399390000007</c:v>
                </c:pt>
                <c:pt idx="7">
                  <c:v>1.7291616590000007</c:v>
                </c:pt>
                <c:pt idx="8">
                  <c:v>1.7238890920000021</c:v>
                </c:pt>
                <c:pt idx="9">
                  <c:v>1.7195180519999997</c:v>
                </c:pt>
                <c:pt idx="10">
                  <c:v>1.7140542520000004</c:v>
                </c:pt>
                <c:pt idx="11">
                  <c:v>1.7074976920000022</c:v>
                </c:pt>
                <c:pt idx="12">
                  <c:v>1.7020338920000029</c:v>
                </c:pt>
                <c:pt idx="13">
                  <c:v>1.6954773320000012</c:v>
                </c:pt>
                <c:pt idx="14">
                  <c:v>1.6902047650000007</c:v>
                </c:pt>
                <c:pt idx="15">
                  <c:v>1.6847409650000014</c:v>
                </c:pt>
                <c:pt idx="16">
                  <c:v>1.6781844050000032</c:v>
                </c:pt>
                <c:pt idx="17">
                  <c:v>1.6727206050000003</c:v>
                </c:pt>
                <c:pt idx="18">
                  <c:v>1.6574219650000028</c:v>
                </c:pt>
                <c:pt idx="19">
                  <c:v>1.5929491250000023</c:v>
                </c:pt>
                <c:pt idx="20">
                  <c:v>1.4366844450000027</c:v>
                </c:pt>
                <c:pt idx="21">
                  <c:v>1.2281585180000008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1.7625181580000007</c:v>
                </c:pt>
                <c:pt idx="1">
                  <c:v>1.7636109179999995</c:v>
                </c:pt>
                <c:pt idx="2">
                  <c:v>1.7592398780000007</c:v>
                </c:pt>
                <c:pt idx="3">
                  <c:v>1.7559615980000007</c:v>
                </c:pt>
                <c:pt idx="4">
                  <c:v>1.751590558000002</c:v>
                </c:pt>
                <c:pt idx="5">
                  <c:v>1.7452252310000027</c:v>
                </c:pt>
                <c:pt idx="6">
                  <c:v>1.7397614309999998</c:v>
                </c:pt>
                <c:pt idx="7">
                  <c:v>1.7332048710000016</c:v>
                </c:pt>
                <c:pt idx="8">
                  <c:v>1.7266483110000017</c:v>
                </c:pt>
                <c:pt idx="9">
                  <c:v>1.720091751</c:v>
                </c:pt>
                <c:pt idx="10">
                  <c:v>1.7146279510000006</c:v>
                </c:pt>
                <c:pt idx="11">
                  <c:v>1.7091641510000013</c:v>
                </c:pt>
                <c:pt idx="12">
                  <c:v>1.7038915840000026</c:v>
                </c:pt>
                <c:pt idx="13">
                  <c:v>1.6984277839999997</c:v>
                </c:pt>
                <c:pt idx="14">
                  <c:v>1.6929639840000004</c:v>
                </c:pt>
                <c:pt idx="15">
                  <c:v>1.6864074240000022</c:v>
                </c:pt>
                <c:pt idx="16">
                  <c:v>1.6798508640000023</c:v>
                </c:pt>
                <c:pt idx="17">
                  <c:v>1.6734855370000012</c:v>
                </c:pt>
                <c:pt idx="18">
                  <c:v>1.6483520570000003</c:v>
                </c:pt>
                <c:pt idx="19">
                  <c:v>1.5718588570000023</c:v>
                </c:pt>
                <c:pt idx="20">
                  <c:v>1.4287072970000008</c:v>
                </c:pt>
                <c:pt idx="21">
                  <c:v>1.2615150170000025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1.7676541300000022</c:v>
                </c:pt>
                <c:pt idx="1">
                  <c:v>1.7676541300000022</c:v>
                </c:pt>
                <c:pt idx="2">
                  <c:v>1.7610975700000004</c:v>
                </c:pt>
                <c:pt idx="3">
                  <c:v>1.7556337700000011</c:v>
                </c:pt>
                <c:pt idx="4">
                  <c:v>1.7501699700000017</c:v>
                </c:pt>
                <c:pt idx="5">
                  <c:v>1.74361341</c:v>
                </c:pt>
                <c:pt idx="6">
                  <c:v>1.7381496100000007</c:v>
                </c:pt>
                <c:pt idx="7">
                  <c:v>1.7315930500000007</c:v>
                </c:pt>
                <c:pt idx="8">
                  <c:v>1.727222010000002</c:v>
                </c:pt>
                <c:pt idx="9">
                  <c:v>1.7217582100000008</c:v>
                </c:pt>
                <c:pt idx="10">
                  <c:v>1.7152016500000009</c:v>
                </c:pt>
                <c:pt idx="11">
                  <c:v>1.7088363230000017</c:v>
                </c:pt>
                <c:pt idx="12">
                  <c:v>1.7033725230000023</c:v>
                </c:pt>
                <c:pt idx="13">
                  <c:v>1.6979087230000012</c:v>
                </c:pt>
                <c:pt idx="14">
                  <c:v>1.6913521630000012</c:v>
                </c:pt>
                <c:pt idx="15">
                  <c:v>1.6858883630000019</c:v>
                </c:pt>
                <c:pt idx="16">
                  <c:v>1.6815173230000031</c:v>
                </c:pt>
                <c:pt idx="17">
                  <c:v>1.6694969630000021</c:v>
                </c:pt>
                <c:pt idx="18">
                  <c:v>1.6367141630000024</c:v>
                </c:pt>
                <c:pt idx="19">
                  <c:v>1.5514788830000015</c:v>
                </c:pt>
                <c:pt idx="20">
                  <c:v>1.4017707630000018</c:v>
                </c:pt>
                <c:pt idx="21">
                  <c:v>1.2455060830000022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1.7658510760000006</c:v>
                </c:pt>
                <c:pt idx="1">
                  <c:v>1.764758316</c:v>
                </c:pt>
                <c:pt idx="2">
                  <c:v>1.761480036</c:v>
                </c:pt>
                <c:pt idx="3">
                  <c:v>1.7560162360000007</c:v>
                </c:pt>
                <c:pt idx="4">
                  <c:v>1.7494596760000025</c:v>
                </c:pt>
                <c:pt idx="5">
                  <c:v>1.7439958759999996</c:v>
                </c:pt>
                <c:pt idx="6">
                  <c:v>1.7374393160000015</c:v>
                </c:pt>
                <c:pt idx="7">
                  <c:v>1.7341610360000015</c:v>
                </c:pt>
                <c:pt idx="8">
                  <c:v>1.7265117160000027</c:v>
                </c:pt>
                <c:pt idx="9">
                  <c:v>1.7212391490000005</c:v>
                </c:pt>
                <c:pt idx="10">
                  <c:v>1.7146825890000006</c:v>
                </c:pt>
                <c:pt idx="11">
                  <c:v>1.7092187890000012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1.690641869000002</c:v>
                </c:pt>
                <c:pt idx="15">
                  <c:v>1.6862708290000015</c:v>
                </c:pt>
                <c:pt idx="16">
                  <c:v>1.6797142690000033</c:v>
                </c:pt>
                <c:pt idx="17">
                  <c:v>1.6733489420000005</c:v>
                </c:pt>
                <c:pt idx="18">
                  <c:v>1.646029942000002</c:v>
                </c:pt>
                <c:pt idx="19">
                  <c:v>1.5662584620000004</c:v>
                </c:pt>
                <c:pt idx="20">
                  <c:v>1.4285707020000018</c:v>
                </c:pt>
                <c:pt idx="21">
                  <c:v>1.2668422220000028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1.7651407820000014</c:v>
                </c:pt>
                <c:pt idx="1">
                  <c:v>1.7642392550000014</c:v>
                </c:pt>
                <c:pt idx="2">
                  <c:v>1.759676982000002</c:v>
                </c:pt>
                <c:pt idx="3">
                  <c:v>1.7576826950000015</c:v>
                </c:pt>
                <c:pt idx="4">
                  <c:v>1.7522188950000022</c:v>
                </c:pt>
                <c:pt idx="5">
                  <c:v>1.7445695749999999</c:v>
                </c:pt>
                <c:pt idx="6">
                  <c:v>1.7380130150000017</c:v>
                </c:pt>
                <c:pt idx="7">
                  <c:v>1.7325492150000024</c:v>
                </c:pt>
                <c:pt idx="8">
                  <c:v>1.7272766480000019</c:v>
                </c:pt>
                <c:pt idx="9">
                  <c:v>1.7207200880000002</c:v>
                </c:pt>
                <c:pt idx="10">
                  <c:v>1.714163528000002</c:v>
                </c:pt>
                <c:pt idx="11">
                  <c:v>1.7108852480000021</c:v>
                </c:pt>
                <c:pt idx="12">
                  <c:v>1.7045199210000028</c:v>
                </c:pt>
                <c:pt idx="13">
                  <c:v>1.6977721280000004</c:v>
                </c:pt>
                <c:pt idx="14">
                  <c:v>1.6923083280000011</c:v>
                </c:pt>
                <c:pt idx="15">
                  <c:v>1.6857517680000029</c:v>
                </c:pt>
                <c:pt idx="16">
                  <c:v>1.6826647210000019</c:v>
                </c:pt>
                <c:pt idx="17">
                  <c:v>1.6739226410000008</c:v>
                </c:pt>
                <c:pt idx="18">
                  <c:v>1.6586240010000033</c:v>
                </c:pt>
                <c:pt idx="19">
                  <c:v>1.6007077210000027</c:v>
                </c:pt>
                <c:pt idx="20">
                  <c:v>1.4499068410000007</c:v>
                </c:pt>
                <c:pt idx="21">
                  <c:v>1.2564883210000009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1.7613434410000011</c:v>
                </c:pt>
                <c:pt idx="1">
                  <c:v>1.7635289610000005</c:v>
                </c:pt>
                <c:pt idx="2">
                  <c:v>1.7613434410000011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1.7451432740000001</c:v>
                </c:pt>
                <c:pt idx="6">
                  <c:v>1.7407722340000014</c:v>
                </c:pt>
                <c:pt idx="7">
                  <c:v>1.732030154000002</c:v>
                </c:pt>
                <c:pt idx="8">
                  <c:v>1.7265663540000027</c:v>
                </c:pt>
                <c:pt idx="9">
                  <c:v>1.720009794000001</c:v>
                </c:pt>
                <c:pt idx="10">
                  <c:v>1.7145459940000016</c:v>
                </c:pt>
                <c:pt idx="11">
                  <c:v>1.7090821940000023</c:v>
                </c:pt>
                <c:pt idx="12">
                  <c:v>1.7025256340000006</c:v>
                </c:pt>
                <c:pt idx="13">
                  <c:v>1.6992473540000006</c:v>
                </c:pt>
                <c:pt idx="14">
                  <c:v>1.6926907940000007</c:v>
                </c:pt>
                <c:pt idx="15">
                  <c:v>1.6872269940000013</c:v>
                </c:pt>
                <c:pt idx="16">
                  <c:v>1.6808616670000021</c:v>
                </c:pt>
                <c:pt idx="17">
                  <c:v>1.6743051070000003</c:v>
                </c:pt>
                <c:pt idx="18">
                  <c:v>1.6579137070000005</c:v>
                </c:pt>
                <c:pt idx="19">
                  <c:v>1.5945336270000023</c:v>
                </c:pt>
                <c:pt idx="20">
                  <c:v>1.4612169070000025</c:v>
                </c:pt>
                <c:pt idx="21">
                  <c:v>1.276540467000002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1.771751980000003</c:v>
                </c:pt>
                <c:pt idx="1">
                  <c:v>1.7697576930000025</c:v>
                </c:pt>
                <c:pt idx="2">
                  <c:v>1.7642938930000014</c:v>
                </c:pt>
                <c:pt idx="3">
                  <c:v>1.758830093000002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1.7391604130000022</c:v>
                </c:pt>
                <c:pt idx="7">
                  <c:v>1.7336966130000029</c:v>
                </c:pt>
                <c:pt idx="8">
                  <c:v>1.7282328130000035</c:v>
                </c:pt>
                <c:pt idx="9">
                  <c:v>1.7227690130000006</c:v>
                </c:pt>
                <c:pt idx="10">
                  <c:v>1.7162124530000007</c:v>
                </c:pt>
                <c:pt idx="11">
                  <c:v>1.7107486530000013</c:v>
                </c:pt>
                <c:pt idx="12">
                  <c:v>1.7041920930000032</c:v>
                </c:pt>
                <c:pt idx="13">
                  <c:v>1.6987282930000003</c:v>
                </c:pt>
                <c:pt idx="14">
                  <c:v>1.6932644930000009</c:v>
                </c:pt>
                <c:pt idx="15">
                  <c:v>1.6878006930000016</c:v>
                </c:pt>
                <c:pt idx="16">
                  <c:v>1.6845224130000034</c:v>
                </c:pt>
                <c:pt idx="17">
                  <c:v>1.6746875730000017</c:v>
                </c:pt>
                <c:pt idx="18">
                  <c:v>1.6626672130000024</c:v>
                </c:pt>
                <c:pt idx="19">
                  <c:v>1.6102147330000012</c:v>
                </c:pt>
                <c:pt idx="20">
                  <c:v>1.4626921330000027</c:v>
                </c:pt>
                <c:pt idx="21">
                  <c:v>1.246516886000002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1.7666706460000015</c:v>
                </c:pt>
                <c:pt idx="1">
                  <c:v>1.7666706460000015</c:v>
                </c:pt>
                <c:pt idx="2">
                  <c:v>1.7644851260000003</c:v>
                </c:pt>
                <c:pt idx="3">
                  <c:v>1.7592125590000016</c:v>
                </c:pt>
                <c:pt idx="4">
                  <c:v>1.7526559990000017</c:v>
                </c:pt>
                <c:pt idx="5">
                  <c:v>1.746099439</c:v>
                </c:pt>
                <c:pt idx="6">
                  <c:v>1.7395428790000018</c:v>
                </c:pt>
                <c:pt idx="7">
                  <c:v>1.7329863190000019</c:v>
                </c:pt>
                <c:pt idx="8">
                  <c:v>1.7275225190000025</c:v>
                </c:pt>
                <c:pt idx="9">
                  <c:v>1.7220587190000014</c:v>
                </c:pt>
                <c:pt idx="10">
                  <c:v>1.7155021590000015</c:v>
                </c:pt>
                <c:pt idx="11">
                  <c:v>1.7100383590000021</c:v>
                </c:pt>
                <c:pt idx="12">
                  <c:v>1.7034817990000004</c:v>
                </c:pt>
                <c:pt idx="13">
                  <c:v>1.6980179990000011</c:v>
                </c:pt>
                <c:pt idx="14">
                  <c:v>1.6914614390000011</c:v>
                </c:pt>
                <c:pt idx="15">
                  <c:v>1.6859976390000018</c:v>
                </c:pt>
                <c:pt idx="16">
                  <c:v>1.6794410790000001</c:v>
                </c:pt>
                <c:pt idx="17">
                  <c:v>1.6741685120000014</c:v>
                </c:pt>
                <c:pt idx="18">
                  <c:v>1.6632409120000027</c:v>
                </c:pt>
                <c:pt idx="19">
                  <c:v>1.6096956720000009</c:v>
                </c:pt>
                <c:pt idx="20">
                  <c:v>1.4807499920000016</c:v>
                </c:pt>
                <c:pt idx="21">
                  <c:v>1.2447138320000022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1.767053112000001</c:v>
                </c:pt>
                <c:pt idx="1">
                  <c:v>1.767053112000001</c:v>
                </c:pt>
                <c:pt idx="2">
                  <c:v>1.7637748320000011</c:v>
                </c:pt>
                <c:pt idx="3">
                  <c:v>1.7594037920000023</c:v>
                </c:pt>
                <c:pt idx="4">
                  <c:v>1.7539399920000029</c:v>
                </c:pt>
                <c:pt idx="5">
                  <c:v>1.7473834320000012</c:v>
                </c:pt>
                <c:pt idx="6">
                  <c:v>1.7408268720000013</c:v>
                </c:pt>
                <c:pt idx="7">
                  <c:v>1.7353630720000019</c:v>
                </c:pt>
                <c:pt idx="8">
                  <c:v>1.728806512000002</c:v>
                </c:pt>
                <c:pt idx="9">
                  <c:v>1.7235339450000016</c:v>
                </c:pt>
                <c:pt idx="10">
                  <c:v>1.7169773850000016</c:v>
                </c:pt>
                <c:pt idx="11">
                  <c:v>1.7126063450000029</c:v>
                </c:pt>
                <c:pt idx="12">
                  <c:v>1.7071425450000035</c:v>
                </c:pt>
                <c:pt idx="13">
                  <c:v>1.7005859850000018</c:v>
                </c:pt>
                <c:pt idx="14">
                  <c:v>1.6951221850000024</c:v>
                </c:pt>
                <c:pt idx="15">
                  <c:v>1.6896583850000031</c:v>
                </c:pt>
                <c:pt idx="16">
                  <c:v>1.6831018250000032</c:v>
                </c:pt>
                <c:pt idx="17">
                  <c:v>1.6765452650000015</c:v>
                </c:pt>
                <c:pt idx="18">
                  <c:v>1.6634321450000034</c:v>
                </c:pt>
                <c:pt idx="19">
                  <c:v>1.6164434650000032</c:v>
                </c:pt>
                <c:pt idx="20">
                  <c:v>1.4754774250000011</c:v>
                </c:pt>
                <c:pt idx="21">
                  <c:v>1.2689457850000032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1.7639660650000017</c:v>
                </c:pt>
                <c:pt idx="1">
                  <c:v>1.7639660650000017</c:v>
                </c:pt>
                <c:pt idx="2">
                  <c:v>1.7606877850000018</c:v>
                </c:pt>
                <c:pt idx="3">
                  <c:v>1.7565079780000019</c:v>
                </c:pt>
                <c:pt idx="4">
                  <c:v>1.7510441780000026</c:v>
                </c:pt>
                <c:pt idx="5">
                  <c:v>1.7444876180000009</c:v>
                </c:pt>
                <c:pt idx="6">
                  <c:v>1.7390238180000015</c:v>
                </c:pt>
                <c:pt idx="7">
                  <c:v>1.7335600180000021</c:v>
                </c:pt>
                <c:pt idx="8">
                  <c:v>1.7280962180000028</c:v>
                </c:pt>
                <c:pt idx="9">
                  <c:v>1.7215396580000011</c:v>
                </c:pt>
                <c:pt idx="10">
                  <c:v>1.7160758580000017</c:v>
                </c:pt>
                <c:pt idx="11">
                  <c:v>1.7095192980000018</c:v>
                </c:pt>
                <c:pt idx="12">
                  <c:v>1.7040554980000007</c:v>
                </c:pt>
                <c:pt idx="13">
                  <c:v>1.6985916980000013</c:v>
                </c:pt>
                <c:pt idx="14">
                  <c:v>1.6920351380000014</c:v>
                </c:pt>
                <c:pt idx="15">
                  <c:v>1.6887568580000032</c:v>
                </c:pt>
                <c:pt idx="16">
                  <c:v>1.6811075380000009</c:v>
                </c:pt>
                <c:pt idx="17">
                  <c:v>1.674550978000001</c:v>
                </c:pt>
                <c:pt idx="18">
                  <c:v>1.6614378580000029</c:v>
                </c:pt>
                <c:pt idx="19">
                  <c:v>1.6100781380000022</c:v>
                </c:pt>
                <c:pt idx="20">
                  <c:v>1.4614627780000014</c:v>
                </c:pt>
                <c:pt idx="21">
                  <c:v>1.2507513310000018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Summary!$U$4:$U$25</c:f>
              <c:numCache>
                <c:formatCode>0.0000</c:formatCode>
                <c:ptCount val="22"/>
                <c:pt idx="0">
                  <c:v>1.771751980000003</c:v>
                </c:pt>
                <c:pt idx="1">
                  <c:v>1.7697576930000025</c:v>
                </c:pt>
                <c:pt idx="2">
                  <c:v>1.7642938930000014</c:v>
                </c:pt>
                <c:pt idx="3">
                  <c:v>1.758830093000002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1.7391604130000022</c:v>
                </c:pt>
                <c:pt idx="7">
                  <c:v>1.7336966130000029</c:v>
                </c:pt>
                <c:pt idx="8">
                  <c:v>1.7282328130000035</c:v>
                </c:pt>
                <c:pt idx="9">
                  <c:v>1.7227690130000006</c:v>
                </c:pt>
                <c:pt idx="10">
                  <c:v>1.7162124530000007</c:v>
                </c:pt>
                <c:pt idx="11">
                  <c:v>1.7107486530000013</c:v>
                </c:pt>
                <c:pt idx="12">
                  <c:v>1.7041920930000032</c:v>
                </c:pt>
                <c:pt idx="13">
                  <c:v>1.6987282930000003</c:v>
                </c:pt>
                <c:pt idx="14">
                  <c:v>1.6932644930000009</c:v>
                </c:pt>
                <c:pt idx="15">
                  <c:v>1.6878006930000016</c:v>
                </c:pt>
                <c:pt idx="16">
                  <c:v>1.6845224130000034</c:v>
                </c:pt>
                <c:pt idx="17">
                  <c:v>1.6746875730000017</c:v>
                </c:pt>
                <c:pt idx="18">
                  <c:v>1.6626672130000024</c:v>
                </c:pt>
                <c:pt idx="19">
                  <c:v>1.6102147330000012</c:v>
                </c:pt>
                <c:pt idx="20">
                  <c:v>1.4626921330000027</c:v>
                </c:pt>
                <c:pt idx="21">
                  <c:v>1.246516886000002</c:v>
                </c:pt>
              </c:numCache>
            </c:numRef>
          </c:xVal>
          <c:yVal>
            <c:numRef>
              <c:f>Summary!$V$4:$V$25</c:f>
              <c:numCache>
                <c:formatCode>0.0000</c:formatCode>
                <c:ptCount val="22"/>
                <c:pt idx="0">
                  <c:v>-1.5661398227256654E-2</c:v>
                </c:pt>
                <c:pt idx="1">
                  <c:v>-7.0369312118288624E-3</c:v>
                </c:pt>
                <c:pt idx="2">
                  <c:v>-3.0419689645763983E-3</c:v>
                </c:pt>
                <c:pt idx="3">
                  <c:v>6.4227416857116151E-3</c:v>
                </c:pt>
                <c:pt idx="4">
                  <c:v>2.7856717340683471E-2</c:v>
                </c:pt>
                <c:pt idx="5">
                  <c:v>0.18947627439674353</c:v>
                </c:pt>
                <c:pt idx="6">
                  <c:v>0.6298980370749856</c:v>
                </c:pt>
                <c:pt idx="7">
                  <c:v>2.465238523925704</c:v>
                </c:pt>
                <c:pt idx="8">
                  <c:v>11.54208248324111</c:v>
                </c:pt>
                <c:pt idx="9">
                  <c:v>17.6893283694213</c:v>
                </c:pt>
                <c:pt idx="10">
                  <c:v>14.02168688742112</c:v>
                </c:pt>
                <c:pt idx="11">
                  <c:v>8.9208679641262787</c:v>
                </c:pt>
                <c:pt idx="12">
                  <c:v>3.8370277657838998</c:v>
                </c:pt>
                <c:pt idx="13">
                  <c:v>1.8217809605236017</c:v>
                </c:pt>
                <c:pt idx="14">
                  <c:v>1.1499904621565884</c:v>
                </c:pt>
                <c:pt idx="15">
                  <c:v>0.6524609097005305</c:v>
                </c:pt>
                <c:pt idx="16">
                  <c:v>0.38130788023246193</c:v>
                </c:pt>
                <c:pt idx="17">
                  <c:v>0.21364770815828674</c:v>
                </c:pt>
                <c:pt idx="18">
                  <c:v>0.1864261457174666</c:v>
                </c:pt>
                <c:pt idx="19">
                  <c:v>0.19566818322762222</c:v>
                </c:pt>
                <c:pt idx="20">
                  <c:v>0.12893729430891751</c:v>
                </c:pt>
                <c:pt idx="21">
                  <c:v>6.9854195454873078E-2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1.7666706460000015</c:v>
                </c:pt>
                <c:pt idx="1">
                  <c:v>1.7666706460000015</c:v>
                </c:pt>
                <c:pt idx="2">
                  <c:v>1.7644851260000003</c:v>
                </c:pt>
                <c:pt idx="3">
                  <c:v>1.7592125590000016</c:v>
                </c:pt>
                <c:pt idx="4">
                  <c:v>1.7526559990000017</c:v>
                </c:pt>
                <c:pt idx="5">
                  <c:v>1.746099439</c:v>
                </c:pt>
                <c:pt idx="6">
                  <c:v>1.7395428790000018</c:v>
                </c:pt>
                <c:pt idx="7">
                  <c:v>1.7329863190000019</c:v>
                </c:pt>
                <c:pt idx="8">
                  <c:v>1.7275225190000025</c:v>
                </c:pt>
                <c:pt idx="9">
                  <c:v>1.7220587190000014</c:v>
                </c:pt>
                <c:pt idx="10">
                  <c:v>1.7155021590000015</c:v>
                </c:pt>
                <c:pt idx="11">
                  <c:v>1.7100383590000021</c:v>
                </c:pt>
                <c:pt idx="12">
                  <c:v>1.7034817990000004</c:v>
                </c:pt>
                <c:pt idx="13">
                  <c:v>1.6980179990000011</c:v>
                </c:pt>
                <c:pt idx="14">
                  <c:v>1.6914614390000011</c:v>
                </c:pt>
                <c:pt idx="15">
                  <c:v>1.6859976390000018</c:v>
                </c:pt>
                <c:pt idx="16">
                  <c:v>1.6794410790000001</c:v>
                </c:pt>
                <c:pt idx="17">
                  <c:v>1.6741685120000014</c:v>
                </c:pt>
                <c:pt idx="18">
                  <c:v>1.6632409120000027</c:v>
                </c:pt>
                <c:pt idx="19">
                  <c:v>1.6096956720000009</c:v>
                </c:pt>
                <c:pt idx="20">
                  <c:v>1.4807499920000016</c:v>
                </c:pt>
                <c:pt idx="21">
                  <c:v>1.2447138320000022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-2.7597830048201016E-2</c:v>
                </c:pt>
                <c:pt idx="1">
                  <c:v>-2.4290046887096361E-2</c:v>
                </c:pt>
                <c:pt idx="2">
                  <c:v>-2.6005636612231056E-2</c:v>
                </c:pt>
                <c:pt idx="3">
                  <c:v>-1.173718323364846E-2</c:v>
                </c:pt>
                <c:pt idx="4">
                  <c:v>3.4515907931736346E-2</c:v>
                </c:pt>
                <c:pt idx="5">
                  <c:v>0.1899037180262497</c:v>
                </c:pt>
                <c:pt idx="6">
                  <c:v>0.6130706723361582</c:v>
                </c:pt>
                <c:pt idx="7">
                  <c:v>3.5271306360402543</c:v>
                </c:pt>
                <c:pt idx="8">
                  <c:v>13.70492872651829</c:v>
                </c:pt>
                <c:pt idx="9">
                  <c:v>17.669137573310749</c:v>
                </c:pt>
                <c:pt idx="10">
                  <c:v>12.832361088399219</c:v>
                </c:pt>
                <c:pt idx="11">
                  <c:v>6.5339559542057186</c:v>
                </c:pt>
                <c:pt idx="12">
                  <c:v>2.7460391924196856</c:v>
                </c:pt>
                <c:pt idx="13">
                  <c:v>1.6839109509338617</c:v>
                </c:pt>
                <c:pt idx="14">
                  <c:v>1.0378656648651534</c:v>
                </c:pt>
                <c:pt idx="15">
                  <c:v>0.56059406474232132</c:v>
                </c:pt>
                <c:pt idx="16">
                  <c:v>0.24301558272115409</c:v>
                </c:pt>
                <c:pt idx="17">
                  <c:v>0.13987165027016993</c:v>
                </c:pt>
                <c:pt idx="18">
                  <c:v>0.14588591964924938</c:v>
                </c:pt>
                <c:pt idx="19">
                  <c:v>0.1621235486513275</c:v>
                </c:pt>
                <c:pt idx="20">
                  <c:v>0.11560049947003177</c:v>
                </c:pt>
                <c:pt idx="21">
                  <c:v>5.7076176934435584E-2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Summary!$AA$5:$AA$23</c:f>
              <c:numCache>
                <c:formatCode>0.0000</c:formatCode>
                <c:ptCount val="19"/>
                <c:pt idx="0">
                  <c:v>1.767053112000001</c:v>
                </c:pt>
                <c:pt idx="1">
                  <c:v>1.7637748320000011</c:v>
                </c:pt>
                <c:pt idx="2">
                  <c:v>1.7594037920000023</c:v>
                </c:pt>
                <c:pt idx="3">
                  <c:v>1.7539399920000029</c:v>
                </c:pt>
                <c:pt idx="4">
                  <c:v>1.7473834320000012</c:v>
                </c:pt>
                <c:pt idx="5">
                  <c:v>1.7408268720000013</c:v>
                </c:pt>
                <c:pt idx="6">
                  <c:v>1.7353630720000019</c:v>
                </c:pt>
                <c:pt idx="7">
                  <c:v>1.728806512000002</c:v>
                </c:pt>
                <c:pt idx="8">
                  <c:v>1.7235339450000016</c:v>
                </c:pt>
                <c:pt idx="9">
                  <c:v>1.7169773850000016</c:v>
                </c:pt>
                <c:pt idx="10">
                  <c:v>1.7126063450000029</c:v>
                </c:pt>
                <c:pt idx="11">
                  <c:v>1.7071425450000035</c:v>
                </c:pt>
                <c:pt idx="12">
                  <c:v>1.7005859850000018</c:v>
                </c:pt>
                <c:pt idx="13">
                  <c:v>1.6951221850000024</c:v>
                </c:pt>
                <c:pt idx="14">
                  <c:v>1.6896583850000031</c:v>
                </c:pt>
                <c:pt idx="15">
                  <c:v>1.6831018250000032</c:v>
                </c:pt>
                <c:pt idx="16">
                  <c:v>1.6765452650000015</c:v>
                </c:pt>
                <c:pt idx="17">
                  <c:v>1.6634321450000034</c:v>
                </c:pt>
                <c:pt idx="18">
                  <c:v>1.6164434650000032</c:v>
                </c:pt>
              </c:numCache>
            </c:numRef>
          </c:xVal>
          <c:yVal>
            <c:numRef>
              <c:f>Summary!$AB$5:$AB$23</c:f>
              <c:numCache>
                <c:formatCode>0.0000</c:formatCode>
                <c:ptCount val="19"/>
                <c:pt idx="0">
                  <c:v>-8.48932927579551E-3</c:v>
                </c:pt>
                <c:pt idx="1">
                  <c:v>1.2918818970650675E-2</c:v>
                </c:pt>
                <c:pt idx="2">
                  <c:v>1.1637199027024656E-2</c:v>
                </c:pt>
                <c:pt idx="3">
                  <c:v>5.3897931568002592E-2</c:v>
                </c:pt>
                <c:pt idx="4">
                  <c:v>0.14830020217855455</c:v>
                </c:pt>
                <c:pt idx="5">
                  <c:v>0.46453537959415764</c:v>
                </c:pt>
                <c:pt idx="6">
                  <c:v>1.5216927013397867</c:v>
                </c:pt>
                <c:pt idx="7">
                  <c:v>7.3319392363397915</c:v>
                </c:pt>
                <c:pt idx="8">
                  <c:v>14.808588268094324</c:v>
                </c:pt>
                <c:pt idx="9">
                  <c:v>15.496060094429604</c:v>
                </c:pt>
                <c:pt idx="10">
                  <c:v>9.5796326326496075</c:v>
                </c:pt>
                <c:pt idx="11">
                  <c:v>5.1422197045324438</c:v>
                </c:pt>
                <c:pt idx="12">
                  <c:v>2.6166164493387734</c:v>
                </c:pt>
                <c:pt idx="13">
                  <c:v>1.4661355757847616</c:v>
                </c:pt>
                <c:pt idx="14">
                  <c:v>0.75839111649535829</c:v>
                </c:pt>
                <c:pt idx="15">
                  <c:v>0.37082837857661466</c:v>
                </c:pt>
                <c:pt idx="16">
                  <c:v>0.21723461412821277</c:v>
                </c:pt>
                <c:pt idx="17">
                  <c:v>0.25061153689639076</c:v>
                </c:pt>
                <c:pt idx="18">
                  <c:v>0.23752764475853119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1.7639660650000017</c:v>
                </c:pt>
                <c:pt idx="1">
                  <c:v>1.7606877850000018</c:v>
                </c:pt>
                <c:pt idx="2">
                  <c:v>1.7565079780000019</c:v>
                </c:pt>
                <c:pt idx="3">
                  <c:v>1.7510441780000026</c:v>
                </c:pt>
                <c:pt idx="4">
                  <c:v>1.7444876180000009</c:v>
                </c:pt>
                <c:pt idx="5">
                  <c:v>1.7390238180000015</c:v>
                </c:pt>
                <c:pt idx="6">
                  <c:v>1.7335600180000021</c:v>
                </c:pt>
                <c:pt idx="7">
                  <c:v>1.7280962180000028</c:v>
                </c:pt>
                <c:pt idx="8">
                  <c:v>1.7215396580000011</c:v>
                </c:pt>
                <c:pt idx="9">
                  <c:v>1.7160758580000017</c:v>
                </c:pt>
                <c:pt idx="10">
                  <c:v>1.7095192980000018</c:v>
                </c:pt>
                <c:pt idx="11">
                  <c:v>1.7040554980000007</c:v>
                </c:pt>
                <c:pt idx="12">
                  <c:v>1.6985916980000013</c:v>
                </c:pt>
                <c:pt idx="13">
                  <c:v>1.6920351380000014</c:v>
                </c:pt>
                <c:pt idx="14">
                  <c:v>1.6887568580000032</c:v>
                </c:pt>
                <c:pt idx="15">
                  <c:v>1.6811075380000009</c:v>
                </c:pt>
                <c:pt idx="16">
                  <c:v>1.674550978000001</c:v>
                </c:pt>
                <c:pt idx="17">
                  <c:v>1.6614378580000029</c:v>
                </c:pt>
                <c:pt idx="18">
                  <c:v>1.6100781380000022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-6.2720968805056012E-3</c:v>
                </c:pt>
                <c:pt idx="1">
                  <c:v>-1.352398814761268E-2</c:v>
                </c:pt>
                <c:pt idx="2">
                  <c:v>1.7371273335930908E-2</c:v>
                </c:pt>
                <c:pt idx="3">
                  <c:v>8.9105126604937621E-2</c:v>
                </c:pt>
                <c:pt idx="4">
                  <c:v>0.24420047389552635</c:v>
                </c:pt>
                <c:pt idx="5">
                  <c:v>0.72051192168167011</c:v>
                </c:pt>
                <c:pt idx="6">
                  <c:v>2.7212058199563138</c:v>
                </c:pt>
                <c:pt idx="7">
                  <c:v>11.328131815281097</c:v>
                </c:pt>
                <c:pt idx="8">
                  <c:v>13.348158184240964</c:v>
                </c:pt>
                <c:pt idx="9">
                  <c:v>10.799888826901244</c:v>
                </c:pt>
                <c:pt idx="10">
                  <c:v>8.9191637143172979</c:v>
                </c:pt>
                <c:pt idx="11">
                  <c:v>3.8366937588576602</c:v>
                </c:pt>
                <c:pt idx="12">
                  <c:v>1.7280960305486641</c:v>
                </c:pt>
                <c:pt idx="13">
                  <c:v>1.1866469756466853</c:v>
                </c:pt>
                <c:pt idx="14">
                  <c:v>0.63324482630814682</c:v>
                </c:pt>
                <c:pt idx="15">
                  <c:v>0.38232951365696516</c:v>
                </c:pt>
                <c:pt idx="16">
                  <c:v>0.25743422907530517</c:v>
                </c:pt>
                <c:pt idx="17">
                  <c:v>0.27848438978713608</c:v>
                </c:pt>
                <c:pt idx="18">
                  <c:v>0.22102868980794962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7</xdr:col>
      <xdr:colOff>374650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500591</xdr:colOff>
      <xdr:row>28</xdr:row>
      <xdr:rowOff>111879</xdr:rowOff>
    </xdr:from>
    <xdr:to>
      <xdr:col>14</xdr:col>
      <xdr:colOff>660400</xdr:colOff>
      <xdr:row>53</xdr:row>
      <xdr:rowOff>143934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46566</xdr:colOff>
      <xdr:row>28</xdr:row>
      <xdr:rowOff>95251</xdr:rowOff>
    </xdr:from>
    <xdr:to>
      <xdr:col>22</xdr:col>
      <xdr:colOff>527049</xdr:colOff>
      <xdr:row>54</xdr:row>
      <xdr:rowOff>2116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zoomScale="130" zoomScaleNormal="130" workbookViewId="0">
      <selection activeCell="I5" sqref="I5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3.90625" bestFit="1" customWidth="1"/>
  </cols>
  <sheetData>
    <row r="1" spans="1:10">
      <c r="A1" t="s">
        <v>189</v>
      </c>
    </row>
    <row r="2" spans="1:10">
      <c r="A2" t="s">
        <v>190</v>
      </c>
    </row>
    <row r="4" spans="1:10">
      <c r="A4" s="27" t="s">
        <v>184</v>
      </c>
      <c r="B4" s="27" t="s">
        <v>191</v>
      </c>
      <c r="C4" s="27" t="s">
        <v>193</v>
      </c>
      <c r="D4" s="27" t="s">
        <v>192</v>
      </c>
      <c r="E4" s="27" t="s">
        <v>198</v>
      </c>
      <c r="F4" s="27" t="s">
        <v>204</v>
      </c>
      <c r="G4" s="27" t="s">
        <v>205</v>
      </c>
      <c r="H4" s="27" t="s">
        <v>199</v>
      </c>
      <c r="I4" s="27" t="s">
        <v>214</v>
      </c>
      <c r="J4" s="27" t="s">
        <v>195</v>
      </c>
    </row>
    <row r="5" spans="1:10">
      <c r="A5" s="66">
        <f>TubeLoading!F30</f>
        <v>1775</v>
      </c>
      <c r="B5" s="66" t="str">
        <f>TubeLoading!A30</f>
        <v>Tube B</v>
      </c>
      <c r="C5" s="66" t="s">
        <v>194</v>
      </c>
      <c r="D5" s="67">
        <v>44972</v>
      </c>
      <c r="E5">
        <v>112</v>
      </c>
      <c r="F5" t="s">
        <v>211</v>
      </c>
      <c r="G5" s="66">
        <f>TubeLoading!J30</f>
        <v>4000</v>
      </c>
      <c r="H5" s="50">
        <f>Summary!D26</f>
        <v>89.340496564999057</v>
      </c>
      <c r="I5" s="50">
        <v>37</v>
      </c>
      <c r="J5" t="s">
        <v>210</v>
      </c>
    </row>
    <row r="6" spans="1:10">
      <c r="A6" s="66">
        <f>TubeLoading!F31</f>
        <v>1476</v>
      </c>
      <c r="B6" s="66" t="str">
        <f>TubeLoading!A31</f>
        <v>Tube C</v>
      </c>
      <c r="C6" s="66" t="s">
        <v>194</v>
      </c>
      <c r="D6" s="67">
        <v>44972</v>
      </c>
      <c r="E6" s="66">
        <v>112</v>
      </c>
      <c r="F6" t="s">
        <v>211</v>
      </c>
      <c r="G6" s="66">
        <f>TubeLoading!J31</f>
        <v>4000</v>
      </c>
      <c r="H6" s="50">
        <f>Summary!G26</f>
        <v>101.16057840914534</v>
      </c>
      <c r="I6" s="68">
        <v>37</v>
      </c>
    </row>
    <row r="7" spans="1:10">
      <c r="A7" s="66">
        <f>TubeLoading!F33</f>
        <v>3999</v>
      </c>
      <c r="B7" s="66" t="str">
        <f>TubeLoading!A33</f>
        <v>Tube E</v>
      </c>
      <c r="C7" s="66" t="s">
        <v>197</v>
      </c>
      <c r="D7" s="67">
        <v>44972</v>
      </c>
      <c r="E7">
        <v>116</v>
      </c>
      <c r="F7" t="s">
        <v>211</v>
      </c>
      <c r="G7" s="66">
        <f>TubeLoading!J33</f>
        <v>4000</v>
      </c>
      <c r="H7" s="50">
        <f>Summary!J26</f>
        <v>103.70911295375656</v>
      </c>
      <c r="I7" s="68">
        <v>37</v>
      </c>
    </row>
    <row r="8" spans="1:10">
      <c r="A8" s="66">
        <f>TubeLoading!F34</f>
        <v>3639</v>
      </c>
      <c r="B8" s="66" t="str">
        <f>TubeLoading!A34</f>
        <v>Tube F</v>
      </c>
      <c r="C8" s="66" t="s">
        <v>197</v>
      </c>
      <c r="D8" s="67">
        <v>44972</v>
      </c>
      <c r="E8">
        <v>116</v>
      </c>
      <c r="F8" t="s">
        <v>211</v>
      </c>
      <c r="G8" s="66">
        <f>TubeLoading!J34</f>
        <v>4000</v>
      </c>
      <c r="H8" s="50">
        <f>Summary!M26</f>
        <v>101.11342401788623</v>
      </c>
      <c r="I8" s="50">
        <v>37</v>
      </c>
    </row>
    <row r="9" spans="1:10">
      <c r="A9" s="66">
        <f>TubeLoading!F35</f>
        <v>1472</v>
      </c>
      <c r="B9" s="66" t="str">
        <f>TubeLoading!A35</f>
        <v>Tube G</v>
      </c>
      <c r="C9" s="66" t="s">
        <v>197</v>
      </c>
      <c r="D9" s="67">
        <v>44972</v>
      </c>
      <c r="E9">
        <v>116</v>
      </c>
      <c r="F9" t="s">
        <v>211</v>
      </c>
      <c r="G9" s="66">
        <f>TubeLoading!J35</f>
        <v>4000.0000000000005</v>
      </c>
      <c r="H9" s="50">
        <f>Summary!P26</f>
        <v>92.053804501476421</v>
      </c>
      <c r="I9" s="68">
        <v>37</v>
      </c>
    </row>
    <row r="10" spans="1:10">
      <c r="A10" s="66">
        <f>TubeLoading!F36</f>
        <v>3952</v>
      </c>
      <c r="B10" s="66" t="str">
        <f>TubeLoading!A36</f>
        <v>Tube H</v>
      </c>
      <c r="C10" s="66" t="s">
        <v>197</v>
      </c>
      <c r="D10" s="67">
        <v>44972</v>
      </c>
      <c r="E10">
        <v>116</v>
      </c>
      <c r="F10" t="s">
        <v>211</v>
      </c>
      <c r="G10" s="66">
        <f>TubeLoading!J36</f>
        <v>4000</v>
      </c>
      <c r="H10" s="50">
        <f>Summary!S26</f>
        <v>97.692346094173544</v>
      </c>
      <c r="I10" s="50">
        <v>37</v>
      </c>
    </row>
    <row r="11" spans="1:10">
      <c r="A11" s="66">
        <f>TubeLoading!F37</f>
        <v>3183</v>
      </c>
      <c r="B11" s="66" t="str">
        <f>TubeLoading!A37</f>
        <v>Tube I</v>
      </c>
      <c r="C11" s="66" t="s">
        <v>200</v>
      </c>
      <c r="D11" s="67">
        <v>44972</v>
      </c>
      <c r="E11">
        <v>138</v>
      </c>
      <c r="F11" t="s">
        <v>211</v>
      </c>
      <c r="G11" s="66">
        <f>TubeLoading!J37</f>
        <v>4000.0000000000005</v>
      </c>
      <c r="H11" s="50">
        <f>Summary!V26</f>
        <v>64.119880603721469</v>
      </c>
      <c r="I11" s="68">
        <v>37</v>
      </c>
    </row>
    <row r="12" spans="1:10">
      <c r="A12" s="66">
        <f>TubeLoading!F38</f>
        <v>3987</v>
      </c>
      <c r="B12" s="66" t="str">
        <f>TubeLoading!A38</f>
        <v>Tube J</v>
      </c>
      <c r="C12" s="66" t="s">
        <v>200</v>
      </c>
      <c r="D12" s="67">
        <v>44972</v>
      </c>
      <c r="E12">
        <v>138</v>
      </c>
      <c r="F12" t="s">
        <v>211</v>
      </c>
      <c r="G12" s="66">
        <f>TubeLoading!J38</f>
        <v>4000</v>
      </c>
      <c r="H12" s="50">
        <f>Summary!Y26</f>
        <v>61.934954660692796</v>
      </c>
      <c r="I12" s="50">
        <v>37</v>
      </c>
    </row>
    <row r="13" spans="1:10">
      <c r="A13" s="66">
        <f>TubeLoading!F39</f>
        <v>4001</v>
      </c>
      <c r="B13" s="66" t="str">
        <f>TubeLoading!A39</f>
        <v>Tube K</v>
      </c>
      <c r="C13" s="66" t="s">
        <v>200</v>
      </c>
      <c r="D13" s="67">
        <v>44972</v>
      </c>
      <c r="E13">
        <v>138</v>
      </c>
      <c r="F13" t="s">
        <v>211</v>
      </c>
      <c r="G13" s="66">
        <f>TubeLoading!J39</f>
        <v>4000</v>
      </c>
      <c r="H13" s="50">
        <f>Summary!AB26</f>
        <v>60.713903646985138</v>
      </c>
      <c r="I13" s="68">
        <v>37</v>
      </c>
    </row>
    <row r="14" spans="1:10">
      <c r="A14" s="66">
        <f>TubeLoading!F40</f>
        <v>3641</v>
      </c>
      <c r="B14" s="66" t="str">
        <f>TubeLoading!A40</f>
        <v>Tube L</v>
      </c>
      <c r="C14" s="66" t="s">
        <v>200</v>
      </c>
      <c r="D14" s="67">
        <v>44972</v>
      </c>
      <c r="E14">
        <v>138</v>
      </c>
      <c r="F14" t="s">
        <v>211</v>
      </c>
      <c r="G14" s="66">
        <f>TubeLoading!J40</f>
        <v>4000</v>
      </c>
      <c r="H14" s="50">
        <f>Summary!AE26</f>
        <v>56.886949642143392</v>
      </c>
      <c r="I14" s="50">
        <v>37</v>
      </c>
    </row>
    <row r="18" spans="1:1">
      <c r="A18" t="s">
        <v>206</v>
      </c>
    </row>
    <row r="19" spans="1:1">
      <c r="A19" t="s">
        <v>212</v>
      </c>
    </row>
    <row r="20" spans="1:1">
      <c r="A20" t="s">
        <v>213</v>
      </c>
    </row>
  </sheetData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1.4059999999999999</v>
      </c>
      <c r="D2" s="60">
        <v>21.4</v>
      </c>
      <c r="E2" s="60">
        <f t="shared" ref="E2:E23" si="0">((20-D2)*-0.000175+C2)-0.0008</f>
        <v>1.4054450000000001</v>
      </c>
      <c r="F2" s="61">
        <f t="shared" ref="F2:F23" si="1">E2*10.9276-13.593</f>
        <v>1.7651407820000014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1.4058999999999999</v>
      </c>
      <c r="D3" s="60">
        <v>21.5</v>
      </c>
      <c r="E3" s="60">
        <f t="shared" si="0"/>
        <v>1.4053625000000001</v>
      </c>
      <c r="F3" s="61">
        <f t="shared" si="1"/>
        <v>1.7642392550000014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21.4</v>
      </c>
      <c r="E4" s="60">
        <f t="shared" si="0"/>
        <v>1.4049450000000001</v>
      </c>
      <c r="F4" s="61">
        <f t="shared" si="1"/>
        <v>1.759676982000002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21.5</v>
      </c>
      <c r="E5" s="60">
        <f t="shared" si="0"/>
        <v>1.4047625000000001</v>
      </c>
      <c r="F5" s="61">
        <f t="shared" si="1"/>
        <v>1.7576826950000015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1.4048</v>
      </c>
      <c r="D6" s="58">
        <v>21.5</v>
      </c>
      <c r="E6" s="58">
        <f t="shared" si="0"/>
        <v>1.4042625000000002</v>
      </c>
      <c r="F6" s="59">
        <f t="shared" si="1"/>
        <v>1.7522188950000022</v>
      </c>
      <c r="G6" s="58" t="s">
        <v>111</v>
      </c>
    </row>
    <row r="7" spans="1:13">
      <c r="A7" s="58">
        <v>6</v>
      </c>
      <c r="B7" s="58" t="s">
        <v>61</v>
      </c>
      <c r="C7" s="59">
        <v>1.4040999999999999</v>
      </c>
      <c r="D7" s="58">
        <v>21.5</v>
      </c>
      <c r="E7" s="58">
        <f t="shared" si="0"/>
        <v>1.4035625</v>
      </c>
      <c r="F7" s="59">
        <f t="shared" si="1"/>
        <v>1.7445695749999999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21.5</v>
      </c>
      <c r="E8" s="58">
        <f t="shared" si="0"/>
        <v>1.4029625000000001</v>
      </c>
      <c r="F8" s="59">
        <f t="shared" si="1"/>
        <v>1.7380130150000017</v>
      </c>
      <c r="G8" s="58" t="s">
        <v>113</v>
      </c>
    </row>
    <row r="9" spans="1:13">
      <c r="A9" s="58">
        <v>8</v>
      </c>
      <c r="B9" s="58" t="s">
        <v>61</v>
      </c>
      <c r="C9" s="59">
        <v>1.403</v>
      </c>
      <c r="D9" s="58">
        <v>21.5</v>
      </c>
      <c r="E9" s="58">
        <f t="shared" si="0"/>
        <v>1.4024625000000002</v>
      </c>
      <c r="F9" s="59">
        <f t="shared" si="1"/>
        <v>1.7325492150000024</v>
      </c>
      <c r="G9" s="58" t="s">
        <v>114</v>
      </c>
    </row>
    <row r="10" spans="1:13">
      <c r="A10" s="58">
        <v>9</v>
      </c>
      <c r="B10" s="58" t="s">
        <v>61</v>
      </c>
      <c r="C10" s="59">
        <v>1.4025000000000001</v>
      </c>
      <c r="D10" s="58">
        <v>21.6</v>
      </c>
      <c r="E10" s="58">
        <f t="shared" si="0"/>
        <v>1.4019800000000002</v>
      </c>
      <c r="F10" s="59">
        <f t="shared" si="1"/>
        <v>1.7272766480000019</v>
      </c>
      <c r="G10" s="58" t="s">
        <v>115</v>
      </c>
    </row>
    <row r="11" spans="1:13">
      <c r="A11" s="58">
        <v>10</v>
      </c>
      <c r="B11" s="58" t="s">
        <v>61</v>
      </c>
      <c r="C11" s="59">
        <v>1.4018999999999999</v>
      </c>
      <c r="D11" s="58">
        <v>21.6</v>
      </c>
      <c r="E11" s="58">
        <f t="shared" si="0"/>
        <v>1.4013800000000001</v>
      </c>
      <c r="F11" s="59">
        <f t="shared" si="1"/>
        <v>1.7207200880000002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21.6</v>
      </c>
      <c r="E12" s="58">
        <f t="shared" si="0"/>
        <v>1.4007800000000001</v>
      </c>
      <c r="F12" s="59">
        <f t="shared" si="1"/>
        <v>1.714163528000002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21.6</v>
      </c>
      <c r="E13" s="58">
        <f t="shared" si="0"/>
        <v>1.4004800000000002</v>
      </c>
      <c r="F13" s="59">
        <f t="shared" si="1"/>
        <v>1.7108852480000021</v>
      </c>
      <c r="G13" s="58" t="s">
        <v>118</v>
      </c>
    </row>
    <row r="14" spans="1:13">
      <c r="A14" s="60">
        <v>13</v>
      </c>
      <c r="B14" s="60" t="s">
        <v>61</v>
      </c>
      <c r="C14" s="61">
        <v>1.4004000000000001</v>
      </c>
      <c r="D14" s="60">
        <v>21.7</v>
      </c>
      <c r="E14" s="60">
        <f t="shared" si="0"/>
        <v>1.3998975000000002</v>
      </c>
      <c r="F14" s="61">
        <f t="shared" si="1"/>
        <v>1.7045199210000028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21.6</v>
      </c>
      <c r="E15" s="60">
        <f t="shared" si="0"/>
        <v>1.3992800000000001</v>
      </c>
      <c r="F15" s="61">
        <f t="shared" si="1"/>
        <v>1.6977721280000004</v>
      </c>
      <c r="G15" s="60" t="s">
        <v>120</v>
      </c>
    </row>
    <row r="16" spans="1:13">
      <c r="A16" s="60">
        <v>15</v>
      </c>
      <c r="B16" s="60" t="s">
        <v>61</v>
      </c>
      <c r="C16" s="61">
        <v>1.3993</v>
      </c>
      <c r="D16" s="60">
        <v>21.6</v>
      </c>
      <c r="E16" s="60">
        <f t="shared" si="0"/>
        <v>1.3987800000000001</v>
      </c>
      <c r="F16" s="61">
        <f t="shared" si="1"/>
        <v>1.6923083280000011</v>
      </c>
      <c r="G16" s="60" t="s">
        <v>121</v>
      </c>
    </row>
    <row r="17" spans="1:7">
      <c r="A17" s="60">
        <v>16</v>
      </c>
      <c r="B17" s="60" t="s">
        <v>61</v>
      </c>
      <c r="C17" s="61">
        <v>1.3987000000000001</v>
      </c>
      <c r="D17" s="60">
        <v>21.6</v>
      </c>
      <c r="E17" s="60">
        <f t="shared" si="0"/>
        <v>1.3981800000000002</v>
      </c>
      <c r="F17" s="61">
        <f t="shared" si="1"/>
        <v>1.6857517680000029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21.7</v>
      </c>
      <c r="E18" s="60">
        <f t="shared" si="0"/>
        <v>1.3978975000000002</v>
      </c>
      <c r="F18" s="61">
        <f t="shared" si="1"/>
        <v>1.6826647210000019</v>
      </c>
      <c r="G18" s="60" t="s">
        <v>123</v>
      </c>
    </row>
    <row r="19" spans="1:7">
      <c r="A19" s="60">
        <v>18</v>
      </c>
      <c r="B19" s="60" t="s">
        <v>61</v>
      </c>
      <c r="C19" s="61">
        <v>1.3976</v>
      </c>
      <c r="D19" s="60">
        <v>21.7</v>
      </c>
      <c r="E19" s="60">
        <f t="shared" si="0"/>
        <v>1.3970975000000001</v>
      </c>
      <c r="F19" s="61">
        <f t="shared" si="1"/>
        <v>1.6739226410000008</v>
      </c>
      <c r="G19" s="60" t="s">
        <v>124</v>
      </c>
    </row>
    <row r="20" spans="1:7">
      <c r="A20" s="60">
        <v>19</v>
      </c>
      <c r="B20" s="60" t="s">
        <v>61</v>
      </c>
      <c r="C20" s="61">
        <v>1.3962000000000001</v>
      </c>
      <c r="D20" s="60">
        <v>21.7</v>
      </c>
      <c r="E20" s="60">
        <f t="shared" si="0"/>
        <v>1.3956975000000003</v>
      </c>
      <c r="F20" s="61">
        <f t="shared" si="1"/>
        <v>1.6586240010000033</v>
      </c>
      <c r="G20" s="60" t="s">
        <v>125</v>
      </c>
    </row>
    <row r="21" spans="1:7">
      <c r="A21" s="60">
        <v>20</v>
      </c>
      <c r="B21" s="60" t="s">
        <v>61</v>
      </c>
      <c r="C21" s="61">
        <v>1.3909</v>
      </c>
      <c r="D21" s="60">
        <v>21.7</v>
      </c>
      <c r="E21" s="60">
        <f t="shared" si="0"/>
        <v>1.3903975000000002</v>
      </c>
      <c r="F21" s="61">
        <f t="shared" si="1"/>
        <v>1.6007077210000027</v>
      </c>
      <c r="G21" s="60" t="s">
        <v>126</v>
      </c>
    </row>
    <row r="22" spans="1:7">
      <c r="A22" s="58">
        <v>21</v>
      </c>
      <c r="B22" s="58" t="s">
        <v>61</v>
      </c>
      <c r="C22" s="59">
        <v>1.3771</v>
      </c>
      <c r="D22" s="58">
        <v>21.7</v>
      </c>
      <c r="E22" s="58">
        <f t="shared" si="0"/>
        <v>1.3765975000000001</v>
      </c>
      <c r="F22" s="59">
        <f t="shared" si="1"/>
        <v>1.4499068410000007</v>
      </c>
      <c r="G22" s="58" t="s">
        <v>127</v>
      </c>
    </row>
    <row r="23" spans="1:7">
      <c r="A23" s="58">
        <v>22</v>
      </c>
      <c r="B23" s="58" t="s">
        <v>61</v>
      </c>
      <c r="C23" s="59">
        <v>1.3593999999999999</v>
      </c>
      <c r="D23" s="58">
        <v>21.7</v>
      </c>
      <c r="E23" s="58">
        <f t="shared" si="0"/>
        <v>1.3588975000000001</v>
      </c>
      <c r="F23" s="59">
        <f t="shared" si="1"/>
        <v>1.2564883210000009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</v>
      </c>
      <c r="D2" s="58">
        <v>21.7</v>
      </c>
      <c r="E2" s="58">
        <f t="shared" ref="E2:E23" si="0">((20-D2)*-0.000175+C2)-0.0008</f>
        <v>1.4050975000000001</v>
      </c>
      <c r="F2" s="59">
        <f t="shared" ref="F2:F23" si="1">E2*10.9276-13.593</f>
        <v>1.7613434410000011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1.4057999999999999</v>
      </c>
      <c r="D3" s="58">
        <v>21.7</v>
      </c>
      <c r="E3" s="58">
        <f t="shared" si="0"/>
        <v>1.4052975000000001</v>
      </c>
      <c r="F3" s="59">
        <f t="shared" si="1"/>
        <v>1.7635289610000005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</v>
      </c>
      <c r="D4" s="58">
        <v>21.7</v>
      </c>
      <c r="E4" s="58">
        <f t="shared" si="0"/>
        <v>1.4050975000000001</v>
      </c>
      <c r="F4" s="59">
        <f t="shared" si="1"/>
        <v>1.7613434410000011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21.8</v>
      </c>
      <c r="E5" s="58">
        <f t="shared" si="0"/>
        <v>1.4046150000000002</v>
      </c>
      <c r="F5" s="59">
        <f t="shared" si="1"/>
        <v>1.7560708740000024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21.8</v>
      </c>
      <c r="E6" s="58">
        <f t="shared" si="0"/>
        <v>1.4041150000000002</v>
      </c>
      <c r="F6" s="59">
        <f t="shared" si="1"/>
        <v>1.750607074000003</v>
      </c>
      <c r="G6" s="58" t="s">
        <v>133</v>
      </c>
    </row>
    <row r="7" spans="1:13">
      <c r="A7" s="58">
        <v>6</v>
      </c>
      <c r="B7" s="58" t="s">
        <v>61</v>
      </c>
      <c r="C7" s="59">
        <v>1.4040999999999999</v>
      </c>
      <c r="D7" s="58">
        <v>21.8</v>
      </c>
      <c r="E7" s="58">
        <f t="shared" si="0"/>
        <v>1.4036150000000001</v>
      </c>
      <c r="F7" s="59">
        <f t="shared" si="1"/>
        <v>1.7451432740000001</v>
      </c>
      <c r="G7" s="58" t="s">
        <v>134</v>
      </c>
    </row>
    <row r="8" spans="1:13">
      <c r="A8" s="60">
        <v>7</v>
      </c>
      <c r="B8" s="60" t="s">
        <v>61</v>
      </c>
      <c r="C8" s="61">
        <v>1.4036999999999999</v>
      </c>
      <c r="D8" s="60">
        <v>21.8</v>
      </c>
      <c r="E8" s="60">
        <f t="shared" si="0"/>
        <v>1.4032150000000001</v>
      </c>
      <c r="F8" s="61">
        <f t="shared" si="1"/>
        <v>1.7407722340000014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21.8</v>
      </c>
      <c r="E9" s="60">
        <f t="shared" si="0"/>
        <v>1.4024150000000002</v>
      </c>
      <c r="F9" s="61">
        <f t="shared" si="1"/>
        <v>1.732030154000002</v>
      </c>
      <c r="G9" s="60" t="s">
        <v>136</v>
      </c>
    </row>
    <row r="10" spans="1:13">
      <c r="A10" s="60">
        <v>9</v>
      </c>
      <c r="B10" s="60" t="s">
        <v>61</v>
      </c>
      <c r="C10" s="61">
        <v>1.4024000000000001</v>
      </c>
      <c r="D10" s="60">
        <v>21.8</v>
      </c>
      <c r="E10" s="60">
        <f t="shared" si="0"/>
        <v>1.4019150000000002</v>
      </c>
      <c r="F10" s="61">
        <f t="shared" si="1"/>
        <v>1.7265663540000027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21.8</v>
      </c>
      <c r="E11" s="60">
        <f t="shared" si="0"/>
        <v>1.4013150000000001</v>
      </c>
      <c r="F11" s="61">
        <f t="shared" si="1"/>
        <v>1.720009794000001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21.8</v>
      </c>
      <c r="E12" s="60">
        <f t="shared" si="0"/>
        <v>1.4008150000000001</v>
      </c>
      <c r="F12" s="61">
        <f t="shared" si="1"/>
        <v>1.7145459940000016</v>
      </c>
      <c r="G12" s="60" t="s">
        <v>159</v>
      </c>
    </row>
    <row r="13" spans="1:13">
      <c r="A13" s="60">
        <v>12</v>
      </c>
      <c r="B13" s="60" t="s">
        <v>61</v>
      </c>
      <c r="C13" s="61">
        <v>1.4008</v>
      </c>
      <c r="D13" s="60">
        <v>21.8</v>
      </c>
      <c r="E13" s="60">
        <f t="shared" si="0"/>
        <v>1.4003150000000002</v>
      </c>
      <c r="F13" s="61">
        <f t="shared" si="1"/>
        <v>1.7090821940000023</v>
      </c>
      <c r="G13" s="60" t="s">
        <v>160</v>
      </c>
    </row>
    <row r="14" spans="1:13">
      <c r="A14" s="60">
        <v>13</v>
      </c>
      <c r="B14" s="60" t="s">
        <v>61</v>
      </c>
      <c r="C14" s="61">
        <v>1.4001999999999999</v>
      </c>
      <c r="D14" s="60">
        <v>21.8</v>
      </c>
      <c r="E14" s="60">
        <f t="shared" si="0"/>
        <v>1.399715</v>
      </c>
      <c r="F14" s="61">
        <f t="shared" si="1"/>
        <v>1.7025256340000006</v>
      </c>
      <c r="G14" s="60" t="s">
        <v>161</v>
      </c>
    </row>
    <row r="15" spans="1:13">
      <c r="A15" s="60">
        <v>14</v>
      </c>
      <c r="B15" s="60" t="s">
        <v>61</v>
      </c>
      <c r="C15" s="61">
        <v>1.3998999999999999</v>
      </c>
      <c r="D15" s="60">
        <v>21.8</v>
      </c>
      <c r="E15" s="60">
        <f t="shared" si="0"/>
        <v>1.3994150000000001</v>
      </c>
      <c r="F15" s="61">
        <f t="shared" si="1"/>
        <v>1.6992473540000006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1.3993</v>
      </c>
      <c r="D16" s="58">
        <v>21.8</v>
      </c>
      <c r="E16" s="58">
        <f t="shared" si="0"/>
        <v>1.3988150000000001</v>
      </c>
      <c r="F16" s="59">
        <f t="shared" si="1"/>
        <v>1.6926907940000007</v>
      </c>
      <c r="G16" s="58" t="s">
        <v>176</v>
      </c>
    </row>
    <row r="17" spans="1:7">
      <c r="A17" s="58">
        <v>16</v>
      </c>
      <c r="B17" s="58" t="s">
        <v>61</v>
      </c>
      <c r="C17" s="59">
        <v>1.3988</v>
      </c>
      <c r="D17" s="58">
        <v>21.8</v>
      </c>
      <c r="E17" s="58">
        <f t="shared" si="0"/>
        <v>1.3983150000000002</v>
      </c>
      <c r="F17" s="59">
        <f t="shared" si="1"/>
        <v>1.6872269940000013</v>
      </c>
      <c r="G17" s="58" t="s">
        <v>177</v>
      </c>
    </row>
    <row r="18" spans="1:7">
      <c r="A18" s="58">
        <v>17</v>
      </c>
      <c r="B18" s="58" t="s">
        <v>61</v>
      </c>
      <c r="C18" s="59">
        <v>1.3982000000000001</v>
      </c>
      <c r="D18" s="58">
        <v>21.9</v>
      </c>
      <c r="E18" s="58">
        <f t="shared" si="0"/>
        <v>1.3977325000000003</v>
      </c>
      <c r="F18" s="59">
        <f t="shared" si="1"/>
        <v>1.6808616670000021</v>
      </c>
      <c r="G18" s="58" t="s">
        <v>178</v>
      </c>
    </row>
    <row r="19" spans="1:7">
      <c r="A19" s="58">
        <v>18</v>
      </c>
      <c r="B19" s="58" t="s">
        <v>61</v>
      </c>
      <c r="C19" s="59">
        <v>1.3976</v>
      </c>
      <c r="D19" s="58">
        <v>21.9</v>
      </c>
      <c r="E19" s="58">
        <f t="shared" si="0"/>
        <v>1.3971325000000001</v>
      </c>
      <c r="F19" s="59">
        <f t="shared" si="1"/>
        <v>1.6743051070000003</v>
      </c>
      <c r="G19" s="58" t="s">
        <v>179</v>
      </c>
    </row>
    <row r="20" spans="1:7">
      <c r="A20" s="58">
        <v>19</v>
      </c>
      <c r="B20" s="58" t="s">
        <v>61</v>
      </c>
      <c r="C20" s="59">
        <v>1.3960999999999999</v>
      </c>
      <c r="D20" s="58">
        <v>21.9</v>
      </c>
      <c r="E20" s="58">
        <f t="shared" si="0"/>
        <v>1.3956325000000001</v>
      </c>
      <c r="F20" s="59">
        <f t="shared" si="1"/>
        <v>1.6579137070000005</v>
      </c>
      <c r="G20" s="58" t="s">
        <v>180</v>
      </c>
    </row>
    <row r="21" spans="1:7">
      <c r="A21" s="58">
        <v>20</v>
      </c>
      <c r="B21" s="58" t="s">
        <v>61</v>
      </c>
      <c r="C21" s="59">
        <v>1.3903000000000001</v>
      </c>
      <c r="D21" s="58">
        <v>21.9</v>
      </c>
      <c r="E21" s="58">
        <f t="shared" si="0"/>
        <v>1.3898325000000002</v>
      </c>
      <c r="F21" s="59">
        <f t="shared" si="1"/>
        <v>1.5945336270000023</v>
      </c>
      <c r="G21" s="58" t="s">
        <v>181</v>
      </c>
    </row>
    <row r="22" spans="1:7">
      <c r="A22" s="58">
        <v>21</v>
      </c>
      <c r="B22" s="58" t="s">
        <v>61</v>
      </c>
      <c r="C22" s="59">
        <v>1.3781000000000001</v>
      </c>
      <c r="D22" s="58">
        <v>21.9</v>
      </c>
      <c r="E22" s="58">
        <f t="shared" si="0"/>
        <v>1.3776325000000003</v>
      </c>
      <c r="F22" s="59">
        <f t="shared" si="1"/>
        <v>1.4612169070000025</v>
      </c>
      <c r="G22" s="58" t="s">
        <v>182</v>
      </c>
    </row>
    <row r="23" spans="1:7">
      <c r="A23" s="58">
        <v>22</v>
      </c>
      <c r="B23" s="58" t="s">
        <v>61</v>
      </c>
      <c r="C23" s="59">
        <v>1.3612</v>
      </c>
      <c r="D23" s="58">
        <v>21.9</v>
      </c>
      <c r="E23" s="58">
        <f t="shared" si="0"/>
        <v>1.3607325000000001</v>
      </c>
      <c r="F23" s="59">
        <f t="shared" si="1"/>
        <v>1.276540467000002</v>
      </c>
      <c r="G23" s="58" t="s">
        <v>183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1.4065000000000001</v>
      </c>
      <c r="D2" s="58">
        <v>22</v>
      </c>
      <c r="E2" s="58">
        <f t="shared" ref="E2:E23" si="0">((20-D2)*-0.000175+C2)-0.0008</f>
        <v>1.4060500000000002</v>
      </c>
      <c r="F2" s="59">
        <f t="shared" ref="F2:F23" si="1">E2*10.9276-13.593</f>
        <v>1.771751980000003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22.1</v>
      </c>
      <c r="E3" s="58">
        <f t="shared" si="0"/>
        <v>1.4058675000000003</v>
      </c>
      <c r="F3" s="59">
        <f t="shared" si="1"/>
        <v>1.7697576930000025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1.4057999999999999</v>
      </c>
      <c r="D4" s="58">
        <v>22.1</v>
      </c>
      <c r="E4" s="58">
        <f t="shared" si="0"/>
        <v>1.4053675000000001</v>
      </c>
      <c r="F4" s="59">
        <f t="shared" si="1"/>
        <v>1.7642938930000014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1.4053</v>
      </c>
      <c r="D5" s="58">
        <v>22.1</v>
      </c>
      <c r="E5" s="58">
        <f t="shared" si="0"/>
        <v>1.4048675000000002</v>
      </c>
      <c r="F5" s="59">
        <f t="shared" si="1"/>
        <v>1.758830093000002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1.4047000000000001</v>
      </c>
      <c r="D6" s="58">
        <v>22.1</v>
      </c>
      <c r="E6" s="58">
        <f t="shared" si="0"/>
        <v>1.4042675000000002</v>
      </c>
      <c r="F6" s="59">
        <f t="shared" si="1"/>
        <v>1.7522735330000021</v>
      </c>
      <c r="G6" s="58" t="s">
        <v>67</v>
      </c>
    </row>
    <row r="7" spans="1:13">
      <c r="A7" s="58">
        <v>6</v>
      </c>
      <c r="B7" s="58" t="s">
        <v>61</v>
      </c>
      <c r="C7" s="59">
        <v>1.4040999999999999</v>
      </c>
      <c r="D7" s="58">
        <v>22.1</v>
      </c>
      <c r="E7" s="58">
        <f t="shared" si="0"/>
        <v>1.4036675000000001</v>
      </c>
      <c r="F7" s="59">
        <f t="shared" si="1"/>
        <v>1.7457169730000004</v>
      </c>
      <c r="G7" s="58" t="s">
        <v>68</v>
      </c>
    </row>
    <row r="8" spans="1:13">
      <c r="A8" s="58">
        <v>7</v>
      </c>
      <c r="B8" s="58" t="s">
        <v>61</v>
      </c>
      <c r="C8" s="59">
        <v>1.4035</v>
      </c>
      <c r="D8" s="58">
        <v>22.1</v>
      </c>
      <c r="E8" s="58">
        <f t="shared" si="0"/>
        <v>1.4030675000000001</v>
      </c>
      <c r="F8" s="59">
        <f t="shared" si="1"/>
        <v>1.7391604130000022</v>
      </c>
      <c r="G8" s="58" t="s">
        <v>69</v>
      </c>
    </row>
    <row r="9" spans="1:13">
      <c r="A9" s="58">
        <v>8</v>
      </c>
      <c r="B9" s="58" t="s">
        <v>61</v>
      </c>
      <c r="C9" s="59">
        <v>1.403</v>
      </c>
      <c r="D9" s="58">
        <v>22.1</v>
      </c>
      <c r="E9" s="58">
        <f t="shared" si="0"/>
        <v>1.4025675000000002</v>
      </c>
      <c r="F9" s="59">
        <f t="shared" si="1"/>
        <v>1.7336966130000029</v>
      </c>
      <c r="G9" s="58" t="s">
        <v>70</v>
      </c>
    </row>
    <row r="10" spans="1:13">
      <c r="A10" s="43">
        <v>9</v>
      </c>
      <c r="B10" s="43" t="s">
        <v>61</v>
      </c>
      <c r="C10" s="44">
        <v>1.4025000000000001</v>
      </c>
      <c r="D10" s="43">
        <v>22.1</v>
      </c>
      <c r="E10" s="43">
        <f t="shared" si="0"/>
        <v>1.4020675000000002</v>
      </c>
      <c r="F10" s="44">
        <f t="shared" si="1"/>
        <v>1.7282328130000035</v>
      </c>
      <c r="G10" s="43" t="s">
        <v>71</v>
      </c>
    </row>
    <row r="11" spans="1:13">
      <c r="A11" s="43">
        <v>10</v>
      </c>
      <c r="B11" s="43" t="s">
        <v>61</v>
      </c>
      <c r="C11" s="44">
        <v>1.4019999999999999</v>
      </c>
      <c r="D11" s="43">
        <v>22.1</v>
      </c>
      <c r="E11" s="43">
        <f t="shared" si="0"/>
        <v>1.4015675000000001</v>
      </c>
      <c r="F11" s="44">
        <f t="shared" si="1"/>
        <v>1.7227690130000006</v>
      </c>
      <c r="G11" s="43" t="s">
        <v>72</v>
      </c>
    </row>
    <row r="12" spans="1:13">
      <c r="A12" s="43">
        <v>11</v>
      </c>
      <c r="B12" s="43" t="s">
        <v>61</v>
      </c>
      <c r="C12" s="44">
        <v>1.4014</v>
      </c>
      <c r="D12" s="43">
        <v>22.1</v>
      </c>
      <c r="E12" s="43">
        <f t="shared" si="0"/>
        <v>1.4009675000000001</v>
      </c>
      <c r="F12" s="44">
        <f t="shared" si="1"/>
        <v>1.7162124530000007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22.1</v>
      </c>
      <c r="E13" s="43">
        <f t="shared" si="0"/>
        <v>1.4004675000000002</v>
      </c>
      <c r="F13" s="44">
        <f t="shared" si="1"/>
        <v>1.7107486530000013</v>
      </c>
      <c r="G13" s="43" t="s">
        <v>74</v>
      </c>
    </row>
    <row r="14" spans="1:13">
      <c r="A14" s="43">
        <v>13</v>
      </c>
      <c r="B14" s="43" t="s">
        <v>61</v>
      </c>
      <c r="C14" s="44">
        <v>1.4003000000000001</v>
      </c>
      <c r="D14" s="43">
        <v>22.1</v>
      </c>
      <c r="E14" s="43">
        <f t="shared" si="0"/>
        <v>1.3998675000000003</v>
      </c>
      <c r="F14" s="44">
        <f t="shared" si="1"/>
        <v>1.7041920930000032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22.1</v>
      </c>
      <c r="E15" s="43">
        <f t="shared" si="0"/>
        <v>1.3993675000000001</v>
      </c>
      <c r="F15" s="44">
        <f t="shared" si="1"/>
        <v>1.6987282930000003</v>
      </c>
      <c r="G15" s="43" t="s">
        <v>76</v>
      </c>
    </row>
    <row r="16" spans="1:13">
      <c r="A16" s="43">
        <v>15</v>
      </c>
      <c r="B16" s="43" t="s">
        <v>61</v>
      </c>
      <c r="C16" s="44">
        <v>1.3993</v>
      </c>
      <c r="D16" s="43">
        <v>22.1</v>
      </c>
      <c r="E16" s="43">
        <f t="shared" si="0"/>
        <v>1.3988675000000002</v>
      </c>
      <c r="F16" s="44">
        <f t="shared" si="1"/>
        <v>1.6932644930000009</v>
      </c>
      <c r="G16" s="43" t="s">
        <v>77</v>
      </c>
    </row>
    <row r="17" spans="1:7">
      <c r="A17" s="43">
        <v>16</v>
      </c>
      <c r="B17" s="43" t="s">
        <v>61</v>
      </c>
      <c r="C17" s="44">
        <v>1.3988</v>
      </c>
      <c r="D17" s="43">
        <v>22.1</v>
      </c>
      <c r="E17" s="43">
        <f t="shared" si="0"/>
        <v>1.3983675000000002</v>
      </c>
      <c r="F17" s="44">
        <f t="shared" si="1"/>
        <v>1.6878006930000016</v>
      </c>
      <c r="G17" s="43" t="s">
        <v>78</v>
      </c>
    </row>
    <row r="18" spans="1:7">
      <c r="A18" s="58">
        <v>17</v>
      </c>
      <c r="B18" s="58" t="s">
        <v>61</v>
      </c>
      <c r="C18" s="59">
        <v>1.3985000000000001</v>
      </c>
      <c r="D18" s="58">
        <v>22.1</v>
      </c>
      <c r="E18" s="58">
        <f t="shared" si="0"/>
        <v>1.3980675000000002</v>
      </c>
      <c r="F18" s="59">
        <f t="shared" si="1"/>
        <v>1.6845224130000034</v>
      </c>
      <c r="G18" s="58" t="s">
        <v>79</v>
      </c>
    </row>
    <row r="19" spans="1:7">
      <c r="A19" s="58">
        <v>18</v>
      </c>
      <c r="B19" s="58" t="s">
        <v>61</v>
      </c>
      <c r="C19" s="59">
        <v>1.3976</v>
      </c>
      <c r="D19" s="58">
        <v>22.1</v>
      </c>
      <c r="E19" s="58">
        <f t="shared" si="0"/>
        <v>1.3971675000000001</v>
      </c>
      <c r="F19" s="59">
        <f t="shared" si="1"/>
        <v>1.6746875730000017</v>
      </c>
      <c r="G19" s="58" t="s">
        <v>80</v>
      </c>
    </row>
    <row r="20" spans="1:7">
      <c r="A20" s="58">
        <v>19</v>
      </c>
      <c r="B20" s="58" t="s">
        <v>61</v>
      </c>
      <c r="C20" s="59">
        <v>1.3965000000000001</v>
      </c>
      <c r="D20" s="58">
        <v>22.1</v>
      </c>
      <c r="E20" s="58">
        <f t="shared" si="0"/>
        <v>1.3960675000000002</v>
      </c>
      <c r="F20" s="59">
        <f t="shared" si="1"/>
        <v>1.6626672130000024</v>
      </c>
      <c r="G20" s="58" t="s">
        <v>81</v>
      </c>
    </row>
    <row r="21" spans="1:7">
      <c r="A21" s="58">
        <v>20</v>
      </c>
      <c r="B21" s="58" t="s">
        <v>61</v>
      </c>
      <c r="C21" s="59">
        <v>1.3916999999999999</v>
      </c>
      <c r="D21" s="58">
        <v>22.1</v>
      </c>
      <c r="E21" s="58">
        <f t="shared" si="0"/>
        <v>1.3912675000000001</v>
      </c>
      <c r="F21" s="59">
        <f t="shared" si="1"/>
        <v>1.6102147330000012</v>
      </c>
      <c r="G21" s="58" t="s">
        <v>82</v>
      </c>
    </row>
    <row r="22" spans="1:7">
      <c r="A22" s="58">
        <v>21</v>
      </c>
      <c r="B22" s="58" t="s">
        <v>61</v>
      </c>
      <c r="C22" s="59">
        <v>1.3782000000000001</v>
      </c>
      <c r="D22" s="58">
        <v>22.1</v>
      </c>
      <c r="E22" s="58">
        <f t="shared" si="0"/>
        <v>1.3777675000000003</v>
      </c>
      <c r="F22" s="59">
        <f t="shared" si="1"/>
        <v>1.4626921330000027</v>
      </c>
      <c r="G22" s="58" t="s">
        <v>83</v>
      </c>
    </row>
    <row r="23" spans="1:7">
      <c r="A23" s="58">
        <v>22</v>
      </c>
      <c r="B23" s="58" t="s">
        <v>61</v>
      </c>
      <c r="C23" s="59">
        <v>1.3584000000000001</v>
      </c>
      <c r="D23" s="58">
        <v>22.2</v>
      </c>
      <c r="E23" s="58">
        <f t="shared" si="0"/>
        <v>1.3579850000000002</v>
      </c>
      <c r="F23" s="59">
        <f t="shared" si="1"/>
        <v>1.246516886000002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1.4059999999999999</v>
      </c>
      <c r="D2" s="58">
        <v>22.2</v>
      </c>
      <c r="E2" s="58">
        <f t="shared" ref="E2:E23" si="0">((20-D2)*-0.000175+C2)-0.0008</f>
        <v>1.4055850000000001</v>
      </c>
      <c r="F2" s="59">
        <f t="shared" ref="F2:F23" si="1">E2*10.9276-13.593</f>
        <v>1.7666706460000015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22.2</v>
      </c>
      <c r="E3" s="58">
        <f t="shared" si="0"/>
        <v>1.4055850000000001</v>
      </c>
      <c r="F3" s="59">
        <f t="shared" si="1"/>
        <v>1.7666706460000015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1.4057999999999999</v>
      </c>
      <c r="D4" s="60">
        <v>22.2</v>
      </c>
      <c r="E4" s="60">
        <f t="shared" si="0"/>
        <v>1.4053850000000001</v>
      </c>
      <c r="F4" s="61">
        <f t="shared" si="1"/>
        <v>1.7644851260000003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22.3</v>
      </c>
      <c r="E5" s="60">
        <f t="shared" si="0"/>
        <v>1.4049025000000002</v>
      </c>
      <c r="F5" s="61">
        <f t="shared" si="1"/>
        <v>1.7592125590000016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1.4047000000000001</v>
      </c>
      <c r="D6" s="60">
        <v>22.3</v>
      </c>
      <c r="E6" s="60">
        <f t="shared" si="0"/>
        <v>1.4043025000000002</v>
      </c>
      <c r="F6" s="61">
        <f t="shared" si="1"/>
        <v>1.7526559990000017</v>
      </c>
      <c r="G6" s="60" t="s">
        <v>89</v>
      </c>
    </row>
    <row r="7" spans="1:13">
      <c r="A7" s="60">
        <v>6</v>
      </c>
      <c r="B7" s="60" t="s">
        <v>61</v>
      </c>
      <c r="C7" s="61">
        <v>1.4040999999999999</v>
      </c>
      <c r="D7" s="60">
        <v>22.3</v>
      </c>
      <c r="E7" s="60">
        <f t="shared" si="0"/>
        <v>1.4037025000000001</v>
      </c>
      <c r="F7" s="61">
        <f t="shared" si="1"/>
        <v>1.746099439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22.3</v>
      </c>
      <c r="E8" s="60">
        <f t="shared" si="0"/>
        <v>1.4031025000000001</v>
      </c>
      <c r="F8" s="61">
        <f t="shared" si="1"/>
        <v>1.7395428790000018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22.3</v>
      </c>
      <c r="E9" s="60">
        <f t="shared" si="0"/>
        <v>1.4025025000000002</v>
      </c>
      <c r="F9" s="61">
        <f t="shared" si="1"/>
        <v>1.7329863190000019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22.3</v>
      </c>
      <c r="E10" s="60">
        <f t="shared" si="0"/>
        <v>1.4020025000000003</v>
      </c>
      <c r="F10" s="61">
        <f t="shared" si="1"/>
        <v>1.7275225190000025</v>
      </c>
      <c r="G10" s="60" t="s">
        <v>93</v>
      </c>
    </row>
    <row r="11" spans="1:13">
      <c r="A11" s="60">
        <v>10</v>
      </c>
      <c r="B11" s="60" t="s">
        <v>61</v>
      </c>
      <c r="C11" s="61">
        <v>1.4018999999999999</v>
      </c>
      <c r="D11" s="60">
        <v>22.3</v>
      </c>
      <c r="E11" s="60">
        <f t="shared" si="0"/>
        <v>1.4015025000000001</v>
      </c>
      <c r="F11" s="61">
        <f t="shared" si="1"/>
        <v>1.7220587190000014</v>
      </c>
      <c r="G11" s="60" t="s">
        <v>94</v>
      </c>
    </row>
    <row r="12" spans="1:13">
      <c r="A12" s="58">
        <v>11</v>
      </c>
      <c r="B12" s="58" t="s">
        <v>61</v>
      </c>
      <c r="C12" s="59">
        <v>1.4013</v>
      </c>
      <c r="D12" s="58">
        <v>22.3</v>
      </c>
      <c r="E12" s="58">
        <f t="shared" si="0"/>
        <v>1.4009025000000002</v>
      </c>
      <c r="F12" s="59">
        <f t="shared" si="1"/>
        <v>1.7155021590000015</v>
      </c>
      <c r="G12" s="58" t="s">
        <v>95</v>
      </c>
    </row>
    <row r="13" spans="1:13">
      <c r="A13" s="58">
        <v>12</v>
      </c>
      <c r="B13" s="58" t="s">
        <v>61</v>
      </c>
      <c r="C13" s="59">
        <v>1.4008</v>
      </c>
      <c r="D13" s="58">
        <v>22.3</v>
      </c>
      <c r="E13" s="58">
        <f t="shared" si="0"/>
        <v>1.4004025000000002</v>
      </c>
      <c r="F13" s="59">
        <f t="shared" si="1"/>
        <v>1.7100383590000021</v>
      </c>
      <c r="G13" s="58" t="s">
        <v>96</v>
      </c>
    </row>
    <row r="14" spans="1:13">
      <c r="A14" s="58">
        <v>13</v>
      </c>
      <c r="B14" s="58" t="s">
        <v>61</v>
      </c>
      <c r="C14" s="59">
        <v>1.4001999999999999</v>
      </c>
      <c r="D14" s="58">
        <v>22.3</v>
      </c>
      <c r="E14" s="58">
        <f t="shared" si="0"/>
        <v>1.3998025000000001</v>
      </c>
      <c r="F14" s="59">
        <f t="shared" si="1"/>
        <v>1.7034817990000004</v>
      </c>
      <c r="G14" s="58" t="s">
        <v>97</v>
      </c>
    </row>
    <row r="15" spans="1:13">
      <c r="A15" s="58">
        <v>14</v>
      </c>
      <c r="B15" s="58" t="s">
        <v>61</v>
      </c>
      <c r="C15" s="59">
        <v>1.3996999999999999</v>
      </c>
      <c r="D15" s="58">
        <v>22.3</v>
      </c>
      <c r="E15" s="58">
        <f t="shared" si="0"/>
        <v>1.3993025000000001</v>
      </c>
      <c r="F15" s="59">
        <f t="shared" si="1"/>
        <v>1.6980179990000011</v>
      </c>
      <c r="G15" s="58" t="s">
        <v>98</v>
      </c>
    </row>
    <row r="16" spans="1:13">
      <c r="A16" s="58">
        <v>15</v>
      </c>
      <c r="B16" s="58" t="s">
        <v>61</v>
      </c>
      <c r="C16" s="59">
        <v>1.3991</v>
      </c>
      <c r="D16" s="58">
        <v>22.3</v>
      </c>
      <c r="E16" s="58">
        <f t="shared" si="0"/>
        <v>1.3987025000000002</v>
      </c>
      <c r="F16" s="59">
        <f t="shared" si="1"/>
        <v>1.6914614390000011</v>
      </c>
      <c r="G16" s="58" t="s">
        <v>99</v>
      </c>
    </row>
    <row r="17" spans="1:7">
      <c r="A17" s="58">
        <v>16</v>
      </c>
      <c r="B17" s="58" t="s">
        <v>61</v>
      </c>
      <c r="C17" s="59">
        <v>1.3986000000000001</v>
      </c>
      <c r="D17" s="58">
        <v>22.3</v>
      </c>
      <c r="E17" s="58">
        <f t="shared" si="0"/>
        <v>1.3982025000000002</v>
      </c>
      <c r="F17" s="59">
        <f t="shared" si="1"/>
        <v>1.6859976390000018</v>
      </c>
      <c r="G17" s="58" t="s">
        <v>100</v>
      </c>
    </row>
    <row r="18" spans="1:7">
      <c r="A18" s="58">
        <v>17</v>
      </c>
      <c r="B18" s="58" t="s">
        <v>61</v>
      </c>
      <c r="C18" s="59">
        <v>1.3979999999999999</v>
      </c>
      <c r="D18" s="58">
        <v>22.3</v>
      </c>
      <c r="E18" s="58">
        <f t="shared" si="0"/>
        <v>1.3976025000000001</v>
      </c>
      <c r="F18" s="59">
        <f t="shared" si="1"/>
        <v>1.6794410790000001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22.4</v>
      </c>
      <c r="E19" s="58">
        <f t="shared" si="0"/>
        <v>1.3971200000000001</v>
      </c>
      <c r="F19" s="59">
        <f t="shared" si="1"/>
        <v>1.6741685120000014</v>
      </c>
      <c r="G19" s="58" t="s">
        <v>102</v>
      </c>
    </row>
    <row r="20" spans="1:7">
      <c r="A20" s="60">
        <v>19</v>
      </c>
      <c r="B20" s="60" t="s">
        <v>61</v>
      </c>
      <c r="C20" s="61">
        <v>1.3965000000000001</v>
      </c>
      <c r="D20" s="60">
        <v>22.4</v>
      </c>
      <c r="E20" s="60">
        <f t="shared" si="0"/>
        <v>1.3961200000000002</v>
      </c>
      <c r="F20" s="61">
        <f t="shared" si="1"/>
        <v>1.6632409120000027</v>
      </c>
      <c r="G20" s="60" t="s">
        <v>103</v>
      </c>
    </row>
    <row r="21" spans="1:7">
      <c r="A21" s="60">
        <v>20</v>
      </c>
      <c r="B21" s="60" t="s">
        <v>61</v>
      </c>
      <c r="C21" s="61">
        <v>1.3915999999999999</v>
      </c>
      <c r="D21" s="60">
        <v>22.4</v>
      </c>
      <c r="E21" s="60">
        <f t="shared" si="0"/>
        <v>1.3912200000000001</v>
      </c>
      <c r="F21" s="61">
        <f t="shared" si="1"/>
        <v>1.6096956720000009</v>
      </c>
      <c r="G21" s="60" t="s">
        <v>104</v>
      </c>
    </row>
    <row r="22" spans="1:7">
      <c r="A22" s="60">
        <v>21</v>
      </c>
      <c r="B22" s="60" t="s">
        <v>61</v>
      </c>
      <c r="C22" s="61">
        <v>1.3797999999999999</v>
      </c>
      <c r="D22" s="60">
        <v>22.4</v>
      </c>
      <c r="E22" s="60">
        <f t="shared" si="0"/>
        <v>1.3794200000000001</v>
      </c>
      <c r="F22" s="61">
        <f t="shared" si="1"/>
        <v>1.4807499920000016</v>
      </c>
      <c r="G22" s="60" t="s">
        <v>105</v>
      </c>
    </row>
    <row r="23" spans="1:7">
      <c r="A23" s="60">
        <v>22</v>
      </c>
      <c r="B23" s="60" t="s">
        <v>61</v>
      </c>
      <c r="C23" s="61">
        <v>1.3582000000000001</v>
      </c>
      <c r="D23" s="60">
        <v>22.4</v>
      </c>
      <c r="E23" s="60">
        <f t="shared" si="0"/>
        <v>1.3578200000000002</v>
      </c>
      <c r="F23" s="61">
        <f t="shared" si="1"/>
        <v>1.2447138320000022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1.4059999999999999</v>
      </c>
      <c r="D2" s="60">
        <v>22.4</v>
      </c>
      <c r="E2" s="60">
        <f t="shared" ref="E2:E23" si="0">((20-D2)*-0.000175+C2)-0.0008</f>
        <v>1.4056200000000001</v>
      </c>
      <c r="F2" s="61">
        <f t="shared" ref="F2:F23" si="1">E2*10.9276-13.593</f>
        <v>1.767053112000001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1.4059999999999999</v>
      </c>
      <c r="D3" s="60">
        <v>22.4</v>
      </c>
      <c r="E3" s="60">
        <f t="shared" si="0"/>
        <v>1.4056200000000001</v>
      </c>
      <c r="F3" s="61">
        <f t="shared" si="1"/>
        <v>1.767053112000001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1.4056999999999999</v>
      </c>
      <c r="D4" s="60">
        <v>22.4</v>
      </c>
      <c r="E4" s="60">
        <f t="shared" si="0"/>
        <v>1.4053200000000001</v>
      </c>
      <c r="F4" s="61">
        <f t="shared" si="1"/>
        <v>1.7637748320000011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22.4</v>
      </c>
      <c r="E5" s="60">
        <f t="shared" si="0"/>
        <v>1.4049200000000002</v>
      </c>
      <c r="F5" s="61">
        <f t="shared" si="1"/>
        <v>1.7594037920000023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1.4048</v>
      </c>
      <c r="D6" s="58">
        <v>22.4</v>
      </c>
      <c r="E6" s="58">
        <f t="shared" si="0"/>
        <v>1.4044200000000002</v>
      </c>
      <c r="F6" s="59">
        <f t="shared" si="1"/>
        <v>1.7539399920000029</v>
      </c>
      <c r="G6" s="58" t="s">
        <v>111</v>
      </c>
    </row>
    <row r="7" spans="1:13">
      <c r="A7" s="58">
        <v>6</v>
      </c>
      <c r="B7" s="58" t="s">
        <v>61</v>
      </c>
      <c r="C7" s="59">
        <v>1.4041999999999999</v>
      </c>
      <c r="D7" s="58">
        <v>22.4</v>
      </c>
      <c r="E7" s="58">
        <f t="shared" si="0"/>
        <v>1.4038200000000001</v>
      </c>
      <c r="F7" s="59">
        <f t="shared" si="1"/>
        <v>1.7473834320000012</v>
      </c>
      <c r="G7" s="58" t="s">
        <v>112</v>
      </c>
    </row>
    <row r="8" spans="1:13">
      <c r="A8" s="58">
        <v>7</v>
      </c>
      <c r="B8" s="58" t="s">
        <v>61</v>
      </c>
      <c r="C8" s="59">
        <v>1.4036</v>
      </c>
      <c r="D8" s="58">
        <v>22.4</v>
      </c>
      <c r="E8" s="58">
        <f t="shared" si="0"/>
        <v>1.4032200000000001</v>
      </c>
      <c r="F8" s="59">
        <f t="shared" si="1"/>
        <v>1.7408268720000013</v>
      </c>
      <c r="G8" s="58" t="s">
        <v>113</v>
      </c>
    </row>
    <row r="9" spans="1:13">
      <c r="A9" s="58">
        <v>8</v>
      </c>
      <c r="B9" s="58" t="s">
        <v>61</v>
      </c>
      <c r="C9" s="59">
        <v>1.4031</v>
      </c>
      <c r="D9" s="58">
        <v>22.4</v>
      </c>
      <c r="E9" s="58">
        <f t="shared" si="0"/>
        <v>1.4027200000000002</v>
      </c>
      <c r="F9" s="59">
        <f t="shared" si="1"/>
        <v>1.7353630720000019</v>
      </c>
      <c r="G9" s="58" t="s">
        <v>114</v>
      </c>
    </row>
    <row r="10" spans="1:13">
      <c r="A10" s="58">
        <v>9</v>
      </c>
      <c r="B10" s="58" t="s">
        <v>61</v>
      </c>
      <c r="C10" s="59">
        <v>1.4025000000000001</v>
      </c>
      <c r="D10" s="58">
        <v>22.4</v>
      </c>
      <c r="E10" s="58">
        <f t="shared" si="0"/>
        <v>1.4021200000000003</v>
      </c>
      <c r="F10" s="59">
        <f t="shared" si="1"/>
        <v>1.728806512000002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22.5</v>
      </c>
      <c r="E11" s="58">
        <f t="shared" si="0"/>
        <v>1.4016375000000001</v>
      </c>
      <c r="F11" s="59">
        <f t="shared" si="1"/>
        <v>1.7235339450000016</v>
      </c>
      <c r="G11" s="58" t="s">
        <v>116</v>
      </c>
    </row>
    <row r="12" spans="1:13">
      <c r="A12" s="58">
        <v>11</v>
      </c>
      <c r="B12" s="58" t="s">
        <v>61</v>
      </c>
      <c r="C12" s="59">
        <v>1.4014</v>
      </c>
      <c r="D12" s="58">
        <v>22.5</v>
      </c>
      <c r="E12" s="58">
        <f t="shared" si="0"/>
        <v>1.4010375000000002</v>
      </c>
      <c r="F12" s="59">
        <f t="shared" si="1"/>
        <v>1.7169773850000016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22.5</v>
      </c>
      <c r="E13" s="58">
        <f t="shared" si="0"/>
        <v>1.4006375000000002</v>
      </c>
      <c r="F13" s="59">
        <f t="shared" si="1"/>
        <v>1.7126063450000029</v>
      </c>
      <c r="G13" s="58" t="s">
        <v>118</v>
      </c>
    </row>
    <row r="14" spans="1:13">
      <c r="A14" s="60">
        <v>13</v>
      </c>
      <c r="B14" s="60" t="s">
        <v>61</v>
      </c>
      <c r="C14" s="61">
        <v>1.4005000000000001</v>
      </c>
      <c r="D14" s="60">
        <v>22.5</v>
      </c>
      <c r="E14" s="60">
        <f t="shared" si="0"/>
        <v>1.4001375000000003</v>
      </c>
      <c r="F14" s="61">
        <f t="shared" si="1"/>
        <v>1.7071425450000035</v>
      </c>
      <c r="G14" s="60" t="s">
        <v>119</v>
      </c>
    </row>
    <row r="15" spans="1:13">
      <c r="A15" s="60">
        <v>14</v>
      </c>
      <c r="B15" s="60" t="s">
        <v>61</v>
      </c>
      <c r="C15" s="61">
        <v>1.3998999999999999</v>
      </c>
      <c r="D15" s="60">
        <v>22.5</v>
      </c>
      <c r="E15" s="60">
        <f t="shared" si="0"/>
        <v>1.3995375000000001</v>
      </c>
      <c r="F15" s="61">
        <f t="shared" si="1"/>
        <v>1.7005859850000018</v>
      </c>
      <c r="G15" s="60" t="s">
        <v>120</v>
      </c>
    </row>
    <row r="16" spans="1:13">
      <c r="A16" s="60">
        <v>15</v>
      </c>
      <c r="B16" s="60" t="s">
        <v>61</v>
      </c>
      <c r="C16" s="61">
        <v>1.3994</v>
      </c>
      <c r="D16" s="60">
        <v>22.5</v>
      </c>
      <c r="E16" s="60">
        <f t="shared" si="0"/>
        <v>1.3990375000000002</v>
      </c>
      <c r="F16" s="61">
        <f t="shared" si="1"/>
        <v>1.6951221850000024</v>
      </c>
      <c r="G16" s="60" t="s">
        <v>121</v>
      </c>
    </row>
    <row r="17" spans="1:7">
      <c r="A17" s="60">
        <v>16</v>
      </c>
      <c r="B17" s="60" t="s">
        <v>61</v>
      </c>
      <c r="C17" s="61">
        <v>1.3989</v>
      </c>
      <c r="D17" s="60">
        <v>22.5</v>
      </c>
      <c r="E17" s="60">
        <f t="shared" si="0"/>
        <v>1.3985375000000002</v>
      </c>
      <c r="F17" s="61">
        <f t="shared" si="1"/>
        <v>1.6896583850000031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22.5</v>
      </c>
      <c r="E18" s="60">
        <f t="shared" si="0"/>
        <v>1.3979375000000003</v>
      </c>
      <c r="F18" s="61">
        <f t="shared" si="1"/>
        <v>1.6831018250000032</v>
      </c>
      <c r="G18" s="60" t="s">
        <v>123</v>
      </c>
    </row>
    <row r="19" spans="1:7">
      <c r="A19" s="60">
        <v>18</v>
      </c>
      <c r="B19" s="60" t="s">
        <v>61</v>
      </c>
      <c r="C19" s="61">
        <v>1.3976999999999999</v>
      </c>
      <c r="D19" s="60">
        <v>22.5</v>
      </c>
      <c r="E19" s="60">
        <f t="shared" si="0"/>
        <v>1.3973375000000001</v>
      </c>
      <c r="F19" s="61">
        <f t="shared" si="1"/>
        <v>1.6765452650000015</v>
      </c>
      <c r="G19" s="60" t="s">
        <v>124</v>
      </c>
    </row>
    <row r="20" spans="1:7">
      <c r="A20" s="60">
        <v>19</v>
      </c>
      <c r="B20" s="60" t="s">
        <v>61</v>
      </c>
      <c r="C20" s="61">
        <v>1.3965000000000001</v>
      </c>
      <c r="D20" s="60">
        <v>22.5</v>
      </c>
      <c r="E20" s="60">
        <f t="shared" si="0"/>
        <v>1.3961375000000003</v>
      </c>
      <c r="F20" s="61">
        <f t="shared" si="1"/>
        <v>1.6634321450000034</v>
      </c>
      <c r="G20" s="60" t="s">
        <v>125</v>
      </c>
    </row>
    <row r="21" spans="1:7">
      <c r="A21" s="60">
        <v>20</v>
      </c>
      <c r="B21" s="60" t="s">
        <v>61</v>
      </c>
      <c r="C21" s="61">
        <v>1.3922000000000001</v>
      </c>
      <c r="D21" s="60">
        <v>22.5</v>
      </c>
      <c r="E21" s="60">
        <f t="shared" si="0"/>
        <v>1.3918375000000003</v>
      </c>
      <c r="F21" s="61">
        <f t="shared" si="1"/>
        <v>1.6164434650000032</v>
      </c>
      <c r="G21" s="60" t="s">
        <v>126</v>
      </c>
    </row>
    <row r="22" spans="1:7">
      <c r="A22" s="58">
        <v>21</v>
      </c>
      <c r="B22" s="58" t="s">
        <v>61</v>
      </c>
      <c r="C22" s="59">
        <v>1.3793</v>
      </c>
      <c r="D22" s="58">
        <v>22.5</v>
      </c>
      <c r="E22" s="58">
        <f t="shared" si="0"/>
        <v>1.3789375000000001</v>
      </c>
      <c r="F22" s="59">
        <f t="shared" si="1"/>
        <v>1.4754774250000011</v>
      </c>
      <c r="G22" s="58" t="s">
        <v>127</v>
      </c>
    </row>
    <row r="23" spans="1:7">
      <c r="A23" s="58">
        <v>22</v>
      </c>
      <c r="B23" s="58" t="s">
        <v>61</v>
      </c>
      <c r="C23" s="59">
        <v>1.3604000000000001</v>
      </c>
      <c r="D23" s="58">
        <v>22.5</v>
      </c>
      <c r="E23" s="58">
        <f t="shared" si="0"/>
        <v>1.3600375000000002</v>
      </c>
      <c r="F23" s="59">
        <f t="shared" si="1"/>
        <v>1.2689457850000032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22.5</v>
      </c>
      <c r="E2" s="58">
        <f t="shared" ref="E2:E23" si="0">((20-D2)*-0.000175+C2)-0.0008</f>
        <v>1.4053375000000001</v>
      </c>
      <c r="F2" s="59">
        <f t="shared" ref="F2:F23" si="1">E2*10.9276-13.593</f>
        <v>1.7639660650000017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1.4056999999999999</v>
      </c>
      <c r="D3" s="58">
        <v>22.5</v>
      </c>
      <c r="E3" s="58">
        <f t="shared" si="0"/>
        <v>1.4053375000000001</v>
      </c>
      <c r="F3" s="59">
        <f t="shared" si="1"/>
        <v>1.7639660650000017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1.4054</v>
      </c>
      <c r="D4" s="58">
        <v>22.5</v>
      </c>
      <c r="E4" s="58">
        <f t="shared" si="0"/>
        <v>1.4050375000000002</v>
      </c>
      <c r="F4" s="59">
        <f t="shared" si="1"/>
        <v>1.7606877850000018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22.6</v>
      </c>
      <c r="E5" s="58">
        <f t="shared" si="0"/>
        <v>1.4046550000000002</v>
      </c>
      <c r="F5" s="59">
        <f t="shared" si="1"/>
        <v>1.7565079780000019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22.6</v>
      </c>
      <c r="E6" s="58">
        <f t="shared" si="0"/>
        <v>1.4041550000000003</v>
      </c>
      <c r="F6" s="59">
        <f t="shared" si="1"/>
        <v>1.7510441780000026</v>
      </c>
      <c r="G6" s="58" t="s">
        <v>133</v>
      </c>
    </row>
    <row r="7" spans="1:13">
      <c r="A7" s="58">
        <v>6</v>
      </c>
      <c r="B7" s="58" t="s">
        <v>61</v>
      </c>
      <c r="C7" s="59">
        <v>1.4038999999999999</v>
      </c>
      <c r="D7" s="58">
        <v>22.6</v>
      </c>
      <c r="E7" s="58">
        <f t="shared" si="0"/>
        <v>1.4035550000000001</v>
      </c>
      <c r="F7" s="59">
        <f t="shared" si="1"/>
        <v>1.7444876180000009</v>
      </c>
      <c r="G7" s="58" t="s">
        <v>134</v>
      </c>
    </row>
    <row r="8" spans="1:13">
      <c r="A8" s="60">
        <v>7</v>
      </c>
      <c r="B8" s="60" t="s">
        <v>61</v>
      </c>
      <c r="C8" s="61">
        <v>1.4034</v>
      </c>
      <c r="D8" s="60">
        <v>22.6</v>
      </c>
      <c r="E8" s="60">
        <f t="shared" si="0"/>
        <v>1.4030550000000002</v>
      </c>
      <c r="F8" s="61">
        <f t="shared" si="1"/>
        <v>1.7390238180000015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22.6</v>
      </c>
      <c r="E9" s="60">
        <f t="shared" si="0"/>
        <v>1.4025550000000002</v>
      </c>
      <c r="F9" s="61">
        <f t="shared" si="1"/>
        <v>1.7335600180000021</v>
      </c>
      <c r="G9" s="60" t="s">
        <v>136</v>
      </c>
    </row>
    <row r="10" spans="1:13">
      <c r="A10" s="60">
        <v>9</v>
      </c>
      <c r="B10" s="60" t="s">
        <v>61</v>
      </c>
      <c r="C10" s="61">
        <v>1.4024000000000001</v>
      </c>
      <c r="D10" s="60">
        <v>22.6</v>
      </c>
      <c r="E10" s="60">
        <f t="shared" si="0"/>
        <v>1.4020550000000003</v>
      </c>
      <c r="F10" s="61">
        <f t="shared" si="1"/>
        <v>1.7280962180000028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22.6</v>
      </c>
      <c r="E11" s="60">
        <f t="shared" si="0"/>
        <v>1.4014550000000001</v>
      </c>
      <c r="F11" s="61">
        <f t="shared" si="1"/>
        <v>1.7215396580000011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22.6</v>
      </c>
      <c r="E12" s="60">
        <f t="shared" si="0"/>
        <v>1.4009550000000002</v>
      </c>
      <c r="F12" s="61">
        <f t="shared" si="1"/>
        <v>1.7160758580000017</v>
      </c>
      <c r="G12" s="60" t="s">
        <v>159</v>
      </c>
    </row>
    <row r="13" spans="1:13">
      <c r="A13" s="60">
        <v>12</v>
      </c>
      <c r="B13" s="60" t="s">
        <v>61</v>
      </c>
      <c r="C13" s="61">
        <v>1.4007000000000001</v>
      </c>
      <c r="D13" s="60">
        <v>22.6</v>
      </c>
      <c r="E13" s="60">
        <f t="shared" si="0"/>
        <v>1.4003550000000002</v>
      </c>
      <c r="F13" s="61">
        <f t="shared" si="1"/>
        <v>1.7095192980000018</v>
      </c>
      <c r="G13" s="60" t="s">
        <v>160</v>
      </c>
    </row>
    <row r="14" spans="1:13">
      <c r="A14" s="60">
        <v>13</v>
      </c>
      <c r="B14" s="60" t="s">
        <v>61</v>
      </c>
      <c r="C14" s="61">
        <v>1.4001999999999999</v>
      </c>
      <c r="D14" s="60">
        <v>22.6</v>
      </c>
      <c r="E14" s="60">
        <f t="shared" si="0"/>
        <v>1.3998550000000001</v>
      </c>
      <c r="F14" s="61">
        <f t="shared" si="1"/>
        <v>1.7040554980000007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22.6</v>
      </c>
      <c r="E15" s="60">
        <f t="shared" si="0"/>
        <v>1.3993550000000001</v>
      </c>
      <c r="F15" s="61">
        <f t="shared" si="1"/>
        <v>1.6985916980000013</v>
      </c>
      <c r="G15" s="60" t="s">
        <v>162</v>
      </c>
    </row>
    <row r="16" spans="1:13">
      <c r="A16" s="58">
        <v>15</v>
      </c>
      <c r="B16" s="58" t="s">
        <v>61</v>
      </c>
      <c r="C16" s="59">
        <v>1.3991</v>
      </c>
      <c r="D16" s="58">
        <v>22.6</v>
      </c>
      <c r="E16" s="58">
        <f t="shared" si="0"/>
        <v>1.3987550000000002</v>
      </c>
      <c r="F16" s="59">
        <f t="shared" si="1"/>
        <v>1.6920351380000014</v>
      </c>
      <c r="G16" s="58" t="s">
        <v>176</v>
      </c>
    </row>
    <row r="17" spans="1:7">
      <c r="A17" s="58">
        <v>16</v>
      </c>
      <c r="B17" s="58" t="s">
        <v>61</v>
      </c>
      <c r="C17" s="59">
        <v>1.3988</v>
      </c>
      <c r="D17" s="58">
        <v>22.6</v>
      </c>
      <c r="E17" s="58">
        <f t="shared" si="0"/>
        <v>1.3984550000000002</v>
      </c>
      <c r="F17" s="59">
        <f t="shared" si="1"/>
        <v>1.6887568580000032</v>
      </c>
      <c r="G17" s="58" t="s">
        <v>177</v>
      </c>
    </row>
    <row r="18" spans="1:7">
      <c r="A18" s="58">
        <v>17</v>
      </c>
      <c r="B18" s="58" t="s">
        <v>61</v>
      </c>
      <c r="C18" s="59">
        <v>1.3980999999999999</v>
      </c>
      <c r="D18" s="58">
        <v>22.6</v>
      </c>
      <c r="E18" s="58">
        <f t="shared" si="0"/>
        <v>1.3977550000000001</v>
      </c>
      <c r="F18" s="59">
        <f t="shared" si="1"/>
        <v>1.6811075380000009</v>
      </c>
      <c r="G18" s="58" t="s">
        <v>178</v>
      </c>
    </row>
    <row r="19" spans="1:7">
      <c r="A19" s="58">
        <v>18</v>
      </c>
      <c r="B19" s="58" t="s">
        <v>61</v>
      </c>
      <c r="C19" s="59">
        <v>1.3975</v>
      </c>
      <c r="D19" s="58">
        <v>22.6</v>
      </c>
      <c r="E19" s="58">
        <f t="shared" si="0"/>
        <v>1.3971550000000001</v>
      </c>
      <c r="F19" s="59">
        <f t="shared" si="1"/>
        <v>1.674550978000001</v>
      </c>
      <c r="G19" s="58" t="s">
        <v>179</v>
      </c>
    </row>
    <row r="20" spans="1:7">
      <c r="A20" s="58">
        <v>19</v>
      </c>
      <c r="B20" s="58" t="s">
        <v>61</v>
      </c>
      <c r="C20" s="59">
        <v>1.3963000000000001</v>
      </c>
      <c r="D20" s="58">
        <v>22.6</v>
      </c>
      <c r="E20" s="58">
        <f t="shared" si="0"/>
        <v>1.3959550000000003</v>
      </c>
      <c r="F20" s="59">
        <f t="shared" si="1"/>
        <v>1.6614378580000029</v>
      </c>
      <c r="G20" s="58" t="s">
        <v>180</v>
      </c>
    </row>
    <row r="21" spans="1:7">
      <c r="A21" s="58">
        <v>20</v>
      </c>
      <c r="B21" s="58" t="s">
        <v>61</v>
      </c>
      <c r="C21" s="59">
        <v>1.3915999999999999</v>
      </c>
      <c r="D21" s="58">
        <v>22.6</v>
      </c>
      <c r="E21" s="58">
        <f t="shared" si="0"/>
        <v>1.3912550000000001</v>
      </c>
      <c r="F21" s="59">
        <f t="shared" si="1"/>
        <v>1.6100781380000022</v>
      </c>
      <c r="G21" s="58" t="s">
        <v>181</v>
      </c>
    </row>
    <row r="22" spans="1:7">
      <c r="A22" s="58">
        <v>21</v>
      </c>
      <c r="B22" s="58" t="s">
        <v>61</v>
      </c>
      <c r="C22" s="59">
        <v>1.3779999999999999</v>
      </c>
      <c r="D22" s="58">
        <v>22.6</v>
      </c>
      <c r="E22" s="58">
        <f t="shared" si="0"/>
        <v>1.3776550000000001</v>
      </c>
      <c r="F22" s="59">
        <f t="shared" si="1"/>
        <v>1.4614627780000014</v>
      </c>
      <c r="G22" s="58" t="s">
        <v>182</v>
      </c>
    </row>
    <row r="23" spans="1:7">
      <c r="A23" s="58">
        <v>22</v>
      </c>
      <c r="B23" s="58" t="s">
        <v>61</v>
      </c>
      <c r="C23" s="59">
        <v>1.3587</v>
      </c>
      <c r="D23" s="58">
        <v>22.7</v>
      </c>
      <c r="E23" s="58">
        <f t="shared" si="0"/>
        <v>1.3583725000000002</v>
      </c>
      <c r="F23" s="59">
        <f t="shared" si="1"/>
        <v>1.2507513310000018</v>
      </c>
      <c r="G23" s="58" t="s">
        <v>183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176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177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178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179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180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181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182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183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E86"/>
  <sheetViews>
    <sheetView tabSelected="1" topLeftCell="B1" zoomScaleNormal="100" workbookViewId="0">
      <selection activeCell="AC50" sqref="AC50"/>
    </sheetView>
  </sheetViews>
  <sheetFormatPr defaultColWidth="10.90625" defaultRowHeight="12.5"/>
  <cols>
    <col min="1" max="1" width="9.54296875" style="56" bestFit="1" customWidth="1"/>
    <col min="2" max="4" width="10.90625" style="56"/>
    <col min="5" max="5" width="10.90625" style="56" customWidth="1"/>
    <col min="6" max="6" width="10.90625" style="56"/>
    <col min="7" max="7" width="11" style="56" customWidth="1"/>
    <col min="8" max="16384" width="10.90625" style="56"/>
  </cols>
  <sheetData>
    <row r="1" spans="1:31" ht="13" thickTop="1">
      <c r="A1" s="62" t="s">
        <v>184</v>
      </c>
      <c r="B1" s="102">
        <f>TubeLoading!F30</f>
        <v>1775</v>
      </c>
      <c r="C1" s="104" t="str">
        <f>_xlfn.TEXTJOIN("-",TRUE,TubeLoading!$F$30,"density")</f>
        <v>1775-density</v>
      </c>
      <c r="D1" s="104" t="str">
        <f>_xlfn.TEXTJOIN("-",TRUE,TubeLoading!$F$30,"conc")</f>
        <v>1775-conc</v>
      </c>
      <c r="E1" s="102">
        <f>TubeLoading!F31</f>
        <v>1476</v>
      </c>
      <c r="F1" s="104" t="str">
        <f>_xlfn.TEXTJOIN("-",TRUE,TubeLoading!$F$31,"density")</f>
        <v>1476-density</v>
      </c>
      <c r="G1" s="104" t="str">
        <f>_xlfn.TEXTJOIN("-",TRUE,TubeLoading!$F$31,"conc")</f>
        <v>1476-conc</v>
      </c>
      <c r="H1" s="103">
        <f>TubeLoading!F33</f>
        <v>3999</v>
      </c>
      <c r="I1" s="104" t="str">
        <f>_xlfn.TEXTJOIN("-",TRUE,TubeLoading!$F$33,"density")</f>
        <v>3999-density</v>
      </c>
      <c r="J1" s="104" t="str">
        <f>_xlfn.TEXTJOIN("-",TRUE,TubeLoading!$F$33,"conc")</f>
        <v>3999-conc</v>
      </c>
      <c r="K1" s="103">
        <f>TubeLoading!F34</f>
        <v>3639</v>
      </c>
      <c r="L1" s="104" t="str">
        <f>_xlfn.TEXTJOIN("-",TRUE,TubeLoading!$F$34,"density")</f>
        <v>3639-density</v>
      </c>
      <c r="M1" s="104" t="str">
        <f>_xlfn.TEXTJOIN("-",TRUE,TubeLoading!$F$34,"conc")</f>
        <v>3639-conc</v>
      </c>
      <c r="N1" s="103">
        <f>TubeLoading!F35</f>
        <v>1472</v>
      </c>
      <c r="O1" s="104" t="str">
        <f>_xlfn.TEXTJOIN("-",TRUE,TubeLoading!$F$35,"density")</f>
        <v>1472-density</v>
      </c>
      <c r="P1" s="104" t="str">
        <f>_xlfn.TEXTJOIN("-",TRUE,TubeLoading!$F$35,"conc")</f>
        <v>1472-conc</v>
      </c>
      <c r="Q1" s="103">
        <f>TubeLoading!F36</f>
        <v>3952</v>
      </c>
      <c r="R1" s="104" t="str">
        <f>_xlfn.TEXTJOIN("-",TRUE,TubeLoading!$F$36,"density")</f>
        <v>3952-density</v>
      </c>
      <c r="S1" s="104" t="str">
        <f>_xlfn.TEXTJOIN("-",TRUE,TubeLoading!$F$36,"conc")</f>
        <v>3952-conc</v>
      </c>
      <c r="T1" s="103">
        <f>TubeLoading!F37</f>
        <v>3183</v>
      </c>
      <c r="U1" s="104" t="str">
        <f>_xlfn.TEXTJOIN("-",TRUE,TubeLoading!$F$37,"density")</f>
        <v>3183-density</v>
      </c>
      <c r="V1" s="104" t="str">
        <f>_xlfn.TEXTJOIN("-",TRUE,TubeLoading!$F$37,"conc")</f>
        <v>3183-conc</v>
      </c>
      <c r="W1" s="103">
        <f>TubeLoading!F38</f>
        <v>3987</v>
      </c>
      <c r="X1" s="104" t="str">
        <f>_xlfn.TEXTJOIN("-",TRUE,TubeLoading!$F$38,"density")</f>
        <v>3987-density</v>
      </c>
      <c r="Y1" s="104" t="str">
        <f>_xlfn.TEXTJOIN("-",TRUE,TubeLoading!$F$38,"conc")</f>
        <v>3987-conc</v>
      </c>
      <c r="Z1" s="103">
        <f>TubeLoading!F39</f>
        <v>4001</v>
      </c>
      <c r="AA1" s="104" t="str">
        <f>_xlfn.TEXTJOIN("-",TRUE,TubeLoading!$F$39,"density")</f>
        <v>4001-density</v>
      </c>
      <c r="AB1" s="104" t="str">
        <f>_xlfn.TEXTJOIN("-",TRUE,TubeLoading!$F$39,"conc")</f>
        <v>4001-conc</v>
      </c>
      <c r="AC1" s="103">
        <f>TubeLoading!F40</f>
        <v>3641</v>
      </c>
      <c r="AD1" s="104" t="str">
        <f>_xlfn.TEXTJOIN("-",TRUE,TubeLoading!$F$40,"density")</f>
        <v>3641-density</v>
      </c>
      <c r="AE1" s="104" t="str">
        <f>_xlfn.TEXTJOIN("-",TRUE,TubeLoading!$F$40,"conc")</f>
        <v>3641-conc</v>
      </c>
    </row>
    <row r="2" spans="1:31">
      <c r="A2" s="62" t="s">
        <v>185</v>
      </c>
      <c r="B2" s="111" t="s">
        <v>169</v>
      </c>
      <c r="C2" s="112"/>
      <c r="D2" s="113"/>
      <c r="E2" s="111" t="s">
        <v>170</v>
      </c>
      <c r="F2" s="112"/>
      <c r="G2" s="113"/>
      <c r="H2" s="114" t="s">
        <v>172</v>
      </c>
      <c r="I2" s="115"/>
      <c r="J2" s="116"/>
      <c r="K2" s="114" t="s">
        <v>173</v>
      </c>
      <c r="L2" s="115"/>
      <c r="M2" s="116"/>
      <c r="N2" s="114" t="s">
        <v>174</v>
      </c>
      <c r="O2" s="115"/>
      <c r="P2" s="116"/>
      <c r="Q2" s="114" t="s">
        <v>175</v>
      </c>
      <c r="R2" s="115"/>
      <c r="S2" s="116"/>
      <c r="T2" s="114" t="s">
        <v>201</v>
      </c>
      <c r="U2" s="115"/>
      <c r="V2" s="116"/>
      <c r="W2" s="114" t="s">
        <v>202</v>
      </c>
      <c r="X2" s="115"/>
      <c r="Y2" s="116"/>
      <c r="Z2" s="114" t="s">
        <v>203</v>
      </c>
      <c r="AA2" s="115"/>
      <c r="AB2" s="116"/>
      <c r="AC2" s="114" t="s">
        <v>8</v>
      </c>
      <c r="AD2" s="115"/>
      <c r="AE2" s="116"/>
    </row>
    <row r="3" spans="1:31">
      <c r="A3" s="62" t="s">
        <v>168</v>
      </c>
      <c r="B3" s="63" t="s">
        <v>186</v>
      </c>
      <c r="C3" s="64" t="s">
        <v>187</v>
      </c>
      <c r="D3" s="65" t="s">
        <v>171</v>
      </c>
      <c r="E3" s="63" t="s">
        <v>186</v>
      </c>
      <c r="F3" s="64" t="s">
        <v>187</v>
      </c>
      <c r="G3" s="65" t="s">
        <v>171</v>
      </c>
      <c r="H3" s="82" t="s">
        <v>186</v>
      </c>
      <c r="I3" s="83" t="s">
        <v>187</v>
      </c>
      <c r="J3" s="84" t="s">
        <v>171</v>
      </c>
      <c r="K3" s="82" t="s">
        <v>186</v>
      </c>
      <c r="L3" s="83" t="s">
        <v>187</v>
      </c>
      <c r="M3" s="84" t="s">
        <v>171</v>
      </c>
      <c r="N3" s="82" t="s">
        <v>186</v>
      </c>
      <c r="O3" s="83" t="s">
        <v>187</v>
      </c>
      <c r="P3" s="84" t="s">
        <v>171</v>
      </c>
      <c r="Q3" s="82" t="s">
        <v>186</v>
      </c>
      <c r="R3" s="83" t="s">
        <v>187</v>
      </c>
      <c r="S3" s="84" t="s">
        <v>171</v>
      </c>
      <c r="T3" s="82" t="s">
        <v>186</v>
      </c>
      <c r="U3" s="83" t="s">
        <v>187</v>
      </c>
      <c r="V3" s="84" t="s">
        <v>171</v>
      </c>
      <c r="W3" s="82" t="s">
        <v>186</v>
      </c>
      <c r="X3" s="83" t="s">
        <v>187</v>
      </c>
      <c r="Y3" s="84" t="s">
        <v>171</v>
      </c>
      <c r="Z3" s="82" t="s">
        <v>186</v>
      </c>
      <c r="AA3" s="83" t="s">
        <v>187</v>
      </c>
      <c r="AB3" s="84" t="s">
        <v>171</v>
      </c>
      <c r="AC3" s="82" t="s">
        <v>186</v>
      </c>
      <c r="AD3" s="83" t="s">
        <v>187</v>
      </c>
      <c r="AE3" s="84" t="s">
        <v>171</v>
      </c>
    </row>
    <row r="4" spans="1:31">
      <c r="A4" s="56">
        <v>1</v>
      </c>
      <c r="B4" s="69" t="str">
        <f>'Tube B'!G2</f>
        <v>G3</v>
      </c>
      <c r="C4" s="70">
        <f>'Tube B'!F2</f>
        <v>1.7103935060000008</v>
      </c>
      <c r="D4" s="71">
        <v>-1.991381777585893E-2</v>
      </c>
      <c r="E4" s="69" t="str">
        <f>'Tube C'!G2</f>
        <v>D6</v>
      </c>
      <c r="F4" s="70">
        <f>'Tube C'!F2</f>
        <v>1.7625181580000007</v>
      </c>
      <c r="G4" s="71">
        <v>2.4124834988963437E-2</v>
      </c>
      <c r="H4" s="69" t="str">
        <f>'Tube E'!G2</f>
        <v>A1</v>
      </c>
      <c r="I4" s="70">
        <f>'Tube E'!F2</f>
        <v>1.7676541300000022</v>
      </c>
      <c r="J4" s="71">
        <v>1.0797084384738479E-3</v>
      </c>
      <c r="K4" s="69" t="str">
        <f>'Tube F'!G2</f>
        <v>G3</v>
      </c>
      <c r="L4" s="70">
        <f>'Tube F'!F2</f>
        <v>1.7658510760000006</v>
      </c>
      <c r="M4" s="71">
        <v>-3.2414927689714913E-2</v>
      </c>
      <c r="N4" s="69" t="str">
        <f>'Tube G'!G2</f>
        <v>D6</v>
      </c>
      <c r="O4" s="70">
        <f>'Tube G'!F2</f>
        <v>1.7651407820000014</v>
      </c>
      <c r="P4" s="71">
        <v>-1.6601603725754567E-2</v>
      </c>
      <c r="Q4" s="69" t="str">
        <f>'Tube H'!G2</f>
        <v>C9</v>
      </c>
      <c r="R4" s="70">
        <f>'Tube H'!F2</f>
        <v>1.7613434410000011</v>
      </c>
      <c r="S4" s="71">
        <v>-1.978986221155243E-2</v>
      </c>
      <c r="T4" s="69" t="str">
        <f>'Tube I'!G2</f>
        <v>A1</v>
      </c>
      <c r="U4" s="70">
        <f>'Tube I'!F2</f>
        <v>1.771751980000003</v>
      </c>
      <c r="V4" s="71">
        <v>-1.5661398227256654E-2</v>
      </c>
      <c r="W4" s="69" t="str">
        <f>'Tube J'!G2</f>
        <v>G3</v>
      </c>
      <c r="X4" s="70">
        <f>'Tube J'!F2</f>
        <v>1.7666706460000015</v>
      </c>
      <c r="Y4" s="71">
        <v>-2.7597830048201016E-2</v>
      </c>
      <c r="Z4" s="69" t="str">
        <f>'Tube K'!G2</f>
        <v>D6</v>
      </c>
      <c r="AA4" s="70">
        <f>'Tube K'!F2</f>
        <v>1.767053112000001</v>
      </c>
      <c r="AB4" s="71">
        <v>-9.893976139353106E-3</v>
      </c>
      <c r="AC4" s="69" t="str">
        <f>'Tube L'!G2</f>
        <v>C9</v>
      </c>
      <c r="AD4" s="70">
        <f>'Tube L'!F2</f>
        <v>1.7639660650000017</v>
      </c>
      <c r="AE4" s="71">
        <v>-1.969207167361162E-2</v>
      </c>
    </row>
    <row r="5" spans="1:31">
      <c r="A5" s="56">
        <v>2</v>
      </c>
      <c r="B5" s="72" t="str">
        <f>'Tube B'!G3</f>
        <v>H3</v>
      </c>
      <c r="C5" s="73">
        <f>'Tube B'!F3</f>
        <v>1.7245993860000013</v>
      </c>
      <c r="D5" s="74">
        <v>-4.1495995905403732E-2</v>
      </c>
      <c r="E5" s="72" t="str">
        <f>'Tube C'!G3</f>
        <v>C6</v>
      </c>
      <c r="F5" s="73">
        <f>'Tube C'!F3</f>
        <v>1.7636109179999995</v>
      </c>
      <c r="G5" s="74">
        <v>2.3484194555113472E-2</v>
      </c>
      <c r="H5" s="72" t="str">
        <f>'Tube E'!G3</f>
        <v>B1</v>
      </c>
      <c r="I5" s="73">
        <f>'Tube E'!F3</f>
        <v>1.7676541300000022</v>
      </c>
      <c r="J5" s="74">
        <v>4.9116887244674114E-3</v>
      </c>
      <c r="K5" s="72" t="str">
        <f>'Tube F'!G3</f>
        <v>H3</v>
      </c>
      <c r="L5" s="73">
        <f>'Tube F'!F3</f>
        <v>1.764758316</v>
      </c>
      <c r="M5" s="74">
        <v>-2.1554368727186083E-2</v>
      </c>
      <c r="N5" s="72" t="str">
        <f>'Tube G'!G3</f>
        <v>C6</v>
      </c>
      <c r="O5" s="73">
        <f>'Tube G'!F3</f>
        <v>1.7642392550000014</v>
      </c>
      <c r="P5" s="74">
        <v>-1.3464995769355779E-2</v>
      </c>
      <c r="Q5" s="72" t="str">
        <f>'Tube H'!G3</f>
        <v>D9</v>
      </c>
      <c r="R5" s="73">
        <f>'Tube H'!F3</f>
        <v>1.7635289610000005</v>
      </c>
      <c r="S5" s="74">
        <v>-1.3218039878140386E-2</v>
      </c>
      <c r="T5" s="72" t="str">
        <f>'Tube I'!G3</f>
        <v>B1</v>
      </c>
      <c r="U5" s="73">
        <f>'Tube I'!F3</f>
        <v>1.7697576930000025</v>
      </c>
      <c r="V5" s="74">
        <v>-7.0369312118288624E-3</v>
      </c>
      <c r="W5" s="72" t="str">
        <f>'Tube J'!G3</f>
        <v>H3</v>
      </c>
      <c r="X5" s="70">
        <f>'Tube J'!F3</f>
        <v>1.7666706460000015</v>
      </c>
      <c r="Y5" s="74">
        <v>-2.4290046887096361E-2</v>
      </c>
      <c r="Z5" s="72" t="str">
        <f>'Tube K'!G3</f>
        <v>C6</v>
      </c>
      <c r="AA5" s="73">
        <f>'Tube K'!F3</f>
        <v>1.767053112000001</v>
      </c>
      <c r="AB5" s="74">
        <v>-8.48932927579551E-3</v>
      </c>
      <c r="AC5" s="72" t="str">
        <f>'Tube L'!G3</f>
        <v>D9</v>
      </c>
      <c r="AD5" s="73">
        <f>'Tube L'!F3</f>
        <v>1.7639660650000017</v>
      </c>
      <c r="AE5" s="74">
        <v>-6.2720968805056012E-3</v>
      </c>
    </row>
    <row r="6" spans="1:31">
      <c r="A6" s="56">
        <v>3</v>
      </c>
      <c r="B6" s="72" t="str">
        <f>'Tube B'!G4</f>
        <v>H4</v>
      </c>
      <c r="C6" s="73">
        <f>'Tube B'!F4</f>
        <v>1.7368109790000013</v>
      </c>
      <c r="D6" s="74">
        <v>-2.9588960302775188E-2</v>
      </c>
      <c r="E6" s="72" t="str">
        <f>'Tube C'!G4</f>
        <v>B6</v>
      </c>
      <c r="F6" s="73">
        <f>'Tube C'!F4</f>
        <v>1.7592398780000007</v>
      </c>
      <c r="G6" s="74">
        <v>2.8664123021885413E-2</v>
      </c>
      <c r="H6" s="72" t="str">
        <f>'Tube E'!G4</f>
        <v>C1</v>
      </c>
      <c r="I6" s="73">
        <f>'Tube E'!F4</f>
        <v>1.7610975700000004</v>
      </c>
      <c r="J6" s="74">
        <v>1.8945230346382052E-2</v>
      </c>
      <c r="K6" s="72" t="str">
        <f>'Tube F'!G4</f>
        <v>H4</v>
      </c>
      <c r="L6" s="73">
        <f>'Tube F'!F4</f>
        <v>1.761480036</v>
      </c>
      <c r="M6" s="74">
        <v>-2.6231831415781476E-2</v>
      </c>
      <c r="N6" s="72" t="str">
        <f>'Tube G'!G4</f>
        <v>B6</v>
      </c>
      <c r="O6" s="73">
        <f>'Tube G'!F4</f>
        <v>1.759676982000002</v>
      </c>
      <c r="P6" s="74">
        <v>5.5464996259227449E-3</v>
      </c>
      <c r="Q6" s="72" t="str">
        <f>'Tube H'!G4</f>
        <v>E9</v>
      </c>
      <c r="R6" s="73">
        <f>'Tube H'!F4</f>
        <v>1.7613434410000011</v>
      </c>
      <c r="S6" s="74">
        <v>-1.7761489741084477E-2</v>
      </c>
      <c r="T6" s="72" t="str">
        <f>'Tube I'!G4</f>
        <v>C1</v>
      </c>
      <c r="U6" s="73">
        <f>'Tube I'!F4</f>
        <v>1.7642938930000014</v>
      </c>
      <c r="V6" s="74">
        <v>-3.0419689645763983E-3</v>
      </c>
      <c r="W6" s="72" t="str">
        <f>'Tube J'!G4</f>
        <v>H4</v>
      </c>
      <c r="X6" s="70">
        <f>'Tube J'!F4</f>
        <v>1.7644851260000003</v>
      </c>
      <c r="Y6" s="74">
        <v>-2.6005636612231056E-2</v>
      </c>
      <c r="Z6" s="72" t="str">
        <f>'Tube K'!G4</f>
        <v>B6</v>
      </c>
      <c r="AA6" s="73">
        <f>'Tube K'!F4</f>
        <v>1.7637748320000011</v>
      </c>
      <c r="AB6" s="74">
        <v>1.2918818970650675E-2</v>
      </c>
      <c r="AC6" s="72" t="str">
        <f>'Tube L'!G4</f>
        <v>E9</v>
      </c>
      <c r="AD6" s="73">
        <f>'Tube L'!F4</f>
        <v>1.7606877850000018</v>
      </c>
      <c r="AE6" s="74">
        <v>-1.352398814761268E-2</v>
      </c>
    </row>
    <row r="7" spans="1:31">
      <c r="A7" s="56">
        <v>4</v>
      </c>
      <c r="B7" s="72" t="str">
        <f>'Tube B'!G5</f>
        <v>G4</v>
      </c>
      <c r="C7" s="73">
        <f>'Tube B'!F5</f>
        <v>1.7433675389999994</v>
      </c>
      <c r="D7" s="74">
        <v>-8.0640229931497869E-3</v>
      </c>
      <c r="E7" s="72" t="str">
        <f>'Tube C'!G5</f>
        <v>A6</v>
      </c>
      <c r="F7" s="73">
        <f>'Tube C'!F5</f>
        <v>1.7559615980000007</v>
      </c>
      <c r="G7" s="74">
        <v>3.3242428797225901E-2</v>
      </c>
      <c r="H7" s="72" t="str">
        <f>'Tube E'!G5</f>
        <v>D1</v>
      </c>
      <c r="I7" s="73">
        <f>'Tube E'!F5</f>
        <v>1.7556337700000011</v>
      </c>
      <c r="J7" s="74">
        <v>3.6807274037552538E-2</v>
      </c>
      <c r="K7" s="72" t="str">
        <f>'Tube F'!G5</f>
        <v>G4</v>
      </c>
      <c r="L7" s="73">
        <f>'Tube F'!F5</f>
        <v>1.7560162360000007</v>
      </c>
      <c r="M7" s="74">
        <v>-1.9578008037789724E-2</v>
      </c>
      <c r="N7" s="72" t="str">
        <f>'Tube G'!G5</f>
        <v>A6</v>
      </c>
      <c r="O7" s="73">
        <f>'Tube G'!F5</f>
        <v>1.7576826950000015</v>
      </c>
      <c r="P7" s="74">
        <v>2.8739451520887846E-2</v>
      </c>
      <c r="Q7" s="72" t="str">
        <f>'Tube H'!G5</f>
        <v>F9</v>
      </c>
      <c r="R7" s="73">
        <f>'Tube H'!F5</f>
        <v>1.7560708740000024</v>
      </c>
      <c r="S7" s="74">
        <v>2.9535196889048342E-3</v>
      </c>
      <c r="T7" s="72" t="str">
        <f>'Tube I'!G5</f>
        <v>D1</v>
      </c>
      <c r="U7" s="73">
        <f>'Tube I'!F5</f>
        <v>1.758830093000002</v>
      </c>
      <c r="V7" s="74">
        <v>6.4227416857116151E-3</v>
      </c>
      <c r="W7" s="72" t="str">
        <f>'Tube J'!G5</f>
        <v>G4</v>
      </c>
      <c r="X7" s="70">
        <f>'Tube J'!F5</f>
        <v>1.7592125590000016</v>
      </c>
      <c r="Y7" s="74">
        <v>-1.173718323364846E-2</v>
      </c>
      <c r="Z7" s="72" t="str">
        <f>'Tube K'!G5</f>
        <v>A6</v>
      </c>
      <c r="AA7" s="73">
        <f>'Tube K'!F5</f>
        <v>1.7594037920000023</v>
      </c>
      <c r="AB7" s="74">
        <v>1.1637199027024656E-2</v>
      </c>
      <c r="AC7" s="72" t="str">
        <f>'Tube L'!G5</f>
        <v>F9</v>
      </c>
      <c r="AD7" s="73">
        <f>'Tube L'!F5</f>
        <v>1.7565079780000019</v>
      </c>
      <c r="AE7" s="74">
        <v>1.7371273335930908E-2</v>
      </c>
    </row>
    <row r="8" spans="1:31">
      <c r="A8" s="56">
        <v>5</v>
      </c>
      <c r="B8" s="72" t="str">
        <f>'Tube B'!G6</f>
        <v>F4</v>
      </c>
      <c r="C8" s="73">
        <f>'Tube B'!F6</f>
        <v>1.741182019</v>
      </c>
      <c r="D8" s="74">
        <v>2.6354129398801097E-2</v>
      </c>
      <c r="E8" s="72" t="str">
        <f>'Tube C'!G6</f>
        <v>A7</v>
      </c>
      <c r="F8" s="73">
        <f>'Tube C'!F6</f>
        <v>1.751590558000002</v>
      </c>
      <c r="G8" s="74">
        <v>5.9423864641257672E-2</v>
      </c>
      <c r="H8" s="72" t="str">
        <f>'Tube E'!G6</f>
        <v>E1</v>
      </c>
      <c r="I8" s="73">
        <f>'Tube E'!F6</f>
        <v>1.7501699700000017</v>
      </c>
      <c r="J8" s="74">
        <v>8.585857503528993E-2</v>
      </c>
      <c r="K8" s="72" t="str">
        <f>'Tube F'!G6</f>
        <v>F4</v>
      </c>
      <c r="L8" s="73">
        <f>'Tube F'!F6</f>
        <v>1.7494596760000025</v>
      </c>
      <c r="M8" s="74">
        <v>2.5982087731230782E-2</v>
      </c>
      <c r="N8" s="72" t="str">
        <f>'Tube G'!G6</f>
        <v>A7</v>
      </c>
      <c r="O8" s="73">
        <f>'Tube G'!F6</f>
        <v>1.7522188950000022</v>
      </c>
      <c r="P8" s="74">
        <v>9.7715087725100166E-2</v>
      </c>
      <c r="Q8" s="72" t="str">
        <f>'Tube H'!G6</f>
        <v>G9</v>
      </c>
      <c r="R8" s="73">
        <f>'Tube H'!F6</f>
        <v>1.750607074000003</v>
      </c>
      <c r="S8" s="74">
        <v>3.6980478476013927E-2</v>
      </c>
      <c r="T8" s="72" t="str">
        <f>'Tube I'!G6</f>
        <v>E1</v>
      </c>
      <c r="U8" s="73">
        <f>'Tube I'!F6</f>
        <v>1.7522735330000021</v>
      </c>
      <c r="V8" s="74">
        <v>2.7856717340683471E-2</v>
      </c>
      <c r="W8" s="72" t="str">
        <f>'Tube J'!G6</f>
        <v>F4</v>
      </c>
      <c r="X8" s="70">
        <f>'Tube J'!F6</f>
        <v>1.7526559990000017</v>
      </c>
      <c r="Y8" s="74">
        <v>3.4515907931736346E-2</v>
      </c>
      <c r="Z8" s="72" t="str">
        <f>'Tube K'!G6</f>
        <v>A7</v>
      </c>
      <c r="AA8" s="73">
        <f>'Tube K'!F6</f>
        <v>1.7539399920000029</v>
      </c>
      <c r="AB8" s="74">
        <v>5.3897931568002592E-2</v>
      </c>
      <c r="AC8" s="72" t="str">
        <f>'Tube L'!G6</f>
        <v>G9</v>
      </c>
      <c r="AD8" s="73">
        <f>'Tube L'!F6</f>
        <v>1.7510441780000026</v>
      </c>
      <c r="AE8" s="74">
        <v>8.9105126604937621E-2</v>
      </c>
    </row>
    <row r="9" spans="1:31">
      <c r="A9" s="56">
        <v>6</v>
      </c>
      <c r="B9" s="72" t="str">
        <f>'Tube B'!G7</f>
        <v>E4</v>
      </c>
      <c r="C9" s="73">
        <f>'Tube B'!F7</f>
        <v>1.7379037390000001</v>
      </c>
      <c r="D9" s="74">
        <v>0.10475801218408698</v>
      </c>
      <c r="E9" s="72" t="str">
        <f>'Tube C'!G7</f>
        <v>B7</v>
      </c>
      <c r="F9" s="73">
        <f>'Tube C'!F7</f>
        <v>1.7452252310000027</v>
      </c>
      <c r="G9" s="74">
        <v>0.17002671794007598</v>
      </c>
      <c r="H9" s="72" t="str">
        <f>'Tube E'!G7</f>
        <v>F1</v>
      </c>
      <c r="I9" s="73">
        <f>'Tube E'!F7</f>
        <v>1.74361341</v>
      </c>
      <c r="J9" s="74">
        <v>0.30139680614988607</v>
      </c>
      <c r="K9" s="72" t="str">
        <f>'Tube F'!G7</f>
        <v>E4</v>
      </c>
      <c r="L9" s="73">
        <f>'Tube F'!F7</f>
        <v>1.7439958759999996</v>
      </c>
      <c r="M9" s="74">
        <v>0.21698427323863204</v>
      </c>
      <c r="N9" s="72" t="str">
        <f>'Tube G'!G7</f>
        <v>B7</v>
      </c>
      <c r="O9" s="73">
        <f>'Tube G'!F7</f>
        <v>1.7445695749999999</v>
      </c>
      <c r="P9" s="74">
        <v>0.26046458783005216</v>
      </c>
      <c r="Q9" s="72" t="str">
        <f>'Tube H'!G7</f>
        <v>H9</v>
      </c>
      <c r="R9" s="73">
        <f>'Tube H'!F7</f>
        <v>1.7451432740000001</v>
      </c>
      <c r="S9" s="75">
        <v>0.14896848699746848</v>
      </c>
      <c r="T9" s="72" t="str">
        <f>'Tube I'!G7</f>
        <v>F1</v>
      </c>
      <c r="U9" s="73">
        <f>'Tube I'!F7</f>
        <v>1.7457169730000004</v>
      </c>
      <c r="V9" s="74">
        <v>0.18947627439674353</v>
      </c>
      <c r="W9" s="72" t="str">
        <f>'Tube J'!G7</f>
        <v>E4</v>
      </c>
      <c r="X9" s="70">
        <f>'Tube J'!F7</f>
        <v>1.746099439</v>
      </c>
      <c r="Y9" s="74">
        <v>0.1899037180262497</v>
      </c>
      <c r="Z9" s="72" t="str">
        <f>'Tube K'!G7</f>
        <v>B7</v>
      </c>
      <c r="AA9" s="73">
        <f>'Tube K'!F7</f>
        <v>1.7473834320000012</v>
      </c>
      <c r="AB9" s="74">
        <v>0.14830020217855455</v>
      </c>
      <c r="AC9" s="72" t="str">
        <f>'Tube L'!G7</f>
        <v>H9</v>
      </c>
      <c r="AD9" s="73">
        <f>'Tube L'!F7</f>
        <v>1.7444876180000009</v>
      </c>
      <c r="AE9" s="74">
        <v>0.24420047389552635</v>
      </c>
    </row>
    <row r="10" spans="1:31">
      <c r="A10" s="56">
        <v>7</v>
      </c>
      <c r="B10" s="72" t="str">
        <f>'Tube B'!G8</f>
        <v>D4</v>
      </c>
      <c r="C10" s="73">
        <f>'Tube B'!F8</f>
        <v>1.7324399390000007</v>
      </c>
      <c r="D10" s="74">
        <v>0.4106799283432751</v>
      </c>
      <c r="E10" s="72" t="str">
        <f>'Tube C'!G8</f>
        <v>C7</v>
      </c>
      <c r="F10" s="73">
        <f>'Tube C'!F8</f>
        <v>1.7397614309999998</v>
      </c>
      <c r="G10" s="74">
        <v>0.56667718099856701</v>
      </c>
      <c r="H10" s="72" t="str">
        <f>'Tube E'!G8</f>
        <v>G1</v>
      </c>
      <c r="I10" s="73">
        <f>'Tube E'!F8</f>
        <v>1.7381496100000007</v>
      </c>
      <c r="J10" s="74">
        <v>0.9442181484311748</v>
      </c>
      <c r="K10" s="72" t="str">
        <f>'Tube F'!G8</f>
        <v>D4</v>
      </c>
      <c r="L10" s="73">
        <f>'Tube F'!F8</f>
        <v>1.7374393160000015</v>
      </c>
      <c r="M10" s="74">
        <v>0.89745554644557168</v>
      </c>
      <c r="N10" s="72" t="str">
        <f>'Tube G'!G8</f>
        <v>C7</v>
      </c>
      <c r="O10" s="73">
        <f>'Tube G'!F8</f>
        <v>1.7380130150000017</v>
      </c>
      <c r="P10" s="74">
        <v>0.76010209855699562</v>
      </c>
      <c r="Q10" s="72" t="str">
        <f>'Tube H'!G8</f>
        <v>H10</v>
      </c>
      <c r="R10" s="73">
        <f>'Tube H'!F8</f>
        <v>1.7407722340000014</v>
      </c>
      <c r="S10" s="75">
        <v>0.53930558061049261</v>
      </c>
      <c r="T10" s="72" t="str">
        <f>'Tube I'!G8</f>
        <v>G1</v>
      </c>
      <c r="U10" s="73">
        <f>'Tube I'!F8</f>
        <v>1.7391604130000022</v>
      </c>
      <c r="V10" s="74">
        <v>0.6298980370749856</v>
      </c>
      <c r="W10" s="72" t="str">
        <f>'Tube J'!G8</f>
        <v>D4</v>
      </c>
      <c r="X10" s="70">
        <f>'Tube J'!F8</f>
        <v>1.7395428790000018</v>
      </c>
      <c r="Y10" s="74">
        <v>0.6130706723361582</v>
      </c>
      <c r="Z10" s="72" t="str">
        <f>'Tube K'!G8</f>
        <v>C7</v>
      </c>
      <c r="AA10" s="73">
        <f>'Tube K'!F8</f>
        <v>1.7408268720000013</v>
      </c>
      <c r="AB10" s="74">
        <v>0.46453537959415764</v>
      </c>
      <c r="AC10" s="72" t="str">
        <f>'Tube L'!G8</f>
        <v>H10</v>
      </c>
      <c r="AD10" s="73">
        <f>'Tube L'!F8</f>
        <v>1.7390238180000015</v>
      </c>
      <c r="AE10" s="75">
        <v>0.72051192168167011</v>
      </c>
    </row>
    <row r="11" spans="1:31">
      <c r="A11" s="56">
        <v>8</v>
      </c>
      <c r="B11" s="72" t="str">
        <f>'Tube B'!G9</f>
        <v>C4</v>
      </c>
      <c r="C11" s="73">
        <f>'Tube B'!F9</f>
        <v>1.7291616590000007</v>
      </c>
      <c r="D11" s="74">
        <v>3.048281378940537</v>
      </c>
      <c r="E11" s="72" t="str">
        <f>'Tube C'!G9</f>
        <v>D7</v>
      </c>
      <c r="F11" s="73">
        <f>'Tube C'!F9</f>
        <v>1.7332048710000016</v>
      </c>
      <c r="G11" s="74">
        <v>2.0542515595381028</v>
      </c>
      <c r="H11" s="72" t="str">
        <f>'Tube E'!G9</f>
        <v>H1</v>
      </c>
      <c r="I11" s="73">
        <f>'Tube E'!F9</f>
        <v>1.7315930500000007</v>
      </c>
      <c r="J11" s="74">
        <v>4.0078822638379288</v>
      </c>
      <c r="K11" s="72" t="str">
        <f>'Tube F'!G9</f>
        <v>C4</v>
      </c>
      <c r="L11" s="73">
        <f>'Tube F'!F9</f>
        <v>1.7341610360000015</v>
      </c>
      <c r="M11" s="74">
        <v>4.0968040450604004</v>
      </c>
      <c r="N11" s="72" t="str">
        <f>'Tube G'!G9</f>
        <v>D7</v>
      </c>
      <c r="O11" s="73">
        <f>'Tube G'!F9</f>
        <v>1.7325492150000024</v>
      </c>
      <c r="P11" s="74">
        <v>2.7960575254925151</v>
      </c>
      <c r="Q11" s="72" t="str">
        <f>'Tube H'!G9</f>
        <v>G10</v>
      </c>
      <c r="R11" s="73">
        <f>'Tube H'!F9</f>
        <v>1.732030154000002</v>
      </c>
      <c r="S11" s="75">
        <v>2.9339951735210961</v>
      </c>
      <c r="T11" s="72" t="str">
        <f>'Tube I'!G9</f>
        <v>H1</v>
      </c>
      <c r="U11" s="73">
        <f>'Tube I'!F9</f>
        <v>1.7336966130000029</v>
      </c>
      <c r="V11" s="74">
        <v>2.465238523925704</v>
      </c>
      <c r="W11" s="72" t="str">
        <f>'Tube J'!G9</f>
        <v>C4</v>
      </c>
      <c r="X11" s="70">
        <f>'Tube J'!F9</f>
        <v>1.7329863190000019</v>
      </c>
      <c r="Y11" s="74">
        <v>3.5271306360402543</v>
      </c>
      <c r="Z11" s="72" t="str">
        <f>'Tube K'!G9</f>
        <v>D7</v>
      </c>
      <c r="AA11" s="73">
        <f>'Tube K'!F9</f>
        <v>1.7353630720000019</v>
      </c>
      <c r="AB11" s="74">
        <v>1.5216927013397867</v>
      </c>
      <c r="AC11" s="72" t="str">
        <f>'Tube L'!G9</f>
        <v>G10</v>
      </c>
      <c r="AD11" s="73">
        <f>'Tube L'!F9</f>
        <v>1.7335600180000021</v>
      </c>
      <c r="AE11" s="75">
        <v>2.7212058199563138</v>
      </c>
    </row>
    <row r="12" spans="1:31">
      <c r="A12" s="56">
        <v>9</v>
      </c>
      <c r="B12" s="72" t="str">
        <f>'Tube B'!G10</f>
        <v>B4</v>
      </c>
      <c r="C12" s="73">
        <f>'Tube B'!F10</f>
        <v>1.7238890920000021</v>
      </c>
      <c r="D12" s="74">
        <v>18.470923050297447</v>
      </c>
      <c r="E12" s="72" t="str">
        <f>'Tube C'!G10</f>
        <v>E7</v>
      </c>
      <c r="F12" s="73">
        <f>'Tube C'!F10</f>
        <v>1.7266483110000017</v>
      </c>
      <c r="G12" s="74">
        <v>11.411111850338871</v>
      </c>
      <c r="H12" s="72" t="str">
        <f>'Tube E'!G10</f>
        <v>H2</v>
      </c>
      <c r="I12" s="73">
        <f>'Tube E'!F10</f>
        <v>1.727222010000002</v>
      </c>
      <c r="J12" s="74">
        <v>18.433508206468439</v>
      </c>
      <c r="K12" s="72" t="str">
        <f>'Tube F'!G10</f>
        <v>B4</v>
      </c>
      <c r="L12" s="73">
        <f>'Tube F'!F10</f>
        <v>1.7265117160000027</v>
      </c>
      <c r="M12" s="74">
        <v>18.303342675546059</v>
      </c>
      <c r="N12" s="72" t="str">
        <f>'Tube G'!G10</f>
        <v>E7</v>
      </c>
      <c r="O12" s="73">
        <f>'Tube G'!F10</f>
        <v>1.7272766480000019</v>
      </c>
      <c r="P12" s="74">
        <v>14.757552815927392</v>
      </c>
      <c r="Q12" s="72" t="str">
        <f>'Tube H'!G10</f>
        <v>F10</v>
      </c>
      <c r="R12" s="73">
        <f>'Tube H'!F10</f>
        <v>1.7265663540000027</v>
      </c>
      <c r="S12" s="75">
        <v>15.099348796145206</v>
      </c>
      <c r="T12" s="72" t="str">
        <f>'Tube I'!G10</f>
        <v>H2</v>
      </c>
      <c r="U12" s="73">
        <f>'Tube I'!F10</f>
        <v>1.7282328130000035</v>
      </c>
      <c r="V12" s="74">
        <v>11.54208248324111</v>
      </c>
      <c r="W12" s="72" t="str">
        <f>'Tube J'!G10</f>
        <v>B4</v>
      </c>
      <c r="X12" s="70">
        <f>'Tube J'!F10</f>
        <v>1.7275225190000025</v>
      </c>
      <c r="Y12" s="74">
        <v>13.70492872651829</v>
      </c>
      <c r="Z12" s="72" t="str">
        <f>'Tube K'!G10</f>
        <v>E7</v>
      </c>
      <c r="AA12" s="73">
        <f>'Tube K'!F10</f>
        <v>1.728806512000002</v>
      </c>
      <c r="AB12" s="74">
        <v>7.3319392363397915</v>
      </c>
      <c r="AC12" s="72" t="str">
        <f>'Tube L'!G10</f>
        <v>F10</v>
      </c>
      <c r="AD12" s="73">
        <f>'Tube L'!F10</f>
        <v>1.7280962180000028</v>
      </c>
      <c r="AE12" s="75">
        <v>11.328131815281097</v>
      </c>
    </row>
    <row r="13" spans="1:31">
      <c r="A13" s="56">
        <v>10</v>
      </c>
      <c r="B13" s="72" t="str">
        <f>'Tube B'!G11</f>
        <v>A4</v>
      </c>
      <c r="C13" s="73">
        <f>'Tube B'!F11</f>
        <v>1.7195180519999997</v>
      </c>
      <c r="D13" s="74">
        <v>28.496586850203727</v>
      </c>
      <c r="E13" s="72" t="str">
        <f>'Tube C'!G11</f>
        <v>F7</v>
      </c>
      <c r="F13" s="73">
        <f>'Tube C'!F11</f>
        <v>1.720091751</v>
      </c>
      <c r="G13" s="74">
        <v>27.602064510744828</v>
      </c>
      <c r="H13" s="72" t="str">
        <f>'Tube E'!G11</f>
        <v>G2</v>
      </c>
      <c r="I13" s="73">
        <f>'Tube E'!F11</f>
        <v>1.7217582100000008</v>
      </c>
      <c r="J13" s="75">
        <v>30.649947819753304</v>
      </c>
      <c r="K13" s="72" t="str">
        <f>'Tube F'!G11</f>
        <v>A4</v>
      </c>
      <c r="L13" s="73">
        <f>'Tube F'!F11</f>
        <v>1.7212391490000005</v>
      </c>
      <c r="M13" s="74">
        <v>29.294487629081488</v>
      </c>
      <c r="N13" s="72" t="str">
        <f>'Tube G'!G11</f>
        <v>F7</v>
      </c>
      <c r="O13" s="73">
        <f>'Tube G'!F11</f>
        <v>1.7207200880000002</v>
      </c>
      <c r="P13" s="74">
        <v>27.52486013057403</v>
      </c>
      <c r="Q13" s="72" t="str">
        <f>'Tube H'!G11</f>
        <v>E10</v>
      </c>
      <c r="R13" s="73">
        <f>'Tube H'!F11</f>
        <v>1.720009794000001</v>
      </c>
      <c r="S13" s="75">
        <v>27.382947796828763</v>
      </c>
      <c r="T13" s="72" t="str">
        <f>'Tube I'!G11</f>
        <v>G2</v>
      </c>
      <c r="U13" s="73">
        <f>'Tube I'!F11</f>
        <v>1.7227690130000006</v>
      </c>
      <c r="V13" s="74">
        <v>17.6893283694213</v>
      </c>
      <c r="W13" s="72" t="str">
        <f>'Tube J'!G11</f>
        <v>A4</v>
      </c>
      <c r="X13" s="70">
        <f>'Tube J'!F11</f>
        <v>1.7220587190000014</v>
      </c>
      <c r="Y13" s="74">
        <v>17.669137573310749</v>
      </c>
      <c r="Z13" s="72" t="str">
        <f>'Tube K'!G11</f>
        <v>F7</v>
      </c>
      <c r="AA13" s="73">
        <f>'Tube K'!F11</f>
        <v>1.7235339450000016</v>
      </c>
      <c r="AB13" s="74">
        <v>14.808588268094324</v>
      </c>
      <c r="AC13" s="72" t="str">
        <f>'Tube L'!G11</f>
        <v>E10</v>
      </c>
      <c r="AD13" s="73">
        <f>'Tube L'!F11</f>
        <v>1.7215396580000011</v>
      </c>
      <c r="AE13" s="74">
        <v>13.348158184240964</v>
      </c>
    </row>
    <row r="14" spans="1:31">
      <c r="A14" s="56">
        <v>11</v>
      </c>
      <c r="B14" s="72" t="str">
        <f>'Tube B'!G12</f>
        <v>A5</v>
      </c>
      <c r="C14" s="73">
        <f>'Tube B'!F12</f>
        <v>1.7140542520000004</v>
      </c>
      <c r="D14" s="74">
        <v>17.422045420699238</v>
      </c>
      <c r="E14" s="72" t="str">
        <f>'Tube C'!G12</f>
        <v>G7</v>
      </c>
      <c r="F14" s="73">
        <f>'Tube C'!F12</f>
        <v>1.7146279510000006</v>
      </c>
      <c r="G14" s="76">
        <v>28.710510385342342</v>
      </c>
      <c r="H14" s="72" t="str">
        <f>'Tube E'!G12</f>
        <v>F2</v>
      </c>
      <c r="I14" s="73">
        <f>'Tube E'!F12</f>
        <v>1.7152016500000009</v>
      </c>
      <c r="J14" s="75">
        <v>22.86688743818377</v>
      </c>
      <c r="K14" s="72" t="str">
        <f>'Tube F'!G12</f>
        <v>A5</v>
      </c>
      <c r="L14" s="73">
        <f>'Tube F'!F12</f>
        <v>1.7146825890000006</v>
      </c>
      <c r="M14" s="74">
        <v>21.46900020475675</v>
      </c>
      <c r="N14" s="72" t="str">
        <f>'Tube G'!G12</f>
        <v>G7</v>
      </c>
      <c r="O14" s="73">
        <f>'Tube G'!F12</f>
        <v>1.714163528000002</v>
      </c>
      <c r="P14" s="74">
        <v>23.084788906087496</v>
      </c>
      <c r="Q14" s="72" t="str">
        <f>'Tube H'!G12</f>
        <v>D10</v>
      </c>
      <c r="R14" s="73">
        <f>'Tube H'!F12</f>
        <v>1.7145459940000016</v>
      </c>
      <c r="S14" s="75">
        <v>24.718429459012754</v>
      </c>
      <c r="T14" s="72" t="str">
        <f>'Tube I'!G12</f>
        <v>F2</v>
      </c>
      <c r="U14" s="73">
        <f>'Tube I'!F12</f>
        <v>1.7162124530000007</v>
      </c>
      <c r="V14" s="74">
        <v>14.02168688742112</v>
      </c>
      <c r="W14" s="72" t="str">
        <f>'Tube J'!G12</f>
        <v>A5</v>
      </c>
      <c r="X14" s="70">
        <f>'Tube J'!F12</f>
        <v>1.7155021590000015</v>
      </c>
      <c r="Y14" s="74">
        <v>12.832361088399219</v>
      </c>
      <c r="Z14" s="72" t="str">
        <f>'Tube K'!G12</f>
        <v>G7</v>
      </c>
      <c r="AA14" s="73">
        <f>'Tube K'!F12</f>
        <v>1.7169773850000016</v>
      </c>
      <c r="AB14" s="74">
        <v>15.496060094429604</v>
      </c>
      <c r="AC14" s="72" t="str">
        <f>'Tube L'!G12</f>
        <v>D10</v>
      </c>
      <c r="AD14" s="73">
        <f>'Tube L'!F12</f>
        <v>1.7160758580000017</v>
      </c>
      <c r="AE14" s="76">
        <v>10.799888826901244</v>
      </c>
    </row>
    <row r="15" spans="1:31">
      <c r="A15" s="56">
        <v>12</v>
      </c>
      <c r="B15" s="72" t="str">
        <f>'Tube B'!G13</f>
        <v>B5</v>
      </c>
      <c r="C15" s="73">
        <f>'Tube B'!F13</f>
        <v>1.7074976920000022</v>
      </c>
      <c r="D15" s="74">
        <v>12.111257225957509</v>
      </c>
      <c r="E15" s="72" t="str">
        <f>'Tube C'!G13</f>
        <v>H7</v>
      </c>
      <c r="F15" s="73">
        <f>'Tube C'!F13</f>
        <v>1.7091641510000013</v>
      </c>
      <c r="G15" s="76">
        <v>15.117458574555018</v>
      </c>
      <c r="H15" s="72" t="str">
        <f>'Tube E'!G13</f>
        <v>E2</v>
      </c>
      <c r="I15" s="73">
        <f>'Tube E'!F13</f>
        <v>1.7088363230000017</v>
      </c>
      <c r="J15" s="75">
        <v>12.758221139084895</v>
      </c>
      <c r="K15" s="72" t="str">
        <f>'Tube F'!G13</f>
        <v>B5</v>
      </c>
      <c r="L15" s="73">
        <f>'Tube F'!F13</f>
        <v>1.7092187890000012</v>
      </c>
      <c r="M15" s="74">
        <v>14.504224838237455</v>
      </c>
      <c r="N15" s="72" t="str">
        <f>'Tube G'!G13</f>
        <v>H7</v>
      </c>
      <c r="O15" s="73">
        <f>'Tube G'!F13</f>
        <v>1.7108852480000021</v>
      </c>
      <c r="P15" s="74">
        <v>11.967390558980719</v>
      </c>
      <c r="Q15" s="72" t="str">
        <f>'Tube H'!G13</f>
        <v>C10</v>
      </c>
      <c r="R15" s="73">
        <f>'Tube H'!F13</f>
        <v>1.7090821940000023</v>
      </c>
      <c r="S15" s="74">
        <v>13.282330405008219</v>
      </c>
      <c r="T15" s="72" t="str">
        <f>'Tube I'!G13</f>
        <v>E2</v>
      </c>
      <c r="U15" s="73">
        <f>'Tube I'!F13</f>
        <v>1.7107486530000013</v>
      </c>
      <c r="V15" s="74">
        <v>8.9208679641262787</v>
      </c>
      <c r="W15" s="72" t="str">
        <f>'Tube J'!G13</f>
        <v>B5</v>
      </c>
      <c r="X15" s="70">
        <f>'Tube J'!F13</f>
        <v>1.7100383590000021</v>
      </c>
      <c r="Y15" s="74">
        <v>6.5339559542057186</v>
      </c>
      <c r="Z15" s="72" t="str">
        <f>'Tube K'!G13</f>
        <v>H7</v>
      </c>
      <c r="AA15" s="73">
        <f>'Tube K'!F13</f>
        <v>1.7126063450000029</v>
      </c>
      <c r="AB15" s="74">
        <v>9.5796326326496075</v>
      </c>
      <c r="AC15" s="72" t="str">
        <f>'Tube L'!G13</f>
        <v>C10</v>
      </c>
      <c r="AD15" s="73">
        <f>'Tube L'!F13</f>
        <v>1.7095192980000018</v>
      </c>
      <c r="AE15" s="76">
        <v>8.9191637143172979</v>
      </c>
    </row>
    <row r="16" spans="1:31">
      <c r="A16" s="56">
        <v>13</v>
      </c>
      <c r="B16" s="72" t="str">
        <f>'Tube B'!G14</f>
        <v>C5</v>
      </c>
      <c r="C16" s="73">
        <f>'Tube B'!F14</f>
        <v>1.7020338920000029</v>
      </c>
      <c r="D16" s="74">
        <v>4.1511010349666355</v>
      </c>
      <c r="E16" s="72" t="str">
        <f>'Tube C'!G14</f>
        <v>H8</v>
      </c>
      <c r="F16" s="73">
        <f>'Tube C'!F14</f>
        <v>1.7038915840000026</v>
      </c>
      <c r="G16" s="76">
        <v>7.4718874773443416</v>
      </c>
      <c r="H16" s="72" t="str">
        <f>'Tube E'!G14</f>
        <v>D2</v>
      </c>
      <c r="I16" s="73">
        <f>'Tube E'!F14</f>
        <v>1.7033725230000023</v>
      </c>
      <c r="J16" s="75">
        <v>5.1938089318363687</v>
      </c>
      <c r="K16" s="72" t="str">
        <f>'Tube F'!G14</f>
        <v>C5</v>
      </c>
      <c r="L16" s="73">
        <f>'Tube F'!F14</f>
        <v>1.7026622290000031</v>
      </c>
      <c r="M16" s="74">
        <v>5.5872839761924373</v>
      </c>
      <c r="N16" s="72" t="str">
        <f>'Tube G'!G14</f>
        <v>H8</v>
      </c>
      <c r="O16" s="73">
        <f>'Tube G'!F14</f>
        <v>1.7045199210000028</v>
      </c>
      <c r="P16" s="74">
        <v>4.7917027417650715</v>
      </c>
      <c r="Q16" s="72" t="str">
        <f>'Tube H'!G14</f>
        <v>B10</v>
      </c>
      <c r="R16" s="73">
        <f>'Tube H'!F14</f>
        <v>1.7025256340000006</v>
      </c>
      <c r="S16" s="74">
        <v>6.1388575812577502</v>
      </c>
      <c r="T16" s="72" t="str">
        <f>'Tube I'!G14</f>
        <v>D2</v>
      </c>
      <c r="U16" s="73">
        <f>'Tube I'!F14</f>
        <v>1.7041920930000032</v>
      </c>
      <c r="V16" s="74">
        <v>3.8370277657838998</v>
      </c>
      <c r="W16" s="72" t="str">
        <f>'Tube J'!G14</f>
        <v>C5</v>
      </c>
      <c r="X16" s="70">
        <f>'Tube J'!F14</f>
        <v>1.7034817990000004</v>
      </c>
      <c r="Y16" s="74">
        <v>2.7460391924196856</v>
      </c>
      <c r="Z16" s="72" t="str">
        <f>'Tube K'!G14</f>
        <v>H8</v>
      </c>
      <c r="AA16" s="73">
        <f>'Tube K'!F14</f>
        <v>1.7071425450000035</v>
      </c>
      <c r="AB16" s="74">
        <v>5.1422197045324438</v>
      </c>
      <c r="AC16" s="72" t="str">
        <f>'Tube L'!G14</f>
        <v>B10</v>
      </c>
      <c r="AD16" s="73">
        <f>'Tube L'!F14</f>
        <v>1.7040554980000007</v>
      </c>
      <c r="AE16" s="76">
        <v>3.8366937588576602</v>
      </c>
    </row>
    <row r="17" spans="1:31">
      <c r="A17" s="56">
        <v>14</v>
      </c>
      <c r="B17" s="72" t="str">
        <f>'Tube B'!G15</f>
        <v>D5</v>
      </c>
      <c r="C17" s="73">
        <f>'Tube B'!F15</f>
        <v>1.6954773320000012</v>
      </c>
      <c r="D17" s="74">
        <v>1.9013609196977252</v>
      </c>
      <c r="E17" s="72" t="str">
        <f>'Tube C'!G15</f>
        <v>G8</v>
      </c>
      <c r="F17" s="73">
        <f>'Tube C'!F15</f>
        <v>1.6984277839999997</v>
      </c>
      <c r="G17" s="74">
        <v>3.25140280954365</v>
      </c>
      <c r="H17" s="72" t="str">
        <f>'Tube E'!G15</f>
        <v>C2</v>
      </c>
      <c r="I17" s="73">
        <f>'Tube E'!F15</f>
        <v>1.6979087230000012</v>
      </c>
      <c r="J17" s="75">
        <v>3.4726013531030673</v>
      </c>
      <c r="K17" s="72" t="str">
        <f>'Tube F'!G15</f>
        <v>D5</v>
      </c>
      <c r="L17" s="73">
        <f>'Tube F'!F15</f>
        <v>1.6971984290000002</v>
      </c>
      <c r="M17" s="74">
        <v>2.7731407492984044</v>
      </c>
      <c r="N17" s="72" t="str">
        <f>'Tube G'!G15</f>
        <v>G8</v>
      </c>
      <c r="O17" s="73">
        <f>'Tube G'!F15</f>
        <v>1.6977721280000004</v>
      </c>
      <c r="P17" s="74">
        <v>2.2590058332882745</v>
      </c>
      <c r="Q17" s="72" t="str">
        <f>'Tube H'!G15</f>
        <v>A10</v>
      </c>
      <c r="R17" s="73">
        <f>'Tube H'!F15</f>
        <v>1.6992473540000006</v>
      </c>
      <c r="S17" s="74">
        <v>3.0449391783954685</v>
      </c>
      <c r="T17" s="72" t="str">
        <f>'Tube I'!G15</f>
        <v>C2</v>
      </c>
      <c r="U17" s="73">
        <f>'Tube I'!F15</f>
        <v>1.6987282930000003</v>
      </c>
      <c r="V17" s="74">
        <v>1.8217809605236017</v>
      </c>
      <c r="W17" s="72" t="str">
        <f>'Tube J'!G15</f>
        <v>D5</v>
      </c>
      <c r="X17" s="70">
        <f>'Tube J'!F15</f>
        <v>1.6980179990000011</v>
      </c>
      <c r="Y17" s="74">
        <v>1.6839109509338617</v>
      </c>
      <c r="Z17" s="72" t="str">
        <f>'Tube K'!G15</f>
        <v>G8</v>
      </c>
      <c r="AA17" s="73">
        <f>'Tube K'!F15</f>
        <v>1.7005859850000018</v>
      </c>
      <c r="AB17" s="74">
        <v>2.6166164493387734</v>
      </c>
      <c r="AC17" s="72" t="str">
        <f>'Tube L'!G15</f>
        <v>A10</v>
      </c>
      <c r="AD17" s="73">
        <f>'Tube L'!F15</f>
        <v>1.6985916980000013</v>
      </c>
      <c r="AE17" s="74">
        <v>1.7280960305486641</v>
      </c>
    </row>
    <row r="18" spans="1:31">
      <c r="A18" s="56">
        <v>15</v>
      </c>
      <c r="B18" s="72" t="str">
        <f>'Tube B'!G16</f>
        <v>E5</v>
      </c>
      <c r="C18" s="73">
        <f>'Tube B'!F16</f>
        <v>1.6902047650000007</v>
      </c>
      <c r="D18" s="74">
        <v>1.2406038664357866</v>
      </c>
      <c r="E18" s="72" t="str">
        <f>'Tube C'!G16</f>
        <v>F8</v>
      </c>
      <c r="F18" s="73">
        <f>'Tube C'!F16</f>
        <v>1.6929639840000004</v>
      </c>
      <c r="G18" s="74">
        <v>1.922662432757039</v>
      </c>
      <c r="H18" s="72" t="str">
        <f>'Tube E'!G16</f>
        <v>B2</v>
      </c>
      <c r="I18" s="73">
        <f>'Tube E'!F16</f>
        <v>1.6913521630000012</v>
      </c>
      <c r="J18" s="75">
        <v>2.4426741862639645</v>
      </c>
      <c r="K18" s="72" t="str">
        <f>'Tube F'!G16</f>
        <v>E5</v>
      </c>
      <c r="L18" s="73">
        <f>'Tube F'!F16</f>
        <v>1.690641869000002</v>
      </c>
      <c r="M18" s="74">
        <v>1.6353129581667554</v>
      </c>
      <c r="N18" s="72" t="str">
        <f>'Tube G'!G16</f>
        <v>F8</v>
      </c>
      <c r="O18" s="73">
        <f>'Tube G'!F16</f>
        <v>1.6923083280000011</v>
      </c>
      <c r="P18" s="74">
        <v>1.2421940701635599</v>
      </c>
      <c r="Q18" s="72" t="str">
        <f>'Tube H'!G16</f>
        <v>A11</v>
      </c>
      <c r="R18" s="73">
        <f>'Tube H'!F16</f>
        <v>1.6926907940000007</v>
      </c>
      <c r="S18" s="74">
        <v>1.4267916391165614</v>
      </c>
      <c r="T18" s="72" t="str">
        <f>'Tube I'!G16</f>
        <v>B2</v>
      </c>
      <c r="U18" s="73">
        <f>'Tube I'!F16</f>
        <v>1.6932644930000009</v>
      </c>
      <c r="V18" s="74">
        <v>1.1499904621565884</v>
      </c>
      <c r="W18" s="72" t="str">
        <f>'Tube J'!G16</f>
        <v>E5</v>
      </c>
      <c r="X18" s="70">
        <f>'Tube J'!F16</f>
        <v>1.6914614390000011</v>
      </c>
      <c r="Y18" s="74">
        <v>1.0378656648651534</v>
      </c>
      <c r="Z18" s="72" t="str">
        <f>'Tube K'!G16</f>
        <v>F8</v>
      </c>
      <c r="AA18" s="73">
        <f>'Tube K'!F16</f>
        <v>1.6951221850000024</v>
      </c>
      <c r="AB18" s="74">
        <v>1.4661355757847616</v>
      </c>
      <c r="AC18" s="72" t="str">
        <f>'Tube L'!G16</f>
        <v>A11</v>
      </c>
      <c r="AD18" s="73">
        <f>'Tube L'!F16</f>
        <v>1.6920351380000014</v>
      </c>
      <c r="AE18" s="74">
        <v>1.1866469756466853</v>
      </c>
    </row>
    <row r="19" spans="1:31">
      <c r="A19" s="56">
        <v>16</v>
      </c>
      <c r="B19" s="72" t="str">
        <f>'Tube B'!G17</f>
        <v>F5</v>
      </c>
      <c r="C19" s="73">
        <f>'Tube B'!F17</f>
        <v>1.6847409650000014</v>
      </c>
      <c r="D19" s="74">
        <v>0.70450896474146329</v>
      </c>
      <c r="E19" s="72" t="str">
        <f>'Tube C'!G17</f>
        <v>E8</v>
      </c>
      <c r="F19" s="73">
        <f>'Tube C'!F17</f>
        <v>1.6864074240000022</v>
      </c>
      <c r="G19" s="74">
        <v>0.89947154603094581</v>
      </c>
      <c r="H19" s="72" t="str">
        <f>'Tube E'!G17</f>
        <v>A2</v>
      </c>
      <c r="I19" s="73">
        <f>'Tube E'!F17</f>
        <v>1.6858883630000019</v>
      </c>
      <c r="J19" s="75">
        <v>1.0813016568878064</v>
      </c>
      <c r="K19" s="72" t="str">
        <f>'Tube F'!G17</f>
        <v>F5</v>
      </c>
      <c r="L19" s="73">
        <f>'Tube F'!F17</f>
        <v>1.6862708290000015</v>
      </c>
      <c r="M19" s="74">
        <v>0.9162028963425809</v>
      </c>
      <c r="N19" s="72" t="str">
        <f>'Tube G'!G17</f>
        <v>E8</v>
      </c>
      <c r="O19" s="73">
        <f>'Tube G'!F17</f>
        <v>1.6857517680000029</v>
      </c>
      <c r="P19" s="74">
        <v>0.75516640373321209</v>
      </c>
      <c r="Q19" s="72" t="str">
        <f>'Tube H'!G17</f>
        <v>B11</v>
      </c>
      <c r="R19" s="73">
        <f>'Tube H'!F17</f>
        <v>1.6872269940000013</v>
      </c>
      <c r="S19" s="74">
        <v>0.89578294531535751</v>
      </c>
      <c r="T19" s="72" t="str">
        <f>'Tube I'!G17</f>
        <v>A2</v>
      </c>
      <c r="U19" s="73">
        <f>'Tube I'!F17</f>
        <v>1.6878006930000016</v>
      </c>
      <c r="V19" s="74">
        <v>0.6524609097005305</v>
      </c>
      <c r="W19" s="72" t="str">
        <f>'Tube J'!G17</f>
        <v>F5</v>
      </c>
      <c r="X19" s="70">
        <f>'Tube J'!F17</f>
        <v>1.6859976390000018</v>
      </c>
      <c r="Y19" s="74">
        <v>0.56059406474232132</v>
      </c>
      <c r="Z19" s="72" t="str">
        <f>'Tube K'!G17</f>
        <v>E8</v>
      </c>
      <c r="AA19" s="73">
        <f>'Tube K'!F17</f>
        <v>1.6896583850000031</v>
      </c>
      <c r="AB19" s="74">
        <v>0.75839111649535829</v>
      </c>
      <c r="AC19" s="72" t="str">
        <f>'Tube L'!G17</f>
        <v>B11</v>
      </c>
      <c r="AD19" s="73">
        <f>'Tube L'!F17</f>
        <v>1.6887568580000032</v>
      </c>
      <c r="AE19" s="74">
        <v>0.63324482630814682</v>
      </c>
    </row>
    <row r="20" spans="1:31">
      <c r="A20" s="56">
        <v>17</v>
      </c>
      <c r="B20" s="72" t="str">
        <f>'Tube B'!G18</f>
        <v>G5</v>
      </c>
      <c r="C20" s="73">
        <f>'Tube B'!F18</f>
        <v>1.6781844050000032</v>
      </c>
      <c r="D20" s="74">
        <v>0.3449803241821438</v>
      </c>
      <c r="E20" s="72" t="str">
        <f>'Tube C'!G18</f>
        <v>D8</v>
      </c>
      <c r="F20" s="73">
        <f>'Tube C'!F18</f>
        <v>1.6798508640000023</v>
      </c>
      <c r="G20" s="74">
        <v>0.478525111369352</v>
      </c>
      <c r="H20" s="72" t="str">
        <f>'Tube E'!G18</f>
        <v>A3</v>
      </c>
      <c r="I20" s="73">
        <f>'Tube E'!F18</f>
        <v>1.6815173230000031</v>
      </c>
      <c r="J20" s="74">
        <v>0.51132509810416649</v>
      </c>
      <c r="K20" s="72" t="str">
        <f>'Tube F'!G18</f>
        <v>G5</v>
      </c>
      <c r="L20" s="73">
        <f>'Tube F'!F18</f>
        <v>1.6797142690000033</v>
      </c>
      <c r="M20" s="74">
        <v>0.45068658305345582</v>
      </c>
      <c r="N20" s="72" t="str">
        <f>'Tube G'!G18</f>
        <v>D8</v>
      </c>
      <c r="O20" s="73">
        <f>'Tube G'!F18</f>
        <v>1.6826647210000019</v>
      </c>
      <c r="P20" s="74">
        <v>0.41175457140830546</v>
      </c>
      <c r="Q20" s="72" t="str">
        <f>'Tube H'!G18</f>
        <v>C11</v>
      </c>
      <c r="R20" s="73">
        <f>'Tube H'!F18</f>
        <v>1.6808616670000021</v>
      </c>
      <c r="S20" s="74">
        <v>0.67904610568556434</v>
      </c>
      <c r="T20" s="72" t="str">
        <f>'Tube I'!G18</f>
        <v>A3</v>
      </c>
      <c r="U20" s="73">
        <f>'Tube I'!F18</f>
        <v>1.6845224130000034</v>
      </c>
      <c r="V20" s="74">
        <v>0.38130788023246193</v>
      </c>
      <c r="W20" s="72" t="str">
        <f>'Tube J'!G18</f>
        <v>G5</v>
      </c>
      <c r="X20" s="70">
        <f>'Tube J'!F18</f>
        <v>1.6794410790000001</v>
      </c>
      <c r="Y20" s="74">
        <v>0.24301558272115409</v>
      </c>
      <c r="Z20" s="72" t="str">
        <f>'Tube K'!G18</f>
        <v>D8</v>
      </c>
      <c r="AA20" s="73">
        <f>'Tube K'!F18</f>
        <v>1.6831018250000032</v>
      </c>
      <c r="AB20" s="74">
        <v>0.37082837857661466</v>
      </c>
      <c r="AC20" s="72" t="str">
        <f>'Tube L'!G18</f>
        <v>C11</v>
      </c>
      <c r="AD20" s="73">
        <f>'Tube L'!F18</f>
        <v>1.6811075380000009</v>
      </c>
      <c r="AE20" s="74">
        <v>0.38232951365696516</v>
      </c>
    </row>
    <row r="21" spans="1:31">
      <c r="A21" s="56">
        <v>18</v>
      </c>
      <c r="B21" s="72" t="str">
        <f>'Tube B'!G19</f>
        <v>H5</v>
      </c>
      <c r="C21" s="73">
        <f>'Tube B'!F19</f>
        <v>1.6727206050000003</v>
      </c>
      <c r="D21" s="74">
        <v>0.20622446275152315</v>
      </c>
      <c r="E21" s="72" t="str">
        <f>'Tube C'!G19</f>
        <v>C8</v>
      </c>
      <c r="F21" s="73">
        <f>'Tube C'!F19</f>
        <v>1.6734855370000012</v>
      </c>
      <c r="G21" s="74">
        <v>0.38285330840680548</v>
      </c>
      <c r="H21" s="72" t="str">
        <f>'Tube E'!G19</f>
        <v>B3</v>
      </c>
      <c r="I21" s="73">
        <f>'Tube E'!F19</f>
        <v>1.6694969630000021</v>
      </c>
      <c r="J21" s="74">
        <v>0.33784729819572429</v>
      </c>
      <c r="K21" s="72" t="str">
        <f>'Tube F'!G19</f>
        <v>H5</v>
      </c>
      <c r="L21" s="73">
        <f>'Tube F'!F19</f>
        <v>1.6733489420000005</v>
      </c>
      <c r="M21" s="74">
        <v>0.29922311549330627</v>
      </c>
      <c r="N21" s="72" t="str">
        <f>'Tube G'!G19</f>
        <v>C8</v>
      </c>
      <c r="O21" s="73">
        <f>'Tube G'!F19</f>
        <v>1.6739226410000008</v>
      </c>
      <c r="P21" s="74">
        <v>0.2863863152707869</v>
      </c>
      <c r="Q21" s="72" t="str">
        <f>'Tube H'!G19</f>
        <v>D11</v>
      </c>
      <c r="R21" s="73">
        <f>'Tube H'!F19</f>
        <v>1.6743051070000003</v>
      </c>
      <c r="S21" s="74">
        <v>0.41455897446630258</v>
      </c>
      <c r="T21" s="72" t="str">
        <f>'Tube I'!G19</f>
        <v>B3</v>
      </c>
      <c r="U21" s="73">
        <f>'Tube I'!F19</f>
        <v>1.6746875730000017</v>
      </c>
      <c r="V21" s="74">
        <v>0.21364770815828674</v>
      </c>
      <c r="W21" s="72" t="str">
        <f>'Tube J'!G19</f>
        <v>H5</v>
      </c>
      <c r="X21" s="70">
        <f>'Tube J'!F19</f>
        <v>1.6741685120000014</v>
      </c>
      <c r="Y21" s="74">
        <v>0.13987165027016993</v>
      </c>
      <c r="Z21" s="72" t="str">
        <f>'Tube K'!G19</f>
        <v>C8</v>
      </c>
      <c r="AA21" s="73">
        <f>'Tube K'!F19</f>
        <v>1.6765452650000015</v>
      </c>
      <c r="AB21" s="74">
        <v>0.21723461412821277</v>
      </c>
      <c r="AC21" s="72" t="str">
        <f>'Tube L'!G19</f>
        <v>D11</v>
      </c>
      <c r="AD21" s="73">
        <f>'Tube L'!F19</f>
        <v>1.674550978000001</v>
      </c>
      <c r="AE21" s="74">
        <v>0.25743422907530517</v>
      </c>
    </row>
    <row r="22" spans="1:31">
      <c r="A22" s="56">
        <v>19</v>
      </c>
      <c r="B22" s="72" t="str">
        <f>'Tube B'!G20</f>
        <v>H6</v>
      </c>
      <c r="C22" s="73">
        <f>'Tube B'!F20</f>
        <v>1.6574219650000028</v>
      </c>
      <c r="D22" s="74">
        <v>0.25125291898454494</v>
      </c>
      <c r="E22" s="72" t="str">
        <f>'Tube C'!G20</f>
        <v>B8</v>
      </c>
      <c r="F22" s="73">
        <f>'Tube C'!F20</f>
        <v>1.6483520570000003</v>
      </c>
      <c r="G22" s="74">
        <v>0.41736055276086481</v>
      </c>
      <c r="H22" s="72" t="str">
        <f>'Tube E'!G20</f>
        <v>C3</v>
      </c>
      <c r="I22" s="73">
        <f>'Tube E'!F20</f>
        <v>1.6367141630000024</v>
      </c>
      <c r="J22" s="74">
        <v>0.24855438843734032</v>
      </c>
      <c r="K22" s="72" t="str">
        <f>'Tube F'!G20</f>
        <v>H6</v>
      </c>
      <c r="L22" s="73">
        <f>'Tube F'!F20</f>
        <v>1.646029942000002</v>
      </c>
      <c r="M22" s="74">
        <v>0.2769786178880112</v>
      </c>
      <c r="N22" s="72" t="str">
        <f>'Tube G'!G20</f>
        <v>B8</v>
      </c>
      <c r="O22" s="73">
        <f>'Tube G'!F20</f>
        <v>1.6586240010000033</v>
      </c>
      <c r="P22" s="74">
        <v>0.39502904842825615</v>
      </c>
      <c r="Q22" s="72" t="str">
        <f>'Tube H'!G20</f>
        <v>E11</v>
      </c>
      <c r="R22" s="73">
        <f>'Tube H'!F20</f>
        <v>1.6579137070000005</v>
      </c>
      <c r="S22" s="74">
        <v>0.44105201504112435</v>
      </c>
      <c r="T22" s="72" t="str">
        <f>'Tube I'!G20</f>
        <v>C3</v>
      </c>
      <c r="U22" s="73">
        <f>'Tube I'!F20</f>
        <v>1.6626672130000024</v>
      </c>
      <c r="V22" s="74">
        <v>0.1864261457174666</v>
      </c>
      <c r="W22" s="72" t="str">
        <f>'Tube J'!G20</f>
        <v>H6</v>
      </c>
      <c r="X22" s="70">
        <f>'Tube J'!F20</f>
        <v>1.6632409120000027</v>
      </c>
      <c r="Y22" s="74">
        <v>0.14588591964924938</v>
      </c>
      <c r="Z22" s="72" t="str">
        <f>'Tube K'!G20</f>
        <v>B8</v>
      </c>
      <c r="AA22" s="73">
        <f>'Tube K'!F20</f>
        <v>1.6634321450000034</v>
      </c>
      <c r="AB22" s="74">
        <v>0.25061153689639076</v>
      </c>
      <c r="AC22" s="72" t="str">
        <f>'Tube L'!G20</f>
        <v>E11</v>
      </c>
      <c r="AD22" s="73">
        <f>'Tube L'!F20</f>
        <v>1.6614378580000029</v>
      </c>
      <c r="AE22" s="74">
        <v>0.27848438978713608</v>
      </c>
    </row>
    <row r="23" spans="1:31">
      <c r="A23" s="56">
        <v>20</v>
      </c>
      <c r="B23" s="72" t="str">
        <f>'Tube B'!G21</f>
        <v>G6</v>
      </c>
      <c r="C23" s="73">
        <f>'Tube B'!F21</f>
        <v>1.5929491250000023</v>
      </c>
      <c r="D23" s="74">
        <v>0.22578163611456736</v>
      </c>
      <c r="E23" s="72" t="str">
        <f>'Tube C'!G21</f>
        <v>A8</v>
      </c>
      <c r="F23" s="73">
        <f>'Tube C'!F21</f>
        <v>1.5718588570000023</v>
      </c>
      <c r="G23" s="74">
        <v>0.26199451163301485</v>
      </c>
      <c r="H23" s="72" t="str">
        <f>'Tube E'!G21</f>
        <v>D3</v>
      </c>
      <c r="I23" s="73">
        <f>'Tube E'!F21</f>
        <v>1.5514788830000015</v>
      </c>
      <c r="J23" s="74">
        <v>0.16272345783213327</v>
      </c>
      <c r="K23" s="72" t="str">
        <f>'Tube F'!G21</f>
        <v>G6</v>
      </c>
      <c r="L23" s="73">
        <f>'Tube F'!F21</f>
        <v>1.5662584620000004</v>
      </c>
      <c r="M23" s="74">
        <v>0.21015002995707577</v>
      </c>
      <c r="N23" s="72" t="str">
        <f>'Tube G'!G21</f>
        <v>A8</v>
      </c>
      <c r="O23" s="73">
        <f>'Tube G'!F21</f>
        <v>1.6007077210000027</v>
      </c>
      <c r="P23" s="74">
        <v>0.31765745419252767</v>
      </c>
      <c r="Q23" s="72" t="str">
        <f>'Tube H'!G21</f>
        <v>F11</v>
      </c>
      <c r="R23" s="73">
        <f>'Tube H'!F21</f>
        <v>1.5945336270000023</v>
      </c>
      <c r="S23" s="74">
        <v>0.30028463227794627</v>
      </c>
      <c r="T23" s="72" t="str">
        <f>'Tube I'!G21</f>
        <v>D3</v>
      </c>
      <c r="U23" s="73">
        <f>'Tube I'!F21</f>
        <v>1.6102147330000012</v>
      </c>
      <c r="V23" s="74">
        <v>0.19566818322762222</v>
      </c>
      <c r="W23" s="72" t="str">
        <f>'Tube J'!G21</f>
        <v>G6</v>
      </c>
      <c r="X23" s="70">
        <f>'Tube J'!F21</f>
        <v>1.6096956720000009</v>
      </c>
      <c r="Y23" s="74">
        <v>0.1621235486513275</v>
      </c>
      <c r="Z23" s="72" t="str">
        <f>'Tube K'!G21</f>
        <v>A8</v>
      </c>
      <c r="AA23" s="73">
        <f>'Tube K'!F21</f>
        <v>1.6164434650000032</v>
      </c>
      <c r="AB23" s="74">
        <v>0.23752764475853119</v>
      </c>
      <c r="AC23" s="72" t="str">
        <f>'Tube L'!G21</f>
        <v>F11</v>
      </c>
      <c r="AD23" s="73">
        <f>'Tube L'!F21</f>
        <v>1.6100781380000022</v>
      </c>
      <c r="AE23" s="74">
        <v>0.22102868980794962</v>
      </c>
    </row>
    <row r="24" spans="1:31">
      <c r="A24" s="56">
        <v>21</v>
      </c>
      <c r="B24" s="69" t="str">
        <f>'Tube B'!G22</f>
        <v>F6</v>
      </c>
      <c r="C24" s="70">
        <f>'Tube B'!F22</f>
        <v>1.4366844450000027</v>
      </c>
      <c r="D24" s="71">
        <v>0.19447380176140724</v>
      </c>
      <c r="E24" s="69" t="str">
        <f>'Tube C'!G22</f>
        <v>A9</v>
      </c>
      <c r="F24" s="70">
        <f>'Tube C'!F22</f>
        <v>1.4287072970000008</v>
      </c>
      <c r="G24" s="71">
        <v>0.17121979663460385</v>
      </c>
      <c r="H24" s="69" t="str">
        <f>'Tube E'!G22</f>
        <v>E3</v>
      </c>
      <c r="I24" s="70">
        <f>'Tube E'!F22</f>
        <v>1.4017707630000018</v>
      </c>
      <c r="J24" s="71">
        <v>8.6670228705973407E-2</v>
      </c>
      <c r="K24" s="69" t="str">
        <f>'Tube F'!G22</f>
        <v>F6</v>
      </c>
      <c r="L24" s="70">
        <f>'Tube F'!F22</f>
        <v>1.4285707020000018</v>
      </c>
      <c r="M24" s="71">
        <v>0.13322873386042586</v>
      </c>
      <c r="N24" s="69" t="str">
        <f>'Tube G'!G22</f>
        <v>A9</v>
      </c>
      <c r="O24" s="70">
        <f>'Tube G'!F22</f>
        <v>1.4499068410000007</v>
      </c>
      <c r="P24" s="71">
        <v>0.22111816910427692</v>
      </c>
      <c r="Q24" s="69" t="str">
        <f>'Tube H'!G22</f>
        <v>G11</v>
      </c>
      <c r="R24" s="70">
        <f>'Tube H'!F22</f>
        <v>1.4612169070000025</v>
      </c>
      <c r="S24" s="71">
        <v>0.10608030487327536</v>
      </c>
      <c r="T24" s="69" t="str">
        <f>'Tube I'!G22</f>
        <v>E3</v>
      </c>
      <c r="U24" s="70">
        <f>'Tube I'!F22</f>
        <v>1.4626921330000027</v>
      </c>
      <c r="V24" s="71">
        <v>0.12893729430891751</v>
      </c>
      <c r="W24" s="69" t="str">
        <f>'Tube J'!G22</f>
        <v>F6</v>
      </c>
      <c r="X24" s="70">
        <f>'Tube J'!F22</f>
        <v>1.4807499920000016</v>
      </c>
      <c r="Y24" s="71">
        <v>0.11560049947003177</v>
      </c>
      <c r="Z24" s="69" t="str">
        <f>'Tube K'!G22</f>
        <v>A9</v>
      </c>
      <c r="AA24" s="70">
        <f>'Tube K'!F22</f>
        <v>1.4754774250000011</v>
      </c>
      <c r="AB24" s="71">
        <v>0.14297857019379523</v>
      </c>
      <c r="AC24" s="69" t="str">
        <f>'Tube L'!G22</f>
        <v>G11</v>
      </c>
      <c r="AD24" s="70">
        <f>'Tube L'!F22</f>
        <v>1.4614627780000014</v>
      </c>
      <c r="AE24" s="71">
        <v>0.15221725006537656</v>
      </c>
    </row>
    <row r="25" spans="1:31" ht="13" thickBot="1">
      <c r="A25" s="56">
        <v>22</v>
      </c>
      <c r="B25" s="77" t="str">
        <f>'Tube B'!G23</f>
        <v>E6</v>
      </c>
      <c r="C25" s="78">
        <f>'Tube B'!F23</f>
        <v>1.2281585180000008</v>
      </c>
      <c r="D25" s="79">
        <v>0.1084716185399507</v>
      </c>
      <c r="E25" s="77" t="str">
        <f>'Tube C'!G23</f>
        <v>B9</v>
      </c>
      <c r="F25" s="78">
        <f>'Tube C'!F23</f>
        <v>1.2615150170000025</v>
      </c>
      <c r="G25" s="79">
        <v>0.12628547219143282</v>
      </c>
      <c r="H25" s="77" t="str">
        <f>'Tube E'!G23</f>
        <v>F3</v>
      </c>
      <c r="I25" s="78">
        <f>'Tube E'!F23</f>
        <v>1.2455060830000022</v>
      </c>
      <c r="J25" s="79">
        <v>6.3021764336931685E-2</v>
      </c>
      <c r="K25" s="77" t="str">
        <f>'Tube F'!G23</f>
        <v>E6</v>
      </c>
      <c r="L25" s="78">
        <f>'Tube F'!F23</f>
        <v>1.2668422220000028</v>
      </c>
      <c r="M25" s="79">
        <v>9.0299265716944646E-2</v>
      </c>
      <c r="N25" s="69" t="str">
        <f>'Tube G'!G23</f>
        <v>B9</v>
      </c>
      <c r="O25" s="78">
        <f>'Tube G'!F23</f>
        <v>1.2564883210000009</v>
      </c>
      <c r="P25" s="79">
        <v>0.1040372275703919</v>
      </c>
      <c r="Q25" s="77" t="str">
        <f>'Tube H'!G23</f>
        <v>H11</v>
      </c>
      <c r="R25" s="78">
        <f>'Tube H'!F23</f>
        <v>1.276540467000002</v>
      </c>
      <c r="S25" s="79">
        <v>0.13067255107449788</v>
      </c>
      <c r="T25" s="69" t="str">
        <f>'Tube I'!G23</f>
        <v>F3</v>
      </c>
      <c r="U25" s="70">
        <f>'Tube I'!F23</f>
        <v>1.246516886000002</v>
      </c>
      <c r="V25" s="86">
        <v>6.9854195454873078E-2</v>
      </c>
      <c r="W25" s="87" t="str">
        <f>'Tube J'!G23</f>
        <v>E6</v>
      </c>
      <c r="X25" s="70">
        <f>'Tube J'!F23</f>
        <v>1.2447138320000022</v>
      </c>
      <c r="Y25" s="71">
        <v>5.7076176934435584E-2</v>
      </c>
      <c r="Z25" s="87" t="str">
        <f>'Tube K'!G23</f>
        <v>B9</v>
      </c>
      <c r="AA25" s="88">
        <f>'Tube K'!F23</f>
        <v>1.2689457850000032</v>
      </c>
      <c r="AB25" s="71">
        <v>9.0646921364547259E-2</v>
      </c>
      <c r="AC25" s="69" t="str">
        <f>'Tube L'!G23</f>
        <v>H11</v>
      </c>
      <c r="AD25" s="88">
        <f>'Tube L'!F23</f>
        <v>1.2507513310000018</v>
      </c>
      <c r="AE25" s="71">
        <v>4.2832907202628077E-2</v>
      </c>
    </row>
    <row r="26" spans="1:31" ht="13" thickTop="1">
      <c r="B26" s="73"/>
      <c r="C26" s="80" t="s">
        <v>188</v>
      </c>
      <c r="D26" s="81">
        <f>SUM(D5:D25)*40/TubeLoading!J30*100</f>
        <v>89.340496564999057</v>
      </c>
      <c r="E26" s="73"/>
      <c r="F26" s="80" t="s">
        <v>188</v>
      </c>
      <c r="G26" s="81">
        <f>SUM(G5:G25)*40/TubeLoading!J31*100</f>
        <v>101.16057840914534</v>
      </c>
      <c r="H26" s="73"/>
      <c r="I26" s="80" t="s">
        <v>188</v>
      </c>
      <c r="J26" s="81">
        <f>SUM(J5:J25)*40/TubeLoading!J33*100</f>
        <v>103.70911295375656</v>
      </c>
      <c r="K26" s="73"/>
      <c r="L26" s="80" t="s">
        <v>188</v>
      </c>
      <c r="M26" s="81">
        <f>SUM(M5:M25)*40/TubeLoading!J34*100</f>
        <v>101.11342401788623</v>
      </c>
      <c r="N26" s="85"/>
      <c r="O26" s="80" t="s">
        <v>188</v>
      </c>
      <c r="P26" s="81">
        <f>SUM(P5:P25)*40/TubeLoading!J35*100</f>
        <v>92.053804501476421</v>
      </c>
      <c r="Q26" s="73"/>
      <c r="R26" s="80" t="s">
        <v>188</v>
      </c>
      <c r="S26" s="81">
        <f>SUM(S5:S25)*40/TubeLoading!J36*100</f>
        <v>97.692346094173544</v>
      </c>
      <c r="T26" s="89"/>
      <c r="U26" s="90" t="s">
        <v>188</v>
      </c>
      <c r="V26" s="81">
        <f>SUM(V5:V25)*40/TubeLoading!J37*100</f>
        <v>64.119880603721469</v>
      </c>
      <c r="W26" s="73"/>
      <c r="X26" s="90" t="s">
        <v>188</v>
      </c>
      <c r="Y26" s="91">
        <f>SUM(Y5:Y25)*40/TubeLoading!J38*100</f>
        <v>61.934954660692796</v>
      </c>
      <c r="Z26" s="73"/>
      <c r="AA26" s="80" t="s">
        <v>188</v>
      </c>
      <c r="AB26" s="91">
        <f>SUM(AB5:AB25)*40/TubeLoading!J39*100</f>
        <v>60.713903646985138</v>
      </c>
      <c r="AC26" s="92"/>
      <c r="AD26" s="80" t="s">
        <v>188</v>
      </c>
      <c r="AE26" s="91">
        <f>SUM(AE5:AE25)*40/TubeLoading!J40*100</f>
        <v>56.886949642143392</v>
      </c>
    </row>
    <row r="27" spans="1:31">
      <c r="B27" s="73"/>
      <c r="C27" s="73"/>
      <c r="D27" s="73"/>
      <c r="E27" s="73"/>
      <c r="F27" s="73"/>
      <c r="G27" s="73"/>
    </row>
    <row r="28" spans="1:31">
      <c r="B28" s="73"/>
      <c r="C28" s="73"/>
      <c r="D28" s="73"/>
      <c r="E28" s="73"/>
      <c r="F28" s="73"/>
      <c r="G28" s="73"/>
    </row>
    <row r="29" spans="1:31">
      <c r="A29" s="62"/>
    </row>
    <row r="30" spans="1:31">
      <c r="A30" s="62"/>
    </row>
    <row r="31" spans="1:31">
      <c r="A31" s="62"/>
    </row>
    <row r="55" spans="1:7">
      <c r="B55" s="73"/>
      <c r="C55" s="73"/>
      <c r="D55" s="73"/>
      <c r="E55" s="73"/>
      <c r="F55" s="73"/>
      <c r="G55" s="73"/>
    </row>
    <row r="56" spans="1:7">
      <c r="A56" s="62"/>
    </row>
    <row r="57" spans="1:7">
      <c r="A57" s="62"/>
    </row>
    <row r="58" spans="1:7">
      <c r="A58" s="62"/>
    </row>
    <row r="82" spans="1:7">
      <c r="B82" s="73"/>
      <c r="C82" s="73"/>
      <c r="D82" s="73"/>
      <c r="E82" s="73"/>
      <c r="F82" s="73"/>
      <c r="G82" s="73"/>
    </row>
    <row r="83" spans="1:7">
      <c r="B83" s="73"/>
      <c r="C83" s="73"/>
      <c r="D83" s="73"/>
      <c r="E83" s="73"/>
      <c r="F83" s="73"/>
      <c r="G83" s="73"/>
    </row>
    <row r="84" spans="1:7">
      <c r="A84" s="62"/>
    </row>
    <row r="85" spans="1:7">
      <c r="A85" s="62"/>
    </row>
    <row r="86" spans="1:7">
      <c r="A86" s="62"/>
    </row>
  </sheetData>
  <mergeCells count="10">
    <mergeCell ref="AC2:AE2"/>
    <mergeCell ref="H2:J2"/>
    <mergeCell ref="K2:M2"/>
    <mergeCell ref="N2:P2"/>
    <mergeCell ref="Q2:S2"/>
    <mergeCell ref="B2:D2"/>
    <mergeCell ref="E2:G2"/>
    <mergeCell ref="T2:V2"/>
    <mergeCell ref="W2:Y2"/>
    <mergeCell ref="Z2:AB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8" zoomScaleNormal="100" workbookViewId="0">
      <selection activeCell="B40" sqref="B40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0.96376138688000867</v>
      </c>
      <c r="C13" s="31">
        <f t="shared" ref="C13:C26" si="1">B13+A13</f>
        <v>4.9637613868800088</v>
      </c>
    </row>
    <row r="14" spans="1:10">
      <c r="A14" s="31">
        <v>4.05</v>
      </c>
      <c r="B14" s="31">
        <f t="shared" si="0"/>
        <v>0.97580840421600878</v>
      </c>
      <c r="C14" s="31">
        <f t="shared" si="1"/>
        <v>5.0258084042160087</v>
      </c>
    </row>
    <row r="15" spans="1:10">
      <c r="A15" s="31">
        <v>4.0999999999999996</v>
      </c>
      <c r="B15" s="31">
        <f t="shared" si="0"/>
        <v>0.98785542155200878</v>
      </c>
      <c r="C15" s="31">
        <f t="shared" si="1"/>
        <v>5.0878554215520087</v>
      </c>
    </row>
    <row r="16" spans="1:10">
      <c r="A16" s="31">
        <v>4.1500000000000004</v>
      </c>
      <c r="B16" s="31">
        <f t="shared" si="0"/>
        <v>0.999902438888009</v>
      </c>
      <c r="C16" s="15">
        <f t="shared" si="1"/>
        <v>5.1499024388880095</v>
      </c>
    </row>
    <row r="17" spans="1:12">
      <c r="A17" s="31">
        <v>4.2</v>
      </c>
      <c r="B17" s="31">
        <f t="shared" si="0"/>
        <v>1.0119494562240092</v>
      </c>
      <c r="C17" s="31">
        <f t="shared" si="1"/>
        <v>5.2119494562240094</v>
      </c>
    </row>
    <row r="18" spans="1:12">
      <c r="A18" s="31">
        <v>4.25</v>
      </c>
      <c r="B18" s="31">
        <f t="shared" si="0"/>
        <v>1.0239964735600091</v>
      </c>
      <c r="C18" s="31">
        <f t="shared" si="1"/>
        <v>5.2739964735600093</v>
      </c>
    </row>
    <row r="19" spans="1:12" ht="13">
      <c r="A19" s="31">
        <v>4.3</v>
      </c>
      <c r="B19" s="31">
        <f t="shared" si="0"/>
        <v>1.0360434908960092</v>
      </c>
      <c r="C19" s="31">
        <f t="shared" si="1"/>
        <v>5.3360434908960093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1.0480905082320093</v>
      </c>
      <c r="C20" s="31">
        <f t="shared" si="1"/>
        <v>5.3980905082320092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0.89809050823200931</v>
      </c>
      <c r="H20">
        <v>5.0000000000000001E-3</v>
      </c>
    </row>
    <row r="21" spans="1:12">
      <c r="A21" s="31">
        <v>4.4000000000000004</v>
      </c>
      <c r="B21" s="31">
        <f t="shared" si="0"/>
        <v>1.0601375255680097</v>
      </c>
      <c r="C21" s="31">
        <f t="shared" si="1"/>
        <v>5.46013752556801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0.91013752556800964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1.0721845429040096</v>
      </c>
      <c r="C22" s="31">
        <f t="shared" si="1"/>
        <v>5.52218454290401</v>
      </c>
      <c r="E22">
        <f t="shared" si="2"/>
        <v>4.45</v>
      </c>
      <c r="F22">
        <f t="shared" si="4"/>
        <v>0.15</v>
      </c>
      <c r="G22" s="28">
        <f t="shared" si="3"/>
        <v>0.92218454290400953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1.0842315602400097</v>
      </c>
      <c r="C23" s="54">
        <f t="shared" si="1"/>
        <v>5.5842315602400099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0.93423156024000964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1.0962785775760098</v>
      </c>
      <c r="C24" s="30">
        <f t="shared" si="1"/>
        <v>5.6462785775760098</v>
      </c>
      <c r="D24" s="30"/>
      <c r="E24" s="30">
        <f>A24</f>
        <v>4.55</v>
      </c>
      <c r="F24" s="30">
        <f t="shared" si="4"/>
        <v>0.15</v>
      </c>
      <c r="G24" s="51">
        <f>B24-F24</f>
        <v>0.94627857757600975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1.1010973845104099</v>
      </c>
      <c r="C25">
        <f t="shared" si="1"/>
        <v>5.6710973845104107</v>
      </c>
      <c r="E25">
        <f t="shared" si="2"/>
        <v>4.57</v>
      </c>
      <c r="F25">
        <f t="shared" si="4"/>
        <v>0.15</v>
      </c>
      <c r="G25" s="28">
        <f t="shared" si="3"/>
        <v>0.95109738451040993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1.1083255949120099</v>
      </c>
      <c r="C26" s="30">
        <f t="shared" si="1"/>
        <v>5.7083255949120097</v>
      </c>
      <c r="E26">
        <f t="shared" si="2"/>
        <v>4.5999999999999996</v>
      </c>
      <c r="F26">
        <f t="shared" si="4"/>
        <v>0.15</v>
      </c>
      <c r="G26" s="28">
        <f t="shared" si="3"/>
        <v>0.95832559491200986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.5" thickBot="1">
      <c r="A28" s="98" t="s">
        <v>43</v>
      </c>
      <c r="B28" s="99" t="s">
        <v>39</v>
      </c>
      <c r="C28" s="99" t="s">
        <v>40</v>
      </c>
      <c r="D28" s="99" t="s">
        <v>42</v>
      </c>
      <c r="E28" s="99" t="s">
        <v>0</v>
      </c>
      <c r="F28" s="99" t="s">
        <v>153</v>
      </c>
      <c r="G28" s="100" t="s">
        <v>146</v>
      </c>
      <c r="H28" s="100" t="s">
        <v>147</v>
      </c>
      <c r="I28" s="100" t="s">
        <v>148</v>
      </c>
      <c r="J28" s="98" t="s">
        <v>196</v>
      </c>
      <c r="K28" s="99" t="s">
        <v>208</v>
      </c>
      <c r="L28" s="99" t="s">
        <v>207</v>
      </c>
    </row>
    <row r="29" spans="1:12" ht="14">
      <c r="A29" s="38" t="s">
        <v>138</v>
      </c>
      <c r="B29" s="94">
        <v>1.4019999999999999</v>
      </c>
      <c r="C29" s="94">
        <v>20.8</v>
      </c>
      <c r="D29" s="95">
        <f t="shared" ref="D29:D40" si="5">(20-C29)*-0.000175+B29</f>
        <v>1.4021399999999999</v>
      </c>
      <c r="E29" s="95">
        <f t="shared" ref="E29:E40" si="6">D29*10.9276-13.593</f>
        <v>1.729025064</v>
      </c>
      <c r="F29" s="105">
        <v>2021</v>
      </c>
      <c r="G29" s="38">
        <v>74</v>
      </c>
      <c r="H29" s="96">
        <f>4000/G29</f>
        <v>54.054054054054056</v>
      </c>
      <c r="I29" s="96">
        <f>150-H29</f>
        <v>95.945945945945937</v>
      </c>
      <c r="J29" s="38">
        <f>G29*H29</f>
        <v>4000</v>
      </c>
      <c r="K29" s="97">
        <f>G$23+0.025</f>
        <v>0.95923156024000966</v>
      </c>
      <c r="L29" s="38">
        <f>H$23</f>
        <v>5.0000000000000001E-3</v>
      </c>
    </row>
    <row r="30" spans="1:12" ht="14">
      <c r="A30" t="s">
        <v>139</v>
      </c>
      <c r="B30" s="57">
        <v>1.4016999999999999</v>
      </c>
      <c r="C30" s="57">
        <v>20.9</v>
      </c>
      <c r="D30" s="42">
        <f t="shared" si="5"/>
        <v>1.4018575</v>
      </c>
      <c r="E30" s="42">
        <f t="shared" si="6"/>
        <v>1.7259380169999989</v>
      </c>
      <c r="F30" s="106">
        <v>1775</v>
      </c>
      <c r="G30">
        <v>162</v>
      </c>
      <c r="H30" s="50">
        <f t="shared" ref="H30:H44" si="7">4000/G30</f>
        <v>24.691358024691358</v>
      </c>
      <c r="I30" s="50">
        <f>150-H30</f>
        <v>125.30864197530865</v>
      </c>
      <c r="J30">
        <f>G30*H30</f>
        <v>4000</v>
      </c>
      <c r="K30" s="97">
        <f t="shared" ref="K30:K44" si="8">G$23+0.025</f>
        <v>0.95923156024000966</v>
      </c>
      <c r="L30">
        <f t="shared" ref="L30:L44" si="9">H$23</f>
        <v>5.0000000000000001E-3</v>
      </c>
    </row>
    <row r="31" spans="1:12" ht="14">
      <c r="A31" s="38" t="s">
        <v>140</v>
      </c>
      <c r="B31" s="94">
        <v>1.4017999999999999</v>
      </c>
      <c r="C31" s="94">
        <v>20.8</v>
      </c>
      <c r="D31" s="95">
        <f t="shared" si="5"/>
        <v>1.40194</v>
      </c>
      <c r="E31" s="95">
        <f t="shared" si="6"/>
        <v>1.7268395439999988</v>
      </c>
      <c r="F31" s="105">
        <v>1476</v>
      </c>
      <c r="G31" s="38">
        <v>52.400000000000006</v>
      </c>
      <c r="H31" s="96">
        <f t="shared" si="7"/>
        <v>76.33587786259541</v>
      </c>
      <c r="I31" s="96">
        <f t="shared" ref="I31" si="10">150-H31</f>
        <v>73.66412213740459</v>
      </c>
      <c r="J31" s="38">
        <f t="shared" ref="J31" si="11">G31*H31</f>
        <v>4000</v>
      </c>
      <c r="K31" s="97">
        <f t="shared" si="8"/>
        <v>0.95923156024000966</v>
      </c>
      <c r="L31" s="38">
        <f t="shared" si="9"/>
        <v>5.0000000000000001E-3</v>
      </c>
    </row>
    <row r="32" spans="1:12" ht="14">
      <c r="A32" t="s">
        <v>141</v>
      </c>
      <c r="B32" s="57">
        <v>1.4016</v>
      </c>
      <c r="C32" s="57">
        <v>21</v>
      </c>
      <c r="D32" s="42">
        <f t="shared" si="5"/>
        <v>1.401775</v>
      </c>
      <c r="E32" s="42">
        <f t="shared" si="6"/>
        <v>1.7250364900000008</v>
      </c>
      <c r="F32" s="106">
        <v>3954</v>
      </c>
      <c r="G32">
        <v>184</v>
      </c>
      <c r="H32" s="50">
        <f t="shared" si="7"/>
        <v>21.739130434782609</v>
      </c>
      <c r="I32" s="50">
        <f t="shared" ref="I32:I42" si="12">150-H32</f>
        <v>128.26086956521738</v>
      </c>
      <c r="J32">
        <f>G32*H32</f>
        <v>4000</v>
      </c>
      <c r="K32" s="97">
        <f t="shared" si="8"/>
        <v>0.95923156024000966</v>
      </c>
      <c r="L32">
        <f t="shared" si="9"/>
        <v>5.0000000000000001E-3</v>
      </c>
    </row>
    <row r="33" spans="1:12" ht="14">
      <c r="A33" s="38" t="s">
        <v>142</v>
      </c>
      <c r="B33" s="94">
        <v>1.4016</v>
      </c>
      <c r="C33" s="94">
        <v>21</v>
      </c>
      <c r="D33" s="95">
        <f t="shared" si="5"/>
        <v>1.401775</v>
      </c>
      <c r="E33" s="95">
        <f t="shared" si="6"/>
        <v>1.7250364900000008</v>
      </c>
      <c r="F33" s="105">
        <v>3999</v>
      </c>
      <c r="G33" s="38">
        <v>65.2</v>
      </c>
      <c r="H33" s="96">
        <f t="shared" si="7"/>
        <v>61.349693251533736</v>
      </c>
      <c r="I33" s="96">
        <f t="shared" si="12"/>
        <v>88.650306748466264</v>
      </c>
      <c r="J33" s="38">
        <f>G33*H33</f>
        <v>4000</v>
      </c>
      <c r="K33" s="97">
        <f t="shared" si="8"/>
        <v>0.95923156024000966</v>
      </c>
      <c r="L33" s="38">
        <f t="shared" si="9"/>
        <v>5.0000000000000001E-3</v>
      </c>
    </row>
    <row r="34" spans="1:12">
      <c r="A34" t="s">
        <v>143</v>
      </c>
      <c r="B34" s="57">
        <v>1.4016</v>
      </c>
      <c r="C34" s="57">
        <v>21</v>
      </c>
      <c r="D34" s="42">
        <f t="shared" si="5"/>
        <v>1.401775</v>
      </c>
      <c r="E34" s="42">
        <f t="shared" si="6"/>
        <v>1.7250364900000008</v>
      </c>
      <c r="F34" s="107">
        <v>3639</v>
      </c>
      <c r="G34">
        <v>134</v>
      </c>
      <c r="H34" s="50">
        <f t="shared" si="7"/>
        <v>29.850746268656717</v>
      </c>
      <c r="I34" s="50">
        <f t="shared" si="12"/>
        <v>120.14925373134328</v>
      </c>
      <c r="J34">
        <f>G34*H34</f>
        <v>4000</v>
      </c>
      <c r="K34" s="97">
        <f t="shared" si="8"/>
        <v>0.95923156024000966</v>
      </c>
      <c r="L34">
        <f t="shared" si="9"/>
        <v>5.0000000000000001E-3</v>
      </c>
    </row>
    <row r="35" spans="1:12" ht="14">
      <c r="A35" s="38" t="s">
        <v>144</v>
      </c>
      <c r="B35" s="94">
        <v>1.4017999999999999</v>
      </c>
      <c r="C35" s="94">
        <v>21.1</v>
      </c>
      <c r="D35" s="95">
        <f t="shared" si="5"/>
        <v>1.4019925</v>
      </c>
      <c r="E35" s="95">
        <f t="shared" si="6"/>
        <v>1.7274132429999991</v>
      </c>
      <c r="F35" s="105">
        <v>1472</v>
      </c>
      <c r="G35" s="38">
        <v>120</v>
      </c>
      <c r="H35" s="96">
        <f t="shared" si="7"/>
        <v>33.333333333333336</v>
      </c>
      <c r="I35" s="96">
        <f t="shared" si="12"/>
        <v>116.66666666666666</v>
      </c>
      <c r="J35" s="38">
        <f>G35*H35</f>
        <v>4000.0000000000005</v>
      </c>
      <c r="K35" s="97">
        <f t="shared" si="8"/>
        <v>0.95923156024000966</v>
      </c>
      <c r="L35" s="38">
        <f t="shared" si="9"/>
        <v>5.0000000000000001E-3</v>
      </c>
    </row>
    <row r="36" spans="1:12" ht="14">
      <c r="A36" t="s">
        <v>145</v>
      </c>
      <c r="B36" s="57">
        <v>1.4016</v>
      </c>
      <c r="C36" s="57">
        <v>21.2</v>
      </c>
      <c r="D36" s="42">
        <f t="shared" si="5"/>
        <v>1.40181</v>
      </c>
      <c r="E36" s="42">
        <f t="shared" si="6"/>
        <v>1.7254189560000004</v>
      </c>
      <c r="F36" s="106">
        <v>3952</v>
      </c>
      <c r="G36">
        <v>89.6</v>
      </c>
      <c r="H36" s="50">
        <f t="shared" si="7"/>
        <v>44.642857142857146</v>
      </c>
      <c r="I36" s="50">
        <f t="shared" si="12"/>
        <v>105.35714285714286</v>
      </c>
      <c r="J36">
        <f t="shared" ref="J36:J44" si="13">G36*H36</f>
        <v>4000</v>
      </c>
      <c r="K36" s="97">
        <f t="shared" si="8"/>
        <v>0.95923156024000966</v>
      </c>
      <c r="L36">
        <f t="shared" si="9"/>
        <v>5.0000000000000001E-3</v>
      </c>
    </row>
    <row r="37" spans="1:12" ht="14">
      <c r="A37" s="38" t="s">
        <v>149</v>
      </c>
      <c r="B37" s="95">
        <v>1.4016</v>
      </c>
      <c r="C37" s="101">
        <v>21.2</v>
      </c>
      <c r="D37" s="95">
        <f t="shared" si="5"/>
        <v>1.40181</v>
      </c>
      <c r="E37" s="95">
        <f t="shared" si="6"/>
        <v>1.7254189560000004</v>
      </c>
      <c r="F37" s="105">
        <v>3183</v>
      </c>
      <c r="G37" s="38">
        <v>123</v>
      </c>
      <c r="H37" s="96">
        <f t="shared" si="7"/>
        <v>32.520325203252035</v>
      </c>
      <c r="I37" s="96">
        <f t="shared" si="12"/>
        <v>117.47967479674796</v>
      </c>
      <c r="J37" s="38">
        <f>G37*H37</f>
        <v>4000.0000000000005</v>
      </c>
      <c r="K37" s="97">
        <f t="shared" si="8"/>
        <v>0.95923156024000966</v>
      </c>
      <c r="L37" s="38">
        <f t="shared" si="9"/>
        <v>5.0000000000000001E-3</v>
      </c>
    </row>
    <row r="38" spans="1:12" ht="14">
      <c r="A38" t="s">
        <v>150</v>
      </c>
      <c r="B38" s="42">
        <v>1.4016</v>
      </c>
      <c r="C38" s="41">
        <v>21.3</v>
      </c>
      <c r="D38" s="42">
        <f t="shared" si="5"/>
        <v>1.4018275</v>
      </c>
      <c r="E38" s="42">
        <f t="shared" si="6"/>
        <v>1.7256101889999993</v>
      </c>
      <c r="F38" s="106">
        <v>3987</v>
      </c>
      <c r="G38">
        <v>167</v>
      </c>
      <c r="H38" s="50">
        <f t="shared" si="7"/>
        <v>23.952095808383234</v>
      </c>
      <c r="I38" s="50">
        <f t="shared" si="12"/>
        <v>126.04790419161677</v>
      </c>
      <c r="J38">
        <f t="shared" si="13"/>
        <v>4000</v>
      </c>
      <c r="K38" s="97">
        <f t="shared" si="8"/>
        <v>0.95923156024000966</v>
      </c>
      <c r="L38">
        <f t="shared" si="9"/>
        <v>5.0000000000000001E-3</v>
      </c>
    </row>
    <row r="39" spans="1:12" ht="14.5">
      <c r="A39" s="38" t="s">
        <v>151</v>
      </c>
      <c r="B39" s="95">
        <v>1.4016999999999999</v>
      </c>
      <c r="C39" s="101">
        <v>21.5</v>
      </c>
      <c r="D39" s="95">
        <f t="shared" si="5"/>
        <v>1.4019625</v>
      </c>
      <c r="E39" s="95">
        <f t="shared" si="6"/>
        <v>1.7270854149999995</v>
      </c>
      <c r="F39" s="105">
        <v>4001</v>
      </c>
      <c r="G39" s="110">
        <v>188</v>
      </c>
      <c r="H39" s="96">
        <f t="shared" si="7"/>
        <v>21.276595744680851</v>
      </c>
      <c r="I39" s="96">
        <f t="shared" si="12"/>
        <v>128.72340425531914</v>
      </c>
      <c r="J39" s="38">
        <f t="shared" si="13"/>
        <v>4000</v>
      </c>
      <c r="K39" s="97">
        <f t="shared" si="8"/>
        <v>0.95923156024000966</v>
      </c>
      <c r="L39" s="38">
        <f t="shared" si="9"/>
        <v>5.0000000000000001E-3</v>
      </c>
    </row>
    <row r="40" spans="1:12" ht="14">
      <c r="A40" t="s">
        <v>152</v>
      </c>
      <c r="B40" s="42">
        <v>1.4018999999999999</v>
      </c>
      <c r="C40" s="41">
        <v>21.4</v>
      </c>
      <c r="D40" s="42">
        <f t="shared" si="5"/>
        <v>1.402145</v>
      </c>
      <c r="E40" s="42">
        <f t="shared" si="6"/>
        <v>1.7290797019999999</v>
      </c>
      <c r="F40" s="108">
        <v>3641</v>
      </c>
      <c r="G40">
        <v>113</v>
      </c>
      <c r="H40" s="50">
        <f t="shared" si="7"/>
        <v>35.398230088495573</v>
      </c>
      <c r="I40" s="50">
        <f t="shared" si="12"/>
        <v>114.60176991150442</v>
      </c>
      <c r="J40">
        <f t="shared" si="13"/>
        <v>4000</v>
      </c>
      <c r="K40" s="97">
        <f t="shared" si="8"/>
        <v>0.95923156024000966</v>
      </c>
      <c r="L40">
        <f t="shared" si="9"/>
        <v>5.0000000000000001E-3</v>
      </c>
    </row>
    <row r="41" spans="1:12" ht="14">
      <c r="A41" s="38" t="s">
        <v>163</v>
      </c>
      <c r="B41" s="95"/>
      <c r="C41" s="101"/>
      <c r="D41" s="95">
        <f t="shared" ref="D41:D44" si="14">(20-C41)*-0.000175+B41</f>
        <v>-3.5000000000000001E-3</v>
      </c>
      <c r="E41" s="95">
        <f t="shared" ref="E41:E44" si="15">D41*10.9276-13.593</f>
        <v>-13.631246600000001</v>
      </c>
      <c r="F41" s="109"/>
      <c r="G41" s="38"/>
      <c r="H41" s="96" t="e">
        <f t="shared" si="7"/>
        <v>#DIV/0!</v>
      </c>
      <c r="I41" s="96" t="e">
        <f t="shared" si="12"/>
        <v>#DIV/0!</v>
      </c>
      <c r="J41" s="38" t="e">
        <f t="shared" si="13"/>
        <v>#DIV/0!</v>
      </c>
      <c r="K41" s="97">
        <f t="shared" si="8"/>
        <v>0.95923156024000966</v>
      </c>
      <c r="L41" s="38">
        <f t="shared" si="9"/>
        <v>5.0000000000000001E-3</v>
      </c>
    </row>
    <row r="42" spans="1:12" ht="14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8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7">
        <f t="shared" si="8"/>
        <v>0.95923156024000966</v>
      </c>
      <c r="L42">
        <f t="shared" si="9"/>
        <v>5.0000000000000001E-3</v>
      </c>
    </row>
    <row r="43" spans="1:12" ht="14">
      <c r="A43" s="38" t="s">
        <v>165</v>
      </c>
      <c r="B43" s="95"/>
      <c r="C43" s="101"/>
      <c r="D43" s="95">
        <f t="shared" si="14"/>
        <v>-3.5000000000000001E-3</v>
      </c>
      <c r="E43" s="95">
        <f t="shared" si="15"/>
        <v>-13.631246600000001</v>
      </c>
      <c r="F43" s="109"/>
      <c r="G43" s="38"/>
      <c r="H43" s="96" t="e">
        <f t="shared" si="7"/>
        <v>#DIV/0!</v>
      </c>
      <c r="I43" s="96" t="e">
        <f t="shared" ref="I43:I44" si="16">150-H43</f>
        <v>#DIV/0!</v>
      </c>
      <c r="J43" s="38" t="e">
        <f t="shared" si="13"/>
        <v>#DIV/0!</v>
      </c>
      <c r="K43" s="97">
        <f t="shared" si="8"/>
        <v>0.95923156024000966</v>
      </c>
      <c r="L43" s="38">
        <f t="shared" si="9"/>
        <v>5.0000000000000001E-3</v>
      </c>
    </row>
    <row r="44" spans="1:12" ht="14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8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7">
        <f t="shared" si="8"/>
        <v>0.95923156024000966</v>
      </c>
      <c r="L44">
        <f t="shared" si="9"/>
        <v>5.0000000000000001E-3</v>
      </c>
    </row>
    <row r="45" spans="1:12" ht="14">
      <c r="A45" s="45" t="s">
        <v>33</v>
      </c>
      <c r="B45" s="46">
        <v>1.4167000000000001</v>
      </c>
      <c r="C45" s="47">
        <v>20.2</v>
      </c>
      <c r="D45" s="48">
        <f>(20-C45)*-0.000175+B45</f>
        <v>1.4167350000000001</v>
      </c>
      <c r="E45" s="49">
        <f>D45*10.9276-13.593</f>
        <v>1.8885133860000014</v>
      </c>
      <c r="F45" s="93"/>
      <c r="H45" s="50"/>
      <c r="I45" s="50"/>
    </row>
    <row r="46" spans="1:12">
      <c r="B46" s="26"/>
      <c r="C46" s="23"/>
      <c r="F46" t="s">
        <v>209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1.4068000000000001</v>
      </c>
      <c r="D2" s="58">
        <v>19.8</v>
      </c>
      <c r="E2" s="58">
        <f t="shared" ref="E2:E23" si="0">((20-D2)*-0.000175+C2)-0.0008</f>
        <v>1.4059650000000001</v>
      </c>
      <c r="F2" s="59">
        <f t="shared" ref="F2:F23" si="1">E2*10.9276-13.593</f>
        <v>1.7708231340000022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19.8</v>
      </c>
      <c r="E3" s="58">
        <f t="shared" si="0"/>
        <v>1.4057650000000002</v>
      </c>
      <c r="F3" s="59">
        <f t="shared" si="1"/>
        <v>1.7686376140000011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19.8</v>
      </c>
      <c r="E4" s="58">
        <f t="shared" si="0"/>
        <v>1.4054650000000002</v>
      </c>
      <c r="F4" s="59">
        <f t="shared" si="1"/>
        <v>1.7653593340000029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1.4058999999999999</v>
      </c>
      <c r="D5" s="58">
        <v>19.8</v>
      </c>
      <c r="E5" s="58">
        <f t="shared" si="0"/>
        <v>1.405065</v>
      </c>
      <c r="F5" s="59">
        <f t="shared" si="1"/>
        <v>1.7609882940000006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1.4055</v>
      </c>
      <c r="D6" s="58">
        <v>19.8</v>
      </c>
      <c r="E6" s="58">
        <f t="shared" si="0"/>
        <v>1.4046650000000001</v>
      </c>
      <c r="F6" s="59">
        <f t="shared" si="1"/>
        <v>1.756617254</v>
      </c>
      <c r="G6" s="58" t="s">
        <v>67</v>
      </c>
    </row>
    <row r="7" spans="1:13">
      <c r="A7" s="58">
        <v>6</v>
      </c>
      <c r="B7" s="58" t="s">
        <v>61</v>
      </c>
      <c r="C7" s="59">
        <v>1.4051</v>
      </c>
      <c r="D7" s="58">
        <v>19.8</v>
      </c>
      <c r="E7" s="58">
        <f t="shared" si="0"/>
        <v>1.4042650000000001</v>
      </c>
      <c r="F7" s="59">
        <f t="shared" si="1"/>
        <v>1.7522462140000012</v>
      </c>
      <c r="G7" s="58" t="s">
        <v>68</v>
      </c>
    </row>
    <row r="8" spans="1:13">
      <c r="A8" s="58">
        <v>7</v>
      </c>
      <c r="B8" s="58" t="s">
        <v>61</v>
      </c>
      <c r="C8" s="59">
        <v>1.4047000000000001</v>
      </c>
      <c r="D8" s="58">
        <v>19.8</v>
      </c>
      <c r="E8" s="58">
        <f t="shared" si="0"/>
        <v>1.4038650000000001</v>
      </c>
      <c r="F8" s="59">
        <f t="shared" si="1"/>
        <v>1.7478751740000007</v>
      </c>
      <c r="G8" s="58" t="s">
        <v>69</v>
      </c>
    </row>
    <row r="9" spans="1:13">
      <c r="A9" s="58">
        <v>8</v>
      </c>
      <c r="B9" s="58" t="s">
        <v>61</v>
      </c>
      <c r="C9" s="59">
        <v>1.4043000000000001</v>
      </c>
      <c r="D9" s="58">
        <v>19.8</v>
      </c>
      <c r="E9" s="58">
        <f t="shared" si="0"/>
        <v>1.4034650000000002</v>
      </c>
      <c r="F9" s="59">
        <f t="shared" si="1"/>
        <v>1.7435041340000019</v>
      </c>
      <c r="G9" s="58" t="s">
        <v>70</v>
      </c>
    </row>
    <row r="10" spans="1:13">
      <c r="A10" s="43">
        <v>9</v>
      </c>
      <c r="B10" s="43" t="s">
        <v>61</v>
      </c>
      <c r="C10" s="44">
        <v>1.4040999999999999</v>
      </c>
      <c r="D10" s="43">
        <v>19.8</v>
      </c>
      <c r="E10" s="43">
        <f t="shared" si="0"/>
        <v>1.403265</v>
      </c>
      <c r="F10" s="44">
        <f t="shared" si="1"/>
        <v>1.741318613999999</v>
      </c>
      <c r="G10" s="43" t="s">
        <v>71</v>
      </c>
    </row>
    <row r="11" spans="1:13">
      <c r="A11" s="43">
        <v>10</v>
      </c>
      <c r="B11" s="43" t="s">
        <v>61</v>
      </c>
      <c r="C11" s="44">
        <v>1.4036</v>
      </c>
      <c r="D11" s="43">
        <v>19.8</v>
      </c>
      <c r="E11" s="43">
        <f t="shared" si="0"/>
        <v>1.402765</v>
      </c>
      <c r="F11" s="44">
        <f t="shared" si="1"/>
        <v>1.7358548139999996</v>
      </c>
      <c r="G11" s="43" t="s">
        <v>72</v>
      </c>
    </row>
    <row r="12" spans="1:13">
      <c r="A12" s="43">
        <v>11</v>
      </c>
      <c r="B12" s="43" t="s">
        <v>61</v>
      </c>
      <c r="C12" s="44">
        <v>1.4033</v>
      </c>
      <c r="D12" s="43">
        <v>19.8</v>
      </c>
      <c r="E12" s="43">
        <f t="shared" si="0"/>
        <v>1.4024650000000001</v>
      </c>
      <c r="F12" s="44">
        <f t="shared" si="1"/>
        <v>1.7325765340000014</v>
      </c>
      <c r="G12" s="43" t="s">
        <v>73</v>
      </c>
    </row>
    <row r="13" spans="1:13">
      <c r="A13" s="43">
        <v>12</v>
      </c>
      <c r="B13" s="43" t="s">
        <v>61</v>
      </c>
      <c r="C13" s="44">
        <v>1.403</v>
      </c>
      <c r="D13" s="43">
        <v>19.899999999999999</v>
      </c>
      <c r="E13" s="43">
        <f t="shared" si="0"/>
        <v>1.4021825000000001</v>
      </c>
      <c r="F13" s="44">
        <f t="shared" si="1"/>
        <v>1.7294894870000004</v>
      </c>
      <c r="G13" s="43" t="s">
        <v>74</v>
      </c>
    </row>
    <row r="14" spans="1:13">
      <c r="A14" s="43">
        <v>13</v>
      </c>
      <c r="B14" s="43" t="s">
        <v>61</v>
      </c>
      <c r="C14" s="44">
        <v>1.4026000000000001</v>
      </c>
      <c r="D14" s="43">
        <v>19.899999999999999</v>
      </c>
      <c r="E14" s="43">
        <f t="shared" si="0"/>
        <v>1.4017825000000002</v>
      </c>
      <c r="F14" s="44">
        <f t="shared" si="1"/>
        <v>1.7251184470000016</v>
      </c>
      <c r="G14" s="43" t="s">
        <v>75</v>
      </c>
    </row>
    <row r="15" spans="1:13">
      <c r="A15" s="43">
        <v>14</v>
      </c>
      <c r="B15" s="43" t="s">
        <v>61</v>
      </c>
      <c r="C15" s="44">
        <v>1.4023000000000001</v>
      </c>
      <c r="D15" s="43">
        <v>19.899999999999999</v>
      </c>
      <c r="E15" s="43">
        <f t="shared" si="0"/>
        <v>1.4014825000000002</v>
      </c>
      <c r="F15" s="44">
        <f t="shared" si="1"/>
        <v>1.7218401670000016</v>
      </c>
      <c r="G15" s="43" t="s">
        <v>76</v>
      </c>
    </row>
    <row r="16" spans="1:13">
      <c r="A16" s="43">
        <v>15</v>
      </c>
      <c r="B16" s="43" t="s">
        <v>61</v>
      </c>
      <c r="C16" s="44">
        <v>1.4019999999999999</v>
      </c>
      <c r="D16" s="43">
        <v>20</v>
      </c>
      <c r="E16" s="43">
        <f t="shared" si="0"/>
        <v>1.4012</v>
      </c>
      <c r="F16" s="44">
        <f t="shared" si="1"/>
        <v>1.7187531200000006</v>
      </c>
      <c r="G16" s="43" t="s">
        <v>77</v>
      </c>
    </row>
    <row r="17" spans="1:7">
      <c r="A17" s="43">
        <v>16</v>
      </c>
      <c r="B17" s="43" t="s">
        <v>61</v>
      </c>
      <c r="C17" s="44">
        <v>1.4016999999999999</v>
      </c>
      <c r="D17" s="43">
        <v>20</v>
      </c>
      <c r="E17" s="43">
        <f t="shared" si="0"/>
        <v>1.4009</v>
      </c>
      <c r="F17" s="44">
        <f t="shared" si="1"/>
        <v>1.7154748400000006</v>
      </c>
      <c r="G17" s="43" t="s">
        <v>78</v>
      </c>
    </row>
    <row r="18" spans="1:7">
      <c r="A18" s="58">
        <v>17</v>
      </c>
      <c r="B18" s="58" t="s">
        <v>61</v>
      </c>
      <c r="C18" s="59">
        <v>1.4015</v>
      </c>
      <c r="D18" s="58">
        <v>20</v>
      </c>
      <c r="E18" s="58">
        <f t="shared" si="0"/>
        <v>1.4007000000000001</v>
      </c>
      <c r="F18" s="59">
        <f t="shared" si="1"/>
        <v>1.7132893200000012</v>
      </c>
      <c r="G18" s="58" t="s">
        <v>79</v>
      </c>
    </row>
    <row r="19" spans="1:7">
      <c r="A19" s="58">
        <v>18</v>
      </c>
      <c r="B19" s="58" t="s">
        <v>61</v>
      </c>
      <c r="C19" s="59">
        <v>1.401</v>
      </c>
      <c r="D19" s="58">
        <v>20</v>
      </c>
      <c r="E19" s="58">
        <f t="shared" si="0"/>
        <v>1.4002000000000001</v>
      </c>
      <c r="F19" s="59">
        <f t="shared" si="1"/>
        <v>1.7078255200000019</v>
      </c>
      <c r="G19" s="58" t="s">
        <v>80</v>
      </c>
    </row>
    <row r="20" spans="1:7">
      <c r="A20" s="58">
        <v>19</v>
      </c>
      <c r="B20" s="58" t="s">
        <v>61</v>
      </c>
      <c r="C20" s="59">
        <v>1.4007000000000001</v>
      </c>
      <c r="D20" s="58">
        <v>20</v>
      </c>
      <c r="E20" s="58">
        <f t="shared" si="0"/>
        <v>1.3999000000000001</v>
      </c>
      <c r="F20" s="59">
        <f t="shared" si="1"/>
        <v>1.7045472400000019</v>
      </c>
      <c r="G20" s="58" t="s">
        <v>81</v>
      </c>
    </row>
    <row r="21" spans="1:7">
      <c r="A21" s="58">
        <v>20</v>
      </c>
      <c r="B21" s="58" t="s">
        <v>61</v>
      </c>
      <c r="C21" s="59">
        <v>1.4004000000000001</v>
      </c>
      <c r="D21" s="58">
        <v>20</v>
      </c>
      <c r="E21" s="58">
        <f t="shared" si="0"/>
        <v>1.3996000000000002</v>
      </c>
      <c r="F21" s="59">
        <f t="shared" si="1"/>
        <v>1.7012689600000019</v>
      </c>
      <c r="G21" s="58" t="s">
        <v>82</v>
      </c>
    </row>
    <row r="22" spans="1:7">
      <c r="A22" s="58">
        <v>21</v>
      </c>
      <c r="B22" s="58" t="s">
        <v>61</v>
      </c>
      <c r="C22" s="59">
        <v>1.4000999999999999</v>
      </c>
      <c r="D22" s="58">
        <v>20</v>
      </c>
      <c r="E22" s="58">
        <f t="shared" si="0"/>
        <v>1.3993</v>
      </c>
      <c r="F22" s="59">
        <f t="shared" si="1"/>
        <v>1.6979906800000002</v>
      </c>
      <c r="G22" s="58" t="s">
        <v>83</v>
      </c>
    </row>
    <row r="23" spans="1:7">
      <c r="A23" s="58">
        <v>22</v>
      </c>
      <c r="B23" s="58" t="s">
        <v>61</v>
      </c>
      <c r="C23" s="59">
        <v>1.3996999999999999</v>
      </c>
      <c r="D23" s="58">
        <v>20</v>
      </c>
      <c r="E23" s="58">
        <f t="shared" si="0"/>
        <v>1.3989</v>
      </c>
      <c r="F23" s="59">
        <f t="shared" si="1"/>
        <v>1.6936196399999996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1.4012</v>
      </c>
      <c r="D2" s="58">
        <v>20.2</v>
      </c>
      <c r="E2" s="58">
        <f t="shared" ref="E2:E23" si="0">((20-D2)*-0.000175+C2)-0.0008</f>
        <v>1.4004350000000001</v>
      </c>
      <c r="F2" s="59">
        <f t="shared" ref="F2:F23" si="1">E2*10.9276-13.593</f>
        <v>1.7103935060000008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1.4025000000000001</v>
      </c>
      <c r="D3" s="58">
        <v>20.2</v>
      </c>
      <c r="E3" s="58">
        <f t="shared" si="0"/>
        <v>1.4017350000000002</v>
      </c>
      <c r="F3" s="59">
        <f t="shared" si="1"/>
        <v>1.7245993860000013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1.4036</v>
      </c>
      <c r="D4" s="60">
        <v>20.3</v>
      </c>
      <c r="E4" s="60">
        <f t="shared" si="0"/>
        <v>1.4028525000000001</v>
      </c>
      <c r="F4" s="61">
        <f t="shared" si="1"/>
        <v>1.7368109790000013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1.4041999999999999</v>
      </c>
      <c r="D5" s="60">
        <v>20.3</v>
      </c>
      <c r="E5" s="60">
        <f t="shared" si="0"/>
        <v>1.4034525</v>
      </c>
      <c r="F5" s="61">
        <f t="shared" si="1"/>
        <v>1.7433675389999994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1.4039999999999999</v>
      </c>
      <c r="D6" s="60">
        <v>20.3</v>
      </c>
      <c r="E6" s="60">
        <f t="shared" si="0"/>
        <v>1.4032525</v>
      </c>
      <c r="F6" s="61">
        <f t="shared" si="1"/>
        <v>1.741182019</v>
      </c>
      <c r="G6" s="60" t="s">
        <v>89</v>
      </c>
    </row>
    <row r="7" spans="1:13">
      <c r="A7" s="60">
        <v>6</v>
      </c>
      <c r="B7" s="60" t="s">
        <v>61</v>
      </c>
      <c r="C7" s="61">
        <v>1.4036999999999999</v>
      </c>
      <c r="D7" s="60">
        <v>20.3</v>
      </c>
      <c r="E7" s="60">
        <f t="shared" si="0"/>
        <v>1.4029525</v>
      </c>
      <c r="F7" s="61">
        <f t="shared" si="1"/>
        <v>1.7379037390000001</v>
      </c>
      <c r="G7" s="60" t="s">
        <v>90</v>
      </c>
    </row>
    <row r="8" spans="1:13">
      <c r="A8" s="60">
        <v>7</v>
      </c>
      <c r="B8" s="60" t="s">
        <v>61</v>
      </c>
      <c r="C8" s="61">
        <v>1.4032</v>
      </c>
      <c r="D8" s="60">
        <v>20.3</v>
      </c>
      <c r="E8" s="60">
        <f t="shared" si="0"/>
        <v>1.4024525000000001</v>
      </c>
      <c r="F8" s="61">
        <f t="shared" si="1"/>
        <v>1.7324399390000007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20.3</v>
      </c>
      <c r="E9" s="60">
        <f t="shared" si="0"/>
        <v>1.4021525000000001</v>
      </c>
      <c r="F9" s="61">
        <f t="shared" si="1"/>
        <v>1.7291616590000007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20.399999999999999</v>
      </c>
      <c r="E10" s="60">
        <f t="shared" si="0"/>
        <v>1.4016700000000002</v>
      </c>
      <c r="F10" s="61">
        <f t="shared" si="1"/>
        <v>1.7238890920000021</v>
      </c>
      <c r="G10" s="60" t="s">
        <v>93</v>
      </c>
    </row>
    <row r="11" spans="1:13">
      <c r="A11" s="60">
        <v>10</v>
      </c>
      <c r="B11" s="60" t="s">
        <v>61</v>
      </c>
      <c r="C11" s="61">
        <v>1.4019999999999999</v>
      </c>
      <c r="D11" s="60">
        <v>20.399999999999999</v>
      </c>
      <c r="E11" s="60">
        <f t="shared" si="0"/>
        <v>1.40127</v>
      </c>
      <c r="F11" s="61">
        <f t="shared" si="1"/>
        <v>1.7195180519999997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20.399999999999999</v>
      </c>
      <c r="E12" s="58">
        <f t="shared" si="0"/>
        <v>1.4007700000000001</v>
      </c>
      <c r="F12" s="59">
        <f t="shared" si="1"/>
        <v>1.7140542520000004</v>
      </c>
      <c r="G12" s="58" t="s">
        <v>95</v>
      </c>
    </row>
    <row r="13" spans="1:13">
      <c r="A13" s="58">
        <v>12</v>
      </c>
      <c r="B13" s="58" t="s">
        <v>61</v>
      </c>
      <c r="C13" s="59">
        <v>1.4009</v>
      </c>
      <c r="D13" s="58">
        <v>20.399999999999999</v>
      </c>
      <c r="E13" s="58">
        <f t="shared" si="0"/>
        <v>1.4001700000000001</v>
      </c>
      <c r="F13" s="59">
        <f t="shared" si="1"/>
        <v>1.7074976920000022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20.399999999999999</v>
      </c>
      <c r="E14" s="58">
        <f t="shared" si="0"/>
        <v>1.3996700000000002</v>
      </c>
      <c r="F14" s="59">
        <f t="shared" si="1"/>
        <v>1.7020338920000029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20.399999999999999</v>
      </c>
      <c r="E15" s="58">
        <f t="shared" si="0"/>
        <v>1.39907</v>
      </c>
      <c r="F15" s="59">
        <f t="shared" si="1"/>
        <v>1.6954773320000012</v>
      </c>
      <c r="G15" s="58" t="s">
        <v>98</v>
      </c>
    </row>
    <row r="16" spans="1:13">
      <c r="A16" s="58">
        <v>15</v>
      </c>
      <c r="B16" s="58" t="s">
        <v>61</v>
      </c>
      <c r="C16" s="59">
        <v>1.3993</v>
      </c>
      <c r="D16" s="58">
        <v>20.5</v>
      </c>
      <c r="E16" s="58">
        <f t="shared" si="0"/>
        <v>1.3985875000000001</v>
      </c>
      <c r="F16" s="59">
        <f t="shared" si="1"/>
        <v>1.6902047650000007</v>
      </c>
      <c r="G16" s="58" t="s">
        <v>99</v>
      </c>
    </row>
    <row r="17" spans="1:7">
      <c r="A17" s="58">
        <v>16</v>
      </c>
      <c r="B17" s="58" t="s">
        <v>61</v>
      </c>
      <c r="C17" s="59">
        <v>1.3988</v>
      </c>
      <c r="D17" s="58">
        <v>20.5</v>
      </c>
      <c r="E17" s="58">
        <f t="shared" si="0"/>
        <v>1.3980875000000001</v>
      </c>
      <c r="F17" s="59">
        <f t="shared" si="1"/>
        <v>1.6847409650000014</v>
      </c>
      <c r="G17" s="58" t="s">
        <v>100</v>
      </c>
    </row>
    <row r="18" spans="1:7">
      <c r="A18" s="58">
        <v>17</v>
      </c>
      <c r="B18" s="58" t="s">
        <v>61</v>
      </c>
      <c r="C18" s="59">
        <v>1.3982000000000001</v>
      </c>
      <c r="D18" s="58">
        <v>20.5</v>
      </c>
      <c r="E18" s="58">
        <f t="shared" si="0"/>
        <v>1.3974875000000002</v>
      </c>
      <c r="F18" s="59">
        <f t="shared" si="1"/>
        <v>1.6781844050000032</v>
      </c>
      <c r="G18" s="58" t="s">
        <v>101</v>
      </c>
    </row>
    <row r="19" spans="1:7">
      <c r="A19" s="58">
        <v>18</v>
      </c>
      <c r="B19" s="58" t="s">
        <v>61</v>
      </c>
      <c r="C19" s="59">
        <v>1.3976999999999999</v>
      </c>
      <c r="D19" s="58">
        <v>20.5</v>
      </c>
      <c r="E19" s="58">
        <f t="shared" si="0"/>
        <v>1.3969875</v>
      </c>
      <c r="F19" s="59">
        <f t="shared" si="1"/>
        <v>1.6727206050000003</v>
      </c>
      <c r="G19" s="58" t="s">
        <v>102</v>
      </c>
    </row>
    <row r="20" spans="1:7">
      <c r="A20" s="60">
        <v>19</v>
      </c>
      <c r="B20" s="60" t="s">
        <v>61</v>
      </c>
      <c r="C20" s="61">
        <v>1.3963000000000001</v>
      </c>
      <c r="D20" s="60">
        <v>20.5</v>
      </c>
      <c r="E20" s="60">
        <f t="shared" si="0"/>
        <v>1.3955875000000002</v>
      </c>
      <c r="F20" s="61">
        <f t="shared" si="1"/>
        <v>1.6574219650000028</v>
      </c>
      <c r="G20" s="60" t="s">
        <v>103</v>
      </c>
    </row>
    <row r="21" spans="1:7">
      <c r="A21" s="60">
        <v>20</v>
      </c>
      <c r="B21" s="60" t="s">
        <v>61</v>
      </c>
      <c r="C21" s="61">
        <v>1.3904000000000001</v>
      </c>
      <c r="D21" s="60">
        <v>20.5</v>
      </c>
      <c r="E21" s="60">
        <f t="shared" si="0"/>
        <v>1.3896875000000002</v>
      </c>
      <c r="F21" s="61">
        <f t="shared" si="1"/>
        <v>1.5929491250000023</v>
      </c>
      <c r="G21" s="60" t="s">
        <v>104</v>
      </c>
    </row>
    <row r="22" spans="1:7">
      <c r="A22" s="60">
        <v>21</v>
      </c>
      <c r="B22" s="60" t="s">
        <v>61</v>
      </c>
      <c r="C22" s="61">
        <v>1.3761000000000001</v>
      </c>
      <c r="D22" s="60">
        <v>20.5</v>
      </c>
      <c r="E22" s="60">
        <f t="shared" si="0"/>
        <v>1.3753875000000002</v>
      </c>
      <c r="F22" s="61">
        <f t="shared" si="1"/>
        <v>1.4366844450000027</v>
      </c>
      <c r="G22" s="60" t="s">
        <v>105</v>
      </c>
    </row>
    <row r="23" spans="1:7">
      <c r="A23" s="60">
        <v>22</v>
      </c>
      <c r="B23" s="60" t="s">
        <v>61</v>
      </c>
      <c r="C23" s="61">
        <v>1.357</v>
      </c>
      <c r="D23" s="60">
        <v>20.6</v>
      </c>
      <c r="E23" s="60">
        <f t="shared" si="0"/>
        <v>1.3563050000000001</v>
      </c>
      <c r="F23" s="61">
        <f t="shared" si="1"/>
        <v>1.2281585180000008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1.4058999999999999</v>
      </c>
      <c r="D2" s="60">
        <v>20.6</v>
      </c>
      <c r="E2" s="60">
        <f t="shared" ref="E2:E23" si="0">((20-D2)*-0.000175+C2)-0.0008</f>
        <v>1.405205</v>
      </c>
      <c r="F2" s="61">
        <f t="shared" ref="F2:F23" si="1">E2*10.9276-13.593</f>
        <v>1.7625181580000007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1.4059999999999999</v>
      </c>
      <c r="D3" s="60">
        <v>20.6</v>
      </c>
      <c r="E3" s="60">
        <f t="shared" si="0"/>
        <v>1.405305</v>
      </c>
      <c r="F3" s="61">
        <f t="shared" si="1"/>
        <v>1.7636109179999995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</v>
      </c>
      <c r="D4" s="60">
        <v>20.6</v>
      </c>
      <c r="E4" s="60">
        <f t="shared" si="0"/>
        <v>1.4049050000000001</v>
      </c>
      <c r="F4" s="61">
        <f t="shared" si="1"/>
        <v>1.7592398780000007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20.6</v>
      </c>
      <c r="E5" s="60">
        <f t="shared" si="0"/>
        <v>1.4046050000000001</v>
      </c>
      <c r="F5" s="61">
        <f t="shared" si="1"/>
        <v>1.7559615980000007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20.6</v>
      </c>
      <c r="E6" s="58">
        <f t="shared" si="0"/>
        <v>1.4042050000000001</v>
      </c>
      <c r="F6" s="59">
        <f t="shared" si="1"/>
        <v>1.751590558000002</v>
      </c>
      <c r="G6" s="58" t="s">
        <v>111</v>
      </c>
    </row>
    <row r="7" spans="1:13">
      <c r="A7" s="58">
        <v>6</v>
      </c>
      <c r="B7" s="58" t="s">
        <v>61</v>
      </c>
      <c r="C7" s="59">
        <v>1.4043000000000001</v>
      </c>
      <c r="D7" s="58">
        <v>20.7</v>
      </c>
      <c r="E7" s="58">
        <f t="shared" si="0"/>
        <v>1.4036225000000002</v>
      </c>
      <c r="F7" s="59">
        <f t="shared" si="1"/>
        <v>1.7452252310000027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20.7</v>
      </c>
      <c r="E8" s="58">
        <f t="shared" si="0"/>
        <v>1.4031225000000001</v>
      </c>
      <c r="F8" s="59">
        <f t="shared" si="1"/>
        <v>1.7397614309999998</v>
      </c>
      <c r="G8" s="58" t="s">
        <v>113</v>
      </c>
    </row>
    <row r="9" spans="1:13">
      <c r="A9" s="58">
        <v>8</v>
      </c>
      <c r="B9" s="58" t="s">
        <v>61</v>
      </c>
      <c r="C9" s="59">
        <v>1.4032</v>
      </c>
      <c r="D9" s="58">
        <v>20.7</v>
      </c>
      <c r="E9" s="58">
        <f t="shared" si="0"/>
        <v>1.4025225000000001</v>
      </c>
      <c r="F9" s="59">
        <f t="shared" si="1"/>
        <v>1.7332048710000016</v>
      </c>
      <c r="G9" s="58" t="s">
        <v>114</v>
      </c>
    </row>
    <row r="10" spans="1:13">
      <c r="A10" s="58">
        <v>9</v>
      </c>
      <c r="B10" s="58" t="s">
        <v>61</v>
      </c>
      <c r="C10" s="59">
        <v>1.4026000000000001</v>
      </c>
      <c r="D10" s="58">
        <v>20.7</v>
      </c>
      <c r="E10" s="58">
        <f t="shared" si="0"/>
        <v>1.4019225000000002</v>
      </c>
      <c r="F10" s="59">
        <f t="shared" si="1"/>
        <v>1.7266483110000017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20.7</v>
      </c>
      <c r="E11" s="58">
        <f t="shared" si="0"/>
        <v>1.4013225</v>
      </c>
      <c r="F11" s="59">
        <f t="shared" si="1"/>
        <v>1.720091751</v>
      </c>
      <c r="G11" s="58" t="s">
        <v>116</v>
      </c>
    </row>
    <row r="12" spans="1:13">
      <c r="A12" s="58">
        <v>11</v>
      </c>
      <c r="B12" s="58" t="s">
        <v>61</v>
      </c>
      <c r="C12" s="59">
        <v>1.4015</v>
      </c>
      <c r="D12" s="58">
        <v>20.7</v>
      </c>
      <c r="E12" s="58">
        <f t="shared" si="0"/>
        <v>1.4008225000000001</v>
      </c>
      <c r="F12" s="59">
        <f t="shared" si="1"/>
        <v>1.7146279510000006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20.7</v>
      </c>
      <c r="E13" s="58">
        <f t="shared" si="0"/>
        <v>1.4003225000000001</v>
      </c>
      <c r="F13" s="59">
        <f t="shared" si="1"/>
        <v>1.7091641510000013</v>
      </c>
      <c r="G13" s="58" t="s">
        <v>118</v>
      </c>
    </row>
    <row r="14" spans="1:13">
      <c r="A14" s="60">
        <v>13</v>
      </c>
      <c r="B14" s="60" t="s">
        <v>61</v>
      </c>
      <c r="C14" s="61">
        <v>1.4005000000000001</v>
      </c>
      <c r="D14" s="60">
        <v>20.8</v>
      </c>
      <c r="E14" s="60">
        <f t="shared" si="0"/>
        <v>1.3998400000000002</v>
      </c>
      <c r="F14" s="61">
        <f t="shared" si="1"/>
        <v>1.7038915840000026</v>
      </c>
      <c r="G14" s="60" t="s">
        <v>119</v>
      </c>
    </row>
    <row r="15" spans="1:13">
      <c r="A15" s="60">
        <v>14</v>
      </c>
      <c r="B15" s="60" t="s">
        <v>61</v>
      </c>
      <c r="C15" s="61">
        <v>1.4</v>
      </c>
      <c r="D15" s="60">
        <v>20.8</v>
      </c>
      <c r="E15" s="60">
        <f t="shared" si="0"/>
        <v>1.39934</v>
      </c>
      <c r="F15" s="61">
        <f t="shared" si="1"/>
        <v>1.6984277839999997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20.8</v>
      </c>
      <c r="E16" s="60">
        <f t="shared" si="0"/>
        <v>1.3988400000000001</v>
      </c>
      <c r="F16" s="61">
        <f t="shared" si="1"/>
        <v>1.6929639840000004</v>
      </c>
      <c r="G16" s="60" t="s">
        <v>121</v>
      </c>
    </row>
    <row r="17" spans="1:7">
      <c r="A17" s="60">
        <v>16</v>
      </c>
      <c r="B17" s="60" t="s">
        <v>61</v>
      </c>
      <c r="C17" s="61">
        <v>1.3989</v>
      </c>
      <c r="D17" s="60">
        <v>20.8</v>
      </c>
      <c r="E17" s="60">
        <f t="shared" si="0"/>
        <v>1.3982400000000001</v>
      </c>
      <c r="F17" s="61">
        <f t="shared" si="1"/>
        <v>1.6864074240000022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20.8</v>
      </c>
      <c r="E18" s="60">
        <f t="shared" si="0"/>
        <v>1.3976400000000002</v>
      </c>
      <c r="F18" s="61">
        <f t="shared" si="1"/>
        <v>1.6798508640000023</v>
      </c>
      <c r="G18" s="60" t="s">
        <v>123</v>
      </c>
    </row>
    <row r="19" spans="1:7">
      <c r="A19" s="60">
        <v>18</v>
      </c>
      <c r="B19" s="60" t="s">
        <v>61</v>
      </c>
      <c r="C19" s="61">
        <v>1.3976999999999999</v>
      </c>
      <c r="D19" s="60">
        <v>20.9</v>
      </c>
      <c r="E19" s="60">
        <f t="shared" si="0"/>
        <v>1.3970575000000001</v>
      </c>
      <c r="F19" s="61">
        <f t="shared" si="1"/>
        <v>1.6734855370000012</v>
      </c>
      <c r="G19" s="60" t="s">
        <v>124</v>
      </c>
    </row>
    <row r="20" spans="1:7">
      <c r="A20" s="60">
        <v>19</v>
      </c>
      <c r="B20" s="60" t="s">
        <v>61</v>
      </c>
      <c r="C20" s="61">
        <v>1.3954</v>
      </c>
      <c r="D20" s="60">
        <v>20.9</v>
      </c>
      <c r="E20" s="60">
        <f t="shared" si="0"/>
        <v>1.3947575000000001</v>
      </c>
      <c r="F20" s="61">
        <f t="shared" si="1"/>
        <v>1.6483520570000003</v>
      </c>
      <c r="G20" s="60" t="s">
        <v>125</v>
      </c>
    </row>
    <row r="21" spans="1:7">
      <c r="A21" s="60">
        <v>20</v>
      </c>
      <c r="B21" s="60" t="s">
        <v>61</v>
      </c>
      <c r="C21" s="61">
        <v>1.3884000000000001</v>
      </c>
      <c r="D21" s="60">
        <v>20.9</v>
      </c>
      <c r="E21" s="60">
        <f t="shared" si="0"/>
        <v>1.3877575000000002</v>
      </c>
      <c r="F21" s="61">
        <f t="shared" si="1"/>
        <v>1.5718588570000023</v>
      </c>
      <c r="G21" s="60" t="s">
        <v>126</v>
      </c>
    </row>
    <row r="22" spans="1:7">
      <c r="A22" s="58">
        <v>21</v>
      </c>
      <c r="B22" s="58" t="s">
        <v>61</v>
      </c>
      <c r="C22" s="59">
        <v>1.3753</v>
      </c>
      <c r="D22" s="58">
        <v>20.9</v>
      </c>
      <c r="E22" s="58">
        <f t="shared" si="0"/>
        <v>1.3746575000000001</v>
      </c>
      <c r="F22" s="59">
        <f t="shared" si="1"/>
        <v>1.4287072970000008</v>
      </c>
      <c r="G22" s="58" t="s">
        <v>127</v>
      </c>
    </row>
    <row r="23" spans="1:7">
      <c r="A23" s="58">
        <v>22</v>
      </c>
      <c r="B23" s="58" t="s">
        <v>61</v>
      </c>
      <c r="C23" s="59">
        <v>1.36</v>
      </c>
      <c r="D23" s="58">
        <v>20.9</v>
      </c>
      <c r="E23" s="58">
        <f t="shared" si="0"/>
        <v>1.3593575000000002</v>
      </c>
      <c r="F23" s="59">
        <f t="shared" si="1"/>
        <v>1.2615150170000025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176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177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178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179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180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181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182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2" sqref="C2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21</v>
      </c>
      <c r="E2" s="58">
        <f t="shared" ref="E2:E23" si="0">((20-D2)*-0.000175+C2)-0.0008</f>
        <v>1.4056750000000002</v>
      </c>
      <c r="F2" s="59">
        <f t="shared" ref="F2:F23" si="1">E2*10.9276-13.593</f>
        <v>1.7676541300000022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21</v>
      </c>
      <c r="E3" s="58">
        <f t="shared" si="0"/>
        <v>1.4056750000000002</v>
      </c>
      <c r="F3" s="59">
        <f t="shared" si="1"/>
        <v>1.7676541300000022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21</v>
      </c>
      <c r="E4" s="58">
        <f t="shared" si="0"/>
        <v>1.4050750000000001</v>
      </c>
      <c r="F4" s="59">
        <f t="shared" si="1"/>
        <v>1.7610975700000004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1.4052</v>
      </c>
      <c r="D5" s="58">
        <v>21</v>
      </c>
      <c r="E5" s="58">
        <f t="shared" si="0"/>
        <v>1.4045750000000001</v>
      </c>
      <c r="F5" s="59">
        <f t="shared" si="1"/>
        <v>1.7556337700000011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1.4047000000000001</v>
      </c>
      <c r="D6" s="58">
        <v>21</v>
      </c>
      <c r="E6" s="58">
        <f t="shared" si="0"/>
        <v>1.4040750000000002</v>
      </c>
      <c r="F6" s="59">
        <f t="shared" si="1"/>
        <v>1.7501699700000017</v>
      </c>
      <c r="G6" s="58" t="s">
        <v>67</v>
      </c>
    </row>
    <row r="7" spans="1:13">
      <c r="A7" s="58">
        <v>6</v>
      </c>
      <c r="B7" s="58" t="s">
        <v>61</v>
      </c>
      <c r="C7" s="59">
        <v>1.4040999999999999</v>
      </c>
      <c r="D7" s="58">
        <v>21</v>
      </c>
      <c r="E7" s="58">
        <f t="shared" si="0"/>
        <v>1.403475</v>
      </c>
      <c r="F7" s="59">
        <f t="shared" si="1"/>
        <v>1.74361341</v>
      </c>
      <c r="G7" s="58" t="s">
        <v>68</v>
      </c>
    </row>
    <row r="8" spans="1:13">
      <c r="A8" s="58">
        <v>7</v>
      </c>
      <c r="B8" s="58" t="s">
        <v>61</v>
      </c>
      <c r="C8" s="59">
        <v>1.4036</v>
      </c>
      <c r="D8" s="58">
        <v>21</v>
      </c>
      <c r="E8" s="58">
        <f t="shared" si="0"/>
        <v>1.4029750000000001</v>
      </c>
      <c r="F8" s="59">
        <f t="shared" si="1"/>
        <v>1.7381496100000007</v>
      </c>
      <c r="G8" s="58" t="s">
        <v>69</v>
      </c>
    </row>
    <row r="9" spans="1:13">
      <c r="A9" s="58">
        <v>8</v>
      </c>
      <c r="B9" s="58" t="s">
        <v>61</v>
      </c>
      <c r="C9" s="59">
        <v>1.403</v>
      </c>
      <c r="D9" s="58">
        <v>21</v>
      </c>
      <c r="E9" s="58">
        <f t="shared" si="0"/>
        <v>1.4023750000000001</v>
      </c>
      <c r="F9" s="59">
        <f t="shared" si="1"/>
        <v>1.7315930500000007</v>
      </c>
      <c r="G9" s="58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21</v>
      </c>
      <c r="E10" s="43">
        <f t="shared" si="0"/>
        <v>1.4019750000000002</v>
      </c>
      <c r="F10" s="44">
        <f t="shared" si="1"/>
        <v>1.727222010000002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21</v>
      </c>
      <c r="E11" s="43">
        <f t="shared" si="0"/>
        <v>1.401475</v>
      </c>
      <c r="F11" s="44">
        <f t="shared" si="1"/>
        <v>1.7217582100000008</v>
      </c>
      <c r="G11" s="43" t="s">
        <v>72</v>
      </c>
    </row>
    <row r="12" spans="1:13">
      <c r="A12" s="43">
        <v>11</v>
      </c>
      <c r="B12" s="43" t="s">
        <v>61</v>
      </c>
      <c r="C12" s="44">
        <v>1.4015</v>
      </c>
      <c r="D12" s="43">
        <v>21</v>
      </c>
      <c r="E12" s="43">
        <f t="shared" si="0"/>
        <v>1.4008750000000001</v>
      </c>
      <c r="F12" s="44">
        <f t="shared" si="1"/>
        <v>1.7152016500000009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21.1</v>
      </c>
      <c r="E13" s="43">
        <f t="shared" si="0"/>
        <v>1.4002925000000002</v>
      </c>
      <c r="F13" s="44">
        <f t="shared" si="1"/>
        <v>1.7088363230000017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21.1</v>
      </c>
      <c r="E14" s="43">
        <f t="shared" si="0"/>
        <v>1.3997925000000002</v>
      </c>
      <c r="F14" s="44">
        <f t="shared" si="1"/>
        <v>1.7033725230000023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21.1</v>
      </c>
      <c r="E15" s="43">
        <f t="shared" si="0"/>
        <v>1.3992925000000001</v>
      </c>
      <c r="F15" s="44">
        <f t="shared" si="1"/>
        <v>1.6979087230000012</v>
      </c>
      <c r="G15" s="43" t="s">
        <v>76</v>
      </c>
    </row>
    <row r="16" spans="1:13">
      <c r="A16" s="43">
        <v>15</v>
      </c>
      <c r="B16" s="43" t="s">
        <v>61</v>
      </c>
      <c r="C16" s="44">
        <v>1.3993</v>
      </c>
      <c r="D16" s="43">
        <v>21.1</v>
      </c>
      <c r="E16" s="43">
        <f t="shared" si="0"/>
        <v>1.3986925000000001</v>
      </c>
      <c r="F16" s="44">
        <f t="shared" si="1"/>
        <v>1.6913521630000012</v>
      </c>
      <c r="G16" s="43" t="s">
        <v>77</v>
      </c>
    </row>
    <row r="17" spans="1:7">
      <c r="A17" s="43">
        <v>16</v>
      </c>
      <c r="B17" s="43" t="s">
        <v>61</v>
      </c>
      <c r="C17" s="44">
        <v>1.3988</v>
      </c>
      <c r="D17" s="43">
        <v>21.1</v>
      </c>
      <c r="E17" s="43">
        <f t="shared" si="0"/>
        <v>1.3981925000000002</v>
      </c>
      <c r="F17" s="44">
        <f t="shared" si="1"/>
        <v>1.6858883630000019</v>
      </c>
      <c r="G17" s="43" t="s">
        <v>78</v>
      </c>
    </row>
    <row r="18" spans="1:7">
      <c r="A18" s="58">
        <v>17</v>
      </c>
      <c r="B18" s="58" t="s">
        <v>61</v>
      </c>
      <c r="C18" s="59">
        <v>1.3984000000000001</v>
      </c>
      <c r="D18" s="58">
        <v>21.1</v>
      </c>
      <c r="E18" s="58">
        <f t="shared" si="0"/>
        <v>1.3977925000000002</v>
      </c>
      <c r="F18" s="59">
        <f t="shared" si="1"/>
        <v>1.6815173230000031</v>
      </c>
      <c r="G18" s="58" t="s">
        <v>79</v>
      </c>
    </row>
    <row r="19" spans="1:7">
      <c r="A19" s="58">
        <v>18</v>
      </c>
      <c r="B19" s="58" t="s">
        <v>61</v>
      </c>
      <c r="C19" s="59">
        <v>1.3973</v>
      </c>
      <c r="D19" s="58">
        <v>21.1</v>
      </c>
      <c r="E19" s="58">
        <f t="shared" si="0"/>
        <v>1.3966925000000001</v>
      </c>
      <c r="F19" s="59">
        <f t="shared" si="1"/>
        <v>1.6694969630000021</v>
      </c>
      <c r="G19" s="58" t="s">
        <v>80</v>
      </c>
    </row>
    <row r="20" spans="1:7">
      <c r="A20" s="58">
        <v>19</v>
      </c>
      <c r="B20" s="58" t="s">
        <v>61</v>
      </c>
      <c r="C20" s="59">
        <v>1.3943000000000001</v>
      </c>
      <c r="D20" s="58">
        <v>21.1</v>
      </c>
      <c r="E20" s="58">
        <f t="shared" si="0"/>
        <v>1.3936925000000002</v>
      </c>
      <c r="F20" s="59">
        <f t="shared" si="1"/>
        <v>1.6367141630000024</v>
      </c>
      <c r="G20" s="58" t="s">
        <v>81</v>
      </c>
    </row>
    <row r="21" spans="1:7">
      <c r="A21" s="58">
        <v>20</v>
      </c>
      <c r="B21" s="58" t="s">
        <v>61</v>
      </c>
      <c r="C21" s="59">
        <v>1.3865000000000001</v>
      </c>
      <c r="D21" s="58">
        <v>21.1</v>
      </c>
      <c r="E21" s="58">
        <f t="shared" si="0"/>
        <v>1.3858925000000002</v>
      </c>
      <c r="F21" s="59">
        <f t="shared" si="1"/>
        <v>1.5514788830000015</v>
      </c>
      <c r="G21" s="58" t="s">
        <v>82</v>
      </c>
    </row>
    <row r="22" spans="1:7">
      <c r="A22" s="58">
        <v>21</v>
      </c>
      <c r="B22" s="58" t="s">
        <v>61</v>
      </c>
      <c r="C22" s="59">
        <v>1.3728</v>
      </c>
      <c r="D22" s="58">
        <v>21.1</v>
      </c>
      <c r="E22" s="58">
        <f t="shared" si="0"/>
        <v>1.3721925000000001</v>
      </c>
      <c r="F22" s="59">
        <f t="shared" si="1"/>
        <v>1.4017707630000018</v>
      </c>
      <c r="G22" s="58" t="s">
        <v>83</v>
      </c>
    </row>
    <row r="23" spans="1:7">
      <c r="A23" s="58">
        <v>22</v>
      </c>
      <c r="B23" s="58" t="s">
        <v>61</v>
      </c>
      <c r="C23" s="59">
        <v>1.3585</v>
      </c>
      <c r="D23" s="58">
        <v>21.1</v>
      </c>
      <c r="E23" s="58">
        <f t="shared" si="0"/>
        <v>1.3578925000000002</v>
      </c>
      <c r="F23" s="59">
        <f t="shared" si="1"/>
        <v>1.2455060830000022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1.4060999999999999</v>
      </c>
      <c r="D2" s="58">
        <v>21.2</v>
      </c>
      <c r="E2" s="58">
        <f t="shared" ref="E2:E23" si="0">((20-D2)*-0.000175+C2)-0.0008</f>
        <v>1.40551</v>
      </c>
      <c r="F2" s="59">
        <f t="shared" ref="F2:F23" si="1">E2*10.9276-13.593</f>
        <v>1.7658510760000006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21.2</v>
      </c>
      <c r="E3" s="58">
        <f t="shared" si="0"/>
        <v>1.40541</v>
      </c>
      <c r="F3" s="59">
        <f t="shared" si="1"/>
        <v>1.764758316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1.4056999999999999</v>
      </c>
      <c r="D4" s="60">
        <v>21.2</v>
      </c>
      <c r="E4" s="60">
        <f t="shared" si="0"/>
        <v>1.4051100000000001</v>
      </c>
      <c r="F4" s="61">
        <f t="shared" si="1"/>
        <v>1.761480036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1.4052</v>
      </c>
      <c r="D5" s="60">
        <v>21.2</v>
      </c>
      <c r="E5" s="60">
        <f t="shared" si="0"/>
        <v>1.4046100000000001</v>
      </c>
      <c r="F5" s="61">
        <f t="shared" si="1"/>
        <v>1.7560162360000007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21.2</v>
      </c>
      <c r="E6" s="60">
        <f t="shared" si="0"/>
        <v>1.4040100000000002</v>
      </c>
      <c r="F6" s="61">
        <f t="shared" si="1"/>
        <v>1.7494596760000025</v>
      </c>
      <c r="G6" s="60" t="s">
        <v>89</v>
      </c>
    </row>
    <row r="7" spans="1:13">
      <c r="A7" s="60">
        <v>6</v>
      </c>
      <c r="B7" s="60" t="s">
        <v>61</v>
      </c>
      <c r="C7" s="61">
        <v>1.4040999999999999</v>
      </c>
      <c r="D7" s="60">
        <v>21.2</v>
      </c>
      <c r="E7" s="60">
        <f t="shared" si="0"/>
        <v>1.40351</v>
      </c>
      <c r="F7" s="61">
        <f t="shared" si="1"/>
        <v>1.7439958759999996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21.2</v>
      </c>
      <c r="E8" s="60">
        <f t="shared" si="0"/>
        <v>1.4029100000000001</v>
      </c>
      <c r="F8" s="61">
        <f t="shared" si="1"/>
        <v>1.7374393160000015</v>
      </c>
      <c r="G8" s="60" t="s">
        <v>91</v>
      </c>
    </row>
    <row r="9" spans="1:13">
      <c r="A9" s="60">
        <v>8</v>
      </c>
      <c r="B9" s="60" t="s">
        <v>61</v>
      </c>
      <c r="C9" s="61">
        <v>1.4032</v>
      </c>
      <c r="D9" s="60">
        <v>21.2</v>
      </c>
      <c r="E9" s="60">
        <f t="shared" si="0"/>
        <v>1.4026100000000001</v>
      </c>
      <c r="F9" s="61">
        <f t="shared" si="1"/>
        <v>1.7341610360000015</v>
      </c>
      <c r="G9" s="60" t="s">
        <v>92</v>
      </c>
    </row>
    <row r="10" spans="1:13">
      <c r="A10" s="60">
        <v>9</v>
      </c>
      <c r="B10" s="60" t="s">
        <v>61</v>
      </c>
      <c r="C10" s="61">
        <v>1.4025000000000001</v>
      </c>
      <c r="D10" s="60">
        <v>21.2</v>
      </c>
      <c r="E10" s="60">
        <f t="shared" si="0"/>
        <v>1.4019100000000002</v>
      </c>
      <c r="F10" s="61">
        <f t="shared" si="1"/>
        <v>1.7265117160000027</v>
      </c>
      <c r="G10" s="60" t="s">
        <v>93</v>
      </c>
    </row>
    <row r="11" spans="1:13">
      <c r="A11" s="60">
        <v>10</v>
      </c>
      <c r="B11" s="60" t="s">
        <v>61</v>
      </c>
      <c r="C11" s="61">
        <v>1.4019999999999999</v>
      </c>
      <c r="D11" s="60">
        <v>21.3</v>
      </c>
      <c r="E11" s="60">
        <f t="shared" si="0"/>
        <v>1.4014275</v>
      </c>
      <c r="F11" s="61">
        <f t="shared" si="1"/>
        <v>1.7212391490000005</v>
      </c>
      <c r="G11" s="60" t="s">
        <v>94</v>
      </c>
    </row>
    <row r="12" spans="1:13">
      <c r="A12" s="58">
        <v>11</v>
      </c>
      <c r="B12" s="58" t="s">
        <v>61</v>
      </c>
      <c r="C12" s="59">
        <v>1.4014</v>
      </c>
      <c r="D12" s="58">
        <v>21.3</v>
      </c>
      <c r="E12" s="58">
        <f t="shared" si="0"/>
        <v>1.4008275000000001</v>
      </c>
      <c r="F12" s="59">
        <f t="shared" si="1"/>
        <v>1.7146825890000006</v>
      </c>
      <c r="G12" s="58" t="s">
        <v>95</v>
      </c>
    </row>
    <row r="13" spans="1:13">
      <c r="A13" s="58">
        <v>12</v>
      </c>
      <c r="B13" s="58" t="s">
        <v>61</v>
      </c>
      <c r="C13" s="59">
        <v>1.4009</v>
      </c>
      <c r="D13" s="58">
        <v>21.3</v>
      </c>
      <c r="E13" s="58">
        <f t="shared" si="0"/>
        <v>1.4003275000000002</v>
      </c>
      <c r="F13" s="59">
        <f t="shared" si="1"/>
        <v>1.7092187890000012</v>
      </c>
      <c r="G13" s="58" t="s">
        <v>96</v>
      </c>
    </row>
    <row r="14" spans="1:13">
      <c r="A14" s="58">
        <v>13</v>
      </c>
      <c r="B14" s="58" t="s">
        <v>61</v>
      </c>
      <c r="C14" s="59">
        <v>1.4003000000000001</v>
      </c>
      <c r="D14" s="58">
        <v>21.3</v>
      </c>
      <c r="E14" s="58">
        <f t="shared" si="0"/>
        <v>1.3997275000000002</v>
      </c>
      <c r="F14" s="59">
        <f t="shared" si="1"/>
        <v>1.7026622290000031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21.3</v>
      </c>
      <c r="E15" s="58">
        <f t="shared" si="0"/>
        <v>1.3992275000000001</v>
      </c>
      <c r="F15" s="59">
        <f t="shared" si="1"/>
        <v>1.6971984290000002</v>
      </c>
      <c r="G15" s="58" t="s">
        <v>98</v>
      </c>
    </row>
    <row r="16" spans="1:13">
      <c r="A16" s="58">
        <v>15</v>
      </c>
      <c r="B16" s="58" t="s">
        <v>61</v>
      </c>
      <c r="C16" s="59">
        <v>1.3992</v>
      </c>
      <c r="D16" s="58">
        <v>21.3</v>
      </c>
      <c r="E16" s="58">
        <f t="shared" si="0"/>
        <v>1.3986275000000001</v>
      </c>
      <c r="F16" s="59">
        <f t="shared" si="1"/>
        <v>1.690641869000002</v>
      </c>
      <c r="G16" s="58" t="s">
        <v>99</v>
      </c>
    </row>
    <row r="17" spans="1:7">
      <c r="A17" s="58">
        <v>16</v>
      </c>
      <c r="B17" s="58" t="s">
        <v>61</v>
      </c>
      <c r="C17" s="59">
        <v>1.3988</v>
      </c>
      <c r="D17" s="58">
        <v>21.3</v>
      </c>
      <c r="E17" s="58">
        <f t="shared" si="0"/>
        <v>1.3982275000000002</v>
      </c>
      <c r="F17" s="59">
        <f t="shared" si="1"/>
        <v>1.6862708290000015</v>
      </c>
      <c r="G17" s="58" t="s">
        <v>100</v>
      </c>
    </row>
    <row r="18" spans="1:7">
      <c r="A18" s="58">
        <v>17</v>
      </c>
      <c r="B18" s="58" t="s">
        <v>61</v>
      </c>
      <c r="C18" s="59">
        <v>1.3982000000000001</v>
      </c>
      <c r="D18" s="58">
        <v>21.3</v>
      </c>
      <c r="E18" s="58">
        <f t="shared" si="0"/>
        <v>1.3976275000000002</v>
      </c>
      <c r="F18" s="59">
        <f t="shared" si="1"/>
        <v>1.6797142690000033</v>
      </c>
      <c r="G18" s="58" t="s">
        <v>101</v>
      </c>
    </row>
    <row r="19" spans="1:7">
      <c r="A19" s="58">
        <v>18</v>
      </c>
      <c r="B19" s="58" t="s">
        <v>61</v>
      </c>
      <c r="C19" s="59">
        <v>1.3976</v>
      </c>
      <c r="D19" s="58">
        <v>21.4</v>
      </c>
      <c r="E19" s="58">
        <f t="shared" si="0"/>
        <v>1.3970450000000001</v>
      </c>
      <c r="F19" s="59">
        <f t="shared" si="1"/>
        <v>1.6733489420000005</v>
      </c>
      <c r="G19" s="58" t="s">
        <v>102</v>
      </c>
    </row>
    <row r="20" spans="1:7">
      <c r="A20" s="60">
        <v>19</v>
      </c>
      <c r="B20" s="60" t="s">
        <v>61</v>
      </c>
      <c r="C20" s="61">
        <v>1.3951</v>
      </c>
      <c r="D20" s="60">
        <v>21.4</v>
      </c>
      <c r="E20" s="60">
        <f t="shared" si="0"/>
        <v>1.3945450000000001</v>
      </c>
      <c r="F20" s="61">
        <f t="shared" si="1"/>
        <v>1.646029942000002</v>
      </c>
      <c r="G20" s="60" t="s">
        <v>103</v>
      </c>
    </row>
    <row r="21" spans="1:7">
      <c r="A21" s="60">
        <v>20</v>
      </c>
      <c r="B21" s="60" t="s">
        <v>61</v>
      </c>
      <c r="C21" s="61">
        <v>1.3877999999999999</v>
      </c>
      <c r="D21" s="60">
        <v>21.4</v>
      </c>
      <c r="E21" s="60">
        <f t="shared" si="0"/>
        <v>1.3872450000000001</v>
      </c>
      <c r="F21" s="61">
        <f t="shared" si="1"/>
        <v>1.5662584620000004</v>
      </c>
      <c r="G21" s="60" t="s">
        <v>104</v>
      </c>
    </row>
    <row r="22" spans="1:7">
      <c r="A22" s="60">
        <v>21</v>
      </c>
      <c r="B22" s="60" t="s">
        <v>61</v>
      </c>
      <c r="C22" s="61">
        <v>1.3752</v>
      </c>
      <c r="D22" s="60">
        <v>21.4</v>
      </c>
      <c r="E22" s="60">
        <f t="shared" si="0"/>
        <v>1.3746450000000001</v>
      </c>
      <c r="F22" s="61">
        <f t="shared" si="1"/>
        <v>1.4285707020000018</v>
      </c>
      <c r="G22" s="60" t="s">
        <v>105</v>
      </c>
    </row>
    <row r="23" spans="1:7">
      <c r="A23" s="60">
        <v>22</v>
      </c>
      <c r="B23" s="60" t="s">
        <v>61</v>
      </c>
      <c r="C23" s="61">
        <v>1.3604000000000001</v>
      </c>
      <c r="D23" s="60">
        <v>21.4</v>
      </c>
      <c r="E23" s="60">
        <f t="shared" si="0"/>
        <v>1.3598450000000002</v>
      </c>
      <c r="F23" s="61">
        <f t="shared" si="1"/>
        <v>1.2668422220000028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2023-03-29T23:47:22Z</dcterms:modified>
</cp:coreProperties>
</file>