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59AAC44A-4F46-47FA-AE8D-5DAB19CC1596}" xr6:coauthVersionLast="47" xr6:coauthVersionMax="47" xr10:uidLastSave="{00000000-0000-0000-0000-000000000000}"/>
  <bookViews>
    <workbookView xWindow="-110" yWindow="-21710" windowWidth="38620" windowHeight="21100" tabRatio="622" xr2:uid="{00000000-000D-0000-FFFF-FFFF00000000}"/>
  </bookViews>
  <sheets>
    <sheet name="Table of Contents" sheetId="22" r:id="rId1"/>
    <sheet name="Summary" sheetId="21" r:id="rId2"/>
    <sheet name="Tube 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21" l="1"/>
  <c r="Y1" i="21" l="1"/>
  <c r="X1" i="21"/>
  <c r="W1" i="21"/>
  <c r="V1" i="21"/>
  <c r="U1" i="21"/>
  <c r="T1" i="21"/>
  <c r="S1" i="21"/>
  <c r="R1" i="21"/>
  <c r="Q1" i="21"/>
  <c r="P1" i="21"/>
  <c r="O1" i="21"/>
  <c r="N1" i="21"/>
  <c r="M1" i="21"/>
  <c r="L1" i="21"/>
  <c r="K1" i="21"/>
  <c r="J1" i="21"/>
  <c r="H1" i="21"/>
  <c r="G1" i="21"/>
  <c r="F1" i="21"/>
  <c r="E1" i="21"/>
  <c r="D1" i="21"/>
  <c r="C1" i="21"/>
  <c r="B1" i="21"/>
  <c r="K30" i="3" l="1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9" i="3"/>
  <c r="I30" i="3"/>
  <c r="J31" i="3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I31" i="3" l="1"/>
  <c r="J30" i="3"/>
  <c r="B6" i="22"/>
  <c r="B7" i="22"/>
  <c r="B8" i="22"/>
  <c r="B9" i="22"/>
  <c r="B10" i="22"/>
  <c r="B11" i="22"/>
  <c r="B12" i="22"/>
  <c r="B5" i="22"/>
  <c r="A6" i="22"/>
  <c r="A7" i="22"/>
  <c r="A8" i="22"/>
  <c r="A9" i="22"/>
  <c r="A10" i="22"/>
  <c r="A11" i="22"/>
  <c r="A12" i="22"/>
  <c r="A5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F10" i="16"/>
  <c r="E10" i="16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F16" i="15"/>
  <c r="E16" i="15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W5" i="21" l="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I29" i="3" l="1"/>
  <c r="J29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I40" i="3"/>
  <c r="I39" i="3"/>
  <c r="I38" i="3"/>
  <c r="I43" i="3"/>
  <c r="I41" i="3"/>
  <c r="I33" i="3"/>
  <c r="I34" i="3"/>
  <c r="I32" i="3"/>
  <c r="I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2" i="22" l="1"/>
  <c r="Y26" i="21"/>
  <c r="H12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<sst xmlns="http://schemas.openxmlformats.org/spreadsheetml/2006/main" count="1257" uniqueCount="209">
  <si>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</si>
  <si>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</si>
  <si>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</si>
  <si>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</si>
  <si>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</si>
  <si>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</si>
  <si>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</si>
  <si>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</si>
  <si>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</si>
  <si>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</si>
  <si>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</si>
  <si>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</si>
  <si>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</si>
  <si>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</si>
  <si>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</si>
  <si>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</si>
  <si>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</si>
  <si>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</si>
  <si>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</si>
  <si>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</si>
  <si>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</si>
  <si>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</si>
  <si>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</si>
  <si>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</si>
  <si>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</si>
  <si>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</si>
  <si>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</si>
  <si>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</si>
  <si>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</si>
  <si>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</si>
  <si>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</si>
  <si>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</si>
  <si>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</si>
  <si>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</si>
  <si>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</si>
  <si>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</si>
  <si>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</si>
  <si>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</si>
  <si>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</si>
  <si>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</si>
  <si>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</si>
  <si>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</si>
  <si>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</si>
  <si>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</si>
  <si>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</si>
  <si>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</si>
  <si>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</si>
  <si>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</si>
  <si>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</si>
  <si>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</si>
  <si>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</si>
  <si>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</si>
  <si>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</si>
  <si>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</si>
  <si>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</si>
  <si>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</si>
  <si>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</si>
  <si>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</si>
  <si>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</si>
  <si>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</si>
  <si>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</si>
  <si>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</si>
  <si>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</si>
  <si>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</si>
  <si>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</si>
  <si>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</si>
  <si>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</si>
  <si>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</si>
  <si>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</si>
  <si>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</si>
  <si>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</si>
  <si>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</si>
  <si>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</si>
  <si>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</si>
  <si>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</si>
  <si>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</si>
  <si>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</si>
  <si>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</si>
  <si>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</si>
  <si>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</si>
  <si>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</si>
  <si>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</si>
  <si>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</si>
  <si>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</si>
  <si>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</si>
  <si>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</si>
  <si>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</si>
  <si>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</si>
  <si>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</si>
  <si>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</si>
  <si>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</si>
  <si>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</si>
  <si>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</si>
  <si>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</si>
  <si>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</si>
  <si>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</si>
  <si>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</si>
  <si>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</si>
  <si>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</si>
  <si>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</si>
  <si>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</si>
  <si>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</si>
  <si>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</si>
  <si>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</si>
  <si>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</si>
  <si>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</si>
  <si>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</si>
  <si>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</si>
  <si>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</si>
  <si>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</si>
  <si>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</si>
  <si>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</si>
  <si>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</si>
  <si>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</si>
  <si>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</si>
  <si>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</si>
  <si>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</si>
  <si>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</si>
  <si>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</si>
  <si>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</si>
  <si>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</si>
  <si>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</si>
  <si>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</si>
  <si>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</si>
  <si>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</si>
  <si>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</si>
  <si>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</si>
  <si>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</si>
  <si>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</si>
  <si>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</si>
  <si>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</si>
  <si>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</si>
  <si>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</si>
  <si>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</si>
  <si>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</si>
  <si>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</si>
  <si>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</si>
  <si>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</si>
  <si>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</si>
  <si>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</si>
  <si>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</si>
  <si>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</si>
  <si>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</si>
  <si>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</si>
  <si>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</si>
  <si>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</si>
  <si>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</si>
  <si>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</si>
  <si>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</si>
  <si>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</si>
  <si>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</si>
  <si>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</si>
  <si>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</si>
  <si>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</si>
  <si>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</si>
  <si>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</si>
  <si>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</si>
  <si>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</si>
  <si>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</si>
  <si>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</si>
  <si>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</si>
  <si>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</si>
  <si>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</si>
  <si>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</si>
  <si>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</si>
  <si>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</si>
  <si>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</si>
  <si>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</si>
  <si>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</si>
  <si>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</si>
  <si>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</si>
  <si>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</si>
  <si>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</si>
  <si>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</si>
  <si>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</si>
  <si>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</si>
  <si>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</si>
  <si>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</si>
  <si>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</si>
  <si>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</si>
  <si>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</si>
  <si>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</si>
  <si>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</si>
  <si>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</si>
  <si>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</si>
  <si>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</si>
  <si>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</si>
  <si>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</si>
  <si>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</si>
  <si>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</si>
  <si>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</si>
  <si>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</si>
  <si>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</si>
  <si>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</si>
  <si>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</si>
  <si>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</si>
  <si>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</si>
  <si>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</si>
  <si>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</si>
  <si>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</si>
  <si>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</si>
  <si>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</si>
  <si>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Isotope</t>
  </si>
  <si>
    <t>DNA Loaded (ng)</t>
  </si>
  <si>
    <t>Notes:</t>
  </si>
  <si>
    <t>Final Volume (ul)</t>
  </si>
  <si>
    <t>double checked</t>
  </si>
  <si>
    <t>Grayed out rows are not included in the graphs below</t>
  </si>
  <si>
    <t>Leaked during centrifugation (lost ~250 ul); parafilmed top and fractioned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</si>
</sst>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19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07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8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9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8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9" xfId="1" applyNumberFormat="1" applyFill="1" applyBorder="1"/>
    <xf numFmtId="165" fontId="16" fillId="0" borderId="8" xfId="1" applyNumberFormat="1" applyBorder="1" applyAlignment="1">
      <alignment horizontal="right"/>
    </xf>
    <xf numFmtId="165" fontId="16" fillId="0" borderId="0" xfId="1" applyNumberFormat="1"/>
    <xf numFmtId="165" fontId="16" fillId="0" borderId="9" xfId="1" applyNumberFormat="1" applyBorder="1"/>
    <xf numFmtId="165" fontId="13" fillId="0" borderId="9" xfId="1" applyNumberFormat="1" applyFont="1" applyBorder="1"/>
    <xf numFmtId="165" fontId="14" fillId="0" borderId="9" xfId="1" applyNumberFormat="1" applyFont="1" applyBorder="1"/>
    <xf numFmtId="165" fontId="14" fillId="0" borderId="0" xfId="1" applyNumberFormat="1" applyFont="1"/>
    <xf numFmtId="165" fontId="16" fillId="2" borderId="10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1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8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6" fillId="0" borderId="6" xfId="1" applyNumberFormat="1" applyBorder="1"/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2" xfId="0" applyFont="1" applyBorder="1"/>
    <xf numFmtId="0" fontId="4" fillId="0" borderId="12" xfId="0" applyFont="1" applyBorder="1" applyAlignment="1">
      <alignment wrapText="1"/>
    </xf>
    <xf numFmtId="0" fontId="15" fillId="0" borderId="12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8" fillId="2" borderId="0" xfId="0" applyFont="1" applyFill="1"/>
    <xf numFmtId="0" fontId="14" fillId="5" borderId="0" xfId="0" applyFont="1" applyFill="1"/>
    <xf numFmtId="167" fontId="14" fillId="5" borderId="0" xfId="0" applyNumberFormat="1" applyFont="1" applyFill="1"/>
    <xf numFmtId="165" fontId="13" fillId="2" borderId="0" xfId="1" applyNumberFormat="1" applyFont="1" applyFill="1"/>
    <xf numFmtId="0" fontId="13" fillId="0" borderId="5" xfId="1" applyFont="1" applyBorder="1"/>
    <xf numFmtId="0" fontId="13" fillId="0" borderId="6" xfId="1" applyFont="1" applyBorder="1"/>
    <xf numFmtId="0" fontId="13" fillId="0" borderId="7" xfId="1" applyFont="1" applyBorder="1"/>
    <xf numFmtId="0" fontId="13" fillId="0" borderId="8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9" xfId="1" applyFont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9" xfId="1" applyNumberFormat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1.7764781670000005</c:v>
                </c:pt>
                <c:pt idx="1">
                  <c:v>1.7677360870000012</c:v>
                </c:pt>
                <c:pt idx="2">
                  <c:v>1.7589940070000001</c:v>
                </c:pt>
                <c:pt idx="3">
                  <c:v>1.7524374470000019</c:v>
                </c:pt>
                <c:pt idx="4">
                  <c:v>1.7471648800000015</c:v>
                </c:pt>
                <c:pt idx="5">
                  <c:v>1.7406083199999998</c:v>
                </c:pt>
                <c:pt idx="6">
                  <c:v>1.7351445200000004</c:v>
                </c:pt>
                <c:pt idx="7">
                  <c:v>1.7285879600000005</c:v>
                </c:pt>
                <c:pt idx="8">
                  <c:v>1.7231241600000011</c:v>
                </c:pt>
                <c:pt idx="9">
                  <c:v>1.7165675999999994</c:v>
                </c:pt>
                <c:pt idx="10">
                  <c:v>1.7111038000000001</c:v>
                </c:pt>
                <c:pt idx="11">
                  <c:v>1.7058312330000014</c:v>
                </c:pt>
                <c:pt idx="12">
                  <c:v>1.6992746729999997</c:v>
                </c:pt>
                <c:pt idx="13">
                  <c:v>1.6938108730000003</c:v>
                </c:pt>
                <c:pt idx="14">
                  <c:v>1.6896310660000005</c:v>
                </c:pt>
                <c:pt idx="15">
                  <c:v>1.6830745060000023</c:v>
                </c:pt>
                <c:pt idx="16">
                  <c:v>1.675425186</c:v>
                </c:pt>
                <c:pt idx="17">
                  <c:v>1.6644975860000013</c:v>
                </c:pt>
                <c:pt idx="18">
                  <c:v>1.6251582259999999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4.4916758722130724E-2</c:v>
                </c:pt>
                <c:pt idx="1">
                  <c:v>2.2164801285935756E-2</c:v>
                </c:pt>
                <c:pt idx="2">
                  <c:v>2.9050132655304317E-2</c:v>
                </c:pt>
                <c:pt idx="3">
                  <c:v>0.30561916431087677</c:v>
                </c:pt>
                <c:pt idx="4">
                  <c:v>1.0795977985748495</c:v>
                </c:pt>
                <c:pt idx="5">
                  <c:v>1.8669690152981779</c:v>
                </c:pt>
                <c:pt idx="6">
                  <c:v>3.1331486911085822</c:v>
                </c:pt>
                <c:pt idx="7">
                  <c:v>6.8892501509636359</c:v>
                </c:pt>
                <c:pt idx="8">
                  <c:v>17.295743956524557</c:v>
                </c:pt>
                <c:pt idx="9">
                  <c:v>16.477031598358462</c:v>
                </c:pt>
                <c:pt idx="10">
                  <c:v>12.406441070819277</c:v>
                </c:pt>
                <c:pt idx="11">
                  <c:v>5.8914951932498285</c:v>
                </c:pt>
                <c:pt idx="12">
                  <c:v>2.3667854139044811</c:v>
                </c:pt>
                <c:pt idx="13">
                  <c:v>1.3045307667087245</c:v>
                </c:pt>
                <c:pt idx="14">
                  <c:v>0.66990624304769808</c:v>
                </c:pt>
                <c:pt idx="15">
                  <c:v>0.31578040767394855</c:v>
                </c:pt>
                <c:pt idx="16">
                  <c:v>0.17727351996985197</c:v>
                </c:pt>
                <c:pt idx="17">
                  <c:v>0.17710095399703696</c:v>
                </c:pt>
                <c:pt idx="18">
                  <c:v>0.15517656245377479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1.7728720590000009</c:v>
                </c:pt>
                <c:pt idx="1">
                  <c:v>1.7663154990000027</c:v>
                </c:pt>
                <c:pt idx="2">
                  <c:v>1.759758939000001</c:v>
                </c:pt>
                <c:pt idx="3">
                  <c:v>1.7532023790000011</c:v>
                </c:pt>
                <c:pt idx="4">
                  <c:v>1.7468370520000018</c:v>
                </c:pt>
                <c:pt idx="5">
                  <c:v>1.7413732520000007</c:v>
                </c:pt>
                <c:pt idx="6">
                  <c:v>1.7348166920000008</c:v>
                </c:pt>
                <c:pt idx="7">
                  <c:v>1.7293528920000014</c:v>
                </c:pt>
                <c:pt idx="8">
                  <c:v>1.7238890920000021</c:v>
                </c:pt>
                <c:pt idx="9">
                  <c:v>1.717523765000001</c:v>
                </c:pt>
                <c:pt idx="10">
                  <c:v>1.7120599650000017</c:v>
                </c:pt>
                <c:pt idx="11">
                  <c:v>1.7055034050000017</c:v>
                </c:pt>
                <c:pt idx="12">
                  <c:v>1.7000396050000006</c:v>
                </c:pt>
                <c:pt idx="13">
                  <c:v>1.6936742780000014</c:v>
                </c:pt>
                <c:pt idx="14">
                  <c:v>1.6871177180000014</c:v>
                </c:pt>
                <c:pt idx="15">
                  <c:v>1.6816539180000021</c:v>
                </c:pt>
                <c:pt idx="16">
                  <c:v>1.6750973580000004</c:v>
                </c:pt>
                <c:pt idx="17">
                  <c:v>1.6619842380000023</c:v>
                </c:pt>
                <c:pt idx="18">
                  <c:v>1.6139027980000016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1.0712015304864602E-2</c:v>
                </c:pt>
                <c:pt idx="1">
                  <c:v>0.28390268942704555</c:v>
                </c:pt>
                <c:pt idx="2">
                  <c:v>0.86682764044227179</c:v>
                </c:pt>
                <c:pt idx="3">
                  <c:v>1.3560617996684643</c:v>
                </c:pt>
                <c:pt idx="4">
                  <c:v>2.1579058680706362</c:v>
                </c:pt>
                <c:pt idx="5">
                  <c:v>3.979887113433076</c:v>
                </c:pt>
                <c:pt idx="6">
                  <c:v>4.4508999135575031</c:v>
                </c:pt>
                <c:pt idx="7">
                  <c:v>6.1703269533547376</c:v>
                </c:pt>
                <c:pt idx="8">
                  <c:v>10.205984007402265</c:v>
                </c:pt>
                <c:pt idx="9">
                  <c:v>8.2139724277361559</c:v>
                </c:pt>
                <c:pt idx="10">
                  <c:v>4.7309509524534512</c:v>
                </c:pt>
                <c:pt idx="11">
                  <c:v>1.8744064399324782</c:v>
                </c:pt>
                <c:pt idx="12">
                  <c:v>0.78239740984585993</c:v>
                </c:pt>
                <c:pt idx="13">
                  <c:v>0.46429613732693947</c:v>
                </c:pt>
                <c:pt idx="14">
                  <c:v>0.29035980824884805</c:v>
                </c:pt>
                <c:pt idx="15">
                  <c:v>0.15207951618668483</c:v>
                </c:pt>
                <c:pt idx="16">
                  <c:v>8.2037299814070541E-2</c:v>
                </c:pt>
                <c:pt idx="17">
                  <c:v>9.2806022801507293E-2</c:v>
                </c:pt>
                <c:pt idx="18">
                  <c:v>0.15023883557590934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1.7714514710000024</c:v>
                </c:pt>
                <c:pt idx="1">
                  <c:v>1.7648949110000007</c:v>
                </c:pt>
                <c:pt idx="2">
                  <c:v>1.7594311110000014</c:v>
                </c:pt>
                <c:pt idx="3">
                  <c:v>1.7528745510000014</c:v>
                </c:pt>
                <c:pt idx="4">
                  <c:v>1.7463179910000015</c:v>
                </c:pt>
                <c:pt idx="5">
                  <c:v>1.7397614309999998</c:v>
                </c:pt>
                <c:pt idx="6">
                  <c:v>1.735390391000001</c:v>
                </c:pt>
                <c:pt idx="7">
                  <c:v>1.7288338310000011</c:v>
                </c:pt>
                <c:pt idx="8">
                  <c:v>1.7235612640000024</c:v>
                </c:pt>
                <c:pt idx="9">
                  <c:v>1.7170047040000007</c:v>
                </c:pt>
                <c:pt idx="10">
                  <c:v>1.7115409040000014</c:v>
                </c:pt>
                <c:pt idx="11">
                  <c:v>1.7071698640000026</c:v>
                </c:pt>
                <c:pt idx="12">
                  <c:v>1.7008045369999998</c:v>
                </c:pt>
                <c:pt idx="13">
                  <c:v>1.6942479770000016</c:v>
                </c:pt>
                <c:pt idx="14">
                  <c:v>1.6887841770000023</c:v>
                </c:pt>
                <c:pt idx="15">
                  <c:v>1.6833203770000029</c:v>
                </c:pt>
                <c:pt idx="16">
                  <c:v>1.6767638170000012</c:v>
                </c:pt>
                <c:pt idx="17">
                  <c:v>1.6647434570000019</c:v>
                </c:pt>
                <c:pt idx="18">
                  <c:v>1.6155692570000024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5.302659524695782E-3</c:v>
                </c:pt>
                <c:pt idx="1">
                  <c:v>3.6819823128261375E-2</c:v>
                </c:pt>
                <c:pt idx="2">
                  <c:v>3.5953274265781487E-2</c:v>
                </c:pt>
                <c:pt idx="3">
                  <c:v>0.22009898543555118</c:v>
                </c:pt>
                <c:pt idx="4">
                  <c:v>0.6439834523318313</c:v>
                </c:pt>
                <c:pt idx="5">
                  <c:v>0.81793560705592805</c:v>
                </c:pt>
                <c:pt idx="6">
                  <c:v>1.4490795313984535</c:v>
                </c:pt>
                <c:pt idx="7">
                  <c:v>5.395059163488706</c:v>
                </c:pt>
                <c:pt idx="8">
                  <c:v>14.981414665916079</c:v>
                </c:pt>
                <c:pt idx="9">
                  <c:v>17.78092183163794</c:v>
                </c:pt>
                <c:pt idx="10">
                  <c:v>13.196329706932579</c:v>
                </c:pt>
                <c:pt idx="11">
                  <c:v>6.3743249976153722</c:v>
                </c:pt>
                <c:pt idx="12">
                  <c:v>2.2613484911971362</c:v>
                </c:pt>
                <c:pt idx="13">
                  <c:v>1.1153061473809081</c:v>
                </c:pt>
                <c:pt idx="14">
                  <c:v>0.51578914425537348</c:v>
                </c:pt>
                <c:pt idx="15">
                  <c:v>0.25519634523840712</c:v>
                </c:pt>
                <c:pt idx="16">
                  <c:v>0.1587317261331794</c:v>
                </c:pt>
                <c:pt idx="17">
                  <c:v>0.16977628293729033</c:v>
                </c:pt>
                <c:pt idx="18">
                  <c:v>0.23328844580933897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1.7687468900000027</c:v>
                </c:pt>
                <c:pt idx="1">
                  <c:v>1.7643758500000004</c:v>
                </c:pt>
                <c:pt idx="2">
                  <c:v>1.7578192900000005</c:v>
                </c:pt>
                <c:pt idx="3">
                  <c:v>1.7512627300000023</c:v>
                </c:pt>
                <c:pt idx="4">
                  <c:v>1.7447061700000006</c:v>
                </c:pt>
                <c:pt idx="5">
                  <c:v>1.7392423700000013</c:v>
                </c:pt>
                <c:pt idx="6">
                  <c:v>1.7326858100000013</c:v>
                </c:pt>
                <c:pt idx="7">
                  <c:v>1.727222010000002</c:v>
                </c:pt>
                <c:pt idx="8">
                  <c:v>1.7206654500000003</c:v>
                </c:pt>
                <c:pt idx="9">
                  <c:v>1.7153928830000016</c:v>
                </c:pt>
                <c:pt idx="10">
                  <c:v>1.7088363230000017</c:v>
                </c:pt>
                <c:pt idx="11">
                  <c:v>1.7033725230000023</c:v>
                </c:pt>
                <c:pt idx="12">
                  <c:v>1.6979087230000012</c:v>
                </c:pt>
                <c:pt idx="13">
                  <c:v>1.6913521630000012</c:v>
                </c:pt>
                <c:pt idx="14">
                  <c:v>1.6858883630000019</c:v>
                </c:pt>
                <c:pt idx="15">
                  <c:v>1.6815173230000031</c:v>
                </c:pt>
                <c:pt idx="16">
                  <c:v>1.6738680030000008</c:v>
                </c:pt>
                <c:pt idx="17">
                  <c:v>1.6585693630000016</c:v>
                </c:pt>
                <c:pt idx="18">
                  <c:v>1.5908182430000011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6.1308754782421976E-3</c:v>
                </c:pt>
                <c:pt idx="1">
                  <c:v>1.1677389564800527E-2</c:v>
                </c:pt>
                <c:pt idx="2">
                  <c:v>0.10582460664993261</c:v>
                </c:pt>
                <c:pt idx="3">
                  <c:v>0.43952617036105052</c:v>
                </c:pt>
                <c:pt idx="4">
                  <c:v>0.47016982634324994</c:v>
                </c:pt>
                <c:pt idx="5">
                  <c:v>0.83692444666053911</c:v>
                </c:pt>
                <c:pt idx="6">
                  <c:v>2.6698476321144962</c:v>
                </c:pt>
                <c:pt idx="7">
                  <c:v>9.7299012453760216</c:v>
                </c:pt>
                <c:pt idx="8">
                  <c:v>16.282965977569884</c:v>
                </c:pt>
                <c:pt idx="9">
                  <c:v>13.160915798243018</c:v>
                </c:pt>
                <c:pt idx="10">
                  <c:v>7.8383294116944384</c:v>
                </c:pt>
                <c:pt idx="11">
                  <c:v>2.8482717577489791</c:v>
                </c:pt>
                <c:pt idx="12">
                  <c:v>1.2153481737918395</c:v>
                </c:pt>
                <c:pt idx="13">
                  <c:v>0.69830579127912584</c:v>
                </c:pt>
                <c:pt idx="14">
                  <c:v>0.34996967449318372</c:v>
                </c:pt>
                <c:pt idx="15">
                  <c:v>0.20115182630100217</c:v>
                </c:pt>
                <c:pt idx="16">
                  <c:v>0.14726026276771806</c:v>
                </c:pt>
                <c:pt idx="17">
                  <c:v>0.1525056648867745</c:v>
                </c:pt>
                <c:pt idx="18">
                  <c:v>0.16405673708482116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1.7429031160000008</c:v>
                </c:pt>
                <c:pt idx="1">
                  <c:v>1.7623815629999999</c:v>
                </c:pt>
                <c:pt idx="2">
                  <c:v>1.7582017560000018</c:v>
                </c:pt>
                <c:pt idx="3">
                  <c:v>1.7525467230000018</c:v>
                </c:pt>
                <c:pt idx="4">
                  <c:v>1.7459901630000019</c:v>
                </c:pt>
                <c:pt idx="5">
                  <c:v>1.7405263630000007</c:v>
                </c:pt>
                <c:pt idx="6">
                  <c:v>1.7352537960000021</c:v>
                </c:pt>
                <c:pt idx="7">
                  <c:v>1.7297899960000027</c:v>
                </c:pt>
                <c:pt idx="8">
                  <c:v>1.7254189560000022</c:v>
                </c:pt>
                <c:pt idx="9">
                  <c:v>1.7188623960000005</c:v>
                </c:pt>
                <c:pt idx="10">
                  <c:v>1.7144913560000017</c:v>
                </c:pt>
                <c:pt idx="11">
                  <c:v>1.7090275560000023</c:v>
                </c:pt>
                <c:pt idx="12">
                  <c:v>1.703563756000003</c:v>
                </c:pt>
                <c:pt idx="13">
                  <c:v>1.6991927160000007</c:v>
                </c:pt>
                <c:pt idx="14">
                  <c:v>1.6948216760000001</c:v>
                </c:pt>
                <c:pt idx="15">
                  <c:v>1.6915433960000019</c:v>
                </c:pt>
                <c:pt idx="16">
                  <c:v>1.6860795960000026</c:v>
                </c:pt>
                <c:pt idx="17">
                  <c:v>1.6806157960000032</c:v>
                </c:pt>
                <c:pt idx="18">
                  <c:v>1.6709721890000004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1.3851535647567423E-2</c:v>
                </c:pt>
                <c:pt idx="1">
                  <c:v>1.2275007657922998E-2</c:v>
                </c:pt>
                <c:pt idx="2">
                  <c:v>8.7969351156531275E-2</c:v>
                </c:pt>
                <c:pt idx="3">
                  <c:v>0.30347247632346619</c:v>
                </c:pt>
                <c:pt idx="4">
                  <c:v>0.93552728699251786</c:v>
                </c:pt>
                <c:pt idx="5">
                  <c:v>2.0917573269363241</c:v>
                </c:pt>
                <c:pt idx="6">
                  <c:v>4.2132958050626987</c:v>
                </c:pt>
                <c:pt idx="7">
                  <c:v>6.2738392933175513</c:v>
                </c:pt>
                <c:pt idx="8">
                  <c:v>7.1684006087862846</c:v>
                </c:pt>
                <c:pt idx="9">
                  <c:v>6.2919539818804111</c:v>
                </c:pt>
                <c:pt idx="10">
                  <c:v>4.4050791009230137</c:v>
                </c:pt>
                <c:pt idx="11">
                  <c:v>2.3958062189629072</c:v>
                </c:pt>
                <c:pt idx="12">
                  <c:v>1.2018570302304592</c:v>
                </c:pt>
                <c:pt idx="13">
                  <c:v>0.77764469914923173</c:v>
                </c:pt>
                <c:pt idx="14">
                  <c:v>0.60897087601468114</c:v>
                </c:pt>
                <c:pt idx="15">
                  <c:v>0.36645365328527663</c:v>
                </c:pt>
                <c:pt idx="16">
                  <c:v>0.19791209783523431</c:v>
                </c:pt>
                <c:pt idx="17">
                  <c:v>0.12330072667005824</c:v>
                </c:pt>
                <c:pt idx="18">
                  <c:v>8.5232707537222563E-2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1.772598869000003</c:v>
                </c:pt>
                <c:pt idx="1">
                  <c:v>1.7671350690000001</c:v>
                </c:pt>
                <c:pt idx="2">
                  <c:v>1.759676982000002</c:v>
                </c:pt>
                <c:pt idx="3">
                  <c:v>1.7520276620000015</c:v>
                </c:pt>
                <c:pt idx="4">
                  <c:v>1.7454711019999998</c:v>
                </c:pt>
                <c:pt idx="5">
                  <c:v>1.7389145420000016</c:v>
                </c:pt>
                <c:pt idx="6">
                  <c:v>1.7334507420000023</c:v>
                </c:pt>
                <c:pt idx="7">
                  <c:v>1.7279869420000029</c:v>
                </c:pt>
                <c:pt idx="8">
                  <c:v>1.722523142</c:v>
                </c:pt>
                <c:pt idx="9">
                  <c:v>1.7170593420000007</c:v>
                </c:pt>
                <c:pt idx="10">
                  <c:v>1.7105027820000025</c:v>
                </c:pt>
                <c:pt idx="11">
                  <c:v>1.7050389820000031</c:v>
                </c:pt>
                <c:pt idx="12">
                  <c:v>1.6997664150000009</c:v>
                </c:pt>
                <c:pt idx="13">
                  <c:v>1.693209855000001</c:v>
                </c:pt>
                <c:pt idx="14">
                  <c:v>1.6877460550000016</c:v>
                </c:pt>
                <c:pt idx="15">
                  <c:v>1.6811894950000035</c:v>
                </c:pt>
                <c:pt idx="16">
                  <c:v>1.6757256950000006</c:v>
                </c:pt>
                <c:pt idx="17">
                  <c:v>1.6617110480000026</c:v>
                </c:pt>
                <c:pt idx="18">
                  <c:v>1.603794768000002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-2.7683967018765198E-2</c:v>
                </c:pt>
                <c:pt idx="1">
                  <c:v>-2.3045743817669346E-2</c:v>
                </c:pt>
                <c:pt idx="2">
                  <c:v>1.2280937207030227E-2</c:v>
                </c:pt>
                <c:pt idx="3">
                  <c:v>0.144020428797691</c:v>
                </c:pt>
                <c:pt idx="4">
                  <c:v>0.28291264495792351</c:v>
                </c:pt>
                <c:pt idx="5">
                  <c:v>0.47272861813632633</c:v>
                </c:pt>
                <c:pt idx="6">
                  <c:v>0.99383815286741728</c:v>
                </c:pt>
                <c:pt idx="7">
                  <c:v>2.4275296831053743</c:v>
                </c:pt>
                <c:pt idx="8">
                  <c:v>4.0372640039365768</c:v>
                </c:pt>
                <c:pt idx="9">
                  <c:v>3.226855087387944</c:v>
                </c:pt>
                <c:pt idx="10">
                  <c:v>2.3736349913651291</c:v>
                </c:pt>
                <c:pt idx="11">
                  <c:v>0.92879828246243079</c:v>
                </c:pt>
                <c:pt idx="12">
                  <c:v>0.44437835709037249</c:v>
                </c:pt>
                <c:pt idx="13">
                  <c:v>0.27598636107863511</c:v>
                </c:pt>
                <c:pt idx="14">
                  <c:v>0.14499660959371138</c:v>
                </c:pt>
                <c:pt idx="15">
                  <c:v>5.408288185893708E-2</c:v>
                </c:pt>
                <c:pt idx="16">
                  <c:v>5.5215325178346146E-3</c:v>
                </c:pt>
                <c:pt idx="17">
                  <c:v>2.5995204842699543E-2</c:v>
                </c:pt>
                <c:pt idx="18">
                  <c:v>2.6895540255497761E-2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1.7698942880000033</c:v>
                </c:pt>
                <c:pt idx="1">
                  <c:v>1.7635289610000005</c:v>
                </c:pt>
                <c:pt idx="2">
                  <c:v>1.7580651610000011</c:v>
                </c:pt>
                <c:pt idx="3">
                  <c:v>1.7515086010000029</c:v>
                </c:pt>
                <c:pt idx="4">
                  <c:v>1.7449520410000012</c:v>
                </c:pt>
                <c:pt idx="5">
                  <c:v>1.7383954810000013</c:v>
                </c:pt>
                <c:pt idx="6">
                  <c:v>1.7329316810000019</c:v>
                </c:pt>
                <c:pt idx="7">
                  <c:v>1.7274678810000026</c:v>
                </c:pt>
                <c:pt idx="8">
                  <c:v>1.7220040810000015</c:v>
                </c:pt>
                <c:pt idx="9">
                  <c:v>1.7154475210000015</c:v>
                </c:pt>
                <c:pt idx="10">
                  <c:v>1.7110764810000028</c:v>
                </c:pt>
                <c:pt idx="11">
                  <c:v>1.7047111540000035</c:v>
                </c:pt>
                <c:pt idx="12">
                  <c:v>1.6981545940000018</c:v>
                </c:pt>
                <c:pt idx="13">
                  <c:v>1.6915980340000019</c:v>
                </c:pt>
                <c:pt idx="14">
                  <c:v>1.6872269940000013</c:v>
                </c:pt>
                <c:pt idx="15">
                  <c:v>1.6806704340000032</c:v>
                </c:pt>
                <c:pt idx="16">
                  <c:v>1.6730211140000009</c:v>
                </c:pt>
                <c:pt idx="17">
                  <c:v>1.6489803940000023</c:v>
                </c:pt>
                <c:pt idx="18">
                  <c:v>1.5724871940000025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-6.2406529347050375E-3</c:v>
                </c:pt>
                <c:pt idx="1">
                  <c:v>2.1019924123382345E-2</c:v>
                </c:pt>
                <c:pt idx="2">
                  <c:v>7.3097158458583292E-2</c:v>
                </c:pt>
                <c:pt idx="3">
                  <c:v>0.30599125579315806</c:v>
                </c:pt>
                <c:pt idx="4">
                  <c:v>0.71414518008921812</c:v>
                </c:pt>
                <c:pt idx="5">
                  <c:v>1.746573941957229</c:v>
                </c:pt>
                <c:pt idx="6">
                  <c:v>3.9224248908967225</c:v>
                </c:pt>
                <c:pt idx="7">
                  <c:v>9.227496351661971</c:v>
                </c:pt>
                <c:pt idx="8">
                  <c:v>11.988861788191608</c:v>
                </c:pt>
                <c:pt idx="9">
                  <c:v>10.26531982413016</c:v>
                </c:pt>
                <c:pt idx="10">
                  <c:v>6.2742965686556316</c:v>
                </c:pt>
                <c:pt idx="11">
                  <c:v>2.5107370073227746</c:v>
                </c:pt>
                <c:pt idx="12">
                  <c:v>1.0882153322824084</c:v>
                </c:pt>
                <c:pt idx="13">
                  <c:v>0.70990451780672925</c:v>
                </c:pt>
                <c:pt idx="14">
                  <c:v>0.37844280196710622</c:v>
                </c:pt>
                <c:pt idx="15">
                  <c:v>0.15729053778141769</c:v>
                </c:pt>
                <c:pt idx="16">
                  <c:v>0.10135160490003459</c:v>
                </c:pt>
                <c:pt idx="17">
                  <c:v>0.12133477445878739</c:v>
                </c:pt>
                <c:pt idx="18">
                  <c:v>8.5591272057726805E-2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1.7648129540000017</c:v>
                </c:pt>
                <c:pt idx="1">
                  <c:v>1.7593491540000024</c:v>
                </c:pt>
                <c:pt idx="2">
                  <c:v>1.7538853540000012</c:v>
                </c:pt>
                <c:pt idx="3">
                  <c:v>1.7473287940000031</c:v>
                </c:pt>
                <c:pt idx="4">
                  <c:v>1.7418649940000002</c:v>
                </c:pt>
                <c:pt idx="5">
                  <c:v>1.7354996670000009</c:v>
                </c:pt>
                <c:pt idx="6">
                  <c:v>1.7025256340000006</c:v>
                </c:pt>
                <c:pt idx="7">
                  <c:v>1.7234793069999998</c:v>
                </c:pt>
                <c:pt idx="8">
                  <c:v>1.7169227470000017</c:v>
                </c:pt>
                <c:pt idx="9">
                  <c:v>1.7114589470000023</c:v>
                </c:pt>
                <c:pt idx="10">
                  <c:v>1.705995147000003</c:v>
                </c:pt>
                <c:pt idx="11">
                  <c:v>1.6994385870000013</c:v>
                </c:pt>
                <c:pt idx="12">
                  <c:v>1.6939747870000019</c:v>
                </c:pt>
                <c:pt idx="13">
                  <c:v>1.6885109870000026</c:v>
                </c:pt>
                <c:pt idx="14">
                  <c:v>1.6830471870000032</c:v>
                </c:pt>
                <c:pt idx="15">
                  <c:v>1.6764906270000015</c:v>
                </c:pt>
                <c:pt idx="16">
                  <c:v>1.6655630270000028</c:v>
                </c:pt>
                <c:pt idx="17">
                  <c:v>1.6163888270000033</c:v>
                </c:pt>
                <c:pt idx="18">
                  <c:v>1.4830721070000035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0.15481670083942353</c:v>
                </c:pt>
                <c:pt idx="1">
                  <c:v>0.36636390145083481</c:v>
                </c:pt>
                <c:pt idx="2">
                  <c:v>0.68104049860235116</c:v>
                </c:pt>
                <c:pt idx="3">
                  <c:v>1.2420434406454548</c:v>
                </c:pt>
                <c:pt idx="4">
                  <c:v>2.3647006892616163</c:v>
                </c:pt>
                <c:pt idx="5">
                  <c:v>3.0231126516228719</c:v>
                </c:pt>
                <c:pt idx="6">
                  <c:v>5.1510399736967605</c:v>
                </c:pt>
                <c:pt idx="7">
                  <c:v>7.5297933942406559</c:v>
                </c:pt>
                <c:pt idx="8">
                  <c:v>6.3908946974253906</c:v>
                </c:pt>
                <c:pt idx="9">
                  <c:v>4.1024939907751419</c:v>
                </c:pt>
                <c:pt idx="10">
                  <c:v>1.7816293964409755</c:v>
                </c:pt>
                <c:pt idx="11">
                  <c:v>0.74377241259392812</c:v>
                </c:pt>
                <c:pt idx="12">
                  <c:v>0.47636754148788324</c:v>
                </c:pt>
                <c:pt idx="13">
                  <c:v>0.2778505957102107</c:v>
                </c:pt>
                <c:pt idx="14">
                  <c:v>0.15975888126024382</c:v>
                </c:pt>
                <c:pt idx="15">
                  <c:v>8.9764265690536291E-2</c:v>
                </c:pt>
                <c:pt idx="16">
                  <c:v>8.3493608646099657E-2</c:v>
                </c:pt>
                <c:pt idx="17">
                  <c:v>6.025372858014328E-2</c:v>
                </c:pt>
                <c:pt idx="18">
                  <c:v>3.6323400348893108E-2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1.7043560070000012</c:v>
                </c:pt>
                <c:pt idx="1">
                  <c:v>1.7764781670000005</c:v>
                </c:pt>
                <c:pt idx="2">
                  <c:v>1.7677360870000012</c:v>
                </c:pt>
                <c:pt idx="3">
                  <c:v>1.7589940070000001</c:v>
                </c:pt>
                <c:pt idx="4">
                  <c:v>1.7524374470000019</c:v>
                </c:pt>
                <c:pt idx="5">
                  <c:v>1.7471648800000015</c:v>
                </c:pt>
                <c:pt idx="6">
                  <c:v>1.7406083199999998</c:v>
                </c:pt>
                <c:pt idx="7">
                  <c:v>1.7351445200000004</c:v>
                </c:pt>
                <c:pt idx="8">
                  <c:v>1.7285879600000005</c:v>
                </c:pt>
                <c:pt idx="9">
                  <c:v>1.7231241600000011</c:v>
                </c:pt>
                <c:pt idx="10">
                  <c:v>1.7165675999999994</c:v>
                </c:pt>
                <c:pt idx="11">
                  <c:v>1.7111038000000001</c:v>
                </c:pt>
                <c:pt idx="12">
                  <c:v>1.7058312330000014</c:v>
                </c:pt>
                <c:pt idx="13">
                  <c:v>1.6992746729999997</c:v>
                </c:pt>
                <c:pt idx="14">
                  <c:v>1.6938108730000003</c:v>
                </c:pt>
                <c:pt idx="15">
                  <c:v>1.6896310660000005</c:v>
                </c:pt>
                <c:pt idx="16">
                  <c:v>1.6830745060000023</c:v>
                </c:pt>
                <c:pt idx="17">
                  <c:v>1.675425186</c:v>
                </c:pt>
                <c:pt idx="18">
                  <c:v>1.6644975860000013</c:v>
                </c:pt>
                <c:pt idx="19">
                  <c:v>1.6251582259999999</c:v>
                </c:pt>
                <c:pt idx="20">
                  <c:v>1.4929342660000007</c:v>
                </c:pt>
                <c:pt idx="21">
                  <c:v>1.2778517790000006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1.7127702590000009</c:v>
                </c:pt>
                <c:pt idx="1">
                  <c:v>1.7728720590000009</c:v>
                </c:pt>
                <c:pt idx="2">
                  <c:v>1.7663154990000027</c:v>
                </c:pt>
                <c:pt idx="3">
                  <c:v>1.759758939000001</c:v>
                </c:pt>
                <c:pt idx="4">
                  <c:v>1.7532023790000011</c:v>
                </c:pt>
                <c:pt idx="5">
                  <c:v>1.7468370520000018</c:v>
                </c:pt>
                <c:pt idx="6">
                  <c:v>1.7413732520000007</c:v>
                </c:pt>
                <c:pt idx="7">
                  <c:v>1.7348166920000008</c:v>
                </c:pt>
                <c:pt idx="8">
                  <c:v>1.7293528920000014</c:v>
                </c:pt>
                <c:pt idx="9">
                  <c:v>1.7238890920000021</c:v>
                </c:pt>
                <c:pt idx="10">
                  <c:v>1.717523765000001</c:v>
                </c:pt>
                <c:pt idx="11">
                  <c:v>1.7120599650000017</c:v>
                </c:pt>
                <c:pt idx="12">
                  <c:v>1.7055034050000017</c:v>
                </c:pt>
                <c:pt idx="13">
                  <c:v>1.7000396050000006</c:v>
                </c:pt>
                <c:pt idx="14">
                  <c:v>1.6936742780000014</c:v>
                </c:pt>
                <c:pt idx="15">
                  <c:v>1.6871177180000014</c:v>
                </c:pt>
                <c:pt idx="16">
                  <c:v>1.6816539180000021</c:v>
                </c:pt>
                <c:pt idx="17">
                  <c:v>1.6750973580000004</c:v>
                </c:pt>
                <c:pt idx="18">
                  <c:v>1.6619842380000023</c:v>
                </c:pt>
                <c:pt idx="19">
                  <c:v>1.6139027980000016</c:v>
                </c:pt>
                <c:pt idx="20">
                  <c:v>1.4696584780000013</c:v>
                </c:pt>
                <c:pt idx="21">
                  <c:v>1.2685906380000009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1.7166222380000011</c:v>
                </c:pt>
                <c:pt idx="1">
                  <c:v>1.7714514710000024</c:v>
                </c:pt>
                <c:pt idx="2">
                  <c:v>1.7648949110000007</c:v>
                </c:pt>
                <c:pt idx="3">
                  <c:v>1.7594311110000014</c:v>
                </c:pt>
                <c:pt idx="4">
                  <c:v>1.7528745510000014</c:v>
                </c:pt>
                <c:pt idx="5">
                  <c:v>1.7463179910000015</c:v>
                </c:pt>
                <c:pt idx="6">
                  <c:v>1.7397614309999998</c:v>
                </c:pt>
                <c:pt idx="7">
                  <c:v>1.735390391000001</c:v>
                </c:pt>
                <c:pt idx="8">
                  <c:v>1.7288338310000011</c:v>
                </c:pt>
                <c:pt idx="9">
                  <c:v>1.7235612640000024</c:v>
                </c:pt>
                <c:pt idx="10">
                  <c:v>1.7170047040000007</c:v>
                </c:pt>
                <c:pt idx="11">
                  <c:v>1.7115409040000014</c:v>
                </c:pt>
                <c:pt idx="12">
                  <c:v>1.7071698640000026</c:v>
                </c:pt>
                <c:pt idx="13">
                  <c:v>1.7008045369999998</c:v>
                </c:pt>
                <c:pt idx="14">
                  <c:v>1.6942479770000016</c:v>
                </c:pt>
                <c:pt idx="15">
                  <c:v>1.6887841770000023</c:v>
                </c:pt>
                <c:pt idx="16">
                  <c:v>1.6833203770000029</c:v>
                </c:pt>
                <c:pt idx="17">
                  <c:v>1.6767638170000012</c:v>
                </c:pt>
                <c:pt idx="18">
                  <c:v>1.6647434570000019</c:v>
                </c:pt>
                <c:pt idx="19">
                  <c:v>1.6155692570000024</c:v>
                </c:pt>
                <c:pt idx="20">
                  <c:v>1.4800670169999997</c:v>
                </c:pt>
                <c:pt idx="21">
                  <c:v>1.2527729370000014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1.7141088900000003</c:v>
                </c:pt>
                <c:pt idx="1">
                  <c:v>1.7687468900000027</c:v>
                </c:pt>
                <c:pt idx="2">
                  <c:v>1.7643758500000004</c:v>
                </c:pt>
                <c:pt idx="3">
                  <c:v>1.7578192900000005</c:v>
                </c:pt>
                <c:pt idx="4">
                  <c:v>1.7512627300000023</c:v>
                </c:pt>
                <c:pt idx="5">
                  <c:v>1.7447061700000006</c:v>
                </c:pt>
                <c:pt idx="6">
                  <c:v>1.7392423700000013</c:v>
                </c:pt>
                <c:pt idx="7">
                  <c:v>1.7326858100000013</c:v>
                </c:pt>
                <c:pt idx="8">
                  <c:v>1.727222010000002</c:v>
                </c:pt>
                <c:pt idx="9">
                  <c:v>1.7206654500000003</c:v>
                </c:pt>
                <c:pt idx="10">
                  <c:v>1.7153928830000016</c:v>
                </c:pt>
                <c:pt idx="11">
                  <c:v>1.7088363230000017</c:v>
                </c:pt>
                <c:pt idx="12">
                  <c:v>1.7033725230000023</c:v>
                </c:pt>
                <c:pt idx="13">
                  <c:v>1.6979087230000012</c:v>
                </c:pt>
                <c:pt idx="14">
                  <c:v>1.6913521630000012</c:v>
                </c:pt>
                <c:pt idx="15">
                  <c:v>1.6858883630000019</c:v>
                </c:pt>
                <c:pt idx="16">
                  <c:v>1.6815173230000031</c:v>
                </c:pt>
                <c:pt idx="17">
                  <c:v>1.6738680030000008</c:v>
                </c:pt>
                <c:pt idx="18">
                  <c:v>1.6585693630000016</c:v>
                </c:pt>
                <c:pt idx="19">
                  <c:v>1.5908182430000011</c:v>
                </c:pt>
                <c:pt idx="20">
                  <c:v>1.4476666830000013</c:v>
                </c:pt>
                <c:pt idx="21">
                  <c:v>1.2072594830000014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1.0346034030000002</c:v>
                </c:pt>
                <c:pt idx="1">
                  <c:v>1.7429031160000008</c:v>
                </c:pt>
                <c:pt idx="2">
                  <c:v>1.7623815629999999</c:v>
                </c:pt>
                <c:pt idx="3">
                  <c:v>1.7582017560000018</c:v>
                </c:pt>
                <c:pt idx="4">
                  <c:v>1.7525467230000018</c:v>
                </c:pt>
                <c:pt idx="5">
                  <c:v>1.7459901630000019</c:v>
                </c:pt>
                <c:pt idx="6">
                  <c:v>1.7405263630000007</c:v>
                </c:pt>
                <c:pt idx="7">
                  <c:v>1.7352537960000021</c:v>
                </c:pt>
                <c:pt idx="8">
                  <c:v>1.7297899960000027</c:v>
                </c:pt>
                <c:pt idx="9">
                  <c:v>1.7254189560000022</c:v>
                </c:pt>
                <c:pt idx="10">
                  <c:v>1.7188623960000005</c:v>
                </c:pt>
                <c:pt idx="11">
                  <c:v>1.7144913560000017</c:v>
                </c:pt>
                <c:pt idx="12">
                  <c:v>1.7090275560000023</c:v>
                </c:pt>
                <c:pt idx="13">
                  <c:v>1.703563756000003</c:v>
                </c:pt>
                <c:pt idx="14">
                  <c:v>1.6991927160000007</c:v>
                </c:pt>
                <c:pt idx="15">
                  <c:v>1.6948216760000001</c:v>
                </c:pt>
                <c:pt idx="16">
                  <c:v>1.6915433960000019</c:v>
                </c:pt>
                <c:pt idx="17">
                  <c:v>1.6860795960000026</c:v>
                </c:pt>
                <c:pt idx="18">
                  <c:v>1.6806157960000032</c:v>
                </c:pt>
                <c:pt idx="19">
                  <c:v>1.6709721890000004</c:v>
                </c:pt>
                <c:pt idx="20">
                  <c:v>1.6294473090000015</c:v>
                </c:pt>
                <c:pt idx="21">
                  <c:v>1.5081509490000027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1.7420015890000009</c:v>
                </c:pt>
                <c:pt idx="1">
                  <c:v>1.772598869000003</c:v>
                </c:pt>
                <c:pt idx="2">
                  <c:v>1.7671350690000001</c:v>
                </c:pt>
                <c:pt idx="3">
                  <c:v>1.759676982000002</c:v>
                </c:pt>
                <c:pt idx="4">
                  <c:v>1.7520276620000015</c:v>
                </c:pt>
                <c:pt idx="5">
                  <c:v>1.7454711019999998</c:v>
                </c:pt>
                <c:pt idx="6">
                  <c:v>1.7389145420000016</c:v>
                </c:pt>
                <c:pt idx="7">
                  <c:v>1.7334507420000023</c:v>
                </c:pt>
                <c:pt idx="8">
                  <c:v>1.7279869420000029</c:v>
                </c:pt>
                <c:pt idx="9">
                  <c:v>1.722523142</c:v>
                </c:pt>
                <c:pt idx="10">
                  <c:v>1.7170593420000007</c:v>
                </c:pt>
                <c:pt idx="11">
                  <c:v>1.7105027820000025</c:v>
                </c:pt>
                <c:pt idx="12">
                  <c:v>1.7050389820000031</c:v>
                </c:pt>
                <c:pt idx="13">
                  <c:v>1.6997664150000009</c:v>
                </c:pt>
                <c:pt idx="14">
                  <c:v>1.693209855000001</c:v>
                </c:pt>
                <c:pt idx="15">
                  <c:v>1.6877460550000016</c:v>
                </c:pt>
                <c:pt idx="16">
                  <c:v>1.6811894950000035</c:v>
                </c:pt>
                <c:pt idx="17">
                  <c:v>1.6757256950000006</c:v>
                </c:pt>
                <c:pt idx="18">
                  <c:v>1.6617110480000026</c:v>
                </c:pt>
                <c:pt idx="19">
                  <c:v>1.603794768000002</c:v>
                </c:pt>
                <c:pt idx="20">
                  <c:v>1.4409735280000024</c:v>
                </c:pt>
                <c:pt idx="21">
                  <c:v>1.2038446080000025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1.6999576479999998</c:v>
                </c:pt>
                <c:pt idx="1">
                  <c:v>1.7698942880000033</c:v>
                </c:pt>
                <c:pt idx="2">
                  <c:v>1.7635289610000005</c:v>
                </c:pt>
                <c:pt idx="3">
                  <c:v>1.7580651610000011</c:v>
                </c:pt>
                <c:pt idx="4">
                  <c:v>1.7515086010000029</c:v>
                </c:pt>
                <c:pt idx="5">
                  <c:v>1.7449520410000012</c:v>
                </c:pt>
                <c:pt idx="6">
                  <c:v>1.7383954810000013</c:v>
                </c:pt>
                <c:pt idx="7">
                  <c:v>1.7329316810000019</c:v>
                </c:pt>
                <c:pt idx="8">
                  <c:v>1.7274678810000026</c:v>
                </c:pt>
                <c:pt idx="9">
                  <c:v>1.7220040810000015</c:v>
                </c:pt>
                <c:pt idx="10">
                  <c:v>1.7154475210000015</c:v>
                </c:pt>
                <c:pt idx="11">
                  <c:v>1.7110764810000028</c:v>
                </c:pt>
                <c:pt idx="12">
                  <c:v>1.7047111540000035</c:v>
                </c:pt>
                <c:pt idx="13">
                  <c:v>1.6981545940000018</c:v>
                </c:pt>
                <c:pt idx="14">
                  <c:v>1.6915980340000019</c:v>
                </c:pt>
                <c:pt idx="15">
                  <c:v>1.6872269940000013</c:v>
                </c:pt>
                <c:pt idx="16">
                  <c:v>1.6806704340000032</c:v>
                </c:pt>
                <c:pt idx="17">
                  <c:v>1.6730211140000009</c:v>
                </c:pt>
                <c:pt idx="18">
                  <c:v>1.6489803940000023</c:v>
                </c:pt>
                <c:pt idx="19">
                  <c:v>1.5724871940000025</c:v>
                </c:pt>
                <c:pt idx="20">
                  <c:v>1.4162225140000029</c:v>
                </c:pt>
                <c:pt idx="21">
                  <c:v>1.264328874000002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1.264328874000002</c:v>
                </c:pt>
                <c:pt idx="1">
                  <c:v>1.7648129540000017</c:v>
                </c:pt>
                <c:pt idx="2">
                  <c:v>1.7593491540000024</c:v>
                </c:pt>
                <c:pt idx="3">
                  <c:v>1.7538853540000012</c:v>
                </c:pt>
                <c:pt idx="4">
                  <c:v>1.7473287940000031</c:v>
                </c:pt>
                <c:pt idx="5">
                  <c:v>1.7418649940000002</c:v>
                </c:pt>
                <c:pt idx="6">
                  <c:v>1.7354996670000009</c:v>
                </c:pt>
                <c:pt idx="7">
                  <c:v>1.7025256340000006</c:v>
                </c:pt>
                <c:pt idx="8">
                  <c:v>1.7234793069999998</c:v>
                </c:pt>
                <c:pt idx="9">
                  <c:v>1.7169227470000017</c:v>
                </c:pt>
                <c:pt idx="10">
                  <c:v>1.7114589470000023</c:v>
                </c:pt>
                <c:pt idx="11">
                  <c:v>1.705995147000003</c:v>
                </c:pt>
                <c:pt idx="12">
                  <c:v>1.6994385870000013</c:v>
                </c:pt>
                <c:pt idx="13">
                  <c:v>1.6939747870000019</c:v>
                </c:pt>
                <c:pt idx="14">
                  <c:v>1.6885109870000026</c:v>
                </c:pt>
                <c:pt idx="15">
                  <c:v>1.6830471870000032</c:v>
                </c:pt>
                <c:pt idx="16">
                  <c:v>1.6764906270000015</c:v>
                </c:pt>
                <c:pt idx="17">
                  <c:v>1.6655630270000028</c:v>
                </c:pt>
                <c:pt idx="18">
                  <c:v>1.6163888270000033</c:v>
                </c:pt>
                <c:pt idx="19">
                  <c:v>1.4830721070000035</c:v>
                </c:pt>
                <c:pt idx="20">
                  <c:v>1.2830970270000002</c:v>
                </c:pt>
                <c:pt idx="21">
                  <c:v>1.1388527070000016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6"/>
  <sheetViews>
    <sheetView tabSelected="1" workbookViewId="0">
      <selection activeCell="J24" sqref="J24"/>
    </sheetView>
  </sheetViews>
  <sheetFormatPr defaultRowHeight="12.5"/>
  <cols>
    <col min="1" max="1" width="11.26953125" bestFit="1" customWidth="1"/>
    <col min="2" max="2" width="9.6328125" bestFit="1" customWidth="1"/>
    <col min="3" max="3" width="9.6328125" customWidth="1"/>
    <col min="4" max="4" width="17.26953125" bestFit="1" customWidth="1"/>
    <col min="5" max="5" width="18.6328125" bestFit="1" customWidth="1"/>
    <col min="6" max="6" width="12.54296875" customWidth="1"/>
    <col min="7" max="7" width="18.6328125" customWidth="1"/>
    <col min="8" max="8" width="20" bestFit="1" customWidth="1"/>
    <col min="9" max="9" width="20" customWidth="1"/>
  </cols>
  <sheetData>
    <row r="1" spans="1:10">
      <c r="A1" t="s">
        <v>191</v>
      </c>
    </row>
    <row r="2" spans="1:10">
      <c r="A2" t="s">
        <v>192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202</v>
      </c>
      <c r="G4" s="27" t="s">
        <v>203</v>
      </c>
      <c r="H4" s="27" t="s">
        <v>201</v>
      </c>
      <c r="I4" s="27" t="s">
        <v>205</v>
      </c>
      <c r="J4" s="27" t="s">
        <v>197</v>
      </c>
    </row>
    <row r="5" spans="1:10">
      <c r="A5" s="63">
        <f>'Tube Loading'!F29</f>
        <v>1433</v>
      </c>
      <c r="B5" s="63" t="str">
        <f>'Tube Loading'!A29</f>
        <v>Tube A</v>
      </c>
      <c r="C5" s="63" t="s">
        <v>196</v>
      </c>
      <c r="D5" s="64">
        <v>44888</v>
      </c>
      <c r="E5" s="63">
        <v>114.5</v>
      </c>
      <c r="G5" s="63">
        <f>'Tube Loading'!J29</f>
        <v>4000</v>
      </c>
      <c r="H5" s="65">
        <f>Summary!D26</f>
        <v>70.819536343903977</v>
      </c>
      <c r="I5" s="65">
        <v>37</v>
      </c>
    </row>
    <row r="6" spans="1:10">
      <c r="A6" s="63">
        <f>'Tube Loading'!F30</f>
        <v>3652</v>
      </c>
      <c r="B6" s="63" t="str">
        <f>'Tube Loading'!A30</f>
        <v>Tube B</v>
      </c>
      <c r="C6" s="63" t="s">
        <v>196</v>
      </c>
      <c r="D6" s="64">
        <v>44888</v>
      </c>
      <c r="E6">
        <v>114.5</v>
      </c>
      <c r="G6" s="63">
        <f>'Tube Loading'!J30</f>
        <v>4000</v>
      </c>
      <c r="H6" s="50">
        <f>Summary!G26</f>
        <v>46.494467565472064</v>
      </c>
      <c r="I6" s="50">
        <v>37</v>
      </c>
    </row>
    <row r="7" spans="1:10">
      <c r="A7" s="63">
        <f>'Tube Loading'!F31</f>
        <v>3961</v>
      </c>
      <c r="B7" s="63" t="str">
        <f>'Tube Loading'!A31</f>
        <v>Tube C</v>
      </c>
      <c r="C7" s="63" t="s">
        <v>196</v>
      </c>
      <c r="D7" s="64">
        <v>44888</v>
      </c>
      <c r="E7" s="63">
        <v>114.5</v>
      </c>
      <c r="G7" s="63">
        <f>'Tube Loading'!J31</f>
        <v>4000</v>
      </c>
      <c r="H7" s="50">
        <f>Summary!J26</f>
        <v>65.898677066182827</v>
      </c>
      <c r="I7" s="65">
        <v>37</v>
      </c>
    </row>
    <row r="8" spans="1:10">
      <c r="A8" s="63">
        <f>'Tube Loading'!F32</f>
        <v>4016</v>
      </c>
      <c r="B8" s="63" t="str">
        <f>'Tube Loading'!A32</f>
        <v>Tube D</v>
      </c>
      <c r="C8" s="63" t="s">
        <v>196</v>
      </c>
      <c r="D8" s="64">
        <v>44888</v>
      </c>
      <c r="E8">
        <v>114.5</v>
      </c>
      <c r="G8" s="63">
        <f>'Tube Loading'!J32</f>
        <v>4000</v>
      </c>
      <c r="H8" s="50">
        <f>Summary!M26</f>
        <v>57.514207550988075</v>
      </c>
      <c r="I8" s="50">
        <v>37</v>
      </c>
    </row>
    <row r="9" spans="1:10">
      <c r="A9" s="63">
        <f>'Tube Loading'!F33</f>
        <v>4007</v>
      </c>
      <c r="B9" s="63" t="str">
        <f>'Tube Loading'!A33</f>
        <v>Tube E</v>
      </c>
      <c r="C9" s="63" t="s">
        <v>199</v>
      </c>
      <c r="D9" s="64">
        <v>44888</v>
      </c>
      <c r="E9">
        <v>118</v>
      </c>
      <c r="G9" s="63">
        <f>'Tube Loading'!J33</f>
        <v>4000.0000000000005</v>
      </c>
      <c r="H9" s="50">
        <f>Summary!P26</f>
        <v>37.693289211136729</v>
      </c>
      <c r="I9" s="65">
        <v>37</v>
      </c>
      <c r="J9" t="s">
        <v>208</v>
      </c>
    </row>
    <row r="10" spans="1:10">
      <c r="A10" s="63">
        <f>'Tube Loading'!F34</f>
        <v>1791</v>
      </c>
      <c r="B10" s="63" t="str">
        <f>'Tube Loading'!A34</f>
        <v>Tube F</v>
      </c>
      <c r="C10" s="63" t="s">
        <v>199</v>
      </c>
      <c r="D10" s="64">
        <v>44888</v>
      </c>
      <c r="E10">
        <v>118</v>
      </c>
      <c r="G10" s="63">
        <f>'Tube Loading'!J34</f>
        <v>4000</v>
      </c>
      <c r="H10" s="50">
        <f>Summary!S26</f>
        <v>15.835657335855752</v>
      </c>
      <c r="I10" s="50">
        <v>37</v>
      </c>
    </row>
    <row r="11" spans="1:10">
      <c r="A11" s="63">
        <f>'Tube Loading'!F35</f>
        <v>1449</v>
      </c>
      <c r="B11" s="63" t="str">
        <f>'Tube Loading'!A35</f>
        <v>Tube G</v>
      </c>
      <c r="C11" s="63" t="s">
        <v>199</v>
      </c>
      <c r="D11" s="64">
        <v>44888</v>
      </c>
      <c r="E11">
        <v>118</v>
      </c>
      <c r="G11" s="63">
        <f>'Tube Loading'!J35</f>
        <v>3999.9999999999995</v>
      </c>
      <c r="H11" s="50">
        <f>Summary!V26</f>
        <v>49.759706664583277</v>
      </c>
      <c r="I11" s="65">
        <v>37</v>
      </c>
    </row>
    <row r="12" spans="1:10">
      <c r="A12" s="63">
        <f>'Tube Loading'!F36</f>
        <v>3647</v>
      </c>
      <c r="B12" s="63" t="str">
        <f>'Tube Loading'!A36</f>
        <v>Tube H</v>
      </c>
      <c r="C12" s="63" t="s">
        <v>199</v>
      </c>
      <c r="D12" s="64">
        <v>44888</v>
      </c>
      <c r="E12">
        <v>118</v>
      </c>
      <c r="G12" s="63">
        <f>'Tube Loading'!J36</f>
        <v>4000</v>
      </c>
      <c r="H12" s="50">
        <f>Summary!Y26</f>
        <v>34.770913910856798</v>
      </c>
      <c r="I12" s="50">
        <v>37</v>
      </c>
    </row>
    <row r="16" spans="1:10">
      <c r="A16" t="s">
        <v>204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</v>
      </c>
      <c r="D2" s="57">
        <v>21.6</v>
      </c>
      <c r="E2" s="57">
        <f t="shared" ref="E2:E23" si="0">((20-D2)*-0.000175+C2)-0.0008</f>
        <v>1.3994800000000001</v>
      </c>
      <c r="F2" s="58">
        <f t="shared" ref="F2:F23" si="1">E2*10.9276-13.593</f>
        <v>1.6999576479999998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1.4064000000000001</v>
      </c>
      <c r="D3" s="57">
        <v>21.6</v>
      </c>
      <c r="E3" s="57">
        <f t="shared" si="0"/>
        <v>1.4058800000000002</v>
      </c>
      <c r="F3" s="58">
        <f t="shared" si="1"/>
        <v>1.7698942880000033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21.7</v>
      </c>
      <c r="E4" s="57">
        <f t="shared" si="0"/>
        <v>1.4052975000000001</v>
      </c>
      <c r="F4" s="58">
        <f t="shared" si="1"/>
        <v>1.7635289610000005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1.4053</v>
      </c>
      <c r="D5" s="57">
        <v>21.7</v>
      </c>
      <c r="E5" s="57">
        <f t="shared" si="0"/>
        <v>1.4047975000000001</v>
      </c>
      <c r="F5" s="58">
        <f t="shared" si="1"/>
        <v>1.7580651610000011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1.4047000000000001</v>
      </c>
      <c r="D6" s="55">
        <v>21.7</v>
      </c>
      <c r="E6" s="55">
        <f t="shared" si="0"/>
        <v>1.4041975000000002</v>
      </c>
      <c r="F6" s="56">
        <f t="shared" si="1"/>
        <v>1.7515086010000029</v>
      </c>
      <c r="G6" s="55" t="s">
        <v>111</v>
      </c>
    </row>
    <row r="7" spans="1:13">
      <c r="A7" s="55">
        <v>6</v>
      </c>
      <c r="B7" s="55" t="s">
        <v>61</v>
      </c>
      <c r="C7" s="56">
        <v>1.4040999999999999</v>
      </c>
      <c r="D7" s="55">
        <v>21.7</v>
      </c>
      <c r="E7" s="55">
        <f t="shared" si="0"/>
        <v>1.4035975000000001</v>
      </c>
      <c r="F7" s="56">
        <f t="shared" si="1"/>
        <v>1.7449520410000012</v>
      </c>
      <c r="G7" s="55" t="s">
        <v>112</v>
      </c>
    </row>
    <row r="8" spans="1:13">
      <c r="A8" s="55">
        <v>7</v>
      </c>
      <c r="B8" s="55" t="s">
        <v>61</v>
      </c>
      <c r="C8" s="56">
        <v>1.4035</v>
      </c>
      <c r="D8" s="55">
        <v>21.7</v>
      </c>
      <c r="E8" s="55">
        <f t="shared" si="0"/>
        <v>1.4029975000000001</v>
      </c>
      <c r="F8" s="56">
        <f t="shared" si="1"/>
        <v>1.7383954810000013</v>
      </c>
      <c r="G8" s="55" t="s">
        <v>113</v>
      </c>
    </row>
    <row r="9" spans="1:13">
      <c r="A9" s="55">
        <v>8</v>
      </c>
      <c r="B9" s="55" t="s">
        <v>61</v>
      </c>
      <c r="C9" s="56">
        <v>1.403</v>
      </c>
      <c r="D9" s="55">
        <v>21.7</v>
      </c>
      <c r="E9" s="55">
        <f t="shared" si="0"/>
        <v>1.4024975000000002</v>
      </c>
      <c r="F9" s="56">
        <f t="shared" si="1"/>
        <v>1.7329316810000019</v>
      </c>
      <c r="G9" s="55" t="s">
        <v>114</v>
      </c>
    </row>
    <row r="10" spans="1:13">
      <c r="A10" s="55">
        <v>9</v>
      </c>
      <c r="B10" s="55" t="s">
        <v>61</v>
      </c>
      <c r="C10" s="56">
        <v>1.4025000000000001</v>
      </c>
      <c r="D10" s="55">
        <v>21.7</v>
      </c>
      <c r="E10" s="55">
        <f t="shared" si="0"/>
        <v>1.4019975000000002</v>
      </c>
      <c r="F10" s="56">
        <f t="shared" si="1"/>
        <v>1.7274678810000026</v>
      </c>
      <c r="G10" s="55" t="s">
        <v>115</v>
      </c>
    </row>
    <row r="11" spans="1:13">
      <c r="A11" s="55">
        <v>10</v>
      </c>
      <c r="B11" s="55" t="s">
        <v>61</v>
      </c>
      <c r="C11" s="56">
        <v>1.4019999999999999</v>
      </c>
      <c r="D11" s="55">
        <v>21.7</v>
      </c>
      <c r="E11" s="55">
        <f t="shared" si="0"/>
        <v>1.4014975000000001</v>
      </c>
      <c r="F11" s="56">
        <f t="shared" si="1"/>
        <v>1.7220040810000015</v>
      </c>
      <c r="G11" s="55" t="s">
        <v>116</v>
      </c>
    </row>
    <row r="12" spans="1:13">
      <c r="A12" s="55">
        <v>11</v>
      </c>
      <c r="B12" s="55" t="s">
        <v>61</v>
      </c>
      <c r="C12" s="56">
        <v>1.4014</v>
      </c>
      <c r="D12" s="55">
        <v>21.7</v>
      </c>
      <c r="E12" s="55">
        <f t="shared" si="0"/>
        <v>1.4008975000000001</v>
      </c>
      <c r="F12" s="56">
        <f t="shared" si="1"/>
        <v>1.7154475210000015</v>
      </c>
      <c r="G12" s="55" t="s">
        <v>117</v>
      </c>
    </row>
    <row r="13" spans="1:13">
      <c r="A13" s="55">
        <v>12</v>
      </c>
      <c r="B13" s="55" t="s">
        <v>61</v>
      </c>
      <c r="C13" s="56">
        <v>1.401</v>
      </c>
      <c r="D13" s="55">
        <v>21.7</v>
      </c>
      <c r="E13" s="55">
        <f t="shared" si="0"/>
        <v>1.4004975000000002</v>
      </c>
      <c r="F13" s="56">
        <f t="shared" si="1"/>
        <v>1.7110764810000028</v>
      </c>
      <c r="G13" s="55" t="s">
        <v>118</v>
      </c>
    </row>
    <row r="14" spans="1:13">
      <c r="A14" s="57">
        <v>13</v>
      </c>
      <c r="B14" s="57" t="s">
        <v>61</v>
      </c>
      <c r="C14" s="58">
        <v>1.4004000000000001</v>
      </c>
      <c r="D14" s="57">
        <v>21.8</v>
      </c>
      <c r="E14" s="57">
        <f t="shared" si="0"/>
        <v>1.3999150000000002</v>
      </c>
      <c r="F14" s="58">
        <f t="shared" si="1"/>
        <v>1.7047111540000035</v>
      </c>
      <c r="G14" s="57" t="s">
        <v>119</v>
      </c>
    </row>
    <row r="15" spans="1:13">
      <c r="A15" s="57">
        <v>14</v>
      </c>
      <c r="B15" s="57" t="s">
        <v>61</v>
      </c>
      <c r="C15" s="58">
        <v>1.3997999999999999</v>
      </c>
      <c r="D15" s="57">
        <v>21.8</v>
      </c>
      <c r="E15" s="57">
        <f t="shared" si="0"/>
        <v>1.3993150000000001</v>
      </c>
      <c r="F15" s="58">
        <f t="shared" si="1"/>
        <v>1.6981545940000018</v>
      </c>
      <c r="G15" s="57" t="s">
        <v>120</v>
      </c>
    </row>
    <row r="16" spans="1:13">
      <c r="A16" s="57">
        <v>15</v>
      </c>
      <c r="B16" s="57" t="s">
        <v>61</v>
      </c>
      <c r="C16" s="58">
        <v>1.3992</v>
      </c>
      <c r="D16" s="57">
        <v>21.8</v>
      </c>
      <c r="E16" s="57">
        <f t="shared" si="0"/>
        <v>1.3987150000000002</v>
      </c>
      <c r="F16" s="58">
        <f t="shared" si="1"/>
        <v>1.6915980340000019</v>
      </c>
      <c r="G16" s="57" t="s">
        <v>121</v>
      </c>
    </row>
    <row r="17" spans="1:7">
      <c r="A17" s="57">
        <v>16</v>
      </c>
      <c r="B17" s="57" t="s">
        <v>61</v>
      </c>
      <c r="C17" s="58">
        <v>1.3988</v>
      </c>
      <c r="D17" s="57">
        <v>21.8</v>
      </c>
      <c r="E17" s="57">
        <f t="shared" si="0"/>
        <v>1.3983150000000002</v>
      </c>
      <c r="F17" s="58">
        <f t="shared" si="1"/>
        <v>1.6872269940000013</v>
      </c>
      <c r="G17" s="57" t="s">
        <v>122</v>
      </c>
    </row>
    <row r="18" spans="1:7">
      <c r="A18" s="57">
        <v>17</v>
      </c>
      <c r="B18" s="57" t="s">
        <v>61</v>
      </c>
      <c r="C18" s="58">
        <v>1.3982000000000001</v>
      </c>
      <c r="D18" s="57">
        <v>21.8</v>
      </c>
      <c r="E18" s="57">
        <f t="shared" si="0"/>
        <v>1.3977150000000003</v>
      </c>
      <c r="F18" s="58">
        <f t="shared" si="1"/>
        <v>1.6806704340000032</v>
      </c>
      <c r="G18" s="57" t="s">
        <v>123</v>
      </c>
    </row>
    <row r="19" spans="1:7">
      <c r="A19" s="57">
        <v>18</v>
      </c>
      <c r="B19" s="57" t="s">
        <v>61</v>
      </c>
      <c r="C19" s="58">
        <v>1.3975</v>
      </c>
      <c r="D19" s="57">
        <v>21.8</v>
      </c>
      <c r="E19" s="57">
        <f t="shared" si="0"/>
        <v>1.3970150000000001</v>
      </c>
      <c r="F19" s="58">
        <f t="shared" si="1"/>
        <v>1.6730211140000009</v>
      </c>
      <c r="G19" s="57" t="s">
        <v>124</v>
      </c>
    </row>
    <row r="20" spans="1:7">
      <c r="A20" s="57">
        <v>19</v>
      </c>
      <c r="B20" s="57" t="s">
        <v>61</v>
      </c>
      <c r="C20" s="58">
        <v>1.3953</v>
      </c>
      <c r="D20" s="57">
        <v>21.8</v>
      </c>
      <c r="E20" s="57">
        <f t="shared" si="0"/>
        <v>1.3948150000000001</v>
      </c>
      <c r="F20" s="58">
        <f t="shared" si="1"/>
        <v>1.6489803940000023</v>
      </c>
      <c r="G20" s="57" t="s">
        <v>125</v>
      </c>
    </row>
    <row r="21" spans="1:7">
      <c r="A21" s="57">
        <v>20</v>
      </c>
      <c r="B21" s="57" t="s">
        <v>61</v>
      </c>
      <c r="C21" s="58">
        <v>1.3883000000000001</v>
      </c>
      <c r="D21" s="57">
        <v>21.8</v>
      </c>
      <c r="E21" s="57">
        <f t="shared" si="0"/>
        <v>1.3878150000000002</v>
      </c>
      <c r="F21" s="58">
        <f t="shared" si="1"/>
        <v>1.5724871940000025</v>
      </c>
      <c r="G21" s="57" t="s">
        <v>126</v>
      </c>
    </row>
    <row r="22" spans="1:7">
      <c r="A22" s="55">
        <v>21</v>
      </c>
      <c r="B22" s="55" t="s">
        <v>61</v>
      </c>
      <c r="C22" s="56">
        <v>1.3740000000000001</v>
      </c>
      <c r="D22" s="55">
        <v>21.8</v>
      </c>
      <c r="E22" s="55">
        <f t="shared" si="0"/>
        <v>1.3735150000000003</v>
      </c>
      <c r="F22" s="56">
        <f t="shared" si="1"/>
        <v>1.4162225140000029</v>
      </c>
      <c r="G22" s="55" t="s">
        <v>127</v>
      </c>
    </row>
    <row r="23" spans="1:7">
      <c r="A23" s="55">
        <v>22</v>
      </c>
      <c r="B23" s="55" t="s">
        <v>61</v>
      </c>
      <c r="C23" s="56">
        <v>1.3601000000000001</v>
      </c>
      <c r="D23" s="55">
        <v>21.8</v>
      </c>
      <c r="E23" s="55">
        <f t="shared" si="0"/>
        <v>1.3596150000000002</v>
      </c>
      <c r="F23" s="56">
        <f t="shared" si="1"/>
        <v>1.264328874000002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1.3601000000000001</v>
      </c>
      <c r="D2" s="55">
        <v>21.8</v>
      </c>
      <c r="E2" s="55">
        <f t="shared" ref="E2:E23" si="0">((20-D2)*-0.000175+C2)-0.0008</f>
        <v>1.3596150000000002</v>
      </c>
      <c r="F2" s="56">
        <f t="shared" ref="F2:F23" si="1">E2*10.9276-13.593</f>
        <v>1.264328874000002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1.4058999999999999</v>
      </c>
      <c r="D3" s="55">
        <v>21.8</v>
      </c>
      <c r="E3" s="55">
        <f t="shared" si="0"/>
        <v>1.4054150000000001</v>
      </c>
      <c r="F3" s="56">
        <f t="shared" si="1"/>
        <v>1.7648129540000017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1.4054</v>
      </c>
      <c r="D4" s="55">
        <v>21.8</v>
      </c>
      <c r="E4" s="55">
        <f t="shared" si="0"/>
        <v>1.4049150000000001</v>
      </c>
      <c r="F4" s="56">
        <f t="shared" si="1"/>
        <v>1.7593491540000024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1.4049</v>
      </c>
      <c r="D5" s="55">
        <v>21.8</v>
      </c>
      <c r="E5" s="55">
        <f t="shared" si="0"/>
        <v>1.4044150000000002</v>
      </c>
      <c r="F5" s="56">
        <f t="shared" si="1"/>
        <v>1.7538853540000012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1.4043000000000001</v>
      </c>
      <c r="D6" s="55">
        <v>21.8</v>
      </c>
      <c r="E6" s="55">
        <f t="shared" si="0"/>
        <v>1.4038150000000003</v>
      </c>
      <c r="F6" s="56">
        <f t="shared" si="1"/>
        <v>1.7473287940000031</v>
      </c>
      <c r="G6" s="55" t="s">
        <v>133</v>
      </c>
    </row>
    <row r="7" spans="1:13">
      <c r="A7" s="55">
        <v>6</v>
      </c>
      <c r="B7" s="55" t="s">
        <v>61</v>
      </c>
      <c r="C7" s="56">
        <v>1.4037999999999999</v>
      </c>
      <c r="D7" s="55">
        <v>21.8</v>
      </c>
      <c r="E7" s="55">
        <f t="shared" si="0"/>
        <v>1.4033150000000001</v>
      </c>
      <c r="F7" s="56">
        <f t="shared" si="1"/>
        <v>1.7418649940000002</v>
      </c>
      <c r="G7" s="55" t="s">
        <v>134</v>
      </c>
    </row>
    <row r="8" spans="1:13">
      <c r="A8" s="57">
        <v>7</v>
      </c>
      <c r="B8" s="57" t="s">
        <v>61</v>
      </c>
      <c r="C8" s="58">
        <v>1.4032</v>
      </c>
      <c r="D8" s="57">
        <v>21.9</v>
      </c>
      <c r="E8" s="57">
        <f t="shared" si="0"/>
        <v>1.4027325000000002</v>
      </c>
      <c r="F8" s="58">
        <f t="shared" si="1"/>
        <v>1.7354996670000009</v>
      </c>
      <c r="G8" s="57" t="s">
        <v>135</v>
      </c>
    </row>
    <row r="9" spans="1:13">
      <c r="A9" s="57">
        <v>8</v>
      </c>
      <c r="B9" s="57" t="s">
        <v>61</v>
      </c>
      <c r="C9" s="58">
        <v>1.4001999999999999</v>
      </c>
      <c r="D9" s="57">
        <v>21.8</v>
      </c>
      <c r="E9" s="57">
        <f t="shared" si="0"/>
        <v>1.399715</v>
      </c>
      <c r="F9" s="58">
        <f t="shared" si="1"/>
        <v>1.7025256340000006</v>
      </c>
      <c r="G9" s="57" t="s">
        <v>136</v>
      </c>
      <c r="H9" t="s">
        <v>206</v>
      </c>
    </row>
    <row r="10" spans="1:13">
      <c r="A10" s="57">
        <v>9</v>
      </c>
      <c r="B10" s="57" t="s">
        <v>61</v>
      </c>
      <c r="C10" s="58">
        <v>1.4020999999999999</v>
      </c>
      <c r="D10" s="57">
        <v>21.9</v>
      </c>
      <c r="E10" s="57">
        <f t="shared" si="0"/>
        <v>1.4016325000000001</v>
      </c>
      <c r="F10" s="58">
        <f t="shared" si="1"/>
        <v>1.7234793069999998</v>
      </c>
      <c r="G10" s="57" t="s">
        <v>137</v>
      </c>
    </row>
    <row r="11" spans="1:13">
      <c r="A11" s="57">
        <v>10</v>
      </c>
      <c r="B11" s="57" t="s">
        <v>61</v>
      </c>
      <c r="C11" s="58">
        <v>1.4015</v>
      </c>
      <c r="D11" s="57">
        <v>21.9</v>
      </c>
      <c r="E11" s="57">
        <f t="shared" si="0"/>
        <v>1.4010325000000001</v>
      </c>
      <c r="F11" s="58">
        <f t="shared" si="1"/>
        <v>1.7169227470000017</v>
      </c>
      <c r="G11" s="57" t="s">
        <v>158</v>
      </c>
    </row>
    <row r="12" spans="1:13">
      <c r="A12" s="57">
        <v>11</v>
      </c>
      <c r="B12" s="57" t="s">
        <v>61</v>
      </c>
      <c r="C12" s="58">
        <v>1.401</v>
      </c>
      <c r="D12" s="57">
        <v>21.9</v>
      </c>
      <c r="E12" s="57">
        <f t="shared" si="0"/>
        <v>1.4005325000000002</v>
      </c>
      <c r="F12" s="58">
        <f t="shared" si="1"/>
        <v>1.7114589470000023</v>
      </c>
      <c r="G12" s="57" t="s">
        <v>159</v>
      </c>
    </row>
    <row r="13" spans="1:13">
      <c r="A13" s="57">
        <v>12</v>
      </c>
      <c r="B13" s="57" t="s">
        <v>61</v>
      </c>
      <c r="C13" s="58">
        <v>1.4005000000000001</v>
      </c>
      <c r="D13" s="57">
        <v>21.9</v>
      </c>
      <c r="E13" s="57">
        <f t="shared" si="0"/>
        <v>1.4000325000000002</v>
      </c>
      <c r="F13" s="58">
        <f t="shared" si="1"/>
        <v>1.705995147000003</v>
      </c>
      <c r="G13" s="57" t="s">
        <v>160</v>
      </c>
    </row>
    <row r="14" spans="1:13">
      <c r="A14" s="57">
        <v>13</v>
      </c>
      <c r="B14" s="57" t="s">
        <v>61</v>
      </c>
      <c r="C14" s="58">
        <v>1.3998999999999999</v>
      </c>
      <c r="D14" s="57">
        <v>21.9</v>
      </c>
      <c r="E14" s="57">
        <f t="shared" si="0"/>
        <v>1.3994325000000001</v>
      </c>
      <c r="F14" s="58">
        <f t="shared" si="1"/>
        <v>1.6994385870000013</v>
      </c>
      <c r="G14" s="57" t="s">
        <v>161</v>
      </c>
    </row>
    <row r="15" spans="1:13">
      <c r="A15" s="57">
        <v>14</v>
      </c>
      <c r="B15" s="57" t="s">
        <v>61</v>
      </c>
      <c r="C15" s="58">
        <v>1.3994</v>
      </c>
      <c r="D15" s="57">
        <v>21.9</v>
      </c>
      <c r="E15" s="57">
        <f t="shared" si="0"/>
        <v>1.3989325000000001</v>
      </c>
      <c r="F15" s="58">
        <f t="shared" si="1"/>
        <v>1.6939747870000019</v>
      </c>
      <c r="G15" s="57" t="s">
        <v>162</v>
      </c>
    </row>
    <row r="16" spans="1:13">
      <c r="A16" s="55">
        <v>15</v>
      </c>
      <c r="B16" s="55" t="s">
        <v>61</v>
      </c>
      <c r="C16" s="56">
        <v>1.3989</v>
      </c>
      <c r="D16" s="55">
        <v>21.9</v>
      </c>
      <c r="E16" s="55">
        <f t="shared" si="0"/>
        <v>1.3984325000000002</v>
      </c>
      <c r="F16" s="56">
        <f t="shared" si="1"/>
        <v>1.6885109870000026</v>
      </c>
      <c r="G16" s="55" t="s">
        <v>178</v>
      </c>
    </row>
    <row r="17" spans="1:7">
      <c r="A17" s="55">
        <v>16</v>
      </c>
      <c r="B17" s="55" t="s">
        <v>61</v>
      </c>
      <c r="C17" s="56">
        <v>1.3984000000000001</v>
      </c>
      <c r="D17" s="55">
        <v>21.9</v>
      </c>
      <c r="E17" s="55">
        <f t="shared" si="0"/>
        <v>1.3979325000000002</v>
      </c>
      <c r="F17" s="56">
        <f t="shared" si="1"/>
        <v>1.6830471870000032</v>
      </c>
      <c r="G17" s="55" t="s">
        <v>179</v>
      </c>
    </row>
    <row r="18" spans="1:7">
      <c r="A18" s="55">
        <v>17</v>
      </c>
      <c r="B18" s="55" t="s">
        <v>61</v>
      </c>
      <c r="C18" s="56">
        <v>1.3977999999999999</v>
      </c>
      <c r="D18" s="55">
        <v>21.9</v>
      </c>
      <c r="E18" s="55">
        <f t="shared" si="0"/>
        <v>1.3973325000000001</v>
      </c>
      <c r="F18" s="56">
        <f t="shared" si="1"/>
        <v>1.6764906270000015</v>
      </c>
      <c r="G18" s="55" t="s">
        <v>180</v>
      </c>
    </row>
    <row r="19" spans="1:7">
      <c r="A19" s="55">
        <v>18</v>
      </c>
      <c r="B19" s="55" t="s">
        <v>61</v>
      </c>
      <c r="C19" s="56">
        <v>1.3968</v>
      </c>
      <c r="D19" s="55">
        <v>21.9</v>
      </c>
      <c r="E19" s="55">
        <f t="shared" si="0"/>
        <v>1.3963325000000002</v>
      </c>
      <c r="F19" s="56">
        <f t="shared" si="1"/>
        <v>1.6655630270000028</v>
      </c>
      <c r="G19" s="55" t="s">
        <v>181</v>
      </c>
    </row>
    <row r="20" spans="1:7">
      <c r="A20" s="55">
        <v>19</v>
      </c>
      <c r="B20" s="55" t="s">
        <v>61</v>
      </c>
      <c r="C20" s="56">
        <v>1.3923000000000001</v>
      </c>
      <c r="D20" s="55">
        <v>21.9</v>
      </c>
      <c r="E20" s="55">
        <f t="shared" si="0"/>
        <v>1.3918325000000003</v>
      </c>
      <c r="F20" s="56">
        <f t="shared" si="1"/>
        <v>1.6163888270000033</v>
      </c>
      <c r="G20" s="55" t="s">
        <v>182</v>
      </c>
    </row>
    <row r="21" spans="1:7">
      <c r="A21" s="55">
        <v>20</v>
      </c>
      <c r="B21" s="55" t="s">
        <v>61</v>
      </c>
      <c r="C21" s="56">
        <v>1.3801000000000001</v>
      </c>
      <c r="D21" s="55">
        <v>21.9</v>
      </c>
      <c r="E21" s="55">
        <f t="shared" si="0"/>
        <v>1.3796325000000003</v>
      </c>
      <c r="F21" s="56">
        <f t="shared" si="1"/>
        <v>1.4830721070000035</v>
      </c>
      <c r="G21" s="55" t="s">
        <v>183</v>
      </c>
    </row>
    <row r="22" spans="1:7">
      <c r="A22" s="55">
        <v>21</v>
      </c>
      <c r="B22" s="55" t="s">
        <v>61</v>
      </c>
      <c r="C22" s="56">
        <v>1.3617999999999999</v>
      </c>
      <c r="D22" s="55">
        <v>21.9</v>
      </c>
      <c r="E22" s="55">
        <f t="shared" si="0"/>
        <v>1.3613325000000001</v>
      </c>
      <c r="F22" s="56">
        <f t="shared" si="1"/>
        <v>1.2830970270000002</v>
      </c>
      <c r="G22" s="55" t="s">
        <v>184</v>
      </c>
    </row>
    <row r="23" spans="1:7">
      <c r="A23" s="55">
        <v>22</v>
      </c>
      <c r="B23" s="55" t="s">
        <v>61</v>
      </c>
      <c r="C23" s="56">
        <v>1.3486</v>
      </c>
      <c r="D23" s="55">
        <v>21.9</v>
      </c>
      <c r="E23" s="55">
        <f t="shared" si="0"/>
        <v>1.3481325000000002</v>
      </c>
      <c r="F23" s="56">
        <f t="shared" si="1"/>
        <v>1.1388527070000016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I8" sqref="I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67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68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69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79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80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81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82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83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A2" sqref="A2:G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A2" sqref="A2:G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A2" sqref="A2:G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178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179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180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181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182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183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184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178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179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180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181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182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183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184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Y86"/>
  <sheetViews>
    <sheetView zoomScaleNormal="100" workbookViewId="0">
      <selection activeCell="G26" sqref="G26"/>
    </sheetView>
  </sheetViews>
  <sheetFormatPr defaultColWidth="10.81640625" defaultRowHeight="12.5"/>
  <cols>
    <col min="1" max="1" width="9.54296875" style="53" bestFit="1" customWidth="1"/>
    <col min="2" max="2" width="11.36328125" style="53" bestFit="1" customWidth="1"/>
    <col min="3" max="3" width="11.6328125" style="53" bestFit="1" customWidth="1"/>
    <col min="4" max="7" width="10.81640625" style="53"/>
    <col min="8" max="8" width="10.81640625" style="53" customWidth="1"/>
    <col min="9" max="9" width="10.81640625" style="53"/>
    <col min="10" max="11" width="11" style="53" customWidth="1"/>
    <col min="12" max="16384" width="10.81640625" style="53"/>
  </cols>
  <sheetData>
    <row r="1" spans="1:25" ht="13" thickTop="1">
      <c r="A1" s="59" t="s">
        <v>186</v>
      </c>
      <c r="B1" s="98">
        <f>'Tube Loading'!$F$29</f>
        <v>1433</v>
      </c>
      <c r="C1" s="99" t="str">
        <f>_xlfn.TEXTJOIN("-",TRUE,'Tube Loading'!$F$29,"density")</f>
        <v>1433-density</v>
      </c>
      <c r="D1" s="100" t="str">
        <f>_xlfn.TEXTJOIN("-",TRUE,'Tube Loading'!$F$29,"conc")</f>
        <v>1433-conc</v>
      </c>
      <c r="E1" s="53">
        <f>'Tube Loading'!$F$30</f>
        <v>3652</v>
      </c>
      <c r="F1" s="53" t="str">
        <f>_xlfn.TEXTJOIN("-",TRUE,'Tube Loading'!$F$30,"density")</f>
        <v>3652-density</v>
      </c>
      <c r="G1" s="53" t="str">
        <f>_xlfn.TEXTJOIN("-",TRUE,'Tube Loading'!$F$30,"conc")</f>
        <v>3652-conc</v>
      </c>
      <c r="H1" s="53">
        <f>'Tube Loading'!$F$31</f>
        <v>3961</v>
      </c>
      <c r="I1" s="53" t="str">
        <f>_xlfn.TEXTJOIN("-",TRUE,'Tube Loading'!$F$31,"density")</f>
        <v>3961-density</v>
      </c>
      <c r="J1" s="53" t="str">
        <f>_xlfn.TEXTJOIN("-",TRUE,'Tube Loading'!$F$31,"conc")</f>
        <v>3961-conc</v>
      </c>
      <c r="K1" s="53">
        <f>'Tube Loading'!$F$32</f>
        <v>4016</v>
      </c>
      <c r="L1" s="53" t="str">
        <f>_xlfn.TEXTJOIN("-",TRUE,'Tube Loading'!$F$32,"density")</f>
        <v>4016-density</v>
      </c>
      <c r="M1" s="53" t="str">
        <f>_xlfn.TEXTJOIN("-",TRUE,'Tube Loading'!$F$32,"conc")</f>
        <v>4016-conc</v>
      </c>
      <c r="N1" s="53">
        <f>'Tube Loading'!$F$33</f>
        <v>4007</v>
      </c>
      <c r="O1" s="53" t="str">
        <f>_xlfn.TEXTJOIN("-",TRUE,'Tube Loading'!$F$33,"density")</f>
        <v>4007-density</v>
      </c>
      <c r="P1" s="53" t="str">
        <f>_xlfn.TEXTJOIN("-",TRUE,'Tube Loading'!$F$33,"conc")</f>
        <v>4007-conc</v>
      </c>
      <c r="Q1" s="53">
        <f>'Tube Loading'!$F$34</f>
        <v>1791</v>
      </c>
      <c r="R1" s="53" t="str">
        <f>_xlfn.TEXTJOIN("-",TRUE,'Tube Loading'!$F$34,"density")</f>
        <v>1791-density</v>
      </c>
      <c r="S1" s="53" t="str">
        <f>_xlfn.TEXTJOIN("-",TRUE,'Tube Loading'!$F$34,"conc")</f>
        <v>1791-conc</v>
      </c>
      <c r="T1" s="53">
        <f>'Tube Loading'!$F$35</f>
        <v>1449</v>
      </c>
      <c r="U1" s="53" t="str">
        <f>_xlfn.TEXTJOIN("-",TRUE,'Tube Loading'!$F$35,"density")</f>
        <v>1449-density</v>
      </c>
      <c r="V1" s="53" t="str">
        <f>_xlfn.TEXTJOIN("-",TRUE,'Tube Loading'!$F$35,"conc")</f>
        <v>1449-conc</v>
      </c>
      <c r="W1" s="53">
        <f>'Tube Loading'!$F$36</f>
        <v>3647</v>
      </c>
      <c r="X1" s="53" t="str">
        <f>_xlfn.TEXTJOIN("-",TRUE,'Tube Loading'!$F$36,"density")</f>
        <v>3647-density</v>
      </c>
      <c r="Y1" s="53" t="str">
        <f>_xlfn.TEXTJOIN("-",TRUE,'Tube Loading'!$F$36,"conc")</f>
        <v>3647-conc</v>
      </c>
    </row>
    <row r="2" spans="1:25">
      <c r="A2" s="59" t="s">
        <v>187</v>
      </c>
      <c r="B2" s="101" t="s">
        <v>169</v>
      </c>
      <c r="C2" s="102"/>
      <c r="D2" s="103"/>
      <c r="E2" s="101" t="s">
        <v>170</v>
      </c>
      <c r="F2" s="102"/>
      <c r="G2" s="103"/>
      <c r="H2" s="101" t="s">
        <v>171</v>
      </c>
      <c r="I2" s="102"/>
      <c r="J2" s="103"/>
      <c r="K2" s="101" t="s">
        <v>172</v>
      </c>
      <c r="L2" s="102"/>
      <c r="M2" s="103"/>
      <c r="N2" s="104" t="s">
        <v>174</v>
      </c>
      <c r="O2" s="105"/>
      <c r="P2" s="106"/>
      <c r="Q2" s="104" t="s">
        <v>175</v>
      </c>
      <c r="R2" s="105"/>
      <c r="S2" s="106"/>
      <c r="T2" s="104" t="s">
        <v>176</v>
      </c>
      <c r="U2" s="105"/>
      <c r="V2" s="106"/>
      <c r="W2" s="104" t="s">
        <v>177</v>
      </c>
      <c r="X2" s="105"/>
      <c r="Y2" s="106"/>
    </row>
    <row r="3" spans="1:25">
      <c r="A3" s="59" t="s">
        <v>168</v>
      </c>
      <c r="B3" s="60" t="s">
        <v>188</v>
      </c>
      <c r="C3" s="61" t="s">
        <v>189</v>
      </c>
      <c r="D3" s="62" t="s">
        <v>173</v>
      </c>
      <c r="E3" s="60" t="s">
        <v>188</v>
      </c>
      <c r="F3" s="61" t="s">
        <v>189</v>
      </c>
      <c r="G3" s="62" t="s">
        <v>173</v>
      </c>
      <c r="H3" s="60" t="s">
        <v>188</v>
      </c>
      <c r="I3" s="61" t="s">
        <v>189</v>
      </c>
      <c r="J3" s="62" t="s">
        <v>173</v>
      </c>
      <c r="K3" s="60" t="s">
        <v>188</v>
      </c>
      <c r="L3" s="61" t="s">
        <v>189</v>
      </c>
      <c r="M3" s="62" t="s">
        <v>173</v>
      </c>
      <c r="N3" s="81" t="s">
        <v>188</v>
      </c>
      <c r="O3" s="82" t="s">
        <v>189</v>
      </c>
      <c r="P3" s="83" t="s">
        <v>173</v>
      </c>
      <c r="Q3" s="81" t="s">
        <v>188</v>
      </c>
      <c r="R3" s="82" t="s">
        <v>189</v>
      </c>
      <c r="S3" s="83" t="s">
        <v>173</v>
      </c>
      <c r="T3" s="81" t="s">
        <v>188</v>
      </c>
      <c r="U3" s="82" t="s">
        <v>189</v>
      </c>
      <c r="V3" s="83" t="s">
        <v>173</v>
      </c>
      <c r="W3" s="81" t="s">
        <v>188</v>
      </c>
      <c r="X3" s="82" t="s">
        <v>189</v>
      </c>
      <c r="Y3" s="83" t="s">
        <v>173</v>
      </c>
    </row>
    <row r="4" spans="1:25">
      <c r="A4" s="53">
        <v>1</v>
      </c>
      <c r="B4" s="66" t="str">
        <f>'Tube A'!G2</f>
        <v>A1</v>
      </c>
      <c r="C4" s="67">
        <f>'Tube A'!F2</f>
        <v>1.7043560070000012</v>
      </c>
      <c r="D4" s="68">
        <v>1.5322044480072518E-2</v>
      </c>
      <c r="E4" s="66" t="str">
        <f>'Tube B'!G2</f>
        <v>G3</v>
      </c>
      <c r="F4" s="67">
        <f>'Tube B'!F2</f>
        <v>1.7127702590000009</v>
      </c>
      <c r="G4" s="68">
        <v>1.3432892500291352E-2</v>
      </c>
      <c r="H4" s="66" t="str">
        <f>'Tube C'!G2</f>
        <v>D6</v>
      </c>
      <c r="I4" s="67">
        <f>'Tube C'!F2</f>
        <v>1.7166222380000011</v>
      </c>
      <c r="J4" s="68">
        <v>2.2246833556558491E-2</v>
      </c>
      <c r="K4" s="66" t="str">
        <f>'Tube D'!G2</f>
        <v>C9</v>
      </c>
      <c r="L4" s="67">
        <f>'Tube D'!F2</f>
        <v>1.7141088900000003</v>
      </c>
      <c r="M4" s="68">
        <v>1.8787077405582758E-2</v>
      </c>
      <c r="N4" s="66" t="str">
        <f>'Tube E'!G2</f>
        <v>A1</v>
      </c>
      <c r="O4" s="67">
        <f>'Tube E'!F2</f>
        <v>1.0346034030000002</v>
      </c>
      <c r="P4" s="68">
        <v>-1.1214721409910228E-2</v>
      </c>
      <c r="Q4" s="66" t="str">
        <f>'Tube F'!G2</f>
        <v>G3</v>
      </c>
      <c r="R4" s="67">
        <f>'Tube F'!F2</f>
        <v>1.7420015890000009</v>
      </c>
      <c r="S4" s="68">
        <v>-2.0522316771299096E-2</v>
      </c>
      <c r="T4" s="66" t="str">
        <f>'Tube G'!G2</f>
        <v>D6</v>
      </c>
      <c r="U4" s="67">
        <f>'Tube G'!F2</f>
        <v>1.6999576479999998</v>
      </c>
      <c r="V4" s="68">
        <v>-1.6625720435034266E-2</v>
      </c>
      <c r="W4" s="66" t="str">
        <f>'Tube H'!G2</f>
        <v>C9</v>
      </c>
      <c r="X4" s="67">
        <f>'Tube H'!F2</f>
        <v>1.264328874000002</v>
      </c>
      <c r="Y4" s="68">
        <v>2.1439691742804412E-2</v>
      </c>
    </row>
    <row r="5" spans="1:25">
      <c r="A5" s="53">
        <v>2</v>
      </c>
      <c r="B5" s="69" t="str">
        <f>'Tube A'!G3</f>
        <v>B1</v>
      </c>
      <c r="C5" s="70">
        <f>'Tube A'!F3</f>
        <v>1.7764781670000005</v>
      </c>
      <c r="D5" s="71">
        <v>4.4916758722130724E-2</v>
      </c>
      <c r="E5" s="69" t="str">
        <f>'Tube B'!G3</f>
        <v>H3</v>
      </c>
      <c r="F5" s="70">
        <f>'Tube B'!F3</f>
        <v>1.7728720590000009</v>
      </c>
      <c r="G5" s="71">
        <v>1.0712015304864602E-2</v>
      </c>
      <c r="H5" s="69" t="str">
        <f>'Tube C'!G3</f>
        <v>C6</v>
      </c>
      <c r="I5" s="70">
        <f>'Tube C'!F3</f>
        <v>1.7714514710000024</v>
      </c>
      <c r="J5" s="71">
        <v>5.302659524695782E-3</v>
      </c>
      <c r="K5" s="69" t="str">
        <f>'Tube D'!G3</f>
        <v>D9</v>
      </c>
      <c r="L5" s="70">
        <f>'Tube D'!F3</f>
        <v>1.7687468900000027</v>
      </c>
      <c r="M5" s="71">
        <v>6.1308754782421976E-3</v>
      </c>
      <c r="N5" s="69" t="str">
        <f>'Tube E'!G3</f>
        <v>B1</v>
      </c>
      <c r="O5" s="70">
        <f>'Tube E'!F3</f>
        <v>1.7429031160000008</v>
      </c>
      <c r="P5" s="71">
        <v>1.3851535647567423E-2</v>
      </c>
      <c r="Q5" s="69" t="str">
        <f>'Tube F'!G3</f>
        <v>H3</v>
      </c>
      <c r="R5" s="70">
        <f>'Tube F'!F3</f>
        <v>1.772598869000003</v>
      </c>
      <c r="S5" s="71">
        <v>-2.7683967018765198E-2</v>
      </c>
      <c r="T5" s="69" t="str">
        <f>'Tube G'!G3</f>
        <v>C6</v>
      </c>
      <c r="U5" s="70">
        <f>'Tube G'!F3</f>
        <v>1.7698942880000033</v>
      </c>
      <c r="V5" s="71">
        <v>-6.2406529347050375E-3</v>
      </c>
      <c r="W5" s="69" t="str">
        <f>'Tube H'!G3</f>
        <v>D9</v>
      </c>
      <c r="X5" s="70">
        <f>'Tube H'!F3</f>
        <v>1.7648129540000017</v>
      </c>
      <c r="Y5" s="71">
        <v>0.15481670083942353</v>
      </c>
    </row>
    <row r="6" spans="1:25">
      <c r="A6" s="53">
        <v>3</v>
      </c>
      <c r="B6" s="69" t="str">
        <f>'Tube A'!G4</f>
        <v>C1</v>
      </c>
      <c r="C6" s="70">
        <f>'Tube A'!F4</f>
        <v>1.7677360870000012</v>
      </c>
      <c r="D6" s="71">
        <v>2.2164801285935756E-2</v>
      </c>
      <c r="E6" s="69" t="str">
        <f>'Tube B'!G4</f>
        <v>H4</v>
      </c>
      <c r="F6" s="70">
        <f>'Tube B'!F4</f>
        <v>1.7663154990000027</v>
      </c>
      <c r="G6" s="71">
        <v>0.28390268942704555</v>
      </c>
      <c r="H6" s="69" t="str">
        <f>'Tube C'!G4</f>
        <v>B6</v>
      </c>
      <c r="I6" s="70">
        <f>'Tube C'!F4</f>
        <v>1.7648949110000007</v>
      </c>
      <c r="J6" s="71">
        <v>3.6819823128261375E-2</v>
      </c>
      <c r="K6" s="69" t="str">
        <f>'Tube D'!G4</f>
        <v>E9</v>
      </c>
      <c r="L6" s="70">
        <f>'Tube D'!F4</f>
        <v>1.7643758500000004</v>
      </c>
      <c r="M6" s="71">
        <v>1.1677389564800527E-2</v>
      </c>
      <c r="N6" s="69" t="str">
        <f>'Tube E'!G4</f>
        <v>C1</v>
      </c>
      <c r="O6" s="70">
        <f>'Tube E'!F4</f>
        <v>1.7623815629999999</v>
      </c>
      <c r="P6" s="71">
        <v>1.2275007657922998E-2</v>
      </c>
      <c r="Q6" s="69" t="str">
        <f>'Tube F'!G4</f>
        <v>H4</v>
      </c>
      <c r="R6" s="70">
        <f>'Tube F'!F4</f>
        <v>1.7671350690000001</v>
      </c>
      <c r="S6" s="71">
        <v>-2.3045743817669346E-2</v>
      </c>
      <c r="T6" s="69" t="str">
        <f>'Tube G'!G4</f>
        <v>B6</v>
      </c>
      <c r="U6" s="70">
        <f>'Tube G'!F4</f>
        <v>1.7635289610000005</v>
      </c>
      <c r="V6" s="71">
        <v>2.1019924123382345E-2</v>
      </c>
      <c r="W6" s="69" t="str">
        <f>'Tube H'!G4</f>
        <v>E9</v>
      </c>
      <c r="X6" s="70">
        <f>'Tube H'!F4</f>
        <v>1.7593491540000024</v>
      </c>
      <c r="Y6" s="71">
        <v>0.36636390145083481</v>
      </c>
    </row>
    <row r="7" spans="1:25">
      <c r="A7" s="53">
        <v>4</v>
      </c>
      <c r="B7" s="69" t="str">
        <f>'Tube A'!G5</f>
        <v>D1</v>
      </c>
      <c r="C7" s="70">
        <f>'Tube A'!F5</f>
        <v>1.7589940070000001</v>
      </c>
      <c r="D7" s="71">
        <v>2.9050132655304317E-2</v>
      </c>
      <c r="E7" s="69" t="str">
        <f>'Tube B'!G5</f>
        <v>G4</v>
      </c>
      <c r="F7" s="70">
        <f>'Tube B'!F5</f>
        <v>1.759758939000001</v>
      </c>
      <c r="G7" s="71">
        <v>0.86682764044227179</v>
      </c>
      <c r="H7" s="69" t="str">
        <f>'Tube C'!G5</f>
        <v>A6</v>
      </c>
      <c r="I7" s="70">
        <f>'Tube C'!F5</f>
        <v>1.7594311110000014</v>
      </c>
      <c r="J7" s="71">
        <v>3.5953274265781487E-2</v>
      </c>
      <c r="K7" s="69" t="str">
        <f>'Tube D'!G5</f>
        <v>F9</v>
      </c>
      <c r="L7" s="70">
        <f>'Tube D'!F5</f>
        <v>1.7578192900000005</v>
      </c>
      <c r="M7" s="71">
        <v>0.10582460664993261</v>
      </c>
      <c r="N7" s="69" t="str">
        <f>'Tube E'!G5</f>
        <v>D1</v>
      </c>
      <c r="O7" s="70">
        <f>'Tube E'!F5</f>
        <v>1.7582017560000018</v>
      </c>
      <c r="P7" s="71">
        <v>8.7969351156531275E-2</v>
      </c>
      <c r="Q7" s="69" t="str">
        <f>'Tube F'!G5</f>
        <v>G4</v>
      </c>
      <c r="R7" s="70">
        <f>'Tube F'!F5</f>
        <v>1.759676982000002</v>
      </c>
      <c r="S7" s="71">
        <v>1.2280937207030227E-2</v>
      </c>
      <c r="T7" s="69" t="str">
        <f>'Tube G'!G5</f>
        <v>A6</v>
      </c>
      <c r="U7" s="70">
        <f>'Tube G'!F5</f>
        <v>1.7580651610000011</v>
      </c>
      <c r="V7" s="71">
        <v>7.3097158458583292E-2</v>
      </c>
      <c r="W7" s="69" t="str">
        <f>'Tube H'!G5</f>
        <v>F9</v>
      </c>
      <c r="X7" s="70">
        <f>'Tube H'!F5</f>
        <v>1.7538853540000012</v>
      </c>
      <c r="Y7" s="71">
        <v>0.68104049860235116</v>
      </c>
    </row>
    <row r="8" spans="1:25">
      <c r="A8" s="53">
        <v>5</v>
      </c>
      <c r="B8" s="69" t="str">
        <f>'Tube A'!G6</f>
        <v>E1</v>
      </c>
      <c r="C8" s="70">
        <f>'Tube A'!F6</f>
        <v>1.7524374470000019</v>
      </c>
      <c r="D8" s="71">
        <v>0.30561916431087677</v>
      </c>
      <c r="E8" s="69" t="str">
        <f>'Tube B'!G6</f>
        <v>F4</v>
      </c>
      <c r="F8" s="70">
        <f>'Tube B'!F6</f>
        <v>1.7532023790000011</v>
      </c>
      <c r="G8" s="71">
        <v>1.3560617996684643</v>
      </c>
      <c r="H8" s="69" t="str">
        <f>'Tube C'!G6</f>
        <v>A7</v>
      </c>
      <c r="I8" s="70">
        <f>'Tube C'!F6</f>
        <v>1.7528745510000014</v>
      </c>
      <c r="J8" s="71">
        <v>0.22009898543555118</v>
      </c>
      <c r="K8" s="69" t="str">
        <f>'Tube D'!G6</f>
        <v>G9</v>
      </c>
      <c r="L8" s="70">
        <f>'Tube D'!F6</f>
        <v>1.7512627300000023</v>
      </c>
      <c r="M8" s="71">
        <v>0.43952617036105052</v>
      </c>
      <c r="N8" s="69" t="str">
        <f>'Tube E'!G6</f>
        <v>E1</v>
      </c>
      <c r="O8" s="70">
        <f>'Tube E'!F6</f>
        <v>1.7525467230000018</v>
      </c>
      <c r="P8" s="71">
        <v>0.30347247632346619</v>
      </c>
      <c r="Q8" s="69" t="str">
        <f>'Tube F'!G6</f>
        <v>F4</v>
      </c>
      <c r="R8" s="70">
        <f>'Tube F'!F6</f>
        <v>1.7520276620000015</v>
      </c>
      <c r="S8" s="71">
        <v>0.144020428797691</v>
      </c>
      <c r="T8" s="69" t="str">
        <f>'Tube G'!G6</f>
        <v>A7</v>
      </c>
      <c r="U8" s="70">
        <f>'Tube G'!F6</f>
        <v>1.7515086010000029</v>
      </c>
      <c r="V8" s="71">
        <v>0.30599125579315806</v>
      </c>
      <c r="W8" s="69" t="str">
        <f>'Tube H'!G6</f>
        <v>G9</v>
      </c>
      <c r="X8" s="70">
        <f>'Tube H'!F6</f>
        <v>1.7473287940000031</v>
      </c>
      <c r="Y8" s="71">
        <v>1.2420434406454548</v>
      </c>
    </row>
    <row r="9" spans="1:25">
      <c r="A9" s="53">
        <v>6</v>
      </c>
      <c r="B9" s="69" t="str">
        <f>'Tube A'!G7</f>
        <v>F1</v>
      </c>
      <c r="C9" s="70">
        <f>'Tube A'!F7</f>
        <v>1.7471648800000015</v>
      </c>
      <c r="D9" s="71">
        <v>1.0795977985748495</v>
      </c>
      <c r="E9" s="69" t="str">
        <f>'Tube B'!G7</f>
        <v>E4</v>
      </c>
      <c r="F9" s="70">
        <f>'Tube B'!F7</f>
        <v>1.7468370520000018</v>
      </c>
      <c r="G9" s="71">
        <v>2.1579058680706362</v>
      </c>
      <c r="H9" s="69" t="str">
        <f>'Tube C'!G7</f>
        <v>B7</v>
      </c>
      <c r="I9" s="70">
        <f>'Tube C'!F7</f>
        <v>1.7463179910000015</v>
      </c>
      <c r="J9" s="71">
        <v>0.6439834523318313</v>
      </c>
      <c r="K9" s="69" t="str">
        <f>'Tube D'!G7</f>
        <v>H9</v>
      </c>
      <c r="L9" s="70">
        <f>'Tube D'!F7</f>
        <v>1.7447061700000006</v>
      </c>
      <c r="M9" s="71">
        <v>0.47016982634324994</v>
      </c>
      <c r="N9" s="69" t="str">
        <f>'Tube E'!G7</f>
        <v>F1</v>
      </c>
      <c r="O9" s="70">
        <f>'Tube E'!F7</f>
        <v>1.7459901630000019</v>
      </c>
      <c r="P9" s="71">
        <v>0.93552728699251786</v>
      </c>
      <c r="Q9" s="69" t="str">
        <f>'Tube F'!G7</f>
        <v>E4</v>
      </c>
      <c r="R9" s="70">
        <f>'Tube F'!F7</f>
        <v>1.7454711019999998</v>
      </c>
      <c r="S9" s="71">
        <v>0.28291264495792351</v>
      </c>
      <c r="T9" s="69" t="str">
        <f>'Tube G'!G7</f>
        <v>B7</v>
      </c>
      <c r="U9" s="70">
        <f>'Tube G'!F7</f>
        <v>1.7449520410000012</v>
      </c>
      <c r="V9" s="71">
        <v>0.71414518008921812</v>
      </c>
      <c r="W9" s="69" t="str">
        <f>'Tube H'!G7</f>
        <v>H9</v>
      </c>
      <c r="X9" s="70">
        <f>'Tube H'!F7</f>
        <v>1.7418649940000002</v>
      </c>
      <c r="Y9" s="72">
        <v>2.3647006892616163</v>
      </c>
    </row>
    <row r="10" spans="1:25">
      <c r="A10" s="53">
        <v>7</v>
      </c>
      <c r="B10" s="69" t="str">
        <f>'Tube A'!G8</f>
        <v>G1</v>
      </c>
      <c r="C10" s="70">
        <f>'Tube A'!F8</f>
        <v>1.7406083199999998</v>
      </c>
      <c r="D10" s="71">
        <v>1.8669690152981779</v>
      </c>
      <c r="E10" s="69" t="str">
        <f>'Tube B'!G8</f>
        <v>D4</v>
      </c>
      <c r="F10" s="70">
        <f>'Tube B'!F8</f>
        <v>1.7413732520000007</v>
      </c>
      <c r="G10" s="71">
        <v>3.979887113433076</v>
      </c>
      <c r="H10" s="69" t="str">
        <f>'Tube C'!G8</f>
        <v>C7</v>
      </c>
      <c r="I10" s="70">
        <f>'Tube C'!F8</f>
        <v>1.7397614309999998</v>
      </c>
      <c r="J10" s="71">
        <v>0.81793560705592805</v>
      </c>
      <c r="K10" s="69" t="str">
        <f>'Tube D'!G8</f>
        <v>H10</v>
      </c>
      <c r="L10" s="70">
        <f>'Tube D'!F8</f>
        <v>1.7392423700000013</v>
      </c>
      <c r="M10" s="72">
        <v>0.83692444666053911</v>
      </c>
      <c r="N10" s="69" t="str">
        <f>'Tube E'!G8</f>
        <v>G1</v>
      </c>
      <c r="O10" s="70">
        <f>'Tube E'!F8</f>
        <v>1.7405263630000007</v>
      </c>
      <c r="P10" s="71">
        <v>2.0917573269363241</v>
      </c>
      <c r="Q10" s="69" t="str">
        <f>'Tube F'!G8</f>
        <v>D4</v>
      </c>
      <c r="R10" s="70">
        <f>'Tube F'!F8</f>
        <v>1.7389145420000016</v>
      </c>
      <c r="S10" s="71">
        <v>0.47272861813632633</v>
      </c>
      <c r="T10" s="69" t="str">
        <f>'Tube G'!G8</f>
        <v>C7</v>
      </c>
      <c r="U10" s="70">
        <f>'Tube G'!F8</f>
        <v>1.7383954810000013</v>
      </c>
      <c r="V10" s="71">
        <v>1.746573941957229</v>
      </c>
      <c r="W10" s="69" t="str">
        <f>'Tube H'!G8</f>
        <v>H10</v>
      </c>
      <c r="X10" s="70">
        <f>'Tube H'!F8</f>
        <v>1.7354996670000009</v>
      </c>
      <c r="Y10" s="72">
        <v>3.0231126516228719</v>
      </c>
    </row>
    <row r="11" spans="1:25">
      <c r="A11" s="53">
        <v>8</v>
      </c>
      <c r="B11" s="69" t="str">
        <f>'Tube A'!G9</f>
        <v>H1</v>
      </c>
      <c r="C11" s="70">
        <f>'Tube A'!F9</f>
        <v>1.7351445200000004</v>
      </c>
      <c r="D11" s="71">
        <v>3.1331486911085822</v>
      </c>
      <c r="E11" s="69" t="str">
        <f>'Tube B'!G9</f>
        <v>C4</v>
      </c>
      <c r="F11" s="70">
        <f>'Tube B'!F9</f>
        <v>1.7348166920000008</v>
      </c>
      <c r="G11" s="71">
        <v>4.4508999135575031</v>
      </c>
      <c r="H11" s="69" t="str">
        <f>'Tube C'!G9</f>
        <v>D7</v>
      </c>
      <c r="I11" s="70">
        <f>'Tube C'!F9</f>
        <v>1.735390391000001</v>
      </c>
      <c r="J11" s="71">
        <v>1.4490795313984535</v>
      </c>
      <c r="K11" s="69" t="str">
        <f>'Tube D'!G9</f>
        <v>G10</v>
      </c>
      <c r="L11" s="70">
        <f>'Tube D'!F9</f>
        <v>1.7326858100000013</v>
      </c>
      <c r="M11" s="72">
        <v>2.6698476321144962</v>
      </c>
      <c r="N11" s="69" t="str">
        <f>'Tube E'!G9</f>
        <v>H1</v>
      </c>
      <c r="O11" s="70">
        <f>'Tube E'!F9</f>
        <v>1.7352537960000021</v>
      </c>
      <c r="P11" s="71">
        <v>4.2132958050626987</v>
      </c>
      <c r="Q11" s="69" t="str">
        <f>'Tube F'!G9</f>
        <v>C4</v>
      </c>
      <c r="R11" s="70">
        <f>'Tube F'!F9</f>
        <v>1.7334507420000023</v>
      </c>
      <c r="S11" s="71">
        <v>0.99383815286741728</v>
      </c>
      <c r="T11" s="69" t="str">
        <f>'Tube G'!G9</f>
        <v>D7</v>
      </c>
      <c r="U11" s="70">
        <f>'Tube G'!F9</f>
        <v>1.7329316810000019</v>
      </c>
      <c r="V11" s="71">
        <v>3.9224248908967225</v>
      </c>
      <c r="W11" s="69" t="str">
        <f>'Tube H'!G9</f>
        <v>G10</v>
      </c>
      <c r="X11" s="70">
        <f>'Tube H'!F9</f>
        <v>1.7025256340000006</v>
      </c>
      <c r="Y11" s="72">
        <v>5.1510399736967605</v>
      </c>
    </row>
    <row r="12" spans="1:25">
      <c r="A12" s="53">
        <v>9</v>
      </c>
      <c r="B12" s="69" t="str">
        <f>'Tube A'!G10</f>
        <v>H2</v>
      </c>
      <c r="C12" s="70">
        <f>'Tube A'!F10</f>
        <v>1.7285879600000005</v>
      </c>
      <c r="D12" s="71">
        <v>6.8892501509636359</v>
      </c>
      <c r="E12" s="69" t="str">
        <f>'Tube B'!G10</f>
        <v>B4</v>
      </c>
      <c r="F12" s="70">
        <f>'Tube B'!F10</f>
        <v>1.7293528920000014</v>
      </c>
      <c r="G12" s="71">
        <v>6.1703269533547376</v>
      </c>
      <c r="H12" s="69" t="str">
        <f>'Tube C'!G10</f>
        <v>E7</v>
      </c>
      <c r="I12" s="70">
        <f>'Tube C'!F10</f>
        <v>1.7288338310000011</v>
      </c>
      <c r="J12" s="71">
        <v>5.395059163488706</v>
      </c>
      <c r="K12" s="69" t="str">
        <f>'Tube D'!G10</f>
        <v>F10</v>
      </c>
      <c r="L12" s="70">
        <f>'Tube D'!F10</f>
        <v>1.727222010000002</v>
      </c>
      <c r="M12" s="72">
        <v>9.7299012453760216</v>
      </c>
      <c r="N12" s="69" t="str">
        <f>'Tube E'!G10</f>
        <v>H2</v>
      </c>
      <c r="O12" s="70">
        <f>'Tube E'!F10</f>
        <v>1.7297899960000027</v>
      </c>
      <c r="P12" s="71">
        <v>6.2738392933175513</v>
      </c>
      <c r="Q12" s="69" t="str">
        <f>'Tube F'!G10</f>
        <v>B4</v>
      </c>
      <c r="R12" s="70">
        <f>'Tube F'!F10</f>
        <v>1.7279869420000029</v>
      </c>
      <c r="S12" s="71">
        <v>2.4275296831053743</v>
      </c>
      <c r="T12" s="69" t="str">
        <f>'Tube G'!G10</f>
        <v>E7</v>
      </c>
      <c r="U12" s="70">
        <f>'Tube G'!F10</f>
        <v>1.7274678810000026</v>
      </c>
      <c r="V12" s="71">
        <v>9.227496351661971</v>
      </c>
      <c r="W12" s="69" t="str">
        <f>'Tube H'!G10</f>
        <v>F10</v>
      </c>
      <c r="X12" s="70">
        <f>'Tube H'!F10</f>
        <v>1.7234793069999998</v>
      </c>
      <c r="Y12" s="72">
        <v>7.5297933942406559</v>
      </c>
    </row>
    <row r="13" spans="1:25">
      <c r="A13" s="53">
        <v>10</v>
      </c>
      <c r="B13" s="69" t="str">
        <f>'Tube A'!G11</f>
        <v>G2</v>
      </c>
      <c r="C13" s="70">
        <f>'Tube A'!F11</f>
        <v>1.7231241600000011</v>
      </c>
      <c r="D13" s="71">
        <v>17.295743956524557</v>
      </c>
      <c r="E13" s="69" t="str">
        <f>'Tube B'!G11</f>
        <v>A4</v>
      </c>
      <c r="F13" s="70">
        <f>'Tube B'!F11</f>
        <v>1.7238890920000021</v>
      </c>
      <c r="G13" s="71">
        <v>10.205984007402265</v>
      </c>
      <c r="H13" s="69" t="str">
        <f>'Tube C'!G11</f>
        <v>F7</v>
      </c>
      <c r="I13" s="70">
        <f>'Tube C'!F11</f>
        <v>1.7235612640000024</v>
      </c>
      <c r="J13" s="71">
        <v>14.981414665916079</v>
      </c>
      <c r="K13" s="69" t="str">
        <f>'Tube D'!G11</f>
        <v>E10</v>
      </c>
      <c r="L13" s="70">
        <f>'Tube D'!F11</f>
        <v>1.7206654500000003</v>
      </c>
      <c r="M13" s="71">
        <v>16.282965977569884</v>
      </c>
      <c r="N13" s="69" t="str">
        <f>'Tube E'!G11</f>
        <v>G2</v>
      </c>
      <c r="O13" s="70">
        <f>'Tube E'!F11</f>
        <v>1.7254189560000022</v>
      </c>
      <c r="P13" s="72">
        <v>7.1684006087862846</v>
      </c>
      <c r="Q13" s="69" t="str">
        <f>'Tube F'!G11</f>
        <v>A4</v>
      </c>
      <c r="R13" s="70">
        <f>'Tube F'!F11</f>
        <v>1.722523142</v>
      </c>
      <c r="S13" s="71">
        <v>4.0372640039365768</v>
      </c>
      <c r="T13" s="69" t="str">
        <f>'Tube G'!G11</f>
        <v>F7</v>
      </c>
      <c r="U13" s="70">
        <f>'Tube G'!F11</f>
        <v>1.7220040810000015</v>
      </c>
      <c r="V13" s="71">
        <v>11.988861788191608</v>
      </c>
      <c r="W13" s="69" t="str">
        <f>'Tube H'!G11</f>
        <v>E10</v>
      </c>
      <c r="X13" s="70">
        <f>'Tube H'!F11</f>
        <v>1.7169227470000017</v>
      </c>
      <c r="Y13" s="72">
        <v>6.3908946974253906</v>
      </c>
    </row>
    <row r="14" spans="1:25">
      <c r="A14" s="53">
        <v>11</v>
      </c>
      <c r="B14" s="69" t="str">
        <f>'Tube A'!G12</f>
        <v>F2</v>
      </c>
      <c r="C14" s="70">
        <f>'Tube A'!F12</f>
        <v>1.7165675999999994</v>
      </c>
      <c r="D14" s="71">
        <v>16.477031598358462</v>
      </c>
      <c r="E14" s="69" t="str">
        <f>'Tube B'!G12</f>
        <v>A5</v>
      </c>
      <c r="F14" s="70">
        <f>'Tube B'!F12</f>
        <v>1.717523765000001</v>
      </c>
      <c r="G14" s="71">
        <v>8.2139724277361559</v>
      </c>
      <c r="H14" s="69" t="str">
        <f>'Tube C'!G12</f>
        <v>G7</v>
      </c>
      <c r="I14" s="70">
        <f>'Tube C'!F12</f>
        <v>1.7170047040000007</v>
      </c>
      <c r="J14" s="73">
        <v>17.78092183163794</v>
      </c>
      <c r="K14" s="69" t="str">
        <f>'Tube D'!G12</f>
        <v>D10</v>
      </c>
      <c r="L14" s="74">
        <f>'Tube D'!F12</f>
        <v>1.7153928830000016</v>
      </c>
      <c r="M14" s="73">
        <v>13.160915798243018</v>
      </c>
      <c r="N14" s="69" t="str">
        <f>'Tube E'!G12</f>
        <v>F2</v>
      </c>
      <c r="O14" s="70">
        <f>'Tube E'!F12</f>
        <v>1.7188623960000005</v>
      </c>
      <c r="P14" s="72">
        <v>6.2919539818804111</v>
      </c>
      <c r="Q14" s="69" t="str">
        <f>'Tube F'!G12</f>
        <v>A5</v>
      </c>
      <c r="R14" s="70">
        <f>'Tube F'!F12</f>
        <v>1.7170593420000007</v>
      </c>
      <c r="S14" s="71">
        <v>3.226855087387944</v>
      </c>
      <c r="T14" s="69" t="str">
        <f>'Tube G'!G12</f>
        <v>G7</v>
      </c>
      <c r="U14" s="70">
        <f>'Tube G'!F12</f>
        <v>1.7154475210000015</v>
      </c>
      <c r="V14" s="71">
        <v>10.26531982413016</v>
      </c>
      <c r="W14" s="69" t="str">
        <f>'Tube H'!G12</f>
        <v>D10</v>
      </c>
      <c r="X14" s="70">
        <f>'Tube H'!F12</f>
        <v>1.7114589470000023</v>
      </c>
      <c r="Y14" s="72">
        <v>4.1024939907751419</v>
      </c>
    </row>
    <row r="15" spans="1:25">
      <c r="A15" s="53">
        <v>12</v>
      </c>
      <c r="B15" s="69" t="str">
        <f>'Tube A'!G13</f>
        <v>E2</v>
      </c>
      <c r="C15" s="70">
        <f>'Tube A'!F13</f>
        <v>1.7111038000000001</v>
      </c>
      <c r="D15" s="71">
        <v>12.406441070819277</v>
      </c>
      <c r="E15" s="69" t="str">
        <f>'Tube B'!G13</f>
        <v>B5</v>
      </c>
      <c r="F15" s="70">
        <f>'Tube B'!F13</f>
        <v>1.7120599650000017</v>
      </c>
      <c r="G15" s="71">
        <v>4.7309509524534512</v>
      </c>
      <c r="H15" s="69" t="str">
        <f>'Tube C'!G13</f>
        <v>H7</v>
      </c>
      <c r="I15" s="70">
        <f>'Tube C'!F13</f>
        <v>1.7115409040000014</v>
      </c>
      <c r="J15" s="73">
        <v>13.196329706932579</v>
      </c>
      <c r="K15" s="69" t="str">
        <f>'Tube D'!G13</f>
        <v>C10</v>
      </c>
      <c r="L15" s="74">
        <f>'Tube D'!F13</f>
        <v>1.7088363230000017</v>
      </c>
      <c r="M15" s="73">
        <v>7.8383294116944384</v>
      </c>
      <c r="N15" s="69" t="str">
        <f>'Tube E'!G13</f>
        <v>E2</v>
      </c>
      <c r="O15" s="70">
        <f>'Tube E'!F13</f>
        <v>1.7144913560000017</v>
      </c>
      <c r="P15" s="72">
        <v>4.4050791009230137</v>
      </c>
      <c r="Q15" s="69" t="str">
        <f>'Tube F'!G13</f>
        <v>B5</v>
      </c>
      <c r="R15" s="70">
        <f>'Tube F'!F13</f>
        <v>1.7105027820000025</v>
      </c>
      <c r="S15" s="71">
        <v>2.3736349913651291</v>
      </c>
      <c r="T15" s="69" t="str">
        <f>'Tube G'!G13</f>
        <v>H7</v>
      </c>
      <c r="U15" s="70">
        <f>'Tube G'!F13</f>
        <v>1.7110764810000028</v>
      </c>
      <c r="V15" s="71">
        <v>6.2742965686556316</v>
      </c>
      <c r="W15" s="69" t="str">
        <f>'Tube H'!G13</f>
        <v>C10</v>
      </c>
      <c r="X15" s="70">
        <f>'Tube H'!F13</f>
        <v>1.705995147000003</v>
      </c>
      <c r="Y15" s="71">
        <v>1.7816293964409755</v>
      </c>
    </row>
    <row r="16" spans="1:25">
      <c r="A16" s="53">
        <v>13</v>
      </c>
      <c r="B16" s="69" t="str">
        <f>'Tube A'!G14</f>
        <v>D2</v>
      </c>
      <c r="C16" s="70">
        <f>'Tube A'!F14</f>
        <v>1.7058312330000014</v>
      </c>
      <c r="D16" s="71">
        <v>5.8914951932498285</v>
      </c>
      <c r="E16" s="69" t="str">
        <f>'Tube B'!G14</f>
        <v>C5</v>
      </c>
      <c r="F16" s="70">
        <f>'Tube B'!F14</f>
        <v>1.7055034050000017</v>
      </c>
      <c r="G16" s="71">
        <v>1.8744064399324782</v>
      </c>
      <c r="H16" s="69" t="str">
        <f>'Tube C'!G14</f>
        <v>H8</v>
      </c>
      <c r="I16" s="70">
        <f>'Tube C'!F14</f>
        <v>1.7071698640000026</v>
      </c>
      <c r="J16" s="73">
        <v>6.3743249976153722</v>
      </c>
      <c r="K16" s="69" t="str">
        <f>'Tube D'!G14</f>
        <v>B10</v>
      </c>
      <c r="L16" s="74">
        <f>'Tube D'!F14</f>
        <v>1.7033725230000023</v>
      </c>
      <c r="M16" s="73">
        <v>2.8482717577489791</v>
      </c>
      <c r="N16" s="69" t="str">
        <f>'Tube E'!G14</f>
        <v>D2</v>
      </c>
      <c r="O16" s="70">
        <f>'Tube E'!F14</f>
        <v>1.7090275560000023</v>
      </c>
      <c r="P16" s="72">
        <v>2.3958062189629072</v>
      </c>
      <c r="Q16" s="69" t="str">
        <f>'Tube F'!G14</f>
        <v>C5</v>
      </c>
      <c r="R16" s="70">
        <f>'Tube F'!F14</f>
        <v>1.7050389820000031</v>
      </c>
      <c r="S16" s="71">
        <v>0.92879828246243079</v>
      </c>
      <c r="T16" s="69" t="str">
        <f>'Tube G'!G14</f>
        <v>H8</v>
      </c>
      <c r="U16" s="70">
        <f>'Tube G'!F14</f>
        <v>1.7047111540000035</v>
      </c>
      <c r="V16" s="71">
        <v>2.5107370073227746</v>
      </c>
      <c r="W16" s="69" t="str">
        <f>'Tube H'!G14</f>
        <v>B10</v>
      </c>
      <c r="X16" s="70">
        <f>'Tube H'!F14</f>
        <v>1.6994385870000013</v>
      </c>
      <c r="Y16" s="71">
        <v>0.74377241259392812</v>
      </c>
    </row>
    <row r="17" spans="1:25">
      <c r="A17" s="53">
        <v>14</v>
      </c>
      <c r="B17" s="69" t="str">
        <f>'Tube A'!G15</f>
        <v>C2</v>
      </c>
      <c r="C17" s="70">
        <f>'Tube A'!F15</f>
        <v>1.6992746729999997</v>
      </c>
      <c r="D17" s="71">
        <v>2.3667854139044811</v>
      </c>
      <c r="E17" s="69" t="str">
        <f>'Tube B'!G15</f>
        <v>D5</v>
      </c>
      <c r="F17" s="70">
        <f>'Tube B'!F15</f>
        <v>1.7000396050000006</v>
      </c>
      <c r="G17" s="71">
        <v>0.78239740984585993</v>
      </c>
      <c r="H17" s="69" t="str">
        <f>'Tube C'!G15</f>
        <v>G8</v>
      </c>
      <c r="I17" s="70">
        <f>'Tube C'!F15</f>
        <v>1.7008045369999998</v>
      </c>
      <c r="J17" s="71">
        <v>2.2613484911971362</v>
      </c>
      <c r="K17" s="69" t="str">
        <f>'Tube D'!G15</f>
        <v>A10</v>
      </c>
      <c r="L17" s="70">
        <f>'Tube D'!F15</f>
        <v>1.6979087230000012</v>
      </c>
      <c r="M17" s="71">
        <v>1.2153481737918395</v>
      </c>
      <c r="N17" s="69" t="str">
        <f>'Tube E'!G15</f>
        <v>C2</v>
      </c>
      <c r="O17" s="70">
        <f>'Tube E'!F15</f>
        <v>1.703563756000003</v>
      </c>
      <c r="P17" s="72">
        <v>1.2018570302304592</v>
      </c>
      <c r="Q17" s="69" t="str">
        <f>'Tube F'!G15</f>
        <v>D5</v>
      </c>
      <c r="R17" s="70">
        <f>'Tube F'!F15</f>
        <v>1.6997664150000009</v>
      </c>
      <c r="S17" s="71">
        <v>0.44437835709037249</v>
      </c>
      <c r="T17" s="69" t="str">
        <f>'Tube G'!G15</f>
        <v>G8</v>
      </c>
      <c r="U17" s="70">
        <f>'Tube G'!F15</f>
        <v>1.6981545940000018</v>
      </c>
      <c r="V17" s="71">
        <v>1.0882153322824084</v>
      </c>
      <c r="W17" s="69" t="str">
        <f>'Tube H'!G15</f>
        <v>A10</v>
      </c>
      <c r="X17" s="70">
        <f>'Tube H'!F15</f>
        <v>1.6939747870000019</v>
      </c>
      <c r="Y17" s="71">
        <v>0.47636754148788324</v>
      </c>
    </row>
    <row r="18" spans="1:25">
      <c r="A18" s="53">
        <v>15</v>
      </c>
      <c r="B18" s="69" t="str">
        <f>'Tube A'!G16</f>
        <v>B2</v>
      </c>
      <c r="C18" s="70">
        <f>'Tube A'!F16</f>
        <v>1.6938108730000003</v>
      </c>
      <c r="D18" s="71">
        <v>1.3045307667087245</v>
      </c>
      <c r="E18" s="69" t="str">
        <f>'Tube B'!G16</f>
        <v>E5</v>
      </c>
      <c r="F18" s="70">
        <f>'Tube B'!F16</f>
        <v>1.6936742780000014</v>
      </c>
      <c r="G18" s="71">
        <v>0.46429613732693947</v>
      </c>
      <c r="H18" s="69" t="str">
        <f>'Tube C'!G16</f>
        <v>F8</v>
      </c>
      <c r="I18" s="70">
        <f>'Tube C'!F16</f>
        <v>1.6942479770000016</v>
      </c>
      <c r="J18" s="71">
        <v>1.1153061473809081</v>
      </c>
      <c r="K18" s="69" t="str">
        <f>'Tube D'!G16</f>
        <v>A11</v>
      </c>
      <c r="L18" s="70">
        <f>'Tube D'!F16</f>
        <v>1.6913521630000012</v>
      </c>
      <c r="M18" s="71">
        <v>0.69830579127912584</v>
      </c>
      <c r="N18" s="69" t="str">
        <f>'Tube E'!G16</f>
        <v>B2</v>
      </c>
      <c r="O18" s="70">
        <f>'Tube E'!F16</f>
        <v>1.6991927160000007</v>
      </c>
      <c r="P18" s="72">
        <v>0.77764469914923173</v>
      </c>
      <c r="Q18" s="69" t="str">
        <f>'Tube F'!G16</f>
        <v>E5</v>
      </c>
      <c r="R18" s="70">
        <f>'Tube F'!F16</f>
        <v>1.693209855000001</v>
      </c>
      <c r="S18" s="71">
        <v>0.27598636107863511</v>
      </c>
      <c r="T18" s="69" t="str">
        <f>'Tube G'!G16</f>
        <v>F8</v>
      </c>
      <c r="U18" s="70">
        <f>'Tube G'!F16</f>
        <v>1.6915980340000019</v>
      </c>
      <c r="V18" s="71">
        <v>0.70990451780672925</v>
      </c>
      <c r="W18" s="69" t="str">
        <f>'Tube H'!G16</f>
        <v>A11</v>
      </c>
      <c r="X18" s="70">
        <f>'Tube H'!F16</f>
        <v>1.6885109870000026</v>
      </c>
      <c r="Y18" s="71">
        <v>0.2778505957102107</v>
      </c>
    </row>
    <row r="19" spans="1:25">
      <c r="A19" s="53">
        <v>16</v>
      </c>
      <c r="B19" s="69" t="str">
        <f>'Tube A'!G17</f>
        <v>A2</v>
      </c>
      <c r="C19" s="70">
        <f>'Tube A'!F17</f>
        <v>1.6896310660000005</v>
      </c>
      <c r="D19" s="71">
        <v>0.66990624304769808</v>
      </c>
      <c r="E19" s="69" t="str">
        <f>'Tube B'!G17</f>
        <v>F5</v>
      </c>
      <c r="F19" s="70">
        <f>'Tube B'!F17</f>
        <v>1.6871177180000014</v>
      </c>
      <c r="G19" s="71">
        <v>0.29035980824884805</v>
      </c>
      <c r="H19" s="69" t="str">
        <f>'Tube C'!G17</f>
        <v>E8</v>
      </c>
      <c r="I19" s="70">
        <f>'Tube C'!F17</f>
        <v>1.6887841770000023</v>
      </c>
      <c r="J19" s="71">
        <v>0.51578914425537348</v>
      </c>
      <c r="K19" s="69" t="str">
        <f>'Tube D'!G17</f>
        <v>B11</v>
      </c>
      <c r="L19" s="70">
        <f>'Tube D'!F17</f>
        <v>1.6858883630000019</v>
      </c>
      <c r="M19" s="71">
        <v>0.34996967449318372</v>
      </c>
      <c r="N19" s="69" t="str">
        <f>'Tube E'!G17</f>
        <v>A2</v>
      </c>
      <c r="O19" s="70">
        <f>'Tube E'!F17</f>
        <v>1.6948216760000001</v>
      </c>
      <c r="P19" s="72">
        <v>0.60897087601468114</v>
      </c>
      <c r="Q19" s="69" t="str">
        <f>'Tube F'!G17</f>
        <v>F5</v>
      </c>
      <c r="R19" s="70">
        <f>'Tube F'!F17</f>
        <v>1.6877460550000016</v>
      </c>
      <c r="S19" s="71">
        <v>0.14499660959371138</v>
      </c>
      <c r="T19" s="69" t="str">
        <f>'Tube G'!G17</f>
        <v>E8</v>
      </c>
      <c r="U19" s="70">
        <f>'Tube G'!F17</f>
        <v>1.6872269940000013</v>
      </c>
      <c r="V19" s="71">
        <v>0.37844280196710622</v>
      </c>
      <c r="W19" s="69" t="str">
        <f>'Tube H'!G17</f>
        <v>B11</v>
      </c>
      <c r="X19" s="70">
        <f>'Tube H'!F17</f>
        <v>1.6830471870000032</v>
      </c>
      <c r="Y19" s="71">
        <v>0.15975888126024382</v>
      </c>
    </row>
    <row r="20" spans="1:25">
      <c r="A20" s="53">
        <v>17</v>
      </c>
      <c r="B20" s="69" t="str">
        <f>'Tube A'!G18</f>
        <v>A3</v>
      </c>
      <c r="C20" s="70">
        <f>'Tube A'!F18</f>
        <v>1.6830745060000023</v>
      </c>
      <c r="D20" s="71">
        <v>0.31578040767394855</v>
      </c>
      <c r="E20" s="69" t="str">
        <f>'Tube B'!G18</f>
        <v>G5</v>
      </c>
      <c r="F20" s="70">
        <f>'Tube B'!F18</f>
        <v>1.6816539180000021</v>
      </c>
      <c r="G20" s="71">
        <v>0.15207951618668483</v>
      </c>
      <c r="H20" s="69" t="str">
        <f>'Tube C'!G18</f>
        <v>D8</v>
      </c>
      <c r="I20" s="70">
        <f>'Tube C'!F18</f>
        <v>1.6833203770000029</v>
      </c>
      <c r="J20" s="71">
        <v>0.25519634523840712</v>
      </c>
      <c r="K20" s="69" t="str">
        <f>'Tube D'!G18</f>
        <v>C11</v>
      </c>
      <c r="L20" s="70">
        <f>'Tube D'!F18</f>
        <v>1.6815173230000031</v>
      </c>
      <c r="M20" s="71">
        <v>0.20115182630100217</v>
      </c>
      <c r="N20" s="69" t="str">
        <f>'Tube E'!G18</f>
        <v>A3</v>
      </c>
      <c r="O20" s="70">
        <f>'Tube E'!F18</f>
        <v>1.6915433960000019</v>
      </c>
      <c r="P20" s="71">
        <v>0.36645365328527663</v>
      </c>
      <c r="Q20" s="69" t="str">
        <f>'Tube F'!G18</f>
        <v>G5</v>
      </c>
      <c r="R20" s="70">
        <f>'Tube F'!F18</f>
        <v>1.6811894950000035</v>
      </c>
      <c r="S20" s="71">
        <v>5.408288185893708E-2</v>
      </c>
      <c r="T20" s="69" t="str">
        <f>'Tube G'!G18</f>
        <v>D8</v>
      </c>
      <c r="U20" s="70">
        <f>'Tube G'!F18</f>
        <v>1.6806704340000032</v>
      </c>
      <c r="V20" s="71">
        <v>0.15729053778141769</v>
      </c>
      <c r="W20" s="69" t="str">
        <f>'Tube H'!G18</f>
        <v>C11</v>
      </c>
      <c r="X20" s="70">
        <f>'Tube H'!F18</f>
        <v>1.6764906270000015</v>
      </c>
      <c r="Y20" s="71">
        <v>8.9764265690536291E-2</v>
      </c>
    </row>
    <row r="21" spans="1:25">
      <c r="A21" s="53">
        <v>18</v>
      </c>
      <c r="B21" s="69" t="str">
        <f>'Tube A'!G19</f>
        <v>B3</v>
      </c>
      <c r="C21" s="70">
        <f>'Tube A'!F19</f>
        <v>1.675425186</v>
      </c>
      <c r="D21" s="71">
        <v>0.17727351996985197</v>
      </c>
      <c r="E21" s="69" t="str">
        <f>'Tube B'!G19</f>
        <v>H5</v>
      </c>
      <c r="F21" s="70">
        <f>'Tube B'!F19</f>
        <v>1.6750973580000004</v>
      </c>
      <c r="G21" s="71">
        <v>8.2037299814070541E-2</v>
      </c>
      <c r="H21" s="69" t="str">
        <f>'Tube C'!G19</f>
        <v>C8</v>
      </c>
      <c r="I21" s="70">
        <f>'Tube C'!F19</f>
        <v>1.6767638170000012</v>
      </c>
      <c r="J21" s="71">
        <v>0.1587317261331794</v>
      </c>
      <c r="K21" s="69" t="str">
        <f>'Tube D'!G19</f>
        <v>D11</v>
      </c>
      <c r="L21" s="70">
        <f>'Tube D'!F19</f>
        <v>1.6738680030000008</v>
      </c>
      <c r="M21" s="71">
        <v>0.14726026276771806</v>
      </c>
      <c r="N21" s="69" t="str">
        <f>'Tube E'!G19</f>
        <v>B3</v>
      </c>
      <c r="O21" s="70">
        <f>'Tube E'!F19</f>
        <v>1.6860795960000026</v>
      </c>
      <c r="P21" s="71">
        <v>0.19791209783523431</v>
      </c>
      <c r="Q21" s="69" t="str">
        <f>'Tube F'!G19</f>
        <v>H5</v>
      </c>
      <c r="R21" s="70">
        <f>'Tube F'!F19</f>
        <v>1.6757256950000006</v>
      </c>
      <c r="S21" s="71">
        <v>5.5215325178346146E-3</v>
      </c>
      <c r="T21" s="69" t="str">
        <f>'Tube G'!G19</f>
        <v>C8</v>
      </c>
      <c r="U21" s="70">
        <f>'Tube G'!F19</f>
        <v>1.6730211140000009</v>
      </c>
      <c r="V21" s="71">
        <v>0.10135160490003459</v>
      </c>
      <c r="W21" s="69" t="str">
        <f>'Tube H'!G19</f>
        <v>D11</v>
      </c>
      <c r="X21" s="70">
        <f>'Tube H'!F19</f>
        <v>1.6655630270000028</v>
      </c>
      <c r="Y21" s="71">
        <v>8.3493608646099657E-2</v>
      </c>
    </row>
    <row r="22" spans="1:25">
      <c r="A22" s="53">
        <v>19</v>
      </c>
      <c r="B22" s="69" t="str">
        <f>'Tube A'!G20</f>
        <v>C3</v>
      </c>
      <c r="C22" s="70">
        <f>'Tube A'!F20</f>
        <v>1.6644975860000013</v>
      </c>
      <c r="D22" s="71">
        <v>0.17710095399703696</v>
      </c>
      <c r="E22" s="69" t="str">
        <f>'Tube B'!G20</f>
        <v>H6</v>
      </c>
      <c r="F22" s="70">
        <f>'Tube B'!F20</f>
        <v>1.6619842380000023</v>
      </c>
      <c r="G22" s="71">
        <v>9.2806022801507293E-2</v>
      </c>
      <c r="H22" s="69" t="str">
        <f>'Tube C'!G20</f>
        <v>B8</v>
      </c>
      <c r="I22" s="70">
        <f>'Tube C'!F20</f>
        <v>1.6647434570000019</v>
      </c>
      <c r="J22" s="71">
        <v>0.16977628293729033</v>
      </c>
      <c r="K22" s="69" t="str">
        <f>'Tube D'!G20</f>
        <v>E11</v>
      </c>
      <c r="L22" s="70">
        <f>'Tube D'!F20</f>
        <v>1.6585693630000016</v>
      </c>
      <c r="M22" s="71">
        <v>0.1525056648867745</v>
      </c>
      <c r="N22" s="69" t="str">
        <f>'Tube E'!G20</f>
        <v>C3</v>
      </c>
      <c r="O22" s="70">
        <f>'Tube E'!F20</f>
        <v>1.6806157960000032</v>
      </c>
      <c r="P22" s="71">
        <v>0.12330072667005824</v>
      </c>
      <c r="Q22" s="69" t="str">
        <f>'Tube F'!G20</f>
        <v>H6</v>
      </c>
      <c r="R22" s="70">
        <f>'Tube F'!F20</f>
        <v>1.6617110480000026</v>
      </c>
      <c r="S22" s="71">
        <v>2.5995204842699543E-2</v>
      </c>
      <c r="T22" s="69" t="str">
        <f>'Tube G'!G20</f>
        <v>B8</v>
      </c>
      <c r="U22" s="70">
        <f>'Tube G'!F20</f>
        <v>1.6489803940000023</v>
      </c>
      <c r="V22" s="71">
        <v>0.12133477445878739</v>
      </c>
      <c r="W22" s="69" t="str">
        <f>'Tube H'!G20</f>
        <v>E11</v>
      </c>
      <c r="X22" s="70">
        <f>'Tube H'!F20</f>
        <v>1.6163888270000033</v>
      </c>
      <c r="Y22" s="71">
        <v>6.025372858014328E-2</v>
      </c>
    </row>
    <row r="23" spans="1:25">
      <c r="A23" s="53">
        <v>20</v>
      </c>
      <c r="B23" s="69" t="str">
        <f>'Tube A'!G21</f>
        <v>D3</v>
      </c>
      <c r="C23" s="70">
        <f>'Tube A'!F21</f>
        <v>1.6251582259999999</v>
      </c>
      <c r="D23" s="71">
        <v>0.15517656245377479</v>
      </c>
      <c r="E23" s="69" t="str">
        <f>'Tube B'!G21</f>
        <v>G6</v>
      </c>
      <c r="F23" s="70">
        <f>'Tube B'!F21</f>
        <v>1.6139027980000016</v>
      </c>
      <c r="G23" s="71">
        <v>0.15023883557590934</v>
      </c>
      <c r="H23" s="69" t="str">
        <f>'Tube C'!G21</f>
        <v>A8</v>
      </c>
      <c r="I23" s="70">
        <f>'Tube C'!F21</f>
        <v>1.6155692570000024</v>
      </c>
      <c r="J23" s="71">
        <v>0.23328844580933897</v>
      </c>
      <c r="K23" s="69" t="str">
        <f>'Tube D'!G21</f>
        <v>F11</v>
      </c>
      <c r="L23" s="70">
        <f>'Tube D'!F21</f>
        <v>1.5908182430000011</v>
      </c>
      <c r="M23" s="71">
        <v>0.16405673708482116</v>
      </c>
      <c r="N23" s="69" t="str">
        <f>'Tube E'!G21</f>
        <v>D3</v>
      </c>
      <c r="O23" s="70">
        <f>'Tube E'!F21</f>
        <v>1.6709721890000004</v>
      </c>
      <c r="P23" s="71">
        <v>8.5232707537222563E-2</v>
      </c>
      <c r="Q23" s="69" t="str">
        <f>'Tube F'!G21</f>
        <v>G6</v>
      </c>
      <c r="R23" s="70">
        <f>'Tube F'!F21</f>
        <v>1.603794768000002</v>
      </c>
      <c r="S23" s="71">
        <v>2.6895540255497761E-2</v>
      </c>
      <c r="T23" s="69" t="str">
        <f>'Tube G'!G21</f>
        <v>A8</v>
      </c>
      <c r="U23" s="70">
        <f>'Tube G'!F21</f>
        <v>1.5724871940000025</v>
      </c>
      <c r="V23" s="71">
        <v>8.5591272057726805E-2</v>
      </c>
      <c r="W23" s="69" t="str">
        <f>'Tube H'!G21</f>
        <v>F11</v>
      </c>
      <c r="X23" s="70">
        <f>'Tube H'!F21</f>
        <v>1.4830721070000035</v>
      </c>
      <c r="Y23" s="71">
        <v>3.6323400348893108E-2</v>
      </c>
    </row>
    <row r="24" spans="1:25">
      <c r="A24" s="53">
        <v>21</v>
      </c>
      <c r="B24" s="66" t="str">
        <f>'Tube A'!G22</f>
        <v>E3</v>
      </c>
      <c r="C24" s="67">
        <f>'Tube A'!F22</f>
        <v>1.4929342660000007</v>
      </c>
      <c r="D24" s="68">
        <v>0.12383276017703333</v>
      </c>
      <c r="E24" s="66" t="str">
        <f>'Tube B'!G22</f>
        <v>F6</v>
      </c>
      <c r="F24" s="67">
        <f>'Tube B'!F22</f>
        <v>1.4696584780000013</v>
      </c>
      <c r="G24" s="68">
        <v>9.343254686392416E-2</v>
      </c>
      <c r="H24" s="66" t="str">
        <f>'Tube C'!G22</f>
        <v>A9</v>
      </c>
      <c r="I24" s="67">
        <f>'Tube C'!F22</f>
        <v>1.4800670169999997</v>
      </c>
      <c r="J24" s="68">
        <v>0.15653516403021026</v>
      </c>
      <c r="K24" s="66" t="str">
        <f>'Tube D'!G22</f>
        <v>G11</v>
      </c>
      <c r="L24" s="67">
        <f>'Tube D'!F22</f>
        <v>1.4476666830000013</v>
      </c>
      <c r="M24" s="68">
        <v>0.10958001840395622</v>
      </c>
      <c r="N24" s="66" t="str">
        <f>'Tube E'!G22</f>
        <v>E3</v>
      </c>
      <c r="O24" s="67">
        <f>'Tube E'!F22</f>
        <v>1.6294473090000015</v>
      </c>
      <c r="P24" s="68">
        <v>8.8280169976394249E-2</v>
      </c>
      <c r="Q24" s="66" t="str">
        <f>'Tube F'!G22</f>
        <v>F6</v>
      </c>
      <c r="R24" s="67">
        <f>'Tube F'!F22</f>
        <v>1.4409735280000024</v>
      </c>
      <c r="S24" s="68">
        <v>8.9319942557546158E-3</v>
      </c>
      <c r="T24" s="66" t="str">
        <f>'Tube G'!G22</f>
        <v>A9</v>
      </c>
      <c r="U24" s="67">
        <f>'Tube G'!F22</f>
        <v>1.4162225140000029</v>
      </c>
      <c r="V24" s="68">
        <v>4.7806821562146655E-2</v>
      </c>
      <c r="W24" s="66" t="str">
        <f>'Tube H'!G22</f>
        <v>G11</v>
      </c>
      <c r="X24" s="67">
        <f>'Tube H'!F22</f>
        <v>1.2830970270000002</v>
      </c>
      <c r="Y24" s="68">
        <v>1.44452333995806E-2</v>
      </c>
    </row>
    <row r="25" spans="1:25" ht="13" thickBot="1">
      <c r="A25" s="53">
        <v>22</v>
      </c>
      <c r="B25" s="75" t="str">
        <f>'Tube A'!G23</f>
        <v>F3</v>
      </c>
      <c r="C25" s="76">
        <f>'Tube A'!F23</f>
        <v>1.2778517790000006</v>
      </c>
      <c r="D25" s="77">
        <v>8.7721384099790703E-2</v>
      </c>
      <c r="E25" s="75" t="str">
        <f>'Tube B'!G23</f>
        <v>E6</v>
      </c>
      <c r="F25" s="76">
        <f>'Tube B'!F23</f>
        <v>1.2685906380000009</v>
      </c>
      <c r="G25" s="77">
        <v>8.4982168025361474E-2</v>
      </c>
      <c r="H25" s="75" t="str">
        <f>'Tube C'!G23</f>
        <v>B9</v>
      </c>
      <c r="I25" s="76">
        <f>'Tube C'!F23</f>
        <v>1.2527729370000014</v>
      </c>
      <c r="J25" s="77">
        <v>9.5481620469813164E-2</v>
      </c>
      <c r="K25" s="75" t="str">
        <f>'Tube D'!G23</f>
        <v>H11</v>
      </c>
      <c r="L25" s="76">
        <f>'Tube D'!F23</f>
        <v>1.2072594830000014</v>
      </c>
      <c r="M25" s="77">
        <v>7.5544264175009743E-2</v>
      </c>
      <c r="N25" s="75" t="str">
        <f>'Tube E'!G23</f>
        <v>F3</v>
      </c>
      <c r="O25" s="76">
        <f>'Tube E'!F23</f>
        <v>1.5081509490000027</v>
      </c>
      <c r="P25" s="77">
        <v>5.0409256790981148E-2</v>
      </c>
      <c r="Q25" s="75" t="str">
        <f>'Tube F'!G23</f>
        <v>E6</v>
      </c>
      <c r="R25" s="76">
        <f>'Tube F'!F23</f>
        <v>1.2038446080000025</v>
      </c>
      <c r="S25" s="77">
        <v>-2.6426502509923483E-4</v>
      </c>
      <c r="T25" s="66" t="str">
        <f>'Tube G'!G23</f>
        <v>B9</v>
      </c>
      <c r="U25" s="76">
        <f>'Tube G'!F23</f>
        <v>1.264328874000002</v>
      </c>
      <c r="V25" s="77">
        <v>2.6045763421185336E-2</v>
      </c>
      <c r="W25" s="75" t="str">
        <f>'Tube H'!G23</f>
        <v>H11</v>
      </c>
      <c r="X25" s="76">
        <f>'Tube H'!F23</f>
        <v>1.1388527070000016</v>
      </c>
      <c r="Y25" s="77">
        <v>4.0954908137807979E-2</v>
      </c>
    </row>
    <row r="26" spans="1:25" ht="13" thickTop="1">
      <c r="B26" s="70"/>
      <c r="C26" s="78" t="s">
        <v>190</v>
      </c>
      <c r="D26" s="79">
        <f>SUM(D5:D25)*40/'Tube Loading'!J29*100</f>
        <v>70.819536343903977</v>
      </c>
      <c r="E26" s="70"/>
      <c r="F26" s="78" t="s">
        <v>190</v>
      </c>
      <c r="G26" s="79">
        <f>SUM(G5:G25)*40/'Tube Loading'!J30*100</f>
        <v>46.494467565472064</v>
      </c>
      <c r="H26" s="70"/>
      <c r="I26" s="78" t="s">
        <v>190</v>
      </c>
      <c r="J26" s="79">
        <f>SUM(J5:J25)*40/'Tube Loading'!J31*100</f>
        <v>65.898677066182827</v>
      </c>
      <c r="K26" s="80"/>
      <c r="L26" s="78" t="s">
        <v>190</v>
      </c>
      <c r="M26" s="79">
        <f>SUM(M5:M25)*40/'Tube Loading'!J32*100</f>
        <v>57.514207550988075</v>
      </c>
      <c r="N26" s="70"/>
      <c r="O26" s="78" t="s">
        <v>190</v>
      </c>
      <c r="P26" s="79">
        <f>SUM(P5:P25)*40/'Tube Loading'!J33*100</f>
        <v>37.693289211136729</v>
      </c>
      <c r="Q26" s="70"/>
      <c r="R26" s="78" t="s">
        <v>190</v>
      </c>
      <c r="S26" s="79">
        <f>SUM(S5:S25)*40/'Tube Loading'!J34*100</f>
        <v>15.835657335855752</v>
      </c>
      <c r="T26" s="84"/>
      <c r="U26" s="78" t="s">
        <v>190</v>
      </c>
      <c r="V26" s="79">
        <f>SUM(V5:V25)*40/'Tube Loading'!J35*100</f>
        <v>49.759706664583277</v>
      </c>
      <c r="W26" s="70"/>
      <c r="X26" s="78" t="s">
        <v>190</v>
      </c>
      <c r="Y26" s="79">
        <f>SUM(Y5:Y25)*40/'Tube Loading'!J36*100</f>
        <v>34.770913910856798</v>
      </c>
    </row>
    <row r="27" spans="1:25">
      <c r="B27" s="97" t="s">
        <v>207</v>
      </c>
      <c r="C27" s="67"/>
      <c r="D27" s="67"/>
      <c r="E27" s="67"/>
      <c r="F27" s="70"/>
      <c r="G27" s="70"/>
      <c r="H27" s="70"/>
      <c r="I27" s="70"/>
      <c r="J27" s="70"/>
      <c r="K27" s="70"/>
      <c r="L27" s="70"/>
      <c r="M27" s="70"/>
    </row>
    <row r="28" spans="1:25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25">
      <c r="A29" s="59"/>
    </row>
    <row r="30" spans="1:25">
      <c r="A30" s="59"/>
    </row>
    <row r="31" spans="1:25">
      <c r="A31" s="59"/>
    </row>
    <row r="55" spans="1:13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>
      <c r="A56" s="59"/>
    </row>
    <row r="57" spans="1:13">
      <c r="A57" s="59"/>
    </row>
    <row r="58" spans="1:13">
      <c r="A58" s="59"/>
    </row>
    <row r="82" spans="1:13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spans="1:13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spans="1:13">
      <c r="A84" s="59"/>
    </row>
    <row r="85" spans="1:13">
      <c r="A85" s="59"/>
    </row>
    <row r="86" spans="1:13">
      <c r="A86" s="59"/>
    </row>
  </sheetData>
  <mergeCells count="8">
    <mergeCell ref="Q2:S2"/>
    <mergeCell ref="T2:V2"/>
    <mergeCell ref="W2:Y2"/>
    <mergeCell ref="B2:D2"/>
    <mergeCell ref="E2:G2"/>
    <mergeCell ref="H2:J2"/>
    <mergeCell ref="K2:M2"/>
    <mergeCell ref="N2:P2"/>
  </mergeCells>
  <pageMargins left="0.7" right="0.7" top="0.75" bottom="0.75" header="0.3" footer="0.3"/>
  <pageSetup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1640625" defaultRowHeight="12.5"/>
  <cols>
    <col min="1" max="1" width="17.81640625" customWidth="1"/>
    <col min="2" max="2" width="8.8164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opLeftCell="A4" zoomScaleNormal="100" workbookViewId="0">
      <selection activeCell="B43" sqref="B43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0.92157210879998996</v>
      </c>
      <c r="C13" s="31">
        <f t="shared" ref="C13:C26" si="1">B13+A13</f>
        <v>4.9215721087999897</v>
      </c>
    </row>
    <row r="14" spans="1:10">
      <c r="A14" s="31">
        <v>4.05</v>
      </c>
      <c r="B14" s="31">
        <f t="shared" si="0"/>
        <v>0.93309176015998985</v>
      </c>
      <c r="C14" s="31">
        <f t="shared" si="1"/>
        <v>4.98309176015999</v>
      </c>
    </row>
    <row r="15" spans="1:10">
      <c r="A15" s="31">
        <v>4.0999999999999996</v>
      </c>
      <c r="B15" s="31">
        <f t="shared" si="0"/>
        <v>0.94461141151998962</v>
      </c>
      <c r="C15" s="31">
        <f t="shared" si="1"/>
        <v>5.0446114115199894</v>
      </c>
    </row>
    <row r="16" spans="1:10">
      <c r="A16" s="31">
        <v>4.1500000000000004</v>
      </c>
      <c r="B16" s="31">
        <f t="shared" si="0"/>
        <v>0.95613106287998972</v>
      </c>
      <c r="C16" s="15">
        <f t="shared" si="1"/>
        <v>5.1061310628799905</v>
      </c>
    </row>
    <row r="17" spans="1:11">
      <c r="A17" s="31">
        <v>4.2</v>
      </c>
      <c r="B17" s="31">
        <f t="shared" si="0"/>
        <v>0.96765071423998961</v>
      </c>
      <c r="C17" s="31">
        <f t="shared" si="1"/>
        <v>5.1676507142399899</v>
      </c>
    </row>
    <row r="18" spans="1:11">
      <c r="A18" s="31">
        <v>4.25</v>
      </c>
      <c r="B18" s="31">
        <f t="shared" si="0"/>
        <v>0.97917036559998938</v>
      </c>
      <c r="C18" s="31">
        <f t="shared" si="1"/>
        <v>5.2291703655999893</v>
      </c>
    </row>
    <row r="19" spans="1:11" ht="13">
      <c r="A19" s="31">
        <v>4.3</v>
      </c>
      <c r="B19" s="31">
        <f t="shared" si="0"/>
        <v>0.99069001695998915</v>
      </c>
      <c r="C19" s="31">
        <f t="shared" si="1"/>
        <v>5.2906900169599886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1">
      <c r="A20" s="31">
        <v>4.3499999999999996</v>
      </c>
      <c r="B20" s="31">
        <f t="shared" si="0"/>
        <v>1.002209668319989</v>
      </c>
      <c r="C20" s="31">
        <f t="shared" si="1"/>
        <v>5.3522096683199889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0.85220966831998901</v>
      </c>
      <c r="H20">
        <v>5.0000000000000001E-3</v>
      </c>
    </row>
    <row r="21" spans="1:11">
      <c r="A21" s="31">
        <v>4.4000000000000004</v>
      </c>
      <c r="B21" s="31">
        <f t="shared" si="0"/>
        <v>1.013729319679989</v>
      </c>
      <c r="C21" s="31">
        <f t="shared" si="1"/>
        <v>5.4137293196799892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0.863729319679989</v>
      </c>
      <c r="H21">
        <v>5.0000000000000001E-3</v>
      </c>
      <c r="I21" s="16"/>
      <c r="J21" s="16"/>
      <c r="K21" s="16"/>
    </row>
    <row r="22" spans="1:11">
      <c r="A22" s="31">
        <v>4.45</v>
      </c>
      <c r="B22" s="31">
        <f t="shared" si="0"/>
        <v>1.025248971039989</v>
      </c>
      <c r="C22" s="31">
        <f t="shared" si="1"/>
        <v>5.4752489710399894</v>
      </c>
      <c r="E22">
        <f t="shared" si="2"/>
        <v>4.45</v>
      </c>
      <c r="F22">
        <f t="shared" si="4"/>
        <v>0.15</v>
      </c>
      <c r="G22" s="28">
        <f t="shared" si="3"/>
        <v>0.875248971039989</v>
      </c>
      <c r="H22">
        <v>5.0000000000000001E-3</v>
      </c>
      <c r="I22" s="16"/>
      <c r="J22" s="16"/>
    </row>
    <row r="23" spans="1:11">
      <c r="A23">
        <v>4.5</v>
      </c>
      <c r="B23" s="31">
        <f t="shared" si="0"/>
        <v>1.0367686223999888</v>
      </c>
      <c r="C23">
        <f t="shared" si="1"/>
        <v>5.5367686223999888</v>
      </c>
      <c r="E23">
        <f t="shared" si="2"/>
        <v>4.5</v>
      </c>
      <c r="F23">
        <f t="shared" si="4"/>
        <v>0.15</v>
      </c>
      <c r="G23" s="28">
        <f t="shared" si="3"/>
        <v>0.88676862239998877</v>
      </c>
      <c r="H23">
        <v>5.0000000000000001E-3</v>
      </c>
      <c r="I23" s="16"/>
      <c r="J23" s="16"/>
    </row>
    <row r="24" spans="1:11">
      <c r="A24" s="95">
        <v>4.55</v>
      </c>
      <c r="B24" s="95">
        <f t="shared" si="0"/>
        <v>1.0482882737599886</v>
      </c>
      <c r="C24" s="95">
        <f t="shared" si="1"/>
        <v>5.5982882737599882</v>
      </c>
      <c r="D24" s="95"/>
      <c r="E24" s="95">
        <f>A24</f>
        <v>4.55</v>
      </c>
      <c r="F24" s="95">
        <f t="shared" si="4"/>
        <v>0.15</v>
      </c>
      <c r="G24" s="96">
        <f>B24-F24</f>
        <v>0.89828827375998854</v>
      </c>
      <c r="H24" s="52">
        <v>5.0000000000000001E-3</v>
      </c>
      <c r="I24" s="16"/>
      <c r="J24" s="16"/>
    </row>
    <row r="25" spans="1:11">
      <c r="A25">
        <v>4.57</v>
      </c>
      <c r="B25" s="31">
        <f t="shared" si="0"/>
        <v>1.0528961343039887</v>
      </c>
      <c r="C25">
        <f t="shared" si="1"/>
        <v>5.6228961343039892</v>
      </c>
      <c r="E25">
        <f t="shared" si="2"/>
        <v>4.57</v>
      </c>
      <c r="F25">
        <f t="shared" si="4"/>
        <v>0.15</v>
      </c>
      <c r="G25" s="28">
        <f t="shared" si="3"/>
        <v>0.90289613430398863</v>
      </c>
      <c r="H25">
        <v>5.0000000000000001E-3</v>
      </c>
      <c r="I25" s="16"/>
      <c r="J25" s="16"/>
      <c r="K25" s="15"/>
    </row>
    <row r="26" spans="1:11">
      <c r="A26" s="30">
        <v>4.5999999999999996</v>
      </c>
      <c r="B26" s="31">
        <f t="shared" si="0"/>
        <v>1.0598079251199883</v>
      </c>
      <c r="C26" s="30">
        <f t="shared" si="1"/>
        <v>5.6598079251199884</v>
      </c>
      <c r="E26">
        <f t="shared" si="2"/>
        <v>4.5999999999999996</v>
      </c>
      <c r="F26">
        <f t="shared" si="4"/>
        <v>0.15</v>
      </c>
      <c r="G26" s="28">
        <f t="shared" si="3"/>
        <v>0.90980792511998831</v>
      </c>
      <c r="H26">
        <v>5.0000000000000001E-3</v>
      </c>
      <c r="I26" s="16"/>
      <c r="J26" s="16"/>
      <c r="K26" s="16"/>
    </row>
    <row r="27" spans="1:11">
      <c r="A27" s="30"/>
      <c r="B27" s="16"/>
      <c r="C27" s="30"/>
    </row>
    <row r="28" spans="1:11" ht="39.5" thickBot="1">
      <c r="A28" s="90" t="s">
        <v>43</v>
      </c>
      <c r="B28" s="91" t="s">
        <v>39</v>
      </c>
      <c r="C28" s="91" t="s">
        <v>40</v>
      </c>
      <c r="D28" s="91" t="s">
        <v>42</v>
      </c>
      <c r="E28" s="91" t="s">
        <v>0</v>
      </c>
      <c r="F28" s="91" t="s">
        <v>153</v>
      </c>
      <c r="G28" s="92" t="s">
        <v>146</v>
      </c>
      <c r="H28" s="92" t="s">
        <v>147</v>
      </c>
      <c r="I28" s="92" t="s">
        <v>148</v>
      </c>
      <c r="J28" s="90" t="s">
        <v>198</v>
      </c>
      <c r="K28" s="91" t="s">
        <v>46</v>
      </c>
    </row>
    <row r="29" spans="1:11">
      <c r="A29" s="38" t="s">
        <v>138</v>
      </c>
      <c r="B29" s="86">
        <v>1.4017999999999999</v>
      </c>
      <c r="C29" s="86">
        <v>20.5</v>
      </c>
      <c r="D29" s="87">
        <f t="shared" ref="D29:D40" si="5">(20-C29)*-0.000175+B29</f>
        <v>1.4018875</v>
      </c>
      <c r="E29" s="87">
        <f t="shared" ref="E29:E40" si="6">D29*10.9276-13.593</f>
        <v>1.7262658450000004</v>
      </c>
      <c r="F29" s="38">
        <v>1433</v>
      </c>
      <c r="G29" s="38">
        <v>61.17</v>
      </c>
      <c r="H29" s="88">
        <f>4000/G29</f>
        <v>65.391531796632336</v>
      </c>
      <c r="I29" s="88">
        <f>150-H29</f>
        <v>84.608468203367664</v>
      </c>
      <c r="J29" s="38">
        <f>G29*H29</f>
        <v>4000</v>
      </c>
      <c r="K29" s="89">
        <f>G$24</f>
        <v>0.89828827375998854</v>
      </c>
    </row>
    <row r="30" spans="1:11">
      <c r="A30" t="s">
        <v>139</v>
      </c>
      <c r="B30" s="54">
        <v>1.4016999999999999</v>
      </c>
      <c r="C30" s="54">
        <v>20.5</v>
      </c>
      <c r="D30" s="42">
        <f t="shared" si="5"/>
        <v>1.4017875</v>
      </c>
      <c r="E30" s="42">
        <f t="shared" si="6"/>
        <v>1.7251730849999998</v>
      </c>
      <c r="F30">
        <v>3652</v>
      </c>
      <c r="G30">
        <v>66.509999999999991</v>
      </c>
      <c r="H30" s="50">
        <f t="shared" ref="H30:H44" si="7">4000/G30</f>
        <v>60.141332130506697</v>
      </c>
      <c r="I30" s="50">
        <f>150-H30</f>
        <v>89.858667869493303</v>
      </c>
      <c r="J30">
        <f>G30*H30</f>
        <v>4000</v>
      </c>
      <c r="K30" s="89">
        <f t="shared" ref="K30:K44" si="8">G$24</f>
        <v>0.89828827375998854</v>
      </c>
    </row>
    <row r="31" spans="1:11">
      <c r="A31" s="38" t="s">
        <v>140</v>
      </c>
      <c r="B31" s="86">
        <v>1.4016999999999999</v>
      </c>
      <c r="C31" s="86">
        <v>20.5</v>
      </c>
      <c r="D31" s="87">
        <f t="shared" si="5"/>
        <v>1.4017875</v>
      </c>
      <c r="E31" s="87">
        <f t="shared" si="6"/>
        <v>1.7251730849999998</v>
      </c>
      <c r="F31" s="38">
        <v>3961</v>
      </c>
      <c r="G31" s="38">
        <v>70.84</v>
      </c>
      <c r="H31" s="88">
        <f t="shared" si="7"/>
        <v>56.4652738565782</v>
      </c>
      <c r="I31" s="88">
        <f t="shared" ref="I31" si="9">150-H31</f>
        <v>93.534726143421807</v>
      </c>
      <c r="J31" s="38">
        <f t="shared" ref="J31:J44" si="10">G31*H31</f>
        <v>4000</v>
      </c>
      <c r="K31" s="89">
        <f t="shared" si="8"/>
        <v>0.89828827375998854</v>
      </c>
    </row>
    <row r="32" spans="1:11">
      <c r="A32" t="s">
        <v>141</v>
      </c>
      <c r="B32" s="54">
        <v>1.4018999999999999</v>
      </c>
      <c r="C32" s="54">
        <v>20.5</v>
      </c>
      <c r="D32" s="42">
        <f t="shared" si="5"/>
        <v>1.4019874999999999</v>
      </c>
      <c r="E32" s="42">
        <f t="shared" si="6"/>
        <v>1.7273586049999992</v>
      </c>
      <c r="F32">
        <v>4016</v>
      </c>
      <c r="G32">
        <v>111.19999999999999</v>
      </c>
      <c r="H32" s="50">
        <f t="shared" si="7"/>
        <v>35.971223021582738</v>
      </c>
      <c r="I32" s="50">
        <f t="shared" ref="I32:I42" si="11">150-H32</f>
        <v>114.02877697841726</v>
      </c>
      <c r="J32">
        <f t="shared" si="10"/>
        <v>4000</v>
      </c>
      <c r="K32" s="89">
        <f t="shared" si="8"/>
        <v>0.89828827375998854</v>
      </c>
    </row>
    <row r="33" spans="1:11">
      <c r="A33" s="38" t="s">
        <v>142</v>
      </c>
      <c r="B33" s="86">
        <v>1.4016999999999999</v>
      </c>
      <c r="C33" s="86">
        <v>20.5</v>
      </c>
      <c r="D33" s="87">
        <f t="shared" si="5"/>
        <v>1.4017875</v>
      </c>
      <c r="E33" s="87">
        <f t="shared" si="6"/>
        <v>1.7251730849999998</v>
      </c>
      <c r="F33" s="38">
        <v>4007</v>
      </c>
      <c r="G33" s="38">
        <v>200.97000000000003</v>
      </c>
      <c r="H33" s="88">
        <f t="shared" si="7"/>
        <v>19.903468179330247</v>
      </c>
      <c r="I33" s="88">
        <f t="shared" si="11"/>
        <v>130.09653182066975</v>
      </c>
      <c r="J33" s="38">
        <f t="shared" si="10"/>
        <v>4000.0000000000005</v>
      </c>
      <c r="K33" s="89">
        <f t="shared" si="8"/>
        <v>0.89828827375998854</v>
      </c>
    </row>
    <row r="34" spans="1:11">
      <c r="A34" t="s">
        <v>143</v>
      </c>
      <c r="B34" s="54">
        <v>1.4019999999999999</v>
      </c>
      <c r="C34" s="54">
        <v>20.7</v>
      </c>
      <c r="D34" s="42">
        <f t="shared" si="5"/>
        <v>1.4021224999999999</v>
      </c>
      <c r="E34" s="42">
        <f t="shared" si="6"/>
        <v>1.7288338309999993</v>
      </c>
      <c r="F34">
        <v>1791</v>
      </c>
      <c r="G34">
        <v>198.06</v>
      </c>
      <c r="H34" s="50">
        <f t="shared" si="7"/>
        <v>20.195900232252853</v>
      </c>
      <c r="I34" s="50">
        <f t="shared" si="11"/>
        <v>129.80409976774715</v>
      </c>
      <c r="J34">
        <f t="shared" si="10"/>
        <v>4000</v>
      </c>
      <c r="K34" s="89">
        <f t="shared" si="8"/>
        <v>0.89828827375998854</v>
      </c>
    </row>
    <row r="35" spans="1:11">
      <c r="A35" s="38" t="s">
        <v>144</v>
      </c>
      <c r="B35" s="86">
        <v>1.4016999999999999</v>
      </c>
      <c r="C35" s="86">
        <v>20.6</v>
      </c>
      <c r="D35" s="87">
        <f t="shared" si="5"/>
        <v>1.401805</v>
      </c>
      <c r="E35" s="87">
        <f t="shared" si="6"/>
        <v>1.7253643180000005</v>
      </c>
      <c r="F35" s="38">
        <v>1449</v>
      </c>
      <c r="G35" s="38">
        <v>205.33999999999997</v>
      </c>
      <c r="H35" s="88">
        <f t="shared" si="7"/>
        <v>19.479887016655304</v>
      </c>
      <c r="I35" s="88">
        <f t="shared" si="11"/>
        <v>130.52011298334469</v>
      </c>
      <c r="J35" s="38">
        <f t="shared" si="10"/>
        <v>3999.9999999999995</v>
      </c>
      <c r="K35" s="89">
        <f t="shared" si="8"/>
        <v>0.89828827375998854</v>
      </c>
    </row>
    <row r="36" spans="1:11">
      <c r="A36" t="s">
        <v>145</v>
      </c>
      <c r="B36" s="54">
        <v>1.4017999999999999</v>
      </c>
      <c r="C36" s="54">
        <v>20.6</v>
      </c>
      <c r="D36" s="42">
        <f t="shared" si="5"/>
        <v>1.401905</v>
      </c>
      <c r="E36" s="42">
        <f t="shared" si="6"/>
        <v>1.7264570779999993</v>
      </c>
      <c r="F36">
        <v>3647</v>
      </c>
      <c r="G36">
        <v>246.78</v>
      </c>
      <c r="H36" s="50">
        <f t="shared" si="7"/>
        <v>16.208768943998702</v>
      </c>
      <c r="I36" s="50">
        <f t="shared" si="11"/>
        <v>133.79123105600129</v>
      </c>
      <c r="J36">
        <f t="shared" si="10"/>
        <v>4000</v>
      </c>
      <c r="K36" s="89">
        <f t="shared" si="8"/>
        <v>0.89828827375998854</v>
      </c>
    </row>
    <row r="37" spans="1:11">
      <c r="A37" s="38" t="s">
        <v>149</v>
      </c>
      <c r="B37" s="87">
        <v>1.4017999999999999</v>
      </c>
      <c r="C37" s="93">
        <v>20.7</v>
      </c>
      <c r="D37" s="87">
        <f t="shared" si="5"/>
        <v>1.4019225</v>
      </c>
      <c r="E37" s="87">
        <f t="shared" si="6"/>
        <v>1.7266483109999999</v>
      </c>
      <c r="F37" s="38">
        <v>2036</v>
      </c>
      <c r="G37" s="38">
        <v>126.53</v>
      </c>
      <c r="H37" s="88">
        <f t="shared" si="7"/>
        <v>31.613056192207381</v>
      </c>
      <c r="I37" s="88">
        <f t="shared" si="11"/>
        <v>118.38694380779262</v>
      </c>
      <c r="J37" s="38">
        <f t="shared" si="10"/>
        <v>4000</v>
      </c>
      <c r="K37" s="89">
        <f t="shared" si="8"/>
        <v>0.89828827375998854</v>
      </c>
    </row>
    <row r="38" spans="1:11">
      <c r="A38" t="s">
        <v>150</v>
      </c>
      <c r="B38" s="42">
        <v>1.4016999999999999</v>
      </c>
      <c r="C38" s="41">
        <v>20.7</v>
      </c>
      <c r="D38" s="42">
        <f t="shared" si="5"/>
        <v>1.4018225</v>
      </c>
      <c r="E38" s="42">
        <f t="shared" si="6"/>
        <v>1.7255555509999994</v>
      </c>
      <c r="F38">
        <v>3203</v>
      </c>
      <c r="G38">
        <v>193.35000000000002</v>
      </c>
      <c r="H38" s="50">
        <f t="shared" si="7"/>
        <v>20.687871735195241</v>
      </c>
      <c r="I38" s="50">
        <f t="shared" si="11"/>
        <v>129.31212826480476</v>
      </c>
      <c r="J38">
        <f t="shared" si="10"/>
        <v>4000.0000000000005</v>
      </c>
      <c r="K38" s="89">
        <f t="shared" si="8"/>
        <v>0.89828827375998854</v>
      </c>
    </row>
    <row r="39" spans="1:11" ht="14.5">
      <c r="A39" s="38" t="s">
        <v>151</v>
      </c>
      <c r="B39" s="87">
        <v>1.4017999999999999</v>
      </c>
      <c r="C39" s="93">
        <v>20.8</v>
      </c>
      <c r="D39" s="87">
        <f t="shared" si="5"/>
        <v>1.40194</v>
      </c>
      <c r="E39" s="87">
        <f t="shared" si="6"/>
        <v>1.7268395439999988</v>
      </c>
      <c r="F39" s="38">
        <v>3197</v>
      </c>
      <c r="G39" s="94">
        <v>90.94</v>
      </c>
      <c r="H39" s="88">
        <f t="shared" si="7"/>
        <v>43.985045084671214</v>
      </c>
      <c r="I39" s="88">
        <f t="shared" si="11"/>
        <v>106.01495491532879</v>
      </c>
      <c r="J39" s="38">
        <f t="shared" si="10"/>
        <v>4000</v>
      </c>
      <c r="K39" s="89">
        <f t="shared" si="8"/>
        <v>0.89828827375998854</v>
      </c>
    </row>
    <row r="40" spans="1:11">
      <c r="A40" t="s">
        <v>152</v>
      </c>
      <c r="B40" s="42">
        <v>1.4016999999999999</v>
      </c>
      <c r="C40" s="41">
        <v>20.8</v>
      </c>
      <c r="D40" s="42">
        <f t="shared" si="5"/>
        <v>1.40184</v>
      </c>
      <c r="E40" s="42">
        <f t="shared" si="6"/>
        <v>1.725746784</v>
      </c>
      <c r="F40">
        <v>4012</v>
      </c>
      <c r="G40">
        <v>321.24</v>
      </c>
      <c r="H40" s="50">
        <f t="shared" si="7"/>
        <v>12.451749470800648</v>
      </c>
      <c r="I40" s="50">
        <f t="shared" si="11"/>
        <v>137.54825052919935</v>
      </c>
      <c r="J40">
        <f t="shared" si="10"/>
        <v>4000</v>
      </c>
      <c r="K40" s="89">
        <f t="shared" si="8"/>
        <v>0.89828827375998854</v>
      </c>
    </row>
    <row r="41" spans="1:11">
      <c r="A41" s="38" t="s">
        <v>163</v>
      </c>
      <c r="B41" s="87">
        <v>1.4019999999999999</v>
      </c>
      <c r="C41" s="93">
        <v>20.9</v>
      </c>
      <c r="D41" s="87">
        <f t="shared" ref="D41:D44" si="12">(20-C41)*-0.000175+B41</f>
        <v>1.4021574999999999</v>
      </c>
      <c r="E41" s="87">
        <f t="shared" ref="E41:E44" si="13">D41*10.9276-13.593</f>
        <v>1.7292162969999989</v>
      </c>
      <c r="F41" s="38">
        <v>4011</v>
      </c>
      <c r="G41" s="38">
        <v>197.77999999999997</v>
      </c>
      <c r="H41" s="88">
        <f t="shared" si="7"/>
        <v>20.224491859642029</v>
      </c>
      <c r="I41" s="88">
        <f t="shared" si="11"/>
        <v>129.77550814035797</v>
      </c>
      <c r="J41" s="38">
        <f t="shared" si="10"/>
        <v>4000</v>
      </c>
      <c r="K41" s="89">
        <f t="shared" si="8"/>
        <v>0.89828827375998854</v>
      </c>
    </row>
    <row r="42" spans="1:11">
      <c r="A42" t="s">
        <v>164</v>
      </c>
      <c r="B42" s="42">
        <v>1.4016999999999999</v>
      </c>
      <c r="C42" s="41">
        <v>21</v>
      </c>
      <c r="D42" s="42">
        <f t="shared" si="12"/>
        <v>1.401875</v>
      </c>
      <c r="E42" s="42">
        <f t="shared" si="13"/>
        <v>1.7261292499999996</v>
      </c>
      <c r="F42">
        <v>3205</v>
      </c>
      <c r="G42">
        <v>293.29000000000002</v>
      </c>
      <c r="H42" s="50">
        <f t="shared" si="7"/>
        <v>13.638378396808619</v>
      </c>
      <c r="I42" s="50">
        <f t="shared" si="11"/>
        <v>136.3616216031914</v>
      </c>
      <c r="J42">
        <f t="shared" si="10"/>
        <v>4000</v>
      </c>
      <c r="K42" s="89">
        <f t="shared" si="8"/>
        <v>0.89828827375998854</v>
      </c>
    </row>
    <row r="43" spans="1:11">
      <c r="A43" s="38" t="s">
        <v>165</v>
      </c>
      <c r="B43" s="87">
        <v>1.4017999999999999</v>
      </c>
      <c r="C43" s="93">
        <v>20.9</v>
      </c>
      <c r="D43" s="87">
        <f t="shared" si="12"/>
        <v>1.4019575</v>
      </c>
      <c r="E43" s="87">
        <f t="shared" si="13"/>
        <v>1.7270307769999995</v>
      </c>
      <c r="F43" s="38">
        <v>1465</v>
      </c>
      <c r="G43" s="38">
        <v>146.1</v>
      </c>
      <c r="H43" s="88">
        <f t="shared" si="7"/>
        <v>27.378507871321013</v>
      </c>
      <c r="I43" s="88">
        <f t="shared" ref="I43:I44" si="14">150-H43</f>
        <v>122.62149212867899</v>
      </c>
      <c r="J43" s="38">
        <f t="shared" si="10"/>
        <v>4000</v>
      </c>
      <c r="K43" s="89">
        <f t="shared" si="8"/>
        <v>0.89828827375998854</v>
      </c>
    </row>
    <row r="44" spans="1:11">
      <c r="A44" t="s">
        <v>166</v>
      </c>
      <c r="B44" s="42">
        <v>1.4019999999999999</v>
      </c>
      <c r="C44" s="41">
        <v>20.9</v>
      </c>
      <c r="D44" s="42">
        <f t="shared" si="12"/>
        <v>1.4021574999999999</v>
      </c>
      <c r="E44" s="42">
        <f t="shared" si="13"/>
        <v>1.7292162969999989</v>
      </c>
      <c r="F44">
        <v>1423</v>
      </c>
      <c r="G44">
        <v>161.82999999999998</v>
      </c>
      <c r="H44" s="50">
        <f t="shared" si="7"/>
        <v>24.7172959278255</v>
      </c>
      <c r="I44" s="50">
        <f t="shared" si="14"/>
        <v>125.2827040721745</v>
      </c>
      <c r="J44">
        <f t="shared" si="10"/>
        <v>4000.0000000000005</v>
      </c>
      <c r="K44" s="89">
        <f t="shared" si="8"/>
        <v>0.89828827375998854</v>
      </c>
    </row>
    <row r="45" spans="1:11" ht="14">
      <c r="A45" s="45" t="s">
        <v>33</v>
      </c>
      <c r="B45" s="46">
        <v>1.4160999999999999</v>
      </c>
      <c r="C45" s="47">
        <v>20</v>
      </c>
      <c r="D45" s="48">
        <f>(20-C45)*-0.000175+B45</f>
        <v>1.4160999999999999</v>
      </c>
      <c r="E45" s="49">
        <f>D45*10.9276-13.593</f>
        <v>1.8815743599999983</v>
      </c>
      <c r="F45" s="85"/>
      <c r="H45" s="50"/>
      <c r="I45" s="50"/>
    </row>
    <row r="46" spans="1:11">
      <c r="B46" s="26"/>
      <c r="C46" s="23"/>
    </row>
    <row r="47" spans="1:11">
      <c r="D47" s="22"/>
      <c r="E47" s="28"/>
    </row>
    <row r="48" spans="1:11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1.4007000000000001</v>
      </c>
      <c r="D2" s="55">
        <v>19.899999999999999</v>
      </c>
      <c r="E2" s="55">
        <f t="shared" ref="E2:E23" si="0">((20-D2)*-0.000175+C2)-0.0008</f>
        <v>1.3998825000000001</v>
      </c>
      <c r="F2" s="56">
        <f t="shared" ref="F2:F23" si="1">E2*10.9276-13.593</f>
        <v>1.7043560070000012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1.4073</v>
      </c>
      <c r="D3" s="55">
        <v>19.899999999999999</v>
      </c>
      <c r="E3" s="55">
        <f t="shared" si="0"/>
        <v>1.4064825000000001</v>
      </c>
      <c r="F3" s="56">
        <f t="shared" si="1"/>
        <v>1.7764781670000005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1.4065000000000001</v>
      </c>
      <c r="D4" s="55">
        <v>19.899999999999999</v>
      </c>
      <c r="E4" s="55">
        <f t="shared" si="0"/>
        <v>1.4056825000000002</v>
      </c>
      <c r="F4" s="56">
        <f t="shared" si="1"/>
        <v>1.7677360870000012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1.4056999999999999</v>
      </c>
      <c r="D5" s="55">
        <v>19.899999999999999</v>
      </c>
      <c r="E5" s="55">
        <f t="shared" si="0"/>
        <v>1.4048825</v>
      </c>
      <c r="F5" s="56">
        <f t="shared" si="1"/>
        <v>1.7589940070000001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1.4051</v>
      </c>
      <c r="D6" s="55">
        <v>19.899999999999999</v>
      </c>
      <c r="E6" s="55">
        <f t="shared" si="0"/>
        <v>1.4042825000000001</v>
      </c>
      <c r="F6" s="56">
        <f t="shared" si="1"/>
        <v>1.7524374470000019</v>
      </c>
      <c r="G6" s="55" t="s">
        <v>67</v>
      </c>
    </row>
    <row r="7" spans="1:13">
      <c r="A7" s="55">
        <v>6</v>
      </c>
      <c r="B7" s="55" t="s">
        <v>61</v>
      </c>
      <c r="C7" s="56">
        <v>1.4046000000000001</v>
      </c>
      <c r="D7" s="55">
        <v>20</v>
      </c>
      <c r="E7" s="55">
        <f t="shared" si="0"/>
        <v>1.4038000000000002</v>
      </c>
      <c r="F7" s="56">
        <f t="shared" si="1"/>
        <v>1.7471648800000015</v>
      </c>
      <c r="G7" s="55" t="s">
        <v>68</v>
      </c>
    </row>
    <row r="8" spans="1:13">
      <c r="A8" s="55">
        <v>7</v>
      </c>
      <c r="B8" s="55" t="s">
        <v>61</v>
      </c>
      <c r="C8" s="56">
        <v>1.4039999999999999</v>
      </c>
      <c r="D8" s="55">
        <v>20</v>
      </c>
      <c r="E8" s="55">
        <f t="shared" si="0"/>
        <v>1.4032</v>
      </c>
      <c r="F8" s="56">
        <f t="shared" si="1"/>
        <v>1.7406083199999998</v>
      </c>
      <c r="G8" s="55" t="s">
        <v>69</v>
      </c>
    </row>
    <row r="9" spans="1:13">
      <c r="A9" s="55">
        <v>8</v>
      </c>
      <c r="B9" s="55" t="s">
        <v>61</v>
      </c>
      <c r="C9" s="56">
        <v>1.4035</v>
      </c>
      <c r="D9" s="55">
        <v>20</v>
      </c>
      <c r="E9" s="55">
        <f t="shared" si="0"/>
        <v>1.4027000000000001</v>
      </c>
      <c r="F9" s="56">
        <f t="shared" si="1"/>
        <v>1.7351445200000004</v>
      </c>
      <c r="G9" s="55" t="s">
        <v>70</v>
      </c>
    </row>
    <row r="10" spans="1:13">
      <c r="A10" s="43">
        <v>9</v>
      </c>
      <c r="B10" s="43" t="s">
        <v>61</v>
      </c>
      <c r="C10" s="44">
        <v>1.4029</v>
      </c>
      <c r="D10" s="43">
        <v>20</v>
      </c>
      <c r="E10" s="43">
        <f t="shared" si="0"/>
        <v>1.4021000000000001</v>
      </c>
      <c r="F10" s="44">
        <f t="shared" si="1"/>
        <v>1.7285879600000005</v>
      </c>
      <c r="G10" s="43" t="s">
        <v>71</v>
      </c>
    </row>
    <row r="11" spans="1:13">
      <c r="A11" s="43">
        <v>10</v>
      </c>
      <c r="B11" s="43" t="s">
        <v>61</v>
      </c>
      <c r="C11" s="44">
        <v>1.4024000000000001</v>
      </c>
      <c r="D11" s="43">
        <v>20</v>
      </c>
      <c r="E11" s="43">
        <f t="shared" si="0"/>
        <v>1.4016000000000002</v>
      </c>
      <c r="F11" s="44">
        <f t="shared" si="1"/>
        <v>1.7231241600000011</v>
      </c>
      <c r="G11" s="43" t="s">
        <v>72</v>
      </c>
    </row>
    <row r="12" spans="1:13">
      <c r="A12" s="43">
        <v>11</v>
      </c>
      <c r="B12" s="43" t="s">
        <v>61</v>
      </c>
      <c r="C12" s="44">
        <v>1.4017999999999999</v>
      </c>
      <c r="D12" s="43">
        <v>20</v>
      </c>
      <c r="E12" s="43">
        <f t="shared" si="0"/>
        <v>1.401</v>
      </c>
      <c r="F12" s="44">
        <f t="shared" si="1"/>
        <v>1.7165675999999994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20</v>
      </c>
      <c r="E13" s="43">
        <f t="shared" si="0"/>
        <v>1.4005000000000001</v>
      </c>
      <c r="F13" s="44">
        <f t="shared" si="1"/>
        <v>1.7111038000000001</v>
      </c>
      <c r="G13" s="43" t="s">
        <v>74</v>
      </c>
    </row>
    <row r="14" spans="1:13">
      <c r="A14" s="43">
        <v>13</v>
      </c>
      <c r="B14" s="43" t="s">
        <v>61</v>
      </c>
      <c r="C14" s="44">
        <v>1.4008</v>
      </c>
      <c r="D14" s="43">
        <v>20.100000000000001</v>
      </c>
      <c r="E14" s="43">
        <f t="shared" si="0"/>
        <v>1.4000175000000001</v>
      </c>
      <c r="F14" s="44">
        <f t="shared" si="1"/>
        <v>1.7058312330000014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20.100000000000001</v>
      </c>
      <c r="E15" s="43">
        <f t="shared" si="0"/>
        <v>1.3994175</v>
      </c>
      <c r="F15" s="44">
        <f t="shared" si="1"/>
        <v>1.6992746729999997</v>
      </c>
      <c r="G15" s="43" t="s">
        <v>76</v>
      </c>
    </row>
    <row r="16" spans="1:13">
      <c r="A16" s="43">
        <v>15</v>
      </c>
      <c r="B16" s="43" t="s">
        <v>61</v>
      </c>
      <c r="C16" s="44">
        <v>1.3996999999999999</v>
      </c>
      <c r="D16" s="43">
        <v>20.100000000000001</v>
      </c>
      <c r="E16" s="43">
        <f t="shared" si="0"/>
        <v>1.3989175</v>
      </c>
      <c r="F16" s="44">
        <f t="shared" si="1"/>
        <v>1.6938108730000003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20.2</v>
      </c>
      <c r="E17" s="43">
        <f t="shared" si="0"/>
        <v>1.3985350000000001</v>
      </c>
      <c r="F17" s="44">
        <f t="shared" si="1"/>
        <v>1.6896310660000005</v>
      </c>
      <c r="G17" s="43" t="s">
        <v>78</v>
      </c>
    </row>
    <row r="18" spans="1:7">
      <c r="A18" s="55">
        <v>17</v>
      </c>
      <c r="B18" s="55" t="s">
        <v>61</v>
      </c>
      <c r="C18" s="56">
        <v>1.3987000000000001</v>
      </c>
      <c r="D18" s="55">
        <v>20.2</v>
      </c>
      <c r="E18" s="55">
        <f t="shared" si="0"/>
        <v>1.3979350000000001</v>
      </c>
      <c r="F18" s="56">
        <f t="shared" si="1"/>
        <v>1.6830745060000023</v>
      </c>
      <c r="G18" s="55" t="s">
        <v>79</v>
      </c>
    </row>
    <row r="19" spans="1:7">
      <c r="A19" s="55">
        <v>18</v>
      </c>
      <c r="B19" s="55" t="s">
        <v>61</v>
      </c>
      <c r="C19" s="56">
        <v>1.3979999999999999</v>
      </c>
      <c r="D19" s="55">
        <v>20.2</v>
      </c>
      <c r="E19" s="55">
        <f t="shared" si="0"/>
        <v>1.397235</v>
      </c>
      <c r="F19" s="56">
        <f t="shared" si="1"/>
        <v>1.675425186</v>
      </c>
      <c r="G19" s="55" t="s">
        <v>80</v>
      </c>
    </row>
    <row r="20" spans="1:7">
      <c r="A20" s="55">
        <v>19</v>
      </c>
      <c r="B20" s="55" t="s">
        <v>61</v>
      </c>
      <c r="C20" s="56">
        <v>1.397</v>
      </c>
      <c r="D20" s="55">
        <v>20.2</v>
      </c>
      <c r="E20" s="55">
        <f t="shared" si="0"/>
        <v>1.3962350000000001</v>
      </c>
      <c r="F20" s="56">
        <f t="shared" si="1"/>
        <v>1.6644975860000013</v>
      </c>
      <c r="G20" s="55" t="s">
        <v>81</v>
      </c>
    </row>
    <row r="21" spans="1:7">
      <c r="A21" s="55">
        <v>20</v>
      </c>
      <c r="B21" s="55" t="s">
        <v>61</v>
      </c>
      <c r="C21" s="56">
        <v>1.3934</v>
      </c>
      <c r="D21" s="55">
        <v>20.2</v>
      </c>
      <c r="E21" s="55">
        <f t="shared" si="0"/>
        <v>1.3926350000000001</v>
      </c>
      <c r="F21" s="56">
        <f t="shared" si="1"/>
        <v>1.6251582259999999</v>
      </c>
      <c r="G21" s="55" t="s">
        <v>82</v>
      </c>
    </row>
    <row r="22" spans="1:7">
      <c r="A22" s="55">
        <v>21</v>
      </c>
      <c r="B22" s="55" t="s">
        <v>61</v>
      </c>
      <c r="C22" s="56">
        <v>1.3813</v>
      </c>
      <c r="D22" s="55">
        <v>20.2</v>
      </c>
      <c r="E22" s="55">
        <f t="shared" si="0"/>
        <v>1.3805350000000001</v>
      </c>
      <c r="F22" s="56">
        <f t="shared" si="1"/>
        <v>1.4929342660000007</v>
      </c>
      <c r="G22" s="55" t="s">
        <v>83</v>
      </c>
    </row>
    <row r="23" spans="1:7">
      <c r="A23" s="55">
        <v>22</v>
      </c>
      <c r="B23" s="55" t="s">
        <v>61</v>
      </c>
      <c r="C23" s="56">
        <v>1.3615999999999999</v>
      </c>
      <c r="D23" s="55">
        <v>20.3</v>
      </c>
      <c r="E23" s="55">
        <f t="shared" si="0"/>
        <v>1.3608525</v>
      </c>
      <c r="F23" s="56">
        <f t="shared" si="1"/>
        <v>1.2778517790000006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1.4014</v>
      </c>
      <c r="D2" s="55">
        <v>20.3</v>
      </c>
      <c r="E2" s="55">
        <f t="shared" ref="E2:E23" si="0">((20-D2)*-0.000175+C2)-0.0008</f>
        <v>1.4006525000000001</v>
      </c>
      <c r="F2" s="56">
        <f t="shared" ref="F2:F23" si="1">E2*10.9276-13.593</f>
        <v>1.7127702590000009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1.4069</v>
      </c>
      <c r="D3" s="55">
        <v>20.3</v>
      </c>
      <c r="E3" s="55">
        <f t="shared" si="0"/>
        <v>1.4061525000000001</v>
      </c>
      <c r="F3" s="56">
        <f t="shared" si="1"/>
        <v>1.7728720590000009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1.4063000000000001</v>
      </c>
      <c r="D4" s="57">
        <v>20.3</v>
      </c>
      <c r="E4" s="57">
        <f t="shared" si="0"/>
        <v>1.4055525000000002</v>
      </c>
      <c r="F4" s="58">
        <f t="shared" si="1"/>
        <v>1.7663154990000027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20.3</v>
      </c>
      <c r="E5" s="57">
        <f t="shared" si="0"/>
        <v>1.4049525</v>
      </c>
      <c r="F5" s="58">
        <f t="shared" si="1"/>
        <v>1.759758939000001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1.4051</v>
      </c>
      <c r="D6" s="57">
        <v>20.3</v>
      </c>
      <c r="E6" s="57">
        <f t="shared" si="0"/>
        <v>1.4043525000000001</v>
      </c>
      <c r="F6" s="58">
        <f t="shared" si="1"/>
        <v>1.7532023790000011</v>
      </c>
      <c r="G6" s="57" t="s">
        <v>89</v>
      </c>
    </row>
    <row r="7" spans="1:13">
      <c r="A7" s="57">
        <v>6</v>
      </c>
      <c r="B7" s="57" t="s">
        <v>61</v>
      </c>
      <c r="C7" s="58">
        <v>1.4045000000000001</v>
      </c>
      <c r="D7" s="57">
        <v>20.399999999999999</v>
      </c>
      <c r="E7" s="57">
        <f t="shared" si="0"/>
        <v>1.4037700000000002</v>
      </c>
      <c r="F7" s="58">
        <f t="shared" si="1"/>
        <v>1.7468370520000018</v>
      </c>
      <c r="G7" s="57" t="s">
        <v>90</v>
      </c>
    </row>
    <row r="8" spans="1:13">
      <c r="A8" s="57">
        <v>7</v>
      </c>
      <c r="B8" s="57" t="s">
        <v>61</v>
      </c>
      <c r="C8" s="58">
        <v>1.4039999999999999</v>
      </c>
      <c r="D8" s="57">
        <v>20.399999999999999</v>
      </c>
      <c r="E8" s="57">
        <f t="shared" si="0"/>
        <v>1.40327</v>
      </c>
      <c r="F8" s="58">
        <f t="shared" si="1"/>
        <v>1.7413732520000007</v>
      </c>
      <c r="G8" s="57" t="s">
        <v>91</v>
      </c>
    </row>
    <row r="9" spans="1:13">
      <c r="A9" s="57">
        <v>8</v>
      </c>
      <c r="B9" s="57" t="s">
        <v>61</v>
      </c>
      <c r="C9" s="58">
        <v>1.4034</v>
      </c>
      <c r="D9" s="57">
        <v>20.399999999999999</v>
      </c>
      <c r="E9" s="57">
        <f t="shared" si="0"/>
        <v>1.4026700000000001</v>
      </c>
      <c r="F9" s="58">
        <f t="shared" si="1"/>
        <v>1.7348166920000008</v>
      </c>
      <c r="G9" s="57" t="s">
        <v>92</v>
      </c>
    </row>
    <row r="10" spans="1:13">
      <c r="A10" s="57">
        <v>9</v>
      </c>
      <c r="B10" s="57" t="s">
        <v>61</v>
      </c>
      <c r="C10" s="58">
        <v>1.4029</v>
      </c>
      <c r="D10" s="57">
        <v>20.399999999999999</v>
      </c>
      <c r="E10" s="57">
        <f t="shared" si="0"/>
        <v>1.4021700000000001</v>
      </c>
      <c r="F10" s="58">
        <f t="shared" si="1"/>
        <v>1.7293528920000014</v>
      </c>
      <c r="G10" s="57" t="s">
        <v>93</v>
      </c>
    </row>
    <row r="11" spans="1:13">
      <c r="A11" s="57">
        <v>10</v>
      </c>
      <c r="B11" s="57" t="s">
        <v>61</v>
      </c>
      <c r="C11" s="58">
        <v>1.4024000000000001</v>
      </c>
      <c r="D11" s="57">
        <v>20.399999999999999</v>
      </c>
      <c r="E11" s="57">
        <f t="shared" si="0"/>
        <v>1.4016700000000002</v>
      </c>
      <c r="F11" s="58">
        <f t="shared" si="1"/>
        <v>1.7238890920000021</v>
      </c>
      <c r="G11" s="57" t="s">
        <v>94</v>
      </c>
    </row>
    <row r="12" spans="1:13">
      <c r="A12" s="55">
        <v>11</v>
      </c>
      <c r="B12" s="55" t="s">
        <v>61</v>
      </c>
      <c r="C12" s="56">
        <v>1.4017999999999999</v>
      </c>
      <c r="D12" s="55">
        <v>20.5</v>
      </c>
      <c r="E12" s="55">
        <f t="shared" si="0"/>
        <v>1.4010875</v>
      </c>
      <c r="F12" s="56">
        <f t="shared" si="1"/>
        <v>1.717523765000001</v>
      </c>
      <c r="G12" s="55" t="s">
        <v>95</v>
      </c>
    </row>
    <row r="13" spans="1:13">
      <c r="A13" s="55">
        <v>12</v>
      </c>
      <c r="B13" s="55" t="s">
        <v>61</v>
      </c>
      <c r="C13" s="56">
        <v>1.4013</v>
      </c>
      <c r="D13" s="55">
        <v>20.5</v>
      </c>
      <c r="E13" s="55">
        <f t="shared" si="0"/>
        <v>1.4005875000000001</v>
      </c>
      <c r="F13" s="56">
        <f t="shared" si="1"/>
        <v>1.7120599650000017</v>
      </c>
      <c r="G13" s="55" t="s">
        <v>96</v>
      </c>
    </row>
    <row r="14" spans="1:13">
      <c r="A14" s="55">
        <v>13</v>
      </c>
      <c r="B14" s="55" t="s">
        <v>61</v>
      </c>
      <c r="C14" s="56">
        <v>1.4007000000000001</v>
      </c>
      <c r="D14" s="55">
        <v>20.5</v>
      </c>
      <c r="E14" s="55">
        <f t="shared" si="0"/>
        <v>1.3999875000000002</v>
      </c>
      <c r="F14" s="56">
        <f t="shared" si="1"/>
        <v>1.7055034050000017</v>
      </c>
      <c r="G14" s="55" t="s">
        <v>97</v>
      </c>
    </row>
    <row r="15" spans="1:13">
      <c r="A15" s="55">
        <v>14</v>
      </c>
      <c r="B15" s="55" t="s">
        <v>61</v>
      </c>
      <c r="C15" s="56">
        <v>1.4001999999999999</v>
      </c>
      <c r="D15" s="55">
        <v>20.5</v>
      </c>
      <c r="E15" s="55">
        <f t="shared" si="0"/>
        <v>1.3994875</v>
      </c>
      <c r="F15" s="56">
        <f t="shared" si="1"/>
        <v>1.7000396050000006</v>
      </c>
      <c r="G15" s="55" t="s">
        <v>98</v>
      </c>
    </row>
    <row r="16" spans="1:13">
      <c r="A16" s="55">
        <v>15</v>
      </c>
      <c r="B16" s="55" t="s">
        <v>61</v>
      </c>
      <c r="C16" s="56">
        <v>1.3996</v>
      </c>
      <c r="D16" s="55">
        <v>20.6</v>
      </c>
      <c r="E16" s="55">
        <f t="shared" si="0"/>
        <v>1.3989050000000001</v>
      </c>
      <c r="F16" s="56">
        <f t="shared" si="1"/>
        <v>1.6936742780000014</v>
      </c>
      <c r="G16" s="55" t="s">
        <v>99</v>
      </c>
    </row>
    <row r="17" spans="1:7">
      <c r="A17" s="55">
        <v>16</v>
      </c>
      <c r="B17" s="55" t="s">
        <v>61</v>
      </c>
      <c r="C17" s="56">
        <v>1.399</v>
      </c>
      <c r="D17" s="55">
        <v>20.6</v>
      </c>
      <c r="E17" s="55">
        <f t="shared" si="0"/>
        <v>1.3983050000000001</v>
      </c>
      <c r="F17" s="56">
        <f t="shared" si="1"/>
        <v>1.6871177180000014</v>
      </c>
      <c r="G17" s="55" t="s">
        <v>100</v>
      </c>
    </row>
    <row r="18" spans="1:7">
      <c r="A18" s="55">
        <v>17</v>
      </c>
      <c r="B18" s="55" t="s">
        <v>61</v>
      </c>
      <c r="C18" s="56">
        <v>1.3985000000000001</v>
      </c>
      <c r="D18" s="55">
        <v>20.6</v>
      </c>
      <c r="E18" s="55">
        <f t="shared" si="0"/>
        <v>1.3978050000000002</v>
      </c>
      <c r="F18" s="56">
        <f t="shared" si="1"/>
        <v>1.6816539180000021</v>
      </c>
      <c r="G18" s="55" t="s">
        <v>101</v>
      </c>
    </row>
    <row r="19" spans="1:7">
      <c r="A19" s="55">
        <v>18</v>
      </c>
      <c r="B19" s="55" t="s">
        <v>61</v>
      </c>
      <c r="C19" s="56">
        <v>1.3978999999999999</v>
      </c>
      <c r="D19" s="55">
        <v>20.6</v>
      </c>
      <c r="E19" s="55">
        <f t="shared" si="0"/>
        <v>1.397205</v>
      </c>
      <c r="F19" s="56">
        <f t="shared" si="1"/>
        <v>1.6750973580000004</v>
      </c>
      <c r="G19" s="55" t="s">
        <v>102</v>
      </c>
    </row>
    <row r="20" spans="1:7">
      <c r="A20" s="57">
        <v>19</v>
      </c>
      <c r="B20" s="57" t="s">
        <v>61</v>
      </c>
      <c r="C20" s="58">
        <v>1.3967000000000001</v>
      </c>
      <c r="D20" s="57">
        <v>20.6</v>
      </c>
      <c r="E20" s="57">
        <f t="shared" si="0"/>
        <v>1.3960050000000002</v>
      </c>
      <c r="F20" s="58">
        <f t="shared" si="1"/>
        <v>1.6619842380000023</v>
      </c>
      <c r="G20" s="57" t="s">
        <v>103</v>
      </c>
    </row>
    <row r="21" spans="1:7">
      <c r="A21" s="57">
        <v>20</v>
      </c>
      <c r="B21" s="57" t="s">
        <v>61</v>
      </c>
      <c r="C21" s="58">
        <v>1.3923000000000001</v>
      </c>
      <c r="D21" s="57">
        <v>20.6</v>
      </c>
      <c r="E21" s="57">
        <f t="shared" si="0"/>
        <v>1.3916050000000002</v>
      </c>
      <c r="F21" s="58">
        <f t="shared" si="1"/>
        <v>1.6139027980000016</v>
      </c>
      <c r="G21" s="57" t="s">
        <v>104</v>
      </c>
    </row>
    <row r="22" spans="1:7">
      <c r="A22" s="57">
        <v>21</v>
      </c>
      <c r="B22" s="57" t="s">
        <v>61</v>
      </c>
      <c r="C22" s="58">
        <v>1.3791</v>
      </c>
      <c r="D22" s="57">
        <v>20.6</v>
      </c>
      <c r="E22" s="57">
        <f t="shared" si="0"/>
        <v>1.3784050000000001</v>
      </c>
      <c r="F22" s="58">
        <f t="shared" si="1"/>
        <v>1.4696584780000013</v>
      </c>
      <c r="G22" s="57" t="s">
        <v>105</v>
      </c>
    </row>
    <row r="23" spans="1:7">
      <c r="A23" s="57">
        <v>22</v>
      </c>
      <c r="B23" s="57" t="s">
        <v>61</v>
      </c>
      <c r="C23" s="58">
        <v>1.3607</v>
      </c>
      <c r="D23" s="57">
        <v>20.6</v>
      </c>
      <c r="E23" s="57">
        <f t="shared" si="0"/>
        <v>1.3600050000000001</v>
      </c>
      <c r="F23" s="58">
        <f t="shared" si="1"/>
        <v>1.2685906380000009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1.4016999999999999</v>
      </c>
      <c r="D2" s="57">
        <v>20.6</v>
      </c>
      <c r="E2" s="57">
        <f t="shared" ref="E2:E23" si="0">((20-D2)*-0.000175+C2)-0.0008</f>
        <v>1.4010050000000001</v>
      </c>
      <c r="F2" s="58">
        <f t="shared" ref="F2:F23" si="1">E2*10.9276-13.593</f>
        <v>1.7166222380000011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1.4067000000000001</v>
      </c>
      <c r="D3" s="57">
        <v>20.7</v>
      </c>
      <c r="E3" s="57">
        <f t="shared" si="0"/>
        <v>1.4060225000000002</v>
      </c>
      <c r="F3" s="58">
        <f t="shared" si="1"/>
        <v>1.7714514710000024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20.7</v>
      </c>
      <c r="E4" s="57">
        <f t="shared" si="0"/>
        <v>1.4054225</v>
      </c>
      <c r="F4" s="58">
        <f t="shared" si="1"/>
        <v>1.7648949110000007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20.7</v>
      </c>
      <c r="E5" s="57">
        <f t="shared" si="0"/>
        <v>1.4049225000000001</v>
      </c>
      <c r="F5" s="58">
        <f t="shared" si="1"/>
        <v>1.7594311110000014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20.7</v>
      </c>
      <c r="E6" s="55">
        <f t="shared" si="0"/>
        <v>1.4043225000000001</v>
      </c>
      <c r="F6" s="56">
        <f t="shared" si="1"/>
        <v>1.7528745510000014</v>
      </c>
      <c r="G6" s="55" t="s">
        <v>111</v>
      </c>
    </row>
    <row r="7" spans="1:13">
      <c r="A7" s="55">
        <v>6</v>
      </c>
      <c r="B7" s="55" t="s">
        <v>61</v>
      </c>
      <c r="C7" s="56">
        <v>1.4044000000000001</v>
      </c>
      <c r="D7" s="55">
        <v>20.7</v>
      </c>
      <c r="E7" s="55">
        <f t="shared" si="0"/>
        <v>1.4037225000000002</v>
      </c>
      <c r="F7" s="56">
        <f t="shared" si="1"/>
        <v>1.7463179910000015</v>
      </c>
      <c r="G7" s="55" t="s">
        <v>112</v>
      </c>
    </row>
    <row r="8" spans="1:13">
      <c r="A8" s="55">
        <v>7</v>
      </c>
      <c r="B8" s="55" t="s">
        <v>61</v>
      </c>
      <c r="C8" s="56">
        <v>1.4037999999999999</v>
      </c>
      <c r="D8" s="55">
        <v>20.7</v>
      </c>
      <c r="E8" s="55">
        <f t="shared" si="0"/>
        <v>1.4031225000000001</v>
      </c>
      <c r="F8" s="56">
        <f t="shared" si="1"/>
        <v>1.7397614309999998</v>
      </c>
      <c r="G8" s="55" t="s">
        <v>113</v>
      </c>
    </row>
    <row r="9" spans="1:13">
      <c r="A9" s="55">
        <v>8</v>
      </c>
      <c r="B9" s="55" t="s">
        <v>61</v>
      </c>
      <c r="C9" s="56">
        <v>1.4034</v>
      </c>
      <c r="D9" s="55">
        <v>20.7</v>
      </c>
      <c r="E9" s="55">
        <f t="shared" si="0"/>
        <v>1.4027225000000001</v>
      </c>
      <c r="F9" s="56">
        <f t="shared" si="1"/>
        <v>1.735390391000001</v>
      </c>
      <c r="G9" s="55" t="s">
        <v>114</v>
      </c>
    </row>
    <row r="10" spans="1:13">
      <c r="A10" s="55">
        <v>9</v>
      </c>
      <c r="B10" s="55" t="s">
        <v>61</v>
      </c>
      <c r="C10" s="56">
        <v>1.4028</v>
      </c>
      <c r="D10" s="55">
        <v>20.7</v>
      </c>
      <c r="E10" s="55">
        <f t="shared" si="0"/>
        <v>1.4021225000000002</v>
      </c>
      <c r="F10" s="56">
        <f t="shared" si="1"/>
        <v>1.7288338310000011</v>
      </c>
      <c r="G10" s="55" t="s">
        <v>115</v>
      </c>
    </row>
    <row r="11" spans="1:13">
      <c r="A11" s="55">
        <v>10</v>
      </c>
      <c r="B11" s="55" t="s">
        <v>61</v>
      </c>
      <c r="C11" s="56">
        <v>1.4023000000000001</v>
      </c>
      <c r="D11" s="55">
        <v>20.8</v>
      </c>
      <c r="E11" s="55">
        <f t="shared" si="0"/>
        <v>1.4016400000000002</v>
      </c>
      <c r="F11" s="56">
        <f t="shared" si="1"/>
        <v>1.7235612640000024</v>
      </c>
      <c r="G11" s="55" t="s">
        <v>116</v>
      </c>
    </row>
    <row r="12" spans="1:13">
      <c r="A12" s="55">
        <v>11</v>
      </c>
      <c r="B12" s="55" t="s">
        <v>61</v>
      </c>
      <c r="C12" s="56">
        <v>1.4016999999999999</v>
      </c>
      <c r="D12" s="55">
        <v>20.8</v>
      </c>
      <c r="E12" s="55">
        <f t="shared" si="0"/>
        <v>1.4010400000000001</v>
      </c>
      <c r="F12" s="56">
        <f t="shared" si="1"/>
        <v>1.7170047040000007</v>
      </c>
      <c r="G12" s="55" t="s">
        <v>117</v>
      </c>
    </row>
    <row r="13" spans="1:13">
      <c r="A13" s="55">
        <v>12</v>
      </c>
      <c r="B13" s="55" t="s">
        <v>61</v>
      </c>
      <c r="C13" s="56">
        <v>1.4012</v>
      </c>
      <c r="D13" s="55">
        <v>20.8</v>
      </c>
      <c r="E13" s="55">
        <f t="shared" si="0"/>
        <v>1.4005400000000001</v>
      </c>
      <c r="F13" s="56">
        <f t="shared" si="1"/>
        <v>1.7115409040000014</v>
      </c>
      <c r="G13" s="55" t="s">
        <v>118</v>
      </c>
    </row>
    <row r="14" spans="1:13">
      <c r="A14" s="57">
        <v>13</v>
      </c>
      <c r="B14" s="57" t="s">
        <v>61</v>
      </c>
      <c r="C14" s="58">
        <v>1.4008</v>
      </c>
      <c r="D14" s="57">
        <v>20.8</v>
      </c>
      <c r="E14" s="57">
        <f t="shared" si="0"/>
        <v>1.4001400000000002</v>
      </c>
      <c r="F14" s="58">
        <f t="shared" si="1"/>
        <v>1.7071698640000026</v>
      </c>
      <c r="G14" s="57" t="s">
        <v>119</v>
      </c>
    </row>
    <row r="15" spans="1:13">
      <c r="A15" s="57">
        <v>14</v>
      </c>
      <c r="B15" s="57" t="s">
        <v>61</v>
      </c>
      <c r="C15" s="58">
        <v>1.4001999999999999</v>
      </c>
      <c r="D15" s="57">
        <v>20.9</v>
      </c>
      <c r="E15" s="57">
        <f t="shared" si="0"/>
        <v>1.3995575</v>
      </c>
      <c r="F15" s="58">
        <f t="shared" si="1"/>
        <v>1.7008045369999998</v>
      </c>
      <c r="G15" s="57" t="s">
        <v>120</v>
      </c>
    </row>
    <row r="16" spans="1:13">
      <c r="A16" s="57">
        <v>15</v>
      </c>
      <c r="B16" s="57" t="s">
        <v>61</v>
      </c>
      <c r="C16" s="58">
        <v>1.3996</v>
      </c>
      <c r="D16" s="57">
        <v>20.9</v>
      </c>
      <c r="E16" s="57">
        <f t="shared" si="0"/>
        <v>1.3989575000000001</v>
      </c>
      <c r="F16" s="58">
        <f t="shared" si="1"/>
        <v>1.6942479770000016</v>
      </c>
      <c r="G16" s="57" t="s">
        <v>121</v>
      </c>
    </row>
    <row r="17" spans="1:7">
      <c r="A17" s="57">
        <v>16</v>
      </c>
      <c r="B17" s="57" t="s">
        <v>61</v>
      </c>
      <c r="C17" s="58">
        <v>1.3991</v>
      </c>
      <c r="D17" s="57">
        <v>20.9</v>
      </c>
      <c r="E17" s="57">
        <f t="shared" si="0"/>
        <v>1.3984575000000001</v>
      </c>
      <c r="F17" s="58">
        <f t="shared" si="1"/>
        <v>1.6887841770000023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20.9</v>
      </c>
      <c r="E18" s="57">
        <f t="shared" si="0"/>
        <v>1.3979575000000002</v>
      </c>
      <c r="F18" s="58">
        <f t="shared" si="1"/>
        <v>1.6833203770000029</v>
      </c>
      <c r="G18" s="57" t="s">
        <v>123</v>
      </c>
    </row>
    <row r="19" spans="1:7">
      <c r="A19" s="57">
        <v>18</v>
      </c>
      <c r="B19" s="57" t="s">
        <v>61</v>
      </c>
      <c r="C19" s="58">
        <v>1.3979999999999999</v>
      </c>
      <c r="D19" s="57">
        <v>20.9</v>
      </c>
      <c r="E19" s="57">
        <f t="shared" si="0"/>
        <v>1.3973575</v>
      </c>
      <c r="F19" s="58">
        <f t="shared" si="1"/>
        <v>1.6767638170000012</v>
      </c>
      <c r="G19" s="57" t="s">
        <v>124</v>
      </c>
    </row>
    <row r="20" spans="1:7">
      <c r="A20" s="57">
        <v>19</v>
      </c>
      <c r="B20" s="57" t="s">
        <v>61</v>
      </c>
      <c r="C20" s="58">
        <v>1.3969</v>
      </c>
      <c r="D20" s="57">
        <v>20.9</v>
      </c>
      <c r="E20" s="57">
        <f t="shared" si="0"/>
        <v>1.3962575000000002</v>
      </c>
      <c r="F20" s="58">
        <f t="shared" si="1"/>
        <v>1.6647434570000019</v>
      </c>
      <c r="G20" s="57" t="s">
        <v>125</v>
      </c>
    </row>
    <row r="21" spans="1:7">
      <c r="A21" s="57">
        <v>20</v>
      </c>
      <c r="B21" s="57" t="s">
        <v>61</v>
      </c>
      <c r="C21" s="58">
        <v>1.3924000000000001</v>
      </c>
      <c r="D21" s="57">
        <v>20.9</v>
      </c>
      <c r="E21" s="57">
        <f t="shared" si="0"/>
        <v>1.3917575000000002</v>
      </c>
      <c r="F21" s="58">
        <f t="shared" si="1"/>
        <v>1.6155692570000024</v>
      </c>
      <c r="G21" s="57" t="s">
        <v>126</v>
      </c>
    </row>
    <row r="22" spans="1:7">
      <c r="A22" s="55">
        <v>21</v>
      </c>
      <c r="B22" s="55" t="s">
        <v>61</v>
      </c>
      <c r="C22" s="56">
        <v>1.38</v>
      </c>
      <c r="D22" s="55">
        <v>20.9</v>
      </c>
      <c r="E22" s="55">
        <f t="shared" si="0"/>
        <v>1.3793575</v>
      </c>
      <c r="F22" s="56">
        <f t="shared" si="1"/>
        <v>1.4800670169999997</v>
      </c>
      <c r="G22" s="55" t="s">
        <v>127</v>
      </c>
    </row>
    <row r="23" spans="1:7">
      <c r="A23" s="55">
        <v>22</v>
      </c>
      <c r="B23" s="55" t="s">
        <v>61</v>
      </c>
      <c r="C23" s="56">
        <v>1.3592</v>
      </c>
      <c r="D23" s="55">
        <v>20.9</v>
      </c>
      <c r="E23" s="55">
        <f t="shared" si="0"/>
        <v>1.3585575000000001</v>
      </c>
      <c r="F23" s="56">
        <f t="shared" si="1"/>
        <v>1.2527729370000014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D24" sqref="D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1.4014</v>
      </c>
      <c r="D2" s="55">
        <v>21</v>
      </c>
      <c r="E2" s="55">
        <f t="shared" ref="E2:E23" si="0">((20-D2)*-0.000175+C2)-0.0008</f>
        <v>1.4007750000000001</v>
      </c>
      <c r="F2" s="56">
        <f t="shared" ref="F2:F23" si="1">E2*10.9276-13.593</f>
        <v>1.7141088900000003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1.4064000000000001</v>
      </c>
      <c r="D3" s="55">
        <v>21</v>
      </c>
      <c r="E3" s="55">
        <f t="shared" si="0"/>
        <v>1.4057750000000002</v>
      </c>
      <c r="F3" s="56">
        <f t="shared" si="1"/>
        <v>1.7687468900000027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1.4059999999999999</v>
      </c>
      <c r="D4" s="55">
        <v>21</v>
      </c>
      <c r="E4" s="55">
        <f t="shared" si="0"/>
        <v>1.405375</v>
      </c>
      <c r="F4" s="56">
        <f t="shared" si="1"/>
        <v>1.7643758500000004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21</v>
      </c>
      <c r="E5" s="55">
        <f t="shared" si="0"/>
        <v>1.4047750000000001</v>
      </c>
      <c r="F5" s="56">
        <f t="shared" si="1"/>
        <v>1.7578192900000005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1.4048</v>
      </c>
      <c r="D6" s="55">
        <v>21</v>
      </c>
      <c r="E6" s="55">
        <f t="shared" si="0"/>
        <v>1.4041750000000002</v>
      </c>
      <c r="F6" s="56">
        <f t="shared" si="1"/>
        <v>1.7512627300000023</v>
      </c>
      <c r="G6" s="55" t="s">
        <v>133</v>
      </c>
    </row>
    <row r="7" spans="1:13">
      <c r="A7" s="55">
        <v>6</v>
      </c>
      <c r="B7" s="55" t="s">
        <v>61</v>
      </c>
      <c r="C7" s="56">
        <v>1.4041999999999999</v>
      </c>
      <c r="D7" s="55">
        <v>21</v>
      </c>
      <c r="E7" s="55">
        <f t="shared" si="0"/>
        <v>1.403575</v>
      </c>
      <c r="F7" s="56">
        <f t="shared" si="1"/>
        <v>1.7447061700000006</v>
      </c>
      <c r="G7" s="55" t="s">
        <v>134</v>
      </c>
    </row>
    <row r="8" spans="1:13">
      <c r="A8" s="57">
        <v>7</v>
      </c>
      <c r="B8" s="57" t="s">
        <v>61</v>
      </c>
      <c r="C8" s="58">
        <v>1.4036999999999999</v>
      </c>
      <c r="D8" s="57">
        <v>21</v>
      </c>
      <c r="E8" s="57">
        <f t="shared" si="0"/>
        <v>1.4030750000000001</v>
      </c>
      <c r="F8" s="58">
        <f t="shared" si="1"/>
        <v>1.7392423700000013</v>
      </c>
      <c r="G8" s="57" t="s">
        <v>135</v>
      </c>
    </row>
    <row r="9" spans="1:13">
      <c r="A9" s="57">
        <v>8</v>
      </c>
      <c r="B9" s="57" t="s">
        <v>61</v>
      </c>
      <c r="C9" s="58">
        <v>1.4031</v>
      </c>
      <c r="D9" s="57">
        <v>21</v>
      </c>
      <c r="E9" s="57">
        <f t="shared" si="0"/>
        <v>1.4024750000000001</v>
      </c>
      <c r="F9" s="58">
        <f t="shared" si="1"/>
        <v>1.7326858100000013</v>
      </c>
      <c r="G9" s="57" t="s">
        <v>136</v>
      </c>
    </row>
    <row r="10" spans="1:13">
      <c r="A10" s="57">
        <v>9</v>
      </c>
      <c r="B10" s="57" t="s">
        <v>61</v>
      </c>
      <c r="C10" s="58">
        <v>1.4026000000000001</v>
      </c>
      <c r="D10" s="57">
        <v>21</v>
      </c>
      <c r="E10" s="57">
        <f t="shared" si="0"/>
        <v>1.4019750000000002</v>
      </c>
      <c r="F10" s="58">
        <f t="shared" si="1"/>
        <v>1.727222010000002</v>
      </c>
      <c r="G10" s="57" t="s">
        <v>137</v>
      </c>
    </row>
    <row r="11" spans="1:13">
      <c r="A11" s="57">
        <v>10</v>
      </c>
      <c r="B11" s="57" t="s">
        <v>61</v>
      </c>
      <c r="C11" s="58">
        <v>1.4019999999999999</v>
      </c>
      <c r="D11" s="57">
        <v>21</v>
      </c>
      <c r="E11" s="57">
        <f t="shared" si="0"/>
        <v>1.401375</v>
      </c>
      <c r="F11" s="58">
        <f t="shared" si="1"/>
        <v>1.7206654500000003</v>
      </c>
      <c r="G11" s="57" t="s">
        <v>158</v>
      </c>
    </row>
    <row r="12" spans="1:13">
      <c r="A12" s="57">
        <v>11</v>
      </c>
      <c r="B12" s="57" t="s">
        <v>61</v>
      </c>
      <c r="C12" s="58">
        <v>1.4015</v>
      </c>
      <c r="D12" s="57">
        <v>21.1</v>
      </c>
      <c r="E12" s="57">
        <f t="shared" si="0"/>
        <v>1.4008925000000001</v>
      </c>
      <c r="F12" s="58">
        <f t="shared" si="1"/>
        <v>1.7153928830000016</v>
      </c>
      <c r="G12" s="57" t="s">
        <v>159</v>
      </c>
    </row>
    <row r="13" spans="1:13">
      <c r="A13" s="57">
        <v>12</v>
      </c>
      <c r="B13" s="57" t="s">
        <v>61</v>
      </c>
      <c r="C13" s="58">
        <v>1.4009</v>
      </c>
      <c r="D13" s="57">
        <v>21.1</v>
      </c>
      <c r="E13" s="57">
        <f t="shared" si="0"/>
        <v>1.4002925000000002</v>
      </c>
      <c r="F13" s="58">
        <f t="shared" si="1"/>
        <v>1.7088363230000017</v>
      </c>
      <c r="G13" s="57" t="s">
        <v>160</v>
      </c>
    </row>
    <row r="14" spans="1:13">
      <c r="A14" s="57">
        <v>13</v>
      </c>
      <c r="B14" s="57" t="s">
        <v>61</v>
      </c>
      <c r="C14" s="58">
        <v>1.4004000000000001</v>
      </c>
      <c r="D14" s="57">
        <v>21.1</v>
      </c>
      <c r="E14" s="57">
        <f t="shared" si="0"/>
        <v>1.3997925000000002</v>
      </c>
      <c r="F14" s="58">
        <f t="shared" si="1"/>
        <v>1.7033725230000023</v>
      </c>
      <c r="G14" s="57" t="s">
        <v>161</v>
      </c>
    </row>
    <row r="15" spans="1:13">
      <c r="A15" s="57">
        <v>14</v>
      </c>
      <c r="B15" s="57" t="s">
        <v>61</v>
      </c>
      <c r="C15" s="58">
        <v>1.3998999999999999</v>
      </c>
      <c r="D15" s="57">
        <v>21.1</v>
      </c>
      <c r="E15" s="57">
        <f t="shared" si="0"/>
        <v>1.3992925000000001</v>
      </c>
      <c r="F15" s="58">
        <f t="shared" si="1"/>
        <v>1.6979087230000012</v>
      </c>
      <c r="G15" s="57" t="s">
        <v>162</v>
      </c>
    </row>
    <row r="16" spans="1:13">
      <c r="A16" s="55">
        <v>15</v>
      </c>
      <c r="B16" s="55" t="s">
        <v>61</v>
      </c>
      <c r="C16" s="56">
        <v>1.3993</v>
      </c>
      <c r="D16" s="55">
        <v>21.1</v>
      </c>
      <c r="E16" s="55">
        <f t="shared" si="0"/>
        <v>1.3986925000000001</v>
      </c>
      <c r="F16" s="56">
        <f t="shared" si="1"/>
        <v>1.6913521630000012</v>
      </c>
      <c r="G16" s="55" t="s">
        <v>178</v>
      </c>
    </row>
    <row r="17" spans="1:7">
      <c r="A17" s="55">
        <v>16</v>
      </c>
      <c r="B17" s="55" t="s">
        <v>61</v>
      </c>
      <c r="C17" s="56">
        <v>1.3988</v>
      </c>
      <c r="D17" s="55">
        <v>21.1</v>
      </c>
      <c r="E17" s="55">
        <f t="shared" si="0"/>
        <v>1.3981925000000002</v>
      </c>
      <c r="F17" s="56">
        <f t="shared" si="1"/>
        <v>1.6858883630000019</v>
      </c>
      <c r="G17" s="55" t="s">
        <v>179</v>
      </c>
    </row>
    <row r="18" spans="1:7">
      <c r="A18" s="55">
        <v>17</v>
      </c>
      <c r="B18" s="55" t="s">
        <v>61</v>
      </c>
      <c r="C18" s="56">
        <v>1.3984000000000001</v>
      </c>
      <c r="D18" s="55">
        <v>21.1</v>
      </c>
      <c r="E18" s="55">
        <f t="shared" si="0"/>
        <v>1.3977925000000002</v>
      </c>
      <c r="F18" s="56">
        <f t="shared" si="1"/>
        <v>1.6815173230000031</v>
      </c>
      <c r="G18" s="55" t="s">
        <v>180</v>
      </c>
    </row>
    <row r="19" spans="1:7">
      <c r="A19" s="55">
        <v>18</v>
      </c>
      <c r="B19" s="55" t="s">
        <v>61</v>
      </c>
      <c r="C19" s="56">
        <v>1.3976999999999999</v>
      </c>
      <c r="D19" s="55">
        <v>21.1</v>
      </c>
      <c r="E19" s="55">
        <f t="shared" si="0"/>
        <v>1.3970925000000001</v>
      </c>
      <c r="F19" s="56">
        <f t="shared" si="1"/>
        <v>1.6738680030000008</v>
      </c>
      <c r="G19" s="55" t="s">
        <v>181</v>
      </c>
    </row>
    <row r="20" spans="1:7">
      <c r="A20" s="55">
        <v>19</v>
      </c>
      <c r="B20" s="55" t="s">
        <v>61</v>
      </c>
      <c r="C20" s="56">
        <v>1.3963000000000001</v>
      </c>
      <c r="D20" s="55">
        <v>21.1</v>
      </c>
      <c r="E20" s="55">
        <f t="shared" si="0"/>
        <v>1.3956925000000002</v>
      </c>
      <c r="F20" s="56">
        <f t="shared" si="1"/>
        <v>1.6585693630000016</v>
      </c>
      <c r="G20" s="55" t="s">
        <v>182</v>
      </c>
    </row>
    <row r="21" spans="1:7">
      <c r="A21" s="55">
        <v>20</v>
      </c>
      <c r="B21" s="55" t="s">
        <v>61</v>
      </c>
      <c r="C21" s="56">
        <v>1.3900999999999999</v>
      </c>
      <c r="D21" s="55">
        <v>21.1</v>
      </c>
      <c r="E21" s="55">
        <f t="shared" si="0"/>
        <v>1.3894925</v>
      </c>
      <c r="F21" s="56">
        <f t="shared" si="1"/>
        <v>1.5908182430000011</v>
      </c>
      <c r="G21" s="55" t="s">
        <v>183</v>
      </c>
    </row>
    <row r="22" spans="1:7">
      <c r="A22" s="55">
        <v>21</v>
      </c>
      <c r="B22" s="55" t="s">
        <v>61</v>
      </c>
      <c r="C22" s="56">
        <v>1.377</v>
      </c>
      <c r="D22" s="55">
        <v>21.1</v>
      </c>
      <c r="E22" s="55">
        <f t="shared" si="0"/>
        <v>1.3763925000000001</v>
      </c>
      <c r="F22" s="56">
        <f t="shared" si="1"/>
        <v>1.4476666830000013</v>
      </c>
      <c r="G22" s="55" t="s">
        <v>184</v>
      </c>
    </row>
    <row r="23" spans="1:7">
      <c r="A23" s="55">
        <v>22</v>
      </c>
      <c r="B23" s="55" t="s">
        <v>61</v>
      </c>
      <c r="C23" s="56">
        <v>1.355</v>
      </c>
      <c r="D23" s="55">
        <v>21.1</v>
      </c>
      <c r="E23" s="55">
        <f t="shared" si="0"/>
        <v>1.3543925000000001</v>
      </c>
      <c r="F23" s="56">
        <f t="shared" si="1"/>
        <v>1.2072594830000014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1.3391999999999999</v>
      </c>
      <c r="D2" s="55">
        <v>21.1</v>
      </c>
      <c r="E2" s="55">
        <f t="shared" ref="E2:E23" si="0">((20-D2)*-0.000175+C2)-0.0008</f>
        <v>1.3385925000000001</v>
      </c>
      <c r="F2" s="56">
        <f t="shared" ref="F2:F23" si="1">E2*10.9276-13.593</f>
        <v>1.0346034030000002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1.4039999999999999</v>
      </c>
      <c r="D3" s="55">
        <v>21.2</v>
      </c>
      <c r="E3" s="55">
        <f t="shared" si="0"/>
        <v>1.40341</v>
      </c>
      <c r="F3" s="56">
        <f t="shared" si="1"/>
        <v>1.7429031160000008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1.4057999999999999</v>
      </c>
      <c r="D4" s="55">
        <v>21.1</v>
      </c>
      <c r="E4" s="55">
        <f t="shared" si="0"/>
        <v>1.4051925000000001</v>
      </c>
      <c r="F4" s="56">
        <f t="shared" si="1"/>
        <v>1.7623815629999999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21.2</v>
      </c>
      <c r="E5" s="55">
        <f t="shared" si="0"/>
        <v>1.4048100000000001</v>
      </c>
      <c r="F5" s="56">
        <f t="shared" si="1"/>
        <v>1.7582017560000018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1.4049</v>
      </c>
      <c r="D6" s="55">
        <v>21.1</v>
      </c>
      <c r="E6" s="55">
        <f t="shared" si="0"/>
        <v>1.4042925000000002</v>
      </c>
      <c r="F6" s="56">
        <f t="shared" si="1"/>
        <v>1.7525467230000018</v>
      </c>
      <c r="G6" s="55" t="s">
        <v>67</v>
      </c>
    </row>
    <row r="7" spans="1:13">
      <c r="A7" s="55">
        <v>6</v>
      </c>
      <c r="B7" s="55" t="s">
        <v>61</v>
      </c>
      <c r="C7" s="56">
        <v>1.4043000000000001</v>
      </c>
      <c r="D7" s="55">
        <v>21.1</v>
      </c>
      <c r="E7" s="55">
        <f t="shared" si="0"/>
        <v>1.4036925000000002</v>
      </c>
      <c r="F7" s="56">
        <f t="shared" si="1"/>
        <v>1.7459901630000019</v>
      </c>
      <c r="G7" s="55" t="s">
        <v>68</v>
      </c>
    </row>
    <row r="8" spans="1:13">
      <c r="A8" s="55">
        <v>7</v>
      </c>
      <c r="B8" s="55" t="s">
        <v>61</v>
      </c>
      <c r="C8" s="56">
        <v>1.4037999999999999</v>
      </c>
      <c r="D8" s="55">
        <v>21.1</v>
      </c>
      <c r="E8" s="55">
        <f t="shared" si="0"/>
        <v>1.4031925000000001</v>
      </c>
      <c r="F8" s="56">
        <f t="shared" si="1"/>
        <v>1.7405263630000007</v>
      </c>
      <c r="G8" s="55" t="s">
        <v>69</v>
      </c>
    </row>
    <row r="9" spans="1:13">
      <c r="A9" s="55">
        <v>8</v>
      </c>
      <c r="B9" s="55" t="s">
        <v>61</v>
      </c>
      <c r="C9" s="56">
        <v>1.4033</v>
      </c>
      <c r="D9" s="55">
        <v>21.2</v>
      </c>
      <c r="E9" s="55">
        <f t="shared" si="0"/>
        <v>1.4027100000000001</v>
      </c>
      <c r="F9" s="56">
        <f t="shared" si="1"/>
        <v>1.7352537960000021</v>
      </c>
      <c r="G9" s="55" t="s">
        <v>70</v>
      </c>
    </row>
    <row r="10" spans="1:13">
      <c r="A10" s="43">
        <v>9</v>
      </c>
      <c r="B10" s="43" t="s">
        <v>61</v>
      </c>
      <c r="C10" s="44">
        <v>1.4028</v>
      </c>
      <c r="D10" s="43">
        <v>21.2</v>
      </c>
      <c r="E10" s="43">
        <f t="shared" si="0"/>
        <v>1.4022100000000002</v>
      </c>
      <c r="F10" s="44">
        <f t="shared" si="1"/>
        <v>1.7297899960000027</v>
      </c>
      <c r="G10" s="43" t="s">
        <v>71</v>
      </c>
    </row>
    <row r="11" spans="1:13">
      <c r="A11" s="43">
        <v>10</v>
      </c>
      <c r="B11" s="43" t="s">
        <v>61</v>
      </c>
      <c r="C11" s="44">
        <v>1.4024000000000001</v>
      </c>
      <c r="D11" s="43">
        <v>21.2</v>
      </c>
      <c r="E11" s="43">
        <f t="shared" si="0"/>
        <v>1.4018100000000002</v>
      </c>
      <c r="F11" s="44">
        <f t="shared" si="1"/>
        <v>1.7254189560000022</v>
      </c>
      <c r="G11" s="43" t="s">
        <v>72</v>
      </c>
    </row>
    <row r="12" spans="1:13">
      <c r="A12" s="43">
        <v>11</v>
      </c>
      <c r="B12" s="43" t="s">
        <v>61</v>
      </c>
      <c r="C12" s="44">
        <v>1.4017999999999999</v>
      </c>
      <c r="D12" s="43">
        <v>21.2</v>
      </c>
      <c r="E12" s="43">
        <f t="shared" si="0"/>
        <v>1.4012100000000001</v>
      </c>
      <c r="F12" s="44">
        <f t="shared" si="1"/>
        <v>1.7188623960000005</v>
      </c>
      <c r="G12" s="43" t="s">
        <v>73</v>
      </c>
    </row>
    <row r="13" spans="1:13">
      <c r="A13" s="43">
        <v>12</v>
      </c>
      <c r="B13" s="43" t="s">
        <v>61</v>
      </c>
      <c r="C13" s="44">
        <v>1.4014</v>
      </c>
      <c r="D13" s="43">
        <v>21.2</v>
      </c>
      <c r="E13" s="43">
        <f t="shared" si="0"/>
        <v>1.4008100000000001</v>
      </c>
      <c r="F13" s="44">
        <f t="shared" si="1"/>
        <v>1.7144913560000017</v>
      </c>
      <c r="G13" s="43" t="s">
        <v>74</v>
      </c>
    </row>
    <row r="14" spans="1:13">
      <c r="A14" s="43">
        <v>13</v>
      </c>
      <c r="B14" s="43" t="s">
        <v>61</v>
      </c>
      <c r="C14" s="44">
        <v>1.4009</v>
      </c>
      <c r="D14" s="43">
        <v>21.2</v>
      </c>
      <c r="E14" s="43">
        <f t="shared" si="0"/>
        <v>1.4003100000000002</v>
      </c>
      <c r="F14" s="44">
        <f t="shared" si="1"/>
        <v>1.7090275560000023</v>
      </c>
      <c r="G14" s="43" t="s">
        <v>75</v>
      </c>
    </row>
    <row r="15" spans="1:13">
      <c r="A15" s="43">
        <v>14</v>
      </c>
      <c r="B15" s="43" t="s">
        <v>61</v>
      </c>
      <c r="C15" s="44">
        <v>1.4004000000000001</v>
      </c>
      <c r="D15" s="43">
        <v>21.2</v>
      </c>
      <c r="E15" s="43">
        <f t="shared" si="0"/>
        <v>1.3998100000000002</v>
      </c>
      <c r="F15" s="44">
        <f t="shared" si="1"/>
        <v>1.703563756000003</v>
      </c>
      <c r="G15" s="43" t="s">
        <v>76</v>
      </c>
    </row>
    <row r="16" spans="1:13">
      <c r="A16" s="43">
        <v>15</v>
      </c>
      <c r="B16" s="43" t="s">
        <v>61</v>
      </c>
      <c r="C16" s="44">
        <v>1.4</v>
      </c>
      <c r="D16" s="43">
        <v>21.2</v>
      </c>
      <c r="E16" s="43">
        <f t="shared" si="0"/>
        <v>1.39941</v>
      </c>
      <c r="F16" s="44">
        <f t="shared" si="1"/>
        <v>1.6991927160000007</v>
      </c>
      <c r="G16" s="43" t="s">
        <v>77</v>
      </c>
    </row>
    <row r="17" spans="1:7">
      <c r="A17" s="43">
        <v>16</v>
      </c>
      <c r="B17" s="43" t="s">
        <v>61</v>
      </c>
      <c r="C17" s="44">
        <v>1.3996</v>
      </c>
      <c r="D17" s="43">
        <v>21.2</v>
      </c>
      <c r="E17" s="43">
        <f t="shared" si="0"/>
        <v>1.3990100000000001</v>
      </c>
      <c r="F17" s="44">
        <f t="shared" si="1"/>
        <v>1.6948216760000001</v>
      </c>
      <c r="G17" s="43" t="s">
        <v>78</v>
      </c>
    </row>
    <row r="18" spans="1:7">
      <c r="A18" s="55">
        <v>17</v>
      </c>
      <c r="B18" s="55" t="s">
        <v>61</v>
      </c>
      <c r="C18" s="56">
        <v>1.3993</v>
      </c>
      <c r="D18" s="55">
        <v>21.2</v>
      </c>
      <c r="E18" s="55">
        <f t="shared" si="0"/>
        <v>1.3987100000000001</v>
      </c>
      <c r="F18" s="56">
        <f t="shared" si="1"/>
        <v>1.6915433960000019</v>
      </c>
      <c r="G18" s="55" t="s">
        <v>79</v>
      </c>
    </row>
    <row r="19" spans="1:7">
      <c r="A19" s="55">
        <v>18</v>
      </c>
      <c r="B19" s="55" t="s">
        <v>61</v>
      </c>
      <c r="C19" s="56">
        <v>1.3988</v>
      </c>
      <c r="D19" s="55">
        <v>21.2</v>
      </c>
      <c r="E19" s="55">
        <f t="shared" si="0"/>
        <v>1.3982100000000002</v>
      </c>
      <c r="F19" s="56">
        <f t="shared" si="1"/>
        <v>1.6860795960000026</v>
      </c>
      <c r="G19" s="55" t="s">
        <v>80</v>
      </c>
    </row>
    <row r="20" spans="1:7">
      <c r="A20" s="55">
        <v>19</v>
      </c>
      <c r="B20" s="55" t="s">
        <v>61</v>
      </c>
      <c r="C20" s="56">
        <v>1.3983000000000001</v>
      </c>
      <c r="D20" s="55">
        <v>21.2</v>
      </c>
      <c r="E20" s="55">
        <f t="shared" si="0"/>
        <v>1.3977100000000002</v>
      </c>
      <c r="F20" s="56">
        <f t="shared" si="1"/>
        <v>1.6806157960000032</v>
      </c>
      <c r="G20" s="55" t="s">
        <v>81</v>
      </c>
    </row>
    <row r="21" spans="1:7">
      <c r="A21" s="55">
        <v>20</v>
      </c>
      <c r="B21" s="55" t="s">
        <v>61</v>
      </c>
      <c r="C21" s="56">
        <v>1.3974</v>
      </c>
      <c r="D21" s="55">
        <v>21.3</v>
      </c>
      <c r="E21" s="55">
        <f t="shared" si="0"/>
        <v>1.3968275000000001</v>
      </c>
      <c r="F21" s="56">
        <f t="shared" si="1"/>
        <v>1.6709721890000004</v>
      </c>
      <c r="G21" s="55" t="s">
        <v>82</v>
      </c>
    </row>
    <row r="22" spans="1:7">
      <c r="A22" s="55">
        <v>21</v>
      </c>
      <c r="B22" s="55" t="s">
        <v>61</v>
      </c>
      <c r="C22" s="56">
        <v>1.3935999999999999</v>
      </c>
      <c r="D22" s="55">
        <v>21.3</v>
      </c>
      <c r="E22" s="55">
        <f t="shared" si="0"/>
        <v>1.3930275000000001</v>
      </c>
      <c r="F22" s="56">
        <f t="shared" si="1"/>
        <v>1.6294473090000015</v>
      </c>
      <c r="G22" s="55" t="s">
        <v>83</v>
      </c>
    </row>
    <row r="23" spans="1:7">
      <c r="A23" s="55">
        <v>22</v>
      </c>
      <c r="B23" s="55" t="s">
        <v>61</v>
      </c>
      <c r="C23" s="56">
        <v>1.3825000000000001</v>
      </c>
      <c r="D23" s="55">
        <v>21.3</v>
      </c>
      <c r="E23" s="55">
        <f t="shared" si="0"/>
        <v>1.3819275000000002</v>
      </c>
      <c r="F23" s="56">
        <f t="shared" si="1"/>
        <v>1.5081509490000027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1.4038999999999999</v>
      </c>
      <c r="D2" s="55">
        <v>21.3</v>
      </c>
      <c r="E2" s="55">
        <f t="shared" ref="E2:E23" si="0">((20-D2)*-0.000175+C2)-0.0008</f>
        <v>1.4033275000000001</v>
      </c>
      <c r="F2" s="56">
        <f t="shared" ref="F2:F23" si="1">E2*10.9276-13.593</f>
        <v>1.7420015890000009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1.4067000000000001</v>
      </c>
      <c r="D3" s="55">
        <v>21.3</v>
      </c>
      <c r="E3" s="55">
        <f t="shared" si="0"/>
        <v>1.4061275000000002</v>
      </c>
      <c r="F3" s="56">
        <f t="shared" si="1"/>
        <v>1.772598869000003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21.3</v>
      </c>
      <c r="E4" s="57">
        <f t="shared" si="0"/>
        <v>1.4056275</v>
      </c>
      <c r="F4" s="58">
        <f t="shared" si="1"/>
        <v>1.7671350690000001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1.4055</v>
      </c>
      <c r="D5" s="57">
        <v>21.4</v>
      </c>
      <c r="E5" s="57">
        <f t="shared" si="0"/>
        <v>1.4049450000000001</v>
      </c>
      <c r="F5" s="58">
        <f t="shared" si="1"/>
        <v>1.759676982000002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21.4</v>
      </c>
      <c r="E6" s="57">
        <f t="shared" si="0"/>
        <v>1.4042450000000002</v>
      </c>
      <c r="F6" s="58">
        <f t="shared" si="1"/>
        <v>1.7520276620000015</v>
      </c>
      <c r="G6" s="57" t="s">
        <v>89</v>
      </c>
    </row>
    <row r="7" spans="1:13">
      <c r="A7" s="57">
        <v>6</v>
      </c>
      <c r="B7" s="57" t="s">
        <v>61</v>
      </c>
      <c r="C7" s="58">
        <v>1.4041999999999999</v>
      </c>
      <c r="D7" s="57">
        <v>21.4</v>
      </c>
      <c r="E7" s="57">
        <f t="shared" si="0"/>
        <v>1.403645</v>
      </c>
      <c r="F7" s="58">
        <f t="shared" si="1"/>
        <v>1.7454711019999998</v>
      </c>
      <c r="G7" s="57" t="s">
        <v>90</v>
      </c>
    </row>
    <row r="8" spans="1:13">
      <c r="A8" s="57">
        <v>7</v>
      </c>
      <c r="B8" s="57" t="s">
        <v>61</v>
      </c>
      <c r="C8" s="58">
        <v>1.4036</v>
      </c>
      <c r="D8" s="57">
        <v>21.4</v>
      </c>
      <c r="E8" s="57">
        <f t="shared" si="0"/>
        <v>1.4030450000000001</v>
      </c>
      <c r="F8" s="58">
        <f t="shared" si="1"/>
        <v>1.7389145420000016</v>
      </c>
      <c r="G8" s="57" t="s">
        <v>91</v>
      </c>
    </row>
    <row r="9" spans="1:13">
      <c r="A9" s="57">
        <v>8</v>
      </c>
      <c r="B9" s="57" t="s">
        <v>61</v>
      </c>
      <c r="C9" s="58">
        <v>1.4031</v>
      </c>
      <c r="D9" s="57">
        <v>21.4</v>
      </c>
      <c r="E9" s="57">
        <f t="shared" si="0"/>
        <v>1.4025450000000002</v>
      </c>
      <c r="F9" s="58">
        <f t="shared" si="1"/>
        <v>1.7334507420000023</v>
      </c>
      <c r="G9" s="57" t="s">
        <v>92</v>
      </c>
    </row>
    <row r="10" spans="1:13">
      <c r="A10" s="57">
        <v>9</v>
      </c>
      <c r="B10" s="57" t="s">
        <v>61</v>
      </c>
      <c r="C10" s="58">
        <v>1.4026000000000001</v>
      </c>
      <c r="D10" s="57">
        <v>21.4</v>
      </c>
      <c r="E10" s="57">
        <f t="shared" si="0"/>
        <v>1.4020450000000002</v>
      </c>
      <c r="F10" s="58">
        <f t="shared" si="1"/>
        <v>1.7279869420000029</v>
      </c>
      <c r="G10" s="57" t="s">
        <v>93</v>
      </c>
    </row>
    <row r="11" spans="1:13">
      <c r="A11" s="57">
        <v>10</v>
      </c>
      <c r="B11" s="57" t="s">
        <v>61</v>
      </c>
      <c r="C11" s="58">
        <v>1.4020999999999999</v>
      </c>
      <c r="D11" s="57">
        <v>21.4</v>
      </c>
      <c r="E11" s="57">
        <f t="shared" si="0"/>
        <v>1.401545</v>
      </c>
      <c r="F11" s="58">
        <f t="shared" si="1"/>
        <v>1.722523142</v>
      </c>
      <c r="G11" s="57" t="s">
        <v>94</v>
      </c>
    </row>
    <row r="12" spans="1:13">
      <c r="A12" s="55">
        <v>11</v>
      </c>
      <c r="B12" s="55" t="s">
        <v>61</v>
      </c>
      <c r="C12" s="56">
        <v>1.4016</v>
      </c>
      <c r="D12" s="55">
        <v>21.4</v>
      </c>
      <c r="E12" s="55">
        <f t="shared" si="0"/>
        <v>1.4010450000000001</v>
      </c>
      <c r="F12" s="56">
        <f t="shared" si="1"/>
        <v>1.7170593420000007</v>
      </c>
      <c r="G12" s="55" t="s">
        <v>95</v>
      </c>
    </row>
    <row r="13" spans="1:13">
      <c r="A13" s="55">
        <v>12</v>
      </c>
      <c r="B13" s="55" t="s">
        <v>61</v>
      </c>
      <c r="C13" s="56">
        <v>1.401</v>
      </c>
      <c r="D13" s="55">
        <v>21.4</v>
      </c>
      <c r="E13" s="55">
        <f t="shared" si="0"/>
        <v>1.4004450000000002</v>
      </c>
      <c r="F13" s="56">
        <f t="shared" si="1"/>
        <v>1.7105027820000025</v>
      </c>
      <c r="G13" s="55" t="s">
        <v>96</v>
      </c>
    </row>
    <row r="14" spans="1:13">
      <c r="A14" s="55">
        <v>13</v>
      </c>
      <c r="B14" s="55" t="s">
        <v>61</v>
      </c>
      <c r="C14" s="56">
        <v>1.4005000000000001</v>
      </c>
      <c r="D14" s="55">
        <v>21.4</v>
      </c>
      <c r="E14" s="55">
        <f t="shared" si="0"/>
        <v>1.3999450000000002</v>
      </c>
      <c r="F14" s="56">
        <f t="shared" si="1"/>
        <v>1.7050389820000031</v>
      </c>
      <c r="G14" s="55" t="s">
        <v>97</v>
      </c>
    </row>
    <row r="15" spans="1:13">
      <c r="A15" s="55">
        <v>14</v>
      </c>
      <c r="B15" s="55" t="s">
        <v>61</v>
      </c>
      <c r="C15" s="56">
        <v>1.4</v>
      </c>
      <c r="D15" s="55">
        <v>21.5</v>
      </c>
      <c r="E15" s="55">
        <f t="shared" si="0"/>
        <v>1.3994625000000001</v>
      </c>
      <c r="F15" s="56">
        <f t="shared" si="1"/>
        <v>1.6997664150000009</v>
      </c>
      <c r="G15" s="55" t="s">
        <v>98</v>
      </c>
    </row>
    <row r="16" spans="1:13">
      <c r="A16" s="55">
        <v>15</v>
      </c>
      <c r="B16" s="55" t="s">
        <v>61</v>
      </c>
      <c r="C16" s="56">
        <v>1.3994</v>
      </c>
      <c r="D16" s="55">
        <v>21.5</v>
      </c>
      <c r="E16" s="55">
        <f t="shared" si="0"/>
        <v>1.3988625000000001</v>
      </c>
      <c r="F16" s="56">
        <f t="shared" si="1"/>
        <v>1.693209855000001</v>
      </c>
      <c r="G16" s="55" t="s">
        <v>99</v>
      </c>
    </row>
    <row r="17" spans="1:7">
      <c r="A17" s="55">
        <v>16</v>
      </c>
      <c r="B17" s="55" t="s">
        <v>61</v>
      </c>
      <c r="C17" s="56">
        <v>1.3989</v>
      </c>
      <c r="D17" s="55">
        <v>21.5</v>
      </c>
      <c r="E17" s="55">
        <f t="shared" si="0"/>
        <v>1.3983625000000002</v>
      </c>
      <c r="F17" s="56">
        <f t="shared" si="1"/>
        <v>1.6877460550000016</v>
      </c>
      <c r="G17" s="55" t="s">
        <v>100</v>
      </c>
    </row>
    <row r="18" spans="1:7">
      <c r="A18" s="55">
        <v>17</v>
      </c>
      <c r="B18" s="55" t="s">
        <v>61</v>
      </c>
      <c r="C18" s="56">
        <v>1.3983000000000001</v>
      </c>
      <c r="D18" s="55">
        <v>21.5</v>
      </c>
      <c r="E18" s="55">
        <f t="shared" si="0"/>
        <v>1.3977625000000002</v>
      </c>
      <c r="F18" s="56">
        <f t="shared" si="1"/>
        <v>1.6811894950000035</v>
      </c>
      <c r="G18" s="55" t="s">
        <v>101</v>
      </c>
    </row>
    <row r="19" spans="1:7">
      <c r="A19" s="55">
        <v>18</v>
      </c>
      <c r="B19" s="55" t="s">
        <v>61</v>
      </c>
      <c r="C19" s="56">
        <v>1.3977999999999999</v>
      </c>
      <c r="D19" s="55">
        <v>21.5</v>
      </c>
      <c r="E19" s="55">
        <f t="shared" si="0"/>
        <v>1.3972625000000001</v>
      </c>
      <c r="F19" s="56">
        <f t="shared" si="1"/>
        <v>1.6757256950000006</v>
      </c>
      <c r="G19" s="55" t="s">
        <v>102</v>
      </c>
    </row>
    <row r="20" spans="1:7">
      <c r="A20" s="57">
        <v>19</v>
      </c>
      <c r="B20" s="57" t="s">
        <v>61</v>
      </c>
      <c r="C20" s="58">
        <v>1.3965000000000001</v>
      </c>
      <c r="D20" s="57">
        <v>21.6</v>
      </c>
      <c r="E20" s="57">
        <f t="shared" si="0"/>
        <v>1.3959800000000002</v>
      </c>
      <c r="F20" s="58">
        <f t="shared" si="1"/>
        <v>1.6617110480000026</v>
      </c>
      <c r="G20" s="57" t="s">
        <v>103</v>
      </c>
    </row>
    <row r="21" spans="1:7">
      <c r="A21" s="57">
        <v>20</v>
      </c>
      <c r="B21" s="57" t="s">
        <v>61</v>
      </c>
      <c r="C21" s="58">
        <v>1.3912</v>
      </c>
      <c r="D21" s="57">
        <v>21.6</v>
      </c>
      <c r="E21" s="57">
        <f t="shared" si="0"/>
        <v>1.3906800000000001</v>
      </c>
      <c r="F21" s="58">
        <f t="shared" si="1"/>
        <v>1.603794768000002</v>
      </c>
      <c r="G21" s="57" t="s">
        <v>104</v>
      </c>
    </row>
    <row r="22" spans="1:7">
      <c r="A22" s="57">
        <v>21</v>
      </c>
      <c r="B22" s="57" t="s">
        <v>61</v>
      </c>
      <c r="C22" s="58">
        <v>1.3763000000000001</v>
      </c>
      <c r="D22" s="57">
        <v>21.6</v>
      </c>
      <c r="E22" s="57">
        <f t="shared" si="0"/>
        <v>1.3757800000000002</v>
      </c>
      <c r="F22" s="58">
        <f t="shared" si="1"/>
        <v>1.4409735280000024</v>
      </c>
      <c r="G22" s="57" t="s">
        <v>105</v>
      </c>
    </row>
    <row r="23" spans="1:7">
      <c r="A23" s="57">
        <v>22</v>
      </c>
      <c r="B23" s="57" t="s">
        <v>61</v>
      </c>
      <c r="C23" s="58">
        <v>1.3546</v>
      </c>
      <c r="D23" s="57">
        <v>21.6</v>
      </c>
      <c r="E23" s="57">
        <f t="shared" si="0"/>
        <v>1.3540800000000002</v>
      </c>
      <c r="F23" s="58">
        <f t="shared" si="1"/>
        <v>1.2038446080000025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2023-03-04T04:04:11Z</dcterms:modified>
</cp:coreProperties>
</file>