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len127\Desktop\230208 Batch 136 Water Yr\"/>
    </mc:Choice>
  </mc:AlternateContent>
  <xr:revisionPtr revIDLastSave="0" documentId="13_ncr:1_{06AC6093-A780-45D6-ABD7-1C92F3B45250}" xr6:coauthVersionLast="47" xr6:coauthVersionMax="47" xr10:uidLastSave="{00000000-0000-0000-0000-000000000000}"/>
  <bookViews>
    <workbookView xWindow="-93" yWindow="-93" windowWidth="25786" windowHeight="13986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D25" i="21" l="1"/>
  <c r="AA25" i="21"/>
  <c r="AA24" i="21"/>
  <c r="AD24" i="21"/>
  <c r="AA23" i="21"/>
  <c r="AD23" i="21"/>
  <c r="AA22" i="21"/>
  <c r="AD22" i="21"/>
  <c r="AA21" i="21"/>
  <c r="AD21" i="21"/>
  <c r="AA20" i="21"/>
  <c r="AD20" i="21"/>
  <c r="AA19" i="21"/>
  <c r="AD19" i="21"/>
  <c r="AA18" i="21"/>
  <c r="AD18" i="21"/>
  <c r="AD17" i="21"/>
  <c r="AA17" i="21"/>
  <c r="AD16" i="21"/>
  <c r="AA16" i="21"/>
  <c r="AA15" i="21"/>
  <c r="AD15" i="21"/>
  <c r="AD14" i="21"/>
  <c r="AA14" i="21"/>
  <c r="AA13" i="21"/>
  <c r="AD13" i="21"/>
  <c r="AA12" i="21"/>
  <c r="AD12" i="21"/>
  <c r="AA11" i="21"/>
  <c r="AD11" i="21"/>
  <c r="AA10" i="21"/>
  <c r="AD10" i="21"/>
  <c r="AA9" i="21"/>
  <c r="AD9" i="21"/>
  <c r="AA8" i="21"/>
  <c r="AD8" i="21"/>
  <c r="AA7" i="21"/>
  <c r="AD7" i="21"/>
  <c r="AA6" i="21"/>
  <c r="AD6" i="21"/>
  <c r="AA5" i="21"/>
  <c r="AD5" i="21"/>
  <c r="AA4" i="21"/>
  <c r="AD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<sst xmlns="http://schemas.openxmlformats.org/spreadsheetml/2006/main" count="1296" uniqueCount="218">
  <si>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</si>
  <si>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</si>
  <si>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</si>
  <si>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</si>
  <si>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</si>
  <si>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</si>
  <si>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</si>
  <si>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</si>
  <si>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</si>
  <si>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</si>
  <si>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</si>
  <si>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</si>
  <si>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</si>
  <si>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</si>
  <si>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</si>
  <si>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</si>
  <si>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</si>
  <si>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</si>
  <si>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</si>
  <si>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</si>
  <si>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</si>
  <si>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</si>
  <si>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</si>
  <si>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</si>
  <si>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</si>
  <si>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</si>
  <si>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</si>
  <si>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</si>
  <si>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</si>
  <si>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</si>
  <si>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</si>
  <si>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</si>
  <si>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</si>
  <si>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</si>
  <si>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</si>
  <si>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</si>
  <si>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</si>
  <si>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</si>
  <si>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</si>
  <si>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</si>
  <si>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</si>
  <si>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</si>
  <si>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</si>
  <si>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</si>
  <si>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</si>
  <si>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</si>
  <si>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</si>
  <si>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</si>
  <si>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</si>
  <si>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</si>
  <si>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</si>
  <si>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</si>
  <si>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</si>
  <si>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</si>
  <si>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</si>
  <si>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</si>
  <si>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</si>
  <si>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</si>
  <si>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</si>
  <si>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</si>
  <si>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</si>
  <si>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</si>
  <si>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</si>
  <si>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</si>
  <si>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</si>
  <si>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</si>
  <si>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</si>
  <si>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</si>
  <si>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</si>
  <si>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</si>
  <si>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</si>
  <si>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</si>
  <si>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</si>
  <si>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</si>
  <si>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</si>
  <si>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</si>
  <si>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</si>
  <si>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</si>
  <si>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</si>
  <si>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</si>
  <si>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</si>
  <si>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</si>
  <si>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</si>
  <si>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</si>
  <si>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</si>
  <si>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</si>
  <si>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</si>
  <si>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</si>
  <si>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</si>
  <si>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</si>
  <si>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</si>
  <si>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</si>
  <si>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</si>
  <si>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</si>
  <si>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</si>
  <si>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</si>
  <si>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</si>
  <si>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</si>
  <si>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</si>
  <si>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</si>
  <si>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</si>
  <si>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</si>
  <si>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</si>
  <si>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</si>
  <si>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</si>
  <si>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</si>
  <si>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</si>
  <si>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</si>
  <si>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</si>
  <si>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</si>
  <si>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</si>
  <si>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</si>
  <si>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</si>
  <si>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</si>
  <si>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</si>
  <si>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</si>
  <si>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</si>
  <si>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</si>
  <si>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</si>
  <si>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</si>
  <si>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</si>
  <si>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</si>
  <si>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</si>
  <si>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</si>
  <si>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</si>
  <si>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</si>
  <si>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</si>
  <si>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</si>
  <si>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</si>
  <si>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</si>
  <si>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</si>
  <si>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</si>
  <si>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</si>
  <si>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</si>
  <si>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</si>
  <si>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</si>
  <si>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</si>
  <si>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</si>
  <si>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</si>
  <si>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</si>
  <si>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</si>
  <si>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</si>
  <si>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</si>
  <si>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</si>
  <si>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</si>
  <si>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</si>
  <si>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</si>
  <si>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</si>
  <si>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</si>
  <si>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</si>
  <si>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</si>
  <si>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</si>
  <si>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</si>
  <si>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</si>
  <si>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</si>
  <si>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</si>
  <si>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</si>
  <si>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</si>
  <si>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</si>
  <si>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</si>
  <si>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</si>
  <si>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</si>
  <si>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</si>
  <si>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</si>
  <si>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</si>
  <si>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</si>
  <si>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</si>
  <si>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</si>
  <si>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</si>
  <si>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</si>
  <si>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</si>
  <si>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</si>
  <si>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</si>
  <si>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</si>
  <si>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</si>
  <si>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</si>
  <si>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</si>
  <si>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</si>
  <si>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</si>
  <si>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</si>
  <si>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</si>
  <si>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</si>
  <si>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</si>
  <si>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</si>
  <si>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</si>
  <si>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</si>
  <si>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</si>
  <si>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</si>
  <si>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</si>
  <si>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</si>
  <si>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</si>
  <si>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</si>
  <si>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</si>
  <si>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</si>
  <si>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</si>
  <si>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</si>
  <si>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</si>
  <si>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</si>
  <si>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</si>
  <si>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</si>
  <si>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</si>
  <si>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</si>
  <si>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</si>
  <si>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</si>
  <si>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</si>
  <si>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</si>
  <si>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</si>
  <si>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</si>
  <si>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</si>
  <si>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</si>
  <si>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</si>
  <si>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</si>
  <si>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3 and 4 accidentally combined during fractioning. </t>
  </si>
  <si>
    <t>Control</t>
  </si>
  <si>
    <t>Sample fail due to pump malfuction</t>
  </si>
  <si>
    <t>Final Volume per fraction (ul)</t>
  </si>
  <si>
    <t>Water Yr</t>
  </si>
  <si>
    <t>Petar Penev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</si>
</sst>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1.7768879519999992</c:v>
                </c:pt>
                <c:pt idx="1">
                  <c:v>1.7725169120000004</c:v>
                </c:pt>
                <c:pt idx="2">
                  <c:v>1.7659603520000005</c:v>
                </c:pt>
                <c:pt idx="3">
                  <c:v>1.7595950249999994</c:v>
                </c:pt>
                <c:pt idx="4">
                  <c:v>1.7530384649999995</c:v>
                </c:pt>
                <c:pt idx="5">
                  <c:v>1.7464819050000013</c:v>
                </c:pt>
                <c:pt idx="6">
                  <c:v>1.7423020980000015</c:v>
                </c:pt>
                <c:pt idx="7">
                  <c:v>1.7348440109999999</c:v>
                </c:pt>
                <c:pt idx="8">
                  <c:v>1.7282874509999999</c:v>
                </c:pt>
                <c:pt idx="9">
                  <c:v>1.7228236510000006</c:v>
                </c:pt>
                <c:pt idx="10">
                  <c:v>1.7173598509999994</c:v>
                </c:pt>
                <c:pt idx="11">
                  <c:v>1.7120872840000008</c:v>
                </c:pt>
                <c:pt idx="12">
                  <c:v>1.7066234840000014</c:v>
                </c:pt>
                <c:pt idx="13">
                  <c:v>1.6989741640000009</c:v>
                </c:pt>
                <c:pt idx="14">
                  <c:v>1.6947943569999993</c:v>
                </c:pt>
                <c:pt idx="15">
                  <c:v>1.6882377970000011</c:v>
                </c:pt>
                <c:pt idx="16">
                  <c:v>1.6816812370000012</c:v>
                </c:pt>
                <c:pt idx="17">
                  <c:v>1.6709448699999996</c:v>
                </c:pt>
                <c:pt idx="18">
                  <c:v>1.6316055100000018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-5.4449696814202935E-3</c:v>
                </c:pt>
                <c:pt idx="1">
                  <c:v>-1.3574588571787075E-2</c:v>
                </c:pt>
                <c:pt idx="2">
                  <c:v>-3.0235404834109813E-2</c:v>
                </c:pt>
                <c:pt idx="3">
                  <c:v>-3.858491451028518E-2</c:v>
                </c:pt>
                <c:pt idx="4">
                  <c:v>-2.9238265488214002E-3</c:v>
                </c:pt>
                <c:pt idx="5">
                  <c:v>2.9114349932031765E-2</c:v>
                </c:pt>
                <c:pt idx="6">
                  <c:v>5.8735110910477333E-2</c:v>
                </c:pt>
                <c:pt idx="7">
                  <c:v>0.43476284018707706</c:v>
                </c:pt>
                <c:pt idx="8">
                  <c:v>4.1832347870715472</c:v>
                </c:pt>
                <c:pt idx="9">
                  <c:v>12.351492462043486</c:v>
                </c:pt>
                <c:pt idx="10">
                  <c:v>14.227784786128396</c:v>
                </c:pt>
                <c:pt idx="11">
                  <c:v>9.6049161003448997</c:v>
                </c:pt>
                <c:pt idx="12">
                  <c:v>4.3149286418673043</c:v>
                </c:pt>
                <c:pt idx="13">
                  <c:v>1.7152700268701686</c:v>
                </c:pt>
                <c:pt idx="14">
                  <c:v>0.85464476408953516</c:v>
                </c:pt>
                <c:pt idx="15">
                  <c:v>0.40591560486836625</c:v>
                </c:pt>
                <c:pt idx="16">
                  <c:v>0.22316754878718895</c:v>
                </c:pt>
                <c:pt idx="17">
                  <c:v>0.17710592810955869</c:v>
                </c:pt>
                <c:pt idx="18">
                  <c:v>0.16902848717666338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1.7729540160000017</c:v>
                </c:pt>
                <c:pt idx="1">
                  <c:v>1.7696757360000017</c:v>
                </c:pt>
                <c:pt idx="2">
                  <c:v>1.7674902160000006</c:v>
                </c:pt>
                <c:pt idx="3">
                  <c:v>1.7644031690000013</c:v>
                </c:pt>
                <c:pt idx="4">
                  <c:v>1.7622176490000001</c:v>
                </c:pt>
                <c:pt idx="5">
                  <c:v>1.7578466089999996</c:v>
                </c:pt>
                <c:pt idx="6">
                  <c:v>1.7534755690000008</c:v>
                </c:pt>
                <c:pt idx="7">
                  <c:v>1.7492957620000009</c:v>
                </c:pt>
                <c:pt idx="8">
                  <c:v>1.746017482000001</c:v>
                </c:pt>
                <c:pt idx="9">
                  <c:v>1.7451159550000011</c:v>
                </c:pt>
                <c:pt idx="10">
                  <c:v>1.7396521549999999</c:v>
                </c:pt>
                <c:pt idx="11">
                  <c:v>1.736373875</c:v>
                </c:pt>
                <c:pt idx="12">
                  <c:v>1.7332868280000007</c:v>
                </c:pt>
                <c:pt idx="13">
                  <c:v>1.7300085480000007</c:v>
                </c:pt>
                <c:pt idx="14">
                  <c:v>1.7267302680000007</c:v>
                </c:pt>
                <c:pt idx="15">
                  <c:v>1.7245447480000013</c:v>
                </c:pt>
                <c:pt idx="16">
                  <c:v>1.7214577010000021</c:v>
                </c:pt>
                <c:pt idx="17">
                  <c:v>1.7214577010000021</c:v>
                </c:pt>
                <c:pt idx="18">
                  <c:v>1.7159939010000009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-3.5772290062376561E-2</c:v>
                </c:pt>
                <c:pt idx="1">
                  <c:v>-3.1842982254715373E-2</c:v>
                </c:pt>
                <c:pt idx="2">
                  <c:v>-4.6317300150456514E-2</c:v>
                </c:pt>
                <c:pt idx="3">
                  <c:v>-3.7028417037263221E-2</c:v>
                </c:pt>
                <c:pt idx="4">
                  <c:v>-2.7309567830084817E-2</c:v>
                </c:pt>
                <c:pt idx="5">
                  <c:v>-2.9460377216680319E-2</c:v>
                </c:pt>
                <c:pt idx="6">
                  <c:v>-2.4874770985087419E-2</c:v>
                </c:pt>
                <c:pt idx="7">
                  <c:v>-1.6434887186157952E-2</c:v>
                </c:pt>
                <c:pt idx="8">
                  <c:v>-2.0786647150685098E-2</c:v>
                </c:pt>
                <c:pt idx="9">
                  <c:v>-1.7682574623143928E-2</c:v>
                </c:pt>
                <c:pt idx="10">
                  <c:v>7.0380837727824164E-2</c:v>
                </c:pt>
                <c:pt idx="11">
                  <c:v>0.18995268658049691</c:v>
                </c:pt>
                <c:pt idx="12">
                  <c:v>0.60180383918294522</c:v>
                </c:pt>
                <c:pt idx="13">
                  <c:v>1.9244734637164325</c:v>
                </c:pt>
                <c:pt idx="14">
                  <c:v>4.6588194073133273</c:v>
                </c:pt>
                <c:pt idx="15">
                  <c:v>7.2525186350485589</c:v>
                </c:pt>
                <c:pt idx="16">
                  <c:v>7.292198129432772</c:v>
                </c:pt>
                <c:pt idx="17">
                  <c:v>5.4454583754562025</c:v>
                </c:pt>
                <c:pt idx="18">
                  <c:v>5.2194805576470307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1.7742926470000011</c:v>
                </c:pt>
                <c:pt idx="1">
                  <c:v>1.7677360870000012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1.7504431600000014</c:v>
                </c:pt>
                <c:pt idx="5">
                  <c:v>1.7438866000000015</c:v>
                </c:pt>
                <c:pt idx="6">
                  <c:v>1.7373300399999998</c:v>
                </c:pt>
                <c:pt idx="7">
                  <c:v>1.7309647130000005</c:v>
                </c:pt>
                <c:pt idx="8">
                  <c:v>1.7255009130000012</c:v>
                </c:pt>
                <c:pt idx="9">
                  <c:v>1.7191355860000002</c:v>
                </c:pt>
                <c:pt idx="10">
                  <c:v>1.7136717860000008</c:v>
                </c:pt>
                <c:pt idx="11">
                  <c:v>1.7082079860000015</c:v>
                </c:pt>
                <c:pt idx="12">
                  <c:v>1.7018426590000022</c:v>
                </c:pt>
                <c:pt idx="13">
                  <c:v>1.6963788590000011</c:v>
                </c:pt>
                <c:pt idx="14">
                  <c:v>1.6909150590000017</c:v>
                </c:pt>
                <c:pt idx="15">
                  <c:v>1.6854512590000006</c:v>
                </c:pt>
                <c:pt idx="16">
                  <c:v>1.6778019390000019</c:v>
                </c:pt>
                <c:pt idx="17">
                  <c:v>1.6548539790000003</c:v>
                </c:pt>
                <c:pt idx="18">
                  <c:v>1.5785520120000012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-3.8870304913375185E-3</c:v>
                </c:pt>
                <c:pt idx="1">
                  <c:v>-1.6427439720393181E-2</c:v>
                </c:pt>
                <c:pt idx="2">
                  <c:v>-4.9688597716742557E-3</c:v>
                </c:pt>
                <c:pt idx="3">
                  <c:v>-2.971606984497242E-2</c:v>
                </c:pt>
                <c:pt idx="4">
                  <c:v>-2.8129776278170898E-2</c:v>
                </c:pt>
                <c:pt idx="5">
                  <c:v>5.8293722137438393E-2</c:v>
                </c:pt>
                <c:pt idx="6">
                  <c:v>0.2588489880769298</c:v>
                </c:pt>
                <c:pt idx="7">
                  <c:v>1.5506119472554667</c:v>
                </c:pt>
                <c:pt idx="8">
                  <c:v>10.053399540975024</c:v>
                </c:pt>
                <c:pt idx="9">
                  <c:v>10.419517353404961</c:v>
                </c:pt>
                <c:pt idx="10">
                  <c:v>18.626481645891491</c:v>
                </c:pt>
                <c:pt idx="11">
                  <c:v>11.240144501145886</c:v>
                </c:pt>
                <c:pt idx="12">
                  <c:v>4.0805485329101066</c:v>
                </c:pt>
                <c:pt idx="13">
                  <c:v>1.7045790025517433</c:v>
                </c:pt>
                <c:pt idx="14">
                  <c:v>0.97368088798859176</c:v>
                </c:pt>
                <c:pt idx="15">
                  <c:v>0.51772428683969751</c:v>
                </c:pt>
                <c:pt idx="16">
                  <c:v>0.41104934388001962</c:v>
                </c:pt>
                <c:pt idx="17">
                  <c:v>0.46170649843534745</c:v>
                </c:pt>
                <c:pt idx="18">
                  <c:v>0.32041757079966082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1.7688834850000017</c:v>
                </c:pt>
                <c:pt idx="1">
                  <c:v>1.7645124449999994</c:v>
                </c:pt>
                <c:pt idx="2">
                  <c:v>1.7603326380000013</c:v>
                </c:pt>
                <c:pt idx="3">
                  <c:v>1.7548688380000019</c:v>
                </c:pt>
                <c:pt idx="4">
                  <c:v>1.7504977980000014</c:v>
                </c:pt>
                <c:pt idx="5">
                  <c:v>1.7439412379999997</c:v>
                </c:pt>
                <c:pt idx="6">
                  <c:v>1.7375759110000004</c:v>
                </c:pt>
                <c:pt idx="7">
                  <c:v>1.7310193510000023</c:v>
                </c:pt>
                <c:pt idx="8">
                  <c:v>1.7255555510000029</c:v>
                </c:pt>
                <c:pt idx="9">
                  <c:v>1.7189989910000012</c:v>
                </c:pt>
                <c:pt idx="10">
                  <c:v>1.7135351910000018</c:v>
                </c:pt>
                <c:pt idx="11">
                  <c:v>1.7071698640000026</c:v>
                </c:pt>
                <c:pt idx="12">
                  <c:v>1.7017060640000032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1.6855058970000023</c:v>
                </c:pt>
                <c:pt idx="16">
                  <c:v>1.680042097000003</c:v>
                </c:pt>
                <c:pt idx="17">
                  <c:v>1.6673114430000009</c:v>
                </c:pt>
                <c:pt idx="18">
                  <c:v>1.6148589630000032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-1.4529359901147926E-2</c:v>
                </c:pt>
                <c:pt idx="1">
                  <c:v>-3.4926769925333841E-2</c:v>
                </c:pt>
                <c:pt idx="2">
                  <c:v>3.9246961527313627E-2</c:v>
                </c:pt>
                <c:pt idx="3">
                  <c:v>-8.2273747015562393E-3</c:v>
                </c:pt>
                <c:pt idx="4">
                  <c:v>4.1194011116403289E-3</c:v>
                </c:pt>
                <c:pt idx="5">
                  <c:v>3.9674744062963806E-2</c:v>
                </c:pt>
                <c:pt idx="6">
                  <c:v>0.23385802139457287</c:v>
                </c:pt>
                <c:pt idx="7">
                  <c:v>1.627838397783884</c:v>
                </c:pt>
                <c:pt idx="8">
                  <c:v>11.862001341343182</c:v>
                </c:pt>
                <c:pt idx="9">
                  <c:v>17.386549992433366</c:v>
                </c:pt>
                <c:pt idx="10">
                  <c:v>12.637520262439068</c:v>
                </c:pt>
                <c:pt idx="11">
                  <c:v>7.6168483494794463</c:v>
                </c:pt>
                <c:pt idx="12">
                  <c:v>2.7177268546049143</c:v>
                </c:pt>
                <c:pt idx="13">
                  <c:v>1.4632688843039052</c:v>
                </c:pt>
                <c:pt idx="14">
                  <c:v>1.0131485731202092</c:v>
                </c:pt>
                <c:pt idx="15">
                  <c:v>0.44559585241324556</c:v>
                </c:pt>
                <c:pt idx="16">
                  <c:v>0.25545742260283383</c:v>
                </c:pt>
                <c:pt idx="17">
                  <c:v>0.25562276049455823</c:v>
                </c:pt>
                <c:pt idx="18">
                  <c:v>0.21682383562323004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1.7713148760000017</c:v>
                </c:pt>
                <c:pt idx="1">
                  <c:v>1.7669438360000012</c:v>
                </c:pt>
                <c:pt idx="2">
                  <c:v>1.7625727960000006</c:v>
                </c:pt>
                <c:pt idx="3">
                  <c:v>1.7538307160000013</c:v>
                </c:pt>
                <c:pt idx="4">
                  <c:v>1.7483669160000019</c:v>
                </c:pt>
                <c:pt idx="5">
                  <c:v>1.7418103560000002</c:v>
                </c:pt>
                <c:pt idx="6">
                  <c:v>1.7374393160000015</c:v>
                </c:pt>
                <c:pt idx="7">
                  <c:v>1.7343522690000022</c:v>
                </c:pt>
                <c:pt idx="8">
                  <c:v>1.7256101890000028</c:v>
                </c:pt>
                <c:pt idx="9">
                  <c:v>1.7190536290000011</c:v>
                </c:pt>
                <c:pt idx="10">
                  <c:v>1.7135898290000018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1.678621509000001</c:v>
                </c:pt>
                <c:pt idx="17">
                  <c:v>1.6659454930000024</c:v>
                </c:pt>
                <c:pt idx="18">
                  <c:v>1.608876102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-2.6410826689628301E-2</c:v>
                </c:pt>
                <c:pt idx="1">
                  <c:v>-3.157773011655246E-2</c:v>
                </c:pt>
                <c:pt idx="2">
                  <c:v>-2.9446988911145514E-3</c:v>
                </c:pt>
                <c:pt idx="3">
                  <c:v>3.6873959051409739E-3</c:v>
                </c:pt>
                <c:pt idx="4">
                  <c:v>6.1757714825586001E-2</c:v>
                </c:pt>
                <c:pt idx="5">
                  <c:v>0.18787234395791708</c:v>
                </c:pt>
                <c:pt idx="6">
                  <c:v>0.58016283007586122</c:v>
                </c:pt>
                <c:pt idx="7">
                  <c:v>2.2532292913797005</c:v>
                </c:pt>
                <c:pt idx="8">
                  <c:v>10.109498011299918</c:v>
                </c:pt>
                <c:pt idx="9">
                  <c:v>13.801312709473926</c:v>
                </c:pt>
                <c:pt idx="10">
                  <c:v>10.739378566481129</c:v>
                </c:pt>
                <c:pt idx="11">
                  <c:v>6.5667217991770555</c:v>
                </c:pt>
                <c:pt idx="12">
                  <c:v>3.0107442284871797</c:v>
                </c:pt>
                <c:pt idx="13">
                  <c:v>1.6963347061079406</c:v>
                </c:pt>
                <c:pt idx="14">
                  <c:v>1.0169110828812935</c:v>
                </c:pt>
                <c:pt idx="15">
                  <c:v>0.56977462184269589</c:v>
                </c:pt>
                <c:pt idx="16">
                  <c:v>0.26119395201589518</c:v>
                </c:pt>
                <c:pt idx="17">
                  <c:v>0.18797701191610425</c:v>
                </c:pt>
                <c:pt idx="18">
                  <c:v>0.11497227096317798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1.7738828620000024</c:v>
                </c:pt>
                <c:pt idx="1">
                  <c:v>1.7706045820000025</c:v>
                </c:pt>
                <c:pt idx="2">
                  <c:v>1.7598682150000009</c:v>
                </c:pt>
                <c:pt idx="3">
                  <c:v>1.7533116550000027</c:v>
                </c:pt>
                <c:pt idx="4">
                  <c:v>1.7478478550000034</c:v>
                </c:pt>
                <c:pt idx="5">
                  <c:v>1.7434768150000011</c:v>
                </c:pt>
                <c:pt idx="6">
                  <c:v>1.7358274950000023</c:v>
                </c:pt>
                <c:pt idx="7">
                  <c:v>1.7294621680000031</c:v>
                </c:pt>
                <c:pt idx="8">
                  <c:v>1.7239983680000002</c:v>
                </c:pt>
                <c:pt idx="9">
                  <c:v>1.7185345680000008</c:v>
                </c:pt>
                <c:pt idx="10">
                  <c:v>1.7130707680000015</c:v>
                </c:pt>
                <c:pt idx="11">
                  <c:v>1.7065142080000015</c:v>
                </c:pt>
                <c:pt idx="12">
                  <c:v>1.7032359280000033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1.6835662480000018</c:v>
                </c:pt>
                <c:pt idx="17">
                  <c:v>1.6640878010000026</c:v>
                </c:pt>
                <c:pt idx="18">
                  <c:v>1.5919656409999998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-2.831616412038605E-2</c:v>
                </c:pt>
                <c:pt idx="1">
                  <c:v>-3.2136860288617813E-2</c:v>
                </c:pt>
                <c:pt idx="2">
                  <c:v>-2.1027429270103912E-2</c:v>
                </c:pt>
                <c:pt idx="3">
                  <c:v>-3.1683509599406932E-3</c:v>
                </c:pt>
                <c:pt idx="4">
                  <c:v>6.2418649725348156E-2</c:v>
                </c:pt>
                <c:pt idx="5">
                  <c:v>0.16988855507613412</c:v>
                </c:pt>
                <c:pt idx="6">
                  <c:v>0.46895542228635295</c:v>
                </c:pt>
                <c:pt idx="7">
                  <c:v>2.175860471854175</c:v>
                </c:pt>
                <c:pt idx="8">
                  <c:v>8.8616944883623159</c:v>
                </c:pt>
                <c:pt idx="9">
                  <c:v>13.137463929222577</c:v>
                </c:pt>
                <c:pt idx="10">
                  <c:v>12.527605160435842</c:v>
                </c:pt>
                <c:pt idx="11">
                  <c:v>7.3705195099037608</c:v>
                </c:pt>
                <c:pt idx="12">
                  <c:v>2.9446397745172246</c:v>
                </c:pt>
                <c:pt idx="13">
                  <c:v>1.3576042755375439</c:v>
                </c:pt>
                <c:pt idx="14">
                  <c:v>0.7588224907545511</c:v>
                </c:pt>
                <c:pt idx="15">
                  <c:v>0.4213464840218662</c:v>
                </c:pt>
                <c:pt idx="16">
                  <c:v>0.2170602105096848</c:v>
                </c:pt>
                <c:pt idx="17">
                  <c:v>0.19808573508588123</c:v>
                </c:pt>
                <c:pt idx="18">
                  <c:v>0.1637195121852279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1.7669984740000011</c:v>
                </c:pt>
                <c:pt idx="1">
                  <c:v>1.7637201940000011</c:v>
                </c:pt>
                <c:pt idx="2">
                  <c:v>1.7593491540000024</c:v>
                </c:pt>
                <c:pt idx="3">
                  <c:v>1.7549781140000018</c:v>
                </c:pt>
                <c:pt idx="4">
                  <c:v>1.7484215540000019</c:v>
                </c:pt>
                <c:pt idx="5">
                  <c:v>1.7418649940000002</c:v>
                </c:pt>
                <c:pt idx="6">
                  <c:v>1.7364011940000008</c:v>
                </c:pt>
                <c:pt idx="7">
                  <c:v>1.7309373940000015</c:v>
                </c:pt>
                <c:pt idx="8">
                  <c:v>1.7245720670000004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1.6786761470000009</c:v>
                </c:pt>
                <c:pt idx="17">
                  <c:v>1.6602904600000024</c:v>
                </c:pt>
                <c:pt idx="18">
                  <c:v>1.5859827800000019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-2.4055321890727909E-2</c:v>
                </c:pt>
                <c:pt idx="1">
                  <c:v>-2.3946359086805202E-2</c:v>
                </c:pt>
                <c:pt idx="2">
                  <c:v>-1.5416084936017838E-2</c:v>
                </c:pt>
                <c:pt idx="3">
                  <c:v>3.7863374023474118E-3</c:v>
                </c:pt>
                <c:pt idx="4">
                  <c:v>6.5453700422198072E-2</c:v>
                </c:pt>
                <c:pt idx="5">
                  <c:v>0.17000897080201829</c:v>
                </c:pt>
                <c:pt idx="6">
                  <c:v>0.52791032817538619</c:v>
                </c:pt>
                <c:pt idx="7">
                  <c:v>2.6437319925622815</c:v>
                </c:pt>
                <c:pt idx="8">
                  <c:v>9.8489016830224205</c:v>
                </c:pt>
                <c:pt idx="9">
                  <c:v>11.148216122371139</c:v>
                </c:pt>
                <c:pt idx="10">
                  <c:v>11.583162122835821</c:v>
                </c:pt>
                <c:pt idx="11">
                  <c:v>5.9580889819684186</c:v>
                </c:pt>
                <c:pt idx="12">
                  <c:v>2.5911739164334269</c:v>
                </c:pt>
                <c:pt idx="13">
                  <c:v>1.4676762435999795</c:v>
                </c:pt>
                <c:pt idx="14">
                  <c:v>0.93715096817573718</c:v>
                </c:pt>
                <c:pt idx="15">
                  <c:v>0.45994921169300956</c:v>
                </c:pt>
                <c:pt idx="16">
                  <c:v>0.23581676032564294</c:v>
                </c:pt>
                <c:pt idx="17">
                  <c:v>0.25647005788088778</c:v>
                </c:pt>
                <c:pt idx="18">
                  <c:v>0.15853542937536155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1.7673809400000007</c:v>
                </c:pt>
                <c:pt idx="1">
                  <c:v>1.7632011330000008</c:v>
                </c:pt>
                <c:pt idx="2">
                  <c:v>1.758830093000002</c:v>
                </c:pt>
                <c:pt idx="3">
                  <c:v>1.7544590530000015</c:v>
                </c:pt>
                <c:pt idx="4">
                  <c:v>1.7470009659999999</c:v>
                </c:pt>
                <c:pt idx="5">
                  <c:v>1.740253173000001</c:v>
                </c:pt>
                <c:pt idx="6">
                  <c:v>1.7369748930000011</c:v>
                </c:pt>
                <c:pt idx="7">
                  <c:v>1.7304183330000029</c:v>
                </c:pt>
                <c:pt idx="8">
                  <c:v>1.7240530060000001</c:v>
                </c:pt>
                <c:pt idx="9">
                  <c:v>1.7185892060000008</c:v>
                </c:pt>
                <c:pt idx="10">
                  <c:v>1.7131254060000014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1.6969252390000023</c:v>
                </c:pt>
                <c:pt idx="14">
                  <c:v>1.6903686790000023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1.666327959000002</c:v>
                </c:pt>
                <c:pt idx="18">
                  <c:v>1.6040406390000026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-3.7646399895007086E-2</c:v>
                </c:pt>
                <c:pt idx="1">
                  <c:v>-2.5394371073194397E-2</c:v>
                </c:pt>
                <c:pt idx="2">
                  <c:v>-1.7545074435601726E-2</c:v>
                </c:pt>
                <c:pt idx="3">
                  <c:v>7.3505334945228096E-2</c:v>
                </c:pt>
                <c:pt idx="4">
                  <c:v>8.4545728341395412E-2</c:v>
                </c:pt>
                <c:pt idx="5">
                  <c:v>0.21627742826879329</c:v>
                </c:pt>
                <c:pt idx="6">
                  <c:v>0.63213871014343825</c:v>
                </c:pt>
                <c:pt idx="7">
                  <c:v>3.1696280205029868</c:v>
                </c:pt>
                <c:pt idx="8">
                  <c:v>9.65545856009315</c:v>
                </c:pt>
                <c:pt idx="9">
                  <c:v>14.457570692850615</c:v>
                </c:pt>
                <c:pt idx="10">
                  <c:v>8.1042902657645826</c:v>
                </c:pt>
                <c:pt idx="11">
                  <c:v>5.0692153651237328</c:v>
                </c:pt>
                <c:pt idx="12">
                  <c:v>2.6082390796713151</c:v>
                </c:pt>
                <c:pt idx="13">
                  <c:v>1.6548017557434236</c:v>
                </c:pt>
                <c:pt idx="14">
                  <c:v>0.93484716157095227</c:v>
                </c:pt>
                <c:pt idx="15">
                  <c:v>0.53654383866911548</c:v>
                </c:pt>
                <c:pt idx="16">
                  <c:v>0.32473229370061923</c:v>
                </c:pt>
                <c:pt idx="17">
                  <c:v>0.29633436746596886</c:v>
                </c:pt>
                <c:pt idx="18">
                  <c:v>0.20818586856418711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1.7801662319999991</c:v>
                </c:pt>
                <c:pt idx="1">
                  <c:v>1.7768879519999992</c:v>
                </c:pt>
                <c:pt idx="2">
                  <c:v>1.7725169120000004</c:v>
                </c:pt>
                <c:pt idx="3">
                  <c:v>1.7659603520000005</c:v>
                </c:pt>
                <c:pt idx="4">
                  <c:v>1.7595950249999994</c:v>
                </c:pt>
                <c:pt idx="5">
                  <c:v>1.7530384649999995</c:v>
                </c:pt>
                <c:pt idx="6">
                  <c:v>1.7464819050000013</c:v>
                </c:pt>
                <c:pt idx="7">
                  <c:v>1.7423020980000015</c:v>
                </c:pt>
                <c:pt idx="8">
                  <c:v>1.7348440109999999</c:v>
                </c:pt>
                <c:pt idx="9">
                  <c:v>1.7282874509999999</c:v>
                </c:pt>
                <c:pt idx="10">
                  <c:v>1.7228236510000006</c:v>
                </c:pt>
                <c:pt idx="11">
                  <c:v>1.7173598509999994</c:v>
                </c:pt>
                <c:pt idx="12">
                  <c:v>1.7120872840000008</c:v>
                </c:pt>
                <c:pt idx="13">
                  <c:v>1.7066234840000014</c:v>
                </c:pt>
                <c:pt idx="14">
                  <c:v>1.6989741640000009</c:v>
                </c:pt>
                <c:pt idx="15">
                  <c:v>1.6947943569999993</c:v>
                </c:pt>
                <c:pt idx="16">
                  <c:v>1.6882377970000011</c:v>
                </c:pt>
                <c:pt idx="17">
                  <c:v>1.6816812370000012</c:v>
                </c:pt>
                <c:pt idx="18">
                  <c:v>1.6709448699999996</c:v>
                </c:pt>
                <c:pt idx="19">
                  <c:v>1.6316055100000018</c:v>
                </c:pt>
                <c:pt idx="20">
                  <c:v>1.5124946700000006</c:v>
                </c:pt>
                <c:pt idx="21">
                  <c:v>1.3094325430000016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1.7705772630000016</c:v>
                </c:pt>
                <c:pt idx="1">
                  <c:v>1.7729540160000017</c:v>
                </c:pt>
                <c:pt idx="2">
                  <c:v>1.7696757360000017</c:v>
                </c:pt>
                <c:pt idx="3">
                  <c:v>1.7674902160000006</c:v>
                </c:pt>
                <c:pt idx="4">
                  <c:v>1.7644031690000013</c:v>
                </c:pt>
                <c:pt idx="5">
                  <c:v>1.7622176490000001</c:v>
                </c:pt>
                <c:pt idx="6">
                  <c:v>1.7578466089999996</c:v>
                </c:pt>
                <c:pt idx="7">
                  <c:v>1.7534755690000008</c:v>
                </c:pt>
                <c:pt idx="8">
                  <c:v>1.7492957620000009</c:v>
                </c:pt>
                <c:pt idx="9">
                  <c:v>1.746017482000001</c:v>
                </c:pt>
                <c:pt idx="10">
                  <c:v>1.7451159550000011</c:v>
                </c:pt>
                <c:pt idx="11">
                  <c:v>1.7396521549999999</c:v>
                </c:pt>
                <c:pt idx="12">
                  <c:v>1.736373875</c:v>
                </c:pt>
                <c:pt idx="13">
                  <c:v>1.7332868280000007</c:v>
                </c:pt>
                <c:pt idx="14">
                  <c:v>1.7300085480000007</c:v>
                </c:pt>
                <c:pt idx="15">
                  <c:v>1.7267302680000007</c:v>
                </c:pt>
                <c:pt idx="16">
                  <c:v>1.7245447480000013</c:v>
                </c:pt>
                <c:pt idx="17">
                  <c:v>1.7214577010000021</c:v>
                </c:pt>
                <c:pt idx="18">
                  <c:v>1.7214577010000021</c:v>
                </c:pt>
                <c:pt idx="19">
                  <c:v>1.7159939010000009</c:v>
                </c:pt>
                <c:pt idx="20">
                  <c:v>1.7139996140000004</c:v>
                </c:pt>
                <c:pt idx="21">
                  <c:v>1.7107213340000005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1.7762869340000016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1.762272287</c:v>
                </c:pt>
                <c:pt idx="4">
                  <c:v>1.7579012470000013</c:v>
                </c:pt>
                <c:pt idx="5">
                  <c:v>1.7504431600000014</c:v>
                </c:pt>
                <c:pt idx="6">
                  <c:v>1.7438866000000015</c:v>
                </c:pt>
                <c:pt idx="7">
                  <c:v>1.7373300399999998</c:v>
                </c:pt>
                <c:pt idx="8">
                  <c:v>1.7309647130000005</c:v>
                </c:pt>
                <c:pt idx="9">
                  <c:v>1.7255009130000012</c:v>
                </c:pt>
                <c:pt idx="10">
                  <c:v>1.7191355860000002</c:v>
                </c:pt>
                <c:pt idx="11">
                  <c:v>1.7136717860000008</c:v>
                </c:pt>
                <c:pt idx="12">
                  <c:v>1.7082079860000015</c:v>
                </c:pt>
                <c:pt idx="13">
                  <c:v>1.7018426590000022</c:v>
                </c:pt>
                <c:pt idx="14">
                  <c:v>1.6963788590000011</c:v>
                </c:pt>
                <c:pt idx="15">
                  <c:v>1.6909150590000017</c:v>
                </c:pt>
                <c:pt idx="16">
                  <c:v>1.6854512590000006</c:v>
                </c:pt>
                <c:pt idx="17">
                  <c:v>1.6778019390000019</c:v>
                </c:pt>
                <c:pt idx="18">
                  <c:v>1.6548539790000003</c:v>
                </c:pt>
                <c:pt idx="19">
                  <c:v>1.5785520120000012</c:v>
                </c:pt>
                <c:pt idx="20">
                  <c:v>1.4233800920000004</c:v>
                </c:pt>
                <c:pt idx="21">
                  <c:v>1.2321470919999999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1.7677907250000029</c:v>
                </c:pt>
                <c:pt idx="1">
                  <c:v>1.7688834850000017</c:v>
                </c:pt>
                <c:pt idx="2">
                  <c:v>1.7645124449999994</c:v>
                </c:pt>
                <c:pt idx="3">
                  <c:v>1.7603326380000013</c:v>
                </c:pt>
                <c:pt idx="4">
                  <c:v>1.7548688380000019</c:v>
                </c:pt>
                <c:pt idx="5">
                  <c:v>1.7504977980000014</c:v>
                </c:pt>
                <c:pt idx="6">
                  <c:v>1.7439412379999997</c:v>
                </c:pt>
                <c:pt idx="7">
                  <c:v>1.7375759110000004</c:v>
                </c:pt>
                <c:pt idx="8">
                  <c:v>1.7310193510000023</c:v>
                </c:pt>
                <c:pt idx="9">
                  <c:v>1.7255555510000029</c:v>
                </c:pt>
                <c:pt idx="10">
                  <c:v>1.7189989910000012</c:v>
                </c:pt>
                <c:pt idx="11">
                  <c:v>1.7135351910000018</c:v>
                </c:pt>
                <c:pt idx="12">
                  <c:v>1.7071698640000026</c:v>
                </c:pt>
                <c:pt idx="13">
                  <c:v>1.7017060640000032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1.6855058970000023</c:v>
                </c:pt>
                <c:pt idx="17">
                  <c:v>1.680042097000003</c:v>
                </c:pt>
                <c:pt idx="18">
                  <c:v>1.6673114430000009</c:v>
                </c:pt>
                <c:pt idx="19">
                  <c:v>1.6148589630000032</c:v>
                </c:pt>
                <c:pt idx="20">
                  <c:v>1.45621753</c:v>
                </c:pt>
                <c:pt idx="21">
                  <c:v>1.2256451700000017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1.7811497160000016</c:v>
                </c:pt>
                <c:pt idx="1">
                  <c:v>1.7713148760000017</c:v>
                </c:pt>
                <c:pt idx="2">
                  <c:v>1.7669438360000012</c:v>
                </c:pt>
                <c:pt idx="3">
                  <c:v>1.7625727960000006</c:v>
                </c:pt>
                <c:pt idx="4">
                  <c:v>1.7538307160000013</c:v>
                </c:pt>
                <c:pt idx="5">
                  <c:v>1.7483669160000019</c:v>
                </c:pt>
                <c:pt idx="6">
                  <c:v>1.7418103560000002</c:v>
                </c:pt>
                <c:pt idx="7">
                  <c:v>1.7374393160000015</c:v>
                </c:pt>
                <c:pt idx="8">
                  <c:v>1.7343522690000022</c:v>
                </c:pt>
                <c:pt idx="9">
                  <c:v>1.7256101890000028</c:v>
                </c:pt>
                <c:pt idx="10">
                  <c:v>1.7190536290000011</c:v>
                </c:pt>
                <c:pt idx="11">
                  <c:v>1.7135898290000018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1.6851780690000027</c:v>
                </c:pt>
                <c:pt idx="17">
                  <c:v>1.678621509000001</c:v>
                </c:pt>
                <c:pt idx="18">
                  <c:v>1.6659454930000024</c:v>
                </c:pt>
                <c:pt idx="19">
                  <c:v>1.608876102</c:v>
                </c:pt>
                <c:pt idx="20">
                  <c:v>1.447147622000001</c:v>
                </c:pt>
                <c:pt idx="21">
                  <c:v>1.2176680220000033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1.7673263020000007</c:v>
                </c:pt>
                <c:pt idx="1">
                  <c:v>1.7738828620000024</c:v>
                </c:pt>
                <c:pt idx="2">
                  <c:v>1.7706045820000025</c:v>
                </c:pt>
                <c:pt idx="3">
                  <c:v>1.7598682150000009</c:v>
                </c:pt>
                <c:pt idx="4">
                  <c:v>1.7533116550000027</c:v>
                </c:pt>
                <c:pt idx="5">
                  <c:v>1.7478478550000034</c:v>
                </c:pt>
                <c:pt idx="6">
                  <c:v>1.7434768150000011</c:v>
                </c:pt>
                <c:pt idx="7">
                  <c:v>1.7358274950000023</c:v>
                </c:pt>
                <c:pt idx="8">
                  <c:v>1.7294621680000031</c:v>
                </c:pt>
                <c:pt idx="9">
                  <c:v>1.7239983680000002</c:v>
                </c:pt>
                <c:pt idx="10">
                  <c:v>1.7185345680000008</c:v>
                </c:pt>
                <c:pt idx="11">
                  <c:v>1.7130707680000015</c:v>
                </c:pt>
                <c:pt idx="12">
                  <c:v>1.7065142080000015</c:v>
                </c:pt>
                <c:pt idx="13">
                  <c:v>1.7032359280000033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1.6835662480000018</c:v>
                </c:pt>
                <c:pt idx="18">
                  <c:v>1.6640878010000026</c:v>
                </c:pt>
                <c:pt idx="19">
                  <c:v>1.5919656409999998</c:v>
                </c:pt>
                <c:pt idx="20">
                  <c:v>1.4149385209999998</c:v>
                </c:pt>
                <c:pt idx="21">
                  <c:v>1.1963865210000026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1.7669984740000011</c:v>
                </c:pt>
                <c:pt idx="1">
                  <c:v>1.7669984740000011</c:v>
                </c:pt>
                <c:pt idx="2">
                  <c:v>1.7637201940000011</c:v>
                </c:pt>
                <c:pt idx="3">
                  <c:v>1.7593491540000024</c:v>
                </c:pt>
                <c:pt idx="4">
                  <c:v>1.7549781140000018</c:v>
                </c:pt>
                <c:pt idx="5">
                  <c:v>1.7484215540000019</c:v>
                </c:pt>
                <c:pt idx="6">
                  <c:v>1.7418649940000002</c:v>
                </c:pt>
                <c:pt idx="7">
                  <c:v>1.7364011940000008</c:v>
                </c:pt>
                <c:pt idx="8">
                  <c:v>1.7309373940000015</c:v>
                </c:pt>
                <c:pt idx="9">
                  <c:v>1.7245720670000004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1.7081806670000024</c:v>
                </c:pt>
                <c:pt idx="13">
                  <c:v>1.7027168670000012</c:v>
                </c:pt>
                <c:pt idx="14">
                  <c:v>1.6972530670000019</c:v>
                </c:pt>
                <c:pt idx="15">
                  <c:v>1.690696507000002</c:v>
                </c:pt>
                <c:pt idx="16">
                  <c:v>1.6852327070000026</c:v>
                </c:pt>
                <c:pt idx="17">
                  <c:v>1.6786761470000009</c:v>
                </c:pt>
                <c:pt idx="18">
                  <c:v>1.6602904600000024</c:v>
                </c:pt>
                <c:pt idx="19">
                  <c:v>1.5859827800000019</c:v>
                </c:pt>
                <c:pt idx="20">
                  <c:v>1.4089556600000019</c:v>
                </c:pt>
                <c:pt idx="21">
                  <c:v>1.1991457400000023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1.7651954200000013</c:v>
                </c:pt>
                <c:pt idx="1">
                  <c:v>1.7673809400000007</c:v>
                </c:pt>
                <c:pt idx="2">
                  <c:v>1.7632011330000008</c:v>
                </c:pt>
                <c:pt idx="3">
                  <c:v>1.758830093000002</c:v>
                </c:pt>
                <c:pt idx="4">
                  <c:v>1.7544590530000015</c:v>
                </c:pt>
                <c:pt idx="5">
                  <c:v>1.7470009659999999</c:v>
                </c:pt>
                <c:pt idx="6">
                  <c:v>1.740253173000001</c:v>
                </c:pt>
                <c:pt idx="7">
                  <c:v>1.7369748930000011</c:v>
                </c:pt>
                <c:pt idx="8">
                  <c:v>1.7304183330000029</c:v>
                </c:pt>
                <c:pt idx="9">
                  <c:v>1.7240530060000001</c:v>
                </c:pt>
                <c:pt idx="10">
                  <c:v>1.7185892060000008</c:v>
                </c:pt>
                <c:pt idx="11">
                  <c:v>1.7131254060000014</c:v>
                </c:pt>
                <c:pt idx="12">
                  <c:v>1.7067600790000022</c:v>
                </c:pt>
                <c:pt idx="13">
                  <c:v>1.7023890390000016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1.6859976390000018</c:v>
                </c:pt>
                <c:pt idx="17">
                  <c:v>1.6794410790000001</c:v>
                </c:pt>
                <c:pt idx="18">
                  <c:v>1.666327959000002</c:v>
                </c:pt>
                <c:pt idx="19">
                  <c:v>1.6040406390000026</c:v>
                </c:pt>
                <c:pt idx="20">
                  <c:v>1.432477319000002</c:v>
                </c:pt>
                <c:pt idx="21">
                  <c:v>1.2073687590000013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1.7657691190000016</c:v>
                </c:pt>
                <c:pt idx="1">
                  <c:v>1.7690473990000015</c:v>
                </c:pt>
                <c:pt idx="2">
                  <c:v>1.7659603520000005</c:v>
                </c:pt>
                <c:pt idx="3">
                  <c:v>1.7615893120000017</c:v>
                </c:pt>
                <c:pt idx="4">
                  <c:v>1.7561255120000023</c:v>
                </c:pt>
                <c:pt idx="5">
                  <c:v>1.7495689520000024</c:v>
                </c:pt>
                <c:pt idx="6">
                  <c:v>1.7430123920000007</c:v>
                </c:pt>
                <c:pt idx="7">
                  <c:v>1.7375485920000013</c:v>
                </c:pt>
                <c:pt idx="8">
                  <c:v>1.7309920320000032</c:v>
                </c:pt>
                <c:pt idx="9">
                  <c:v>1.7244354720000015</c:v>
                </c:pt>
                <c:pt idx="10">
                  <c:v>1.7189716720000021</c:v>
                </c:pt>
                <c:pt idx="11">
                  <c:v>1.7124151120000022</c:v>
                </c:pt>
                <c:pt idx="12">
                  <c:v>1.7080440720000034</c:v>
                </c:pt>
                <c:pt idx="13">
                  <c:v>1.7014875120000017</c:v>
                </c:pt>
                <c:pt idx="14">
                  <c:v>1.6960237120000023</c:v>
                </c:pt>
                <c:pt idx="15">
                  <c:v>1.6894671520000024</c:v>
                </c:pt>
                <c:pt idx="16">
                  <c:v>1.6840033520000031</c:v>
                </c:pt>
                <c:pt idx="17">
                  <c:v>1.6774467920000014</c:v>
                </c:pt>
                <c:pt idx="18">
                  <c:v>1.659061105000001</c:v>
                </c:pt>
                <c:pt idx="19">
                  <c:v>1.5869389450000018</c:v>
                </c:pt>
                <c:pt idx="20">
                  <c:v>1.4164683850000017</c:v>
                </c:pt>
                <c:pt idx="21">
                  <c:v>1.2022874250000033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1.7683371050000005</c:v>
                </c:pt>
                <c:pt idx="1">
                  <c:v>1.7683371050000005</c:v>
                </c:pt>
                <c:pt idx="2">
                  <c:v>1.7617805450000024</c:v>
                </c:pt>
                <c:pt idx="3">
                  <c:v>1.7541312250000018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1.7366470650000014</c:v>
                </c:pt>
                <c:pt idx="7">
                  <c:v>1.7311832650000021</c:v>
                </c:pt>
                <c:pt idx="8">
                  <c:v>1.7246267050000004</c:v>
                </c:pt>
                <c:pt idx="9">
                  <c:v>1.7180701450000022</c:v>
                </c:pt>
                <c:pt idx="10">
                  <c:v>1.7115135850000023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1.6843858180000026</c:v>
                </c:pt>
                <c:pt idx="16">
                  <c:v>1.6778292580000009</c:v>
                </c:pt>
                <c:pt idx="17">
                  <c:v>1.6636233780000023</c:v>
                </c:pt>
                <c:pt idx="18">
                  <c:v>1.6024288180000017</c:v>
                </c:pt>
                <c:pt idx="19">
                  <c:v>1.4396075780000004</c:v>
                </c:pt>
                <c:pt idx="20">
                  <c:v>1.2134062580000009</c:v>
                </c:pt>
                <c:pt idx="21">
                  <c:v>1.0702546980000029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-1.9607509335673519E-2</c:v>
                </c:pt>
                <c:pt idx="1">
                  <c:v>-1.4873576111990116E-2</c:v>
                </c:pt>
                <c:pt idx="2">
                  <c:v>-1.4624513584833803E-2</c:v>
                </c:pt>
                <c:pt idx="3">
                  <c:v>-1.6440209324541117E-2</c:v>
                </c:pt>
                <c:pt idx="4">
                  <c:v>-3.389428362890879E-2</c:v>
                </c:pt>
                <c:pt idx="5">
                  <c:v>-6.1795378620136815E-3</c:v>
                </c:pt>
                <c:pt idx="6">
                  <c:v>3.0573218489887477E-2</c:v>
                </c:pt>
                <c:pt idx="7">
                  <c:v>5.615050849976657E-2</c:v>
                </c:pt>
                <c:pt idx="8">
                  <c:v>0.59085013292544797</c:v>
                </c:pt>
                <c:pt idx="9">
                  <c:v>4.2943240515864103</c:v>
                </c:pt>
                <c:pt idx="10">
                  <c:v>8.0768313618712124</c:v>
                </c:pt>
                <c:pt idx="11">
                  <c:v>6.4364969847281346</c:v>
                </c:pt>
                <c:pt idx="12">
                  <c:v>3.6093049806092998</c:v>
                </c:pt>
                <c:pt idx="13">
                  <c:v>1.4453863967536813</c:v>
                </c:pt>
                <c:pt idx="14">
                  <c:v>0.65461903951802158</c:v>
                </c:pt>
                <c:pt idx="15">
                  <c:v>0.33155368475559516</c:v>
                </c:pt>
                <c:pt idx="16">
                  <c:v>0.20077662576899935</c:v>
                </c:pt>
                <c:pt idx="17">
                  <c:v>9.3522369185445209E-2</c:v>
                </c:pt>
                <c:pt idx="18">
                  <c:v>5.5392031742323433E-2</c:v>
                </c:pt>
                <c:pt idx="19">
                  <c:v>4.3936805663055328E-2</c:v>
                </c:pt>
                <c:pt idx="20">
                  <c:v>2.3024480730731642E-2</c:v>
                </c:pt>
                <c:pt idx="21">
                  <c:v>3.5516013354409634E-3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-3.1275454720268901E-2</c:v>
                </c:pt>
                <c:pt idx="1">
                  <c:v>-2.7863015321701625E-2</c:v>
                </c:pt>
                <c:pt idx="2">
                  <c:v>-3.5891578178587312E-2</c:v>
                </c:pt>
                <c:pt idx="3">
                  <c:v>-3.4863309180132175E-2</c:v>
                </c:pt>
                <c:pt idx="4">
                  <c:v>1.8082040879146773E-2</c:v>
                </c:pt>
                <c:pt idx="5">
                  <c:v>-8.7901572792835076E-3</c:v>
                </c:pt>
                <c:pt idx="6">
                  <c:v>2.5630658248917342E-2</c:v>
                </c:pt>
                <c:pt idx="7">
                  <c:v>0.13690622359866234</c:v>
                </c:pt>
                <c:pt idx="8">
                  <c:v>1.1387602520453319</c:v>
                </c:pt>
                <c:pt idx="9">
                  <c:v>8.6647823780703686</c:v>
                </c:pt>
                <c:pt idx="10">
                  <c:v>15.016715806462473</c:v>
                </c:pt>
                <c:pt idx="11">
                  <c:v>12.688466346802121</c:v>
                </c:pt>
                <c:pt idx="12">
                  <c:v>7.0809153362556003</c:v>
                </c:pt>
                <c:pt idx="13">
                  <c:v>2.9041041161458581</c:v>
                </c:pt>
                <c:pt idx="14">
                  <c:v>1.2997656998628737</c:v>
                </c:pt>
                <c:pt idx="15">
                  <c:v>0.70801543668704481</c:v>
                </c:pt>
                <c:pt idx="16">
                  <c:v>0.40445079755638069</c:v>
                </c:pt>
                <c:pt idx="17">
                  <c:v>0.19766846550680839</c:v>
                </c:pt>
                <c:pt idx="18">
                  <c:v>0.16641930179141731</c:v>
                </c:pt>
                <c:pt idx="19">
                  <c:v>0.14020984355062352</c:v>
                </c:pt>
                <c:pt idx="20">
                  <c:v>9.7474095572049058E-2</c:v>
                </c:pt>
                <c:pt idx="21">
                  <c:v>3.3673859990690509E-2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1.7690473990000015</c:v>
                </c:pt>
                <c:pt idx="1">
                  <c:v>1.7659603520000005</c:v>
                </c:pt>
                <c:pt idx="2">
                  <c:v>1.7615893120000017</c:v>
                </c:pt>
                <c:pt idx="3">
                  <c:v>1.7561255120000023</c:v>
                </c:pt>
                <c:pt idx="4">
                  <c:v>1.7495689520000024</c:v>
                </c:pt>
                <c:pt idx="5">
                  <c:v>1.7430123920000007</c:v>
                </c:pt>
                <c:pt idx="6">
                  <c:v>1.7375485920000013</c:v>
                </c:pt>
                <c:pt idx="7">
                  <c:v>1.7309920320000032</c:v>
                </c:pt>
                <c:pt idx="8">
                  <c:v>1.7244354720000015</c:v>
                </c:pt>
                <c:pt idx="9">
                  <c:v>1.7189716720000021</c:v>
                </c:pt>
                <c:pt idx="10">
                  <c:v>1.7124151120000022</c:v>
                </c:pt>
                <c:pt idx="11">
                  <c:v>1.7080440720000034</c:v>
                </c:pt>
                <c:pt idx="12">
                  <c:v>1.7014875120000017</c:v>
                </c:pt>
                <c:pt idx="13">
                  <c:v>1.6960237120000023</c:v>
                </c:pt>
                <c:pt idx="14">
                  <c:v>1.6894671520000024</c:v>
                </c:pt>
                <c:pt idx="15">
                  <c:v>1.6840033520000031</c:v>
                </c:pt>
                <c:pt idx="16">
                  <c:v>1.6774467920000014</c:v>
                </c:pt>
                <c:pt idx="17">
                  <c:v>1.659061105000001</c:v>
                </c:pt>
                <c:pt idx="18">
                  <c:v>1.5869389450000018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-1.6317905810946828E-2</c:v>
                </c:pt>
                <c:pt idx="1">
                  <c:v>-1.1636928587529632E-2</c:v>
                </c:pt>
                <c:pt idx="2">
                  <c:v>7.4386456596544264E-3</c:v>
                </c:pt>
                <c:pt idx="3">
                  <c:v>-7.3699863219191574E-3</c:v>
                </c:pt>
                <c:pt idx="4">
                  <c:v>8.8278765843871482E-3</c:v>
                </c:pt>
                <c:pt idx="5">
                  <c:v>0.11858087810137881</c:v>
                </c:pt>
                <c:pt idx="6">
                  <c:v>0.40231831323639478</c:v>
                </c:pt>
                <c:pt idx="7">
                  <c:v>1.9221259369639874</c:v>
                </c:pt>
                <c:pt idx="8">
                  <c:v>10.732429204379685</c:v>
                </c:pt>
                <c:pt idx="9">
                  <c:v>1.2732451811946646</c:v>
                </c:pt>
                <c:pt idx="10">
                  <c:v>13.13416969049131</c:v>
                </c:pt>
                <c:pt idx="11">
                  <c:v>8.7855913060466673</c:v>
                </c:pt>
                <c:pt idx="12">
                  <c:v>3.2255115543625315</c:v>
                </c:pt>
                <c:pt idx="13">
                  <c:v>1.3790283529864669</c:v>
                </c:pt>
                <c:pt idx="14">
                  <c:v>0.74246649100722306</c:v>
                </c:pt>
                <c:pt idx="15">
                  <c:v>0.36829714224825572</c:v>
                </c:pt>
                <c:pt idx="16">
                  <c:v>0.25166203062870895</c:v>
                </c:pt>
                <c:pt idx="17">
                  <c:v>0.32859040326873551</c:v>
                </c:pt>
                <c:pt idx="18">
                  <c:v>0.26314629961149311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1.7683371050000005</c:v>
                </c:pt>
                <c:pt idx="1">
                  <c:v>1.7617805450000024</c:v>
                </c:pt>
                <c:pt idx="2">
                  <c:v>1.7541312250000018</c:v>
                </c:pt>
                <c:pt idx="3">
                  <c:v>1.7475746650000001</c:v>
                </c:pt>
                <c:pt idx="4">
                  <c:v>1.741018105000002</c:v>
                </c:pt>
                <c:pt idx="5">
                  <c:v>1.7366470650000014</c:v>
                </c:pt>
                <c:pt idx="6">
                  <c:v>1.7311832650000021</c:v>
                </c:pt>
                <c:pt idx="7">
                  <c:v>1.7246267050000004</c:v>
                </c:pt>
                <c:pt idx="8">
                  <c:v>1.7180701450000022</c:v>
                </c:pt>
                <c:pt idx="9">
                  <c:v>1.7115135850000023</c:v>
                </c:pt>
                <c:pt idx="10">
                  <c:v>1.7071425450000035</c:v>
                </c:pt>
                <c:pt idx="11">
                  <c:v>1.7005859850000018</c:v>
                </c:pt>
                <c:pt idx="12">
                  <c:v>1.6951221850000024</c:v>
                </c:pt>
                <c:pt idx="13">
                  <c:v>1.6896583850000031</c:v>
                </c:pt>
                <c:pt idx="14">
                  <c:v>1.6843858180000026</c:v>
                </c:pt>
                <c:pt idx="15">
                  <c:v>1.6778292580000009</c:v>
                </c:pt>
                <c:pt idx="16">
                  <c:v>1.6636233780000023</c:v>
                </c:pt>
                <c:pt idx="17">
                  <c:v>1.6024288180000017</c:v>
                </c:pt>
                <c:pt idx="18">
                  <c:v>1.4396075780000004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-1.2160318174489074E-2</c:v>
                </c:pt>
                <c:pt idx="1">
                  <c:v>-1.6851205668305558E-2</c:v>
                </c:pt>
                <c:pt idx="2">
                  <c:v>-5.9861067372386709E-3</c:v>
                </c:pt>
                <c:pt idx="3">
                  <c:v>1.0330630654925227E-2</c:v>
                </c:pt>
                <c:pt idx="4">
                  <c:v>4.3940715201893153E-2</c:v>
                </c:pt>
                <c:pt idx="5">
                  <c:v>0.28126228938115733</c:v>
                </c:pt>
                <c:pt idx="6">
                  <c:v>3.1893162158069308</c:v>
                </c:pt>
                <c:pt idx="7">
                  <c:v>14.351197218176653</c:v>
                </c:pt>
                <c:pt idx="8">
                  <c:v>15.835197691633388</c:v>
                </c:pt>
                <c:pt idx="9">
                  <c:v>12.738767619357882</c:v>
                </c:pt>
                <c:pt idx="10">
                  <c:v>6.4629366896276439</c:v>
                </c:pt>
                <c:pt idx="11">
                  <c:v>2.2046622407655039</c:v>
                </c:pt>
                <c:pt idx="12">
                  <c:v>1.2105832052994503</c:v>
                </c:pt>
                <c:pt idx="13">
                  <c:v>0.67078570005575899</c:v>
                </c:pt>
                <c:pt idx="14">
                  <c:v>0.33732588734553975</c:v>
                </c:pt>
                <c:pt idx="15">
                  <c:v>0.2315521617362194</c:v>
                </c:pt>
                <c:pt idx="16">
                  <c:v>0.2769888766514676</c:v>
                </c:pt>
                <c:pt idx="17">
                  <c:v>0.21163094350487141</c:v>
                </c:pt>
                <c:pt idx="18">
                  <c:v>0.11700548943632783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C19" sqref="C19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3515625" bestFit="1" customWidth="1"/>
  </cols>
  <sheetData>
    <row r="1" spans="1:10">
      <c r="A1" t="s">
        <v>191</v>
      </c>
      <c r="B1" t="s">
        <v>216</v>
      </c>
    </row>
    <row r="2" spans="1:10">
      <c r="A2" t="s">
        <v>192</v>
      </c>
      <c r="B2" t="s">
        <v>217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215</v>
      </c>
      <c r="J4" s="27" t="s">
        <v>197</v>
      </c>
    </row>
    <row r="5" spans="1:10">
      <c r="A5" s="63">
        <f>TubeLoading!F29</f>
        <v>3192</v>
      </c>
      <c r="B5" s="63" t="str">
        <f>TubeLoading!A29</f>
        <v>Tube A</v>
      </c>
      <c r="C5" s="63" t="s">
        <v>196</v>
      </c>
      <c r="D5" s="64">
        <v>44965</v>
      </c>
      <c r="E5" s="63">
        <v>111</v>
      </c>
      <c r="F5" t="s">
        <v>213</v>
      </c>
      <c r="G5" s="63">
        <f>TubeLoading!J29</f>
        <v>4000</v>
      </c>
      <c r="H5" s="65">
        <f>Summary!D26</f>
        <v>48.821204330340315</v>
      </c>
      <c r="I5" s="65">
        <v>37</v>
      </c>
    </row>
    <row r="6" spans="1:10">
      <c r="A6" s="63">
        <f>TubeLoading!F30</f>
        <v>2445</v>
      </c>
      <c r="B6" s="63" t="str">
        <f>TubeLoading!A30</f>
        <v>Tube B</v>
      </c>
      <c r="C6" s="63" t="s">
        <v>196</v>
      </c>
      <c r="D6" s="64">
        <v>44965</v>
      </c>
      <c r="E6">
        <v>111</v>
      </c>
      <c r="F6" t="s">
        <v>213</v>
      </c>
      <c r="G6" s="63">
        <f>TubeLoading!J30</f>
        <v>4000.0000000000005</v>
      </c>
      <c r="H6" s="50">
        <f>Summary!G26</f>
        <v>40.19934411467603</v>
      </c>
      <c r="I6" s="50">
        <v>37</v>
      </c>
      <c r="J6" t="s">
        <v>214</v>
      </c>
    </row>
    <row r="7" spans="1:10">
      <c r="A7" s="63">
        <f>TubeLoading!F31</f>
        <v>2382</v>
      </c>
      <c r="B7" s="63" t="str">
        <f>TubeLoading!A31</f>
        <v>Tube C</v>
      </c>
      <c r="C7" s="63" t="s">
        <v>196</v>
      </c>
      <c r="D7" s="64">
        <v>44965</v>
      </c>
      <c r="E7" s="63">
        <v>111</v>
      </c>
      <c r="F7" t="s">
        <v>213</v>
      </c>
      <c r="G7" s="63">
        <f>TubeLoading!J31</f>
        <v>4000</v>
      </c>
      <c r="H7" s="50">
        <f>Summary!J26</f>
        <v>60.848102278810536</v>
      </c>
      <c r="I7" s="65">
        <v>37</v>
      </c>
    </row>
    <row r="8" spans="1:10">
      <c r="A8" s="63">
        <f>TubeLoading!F32</f>
        <v>3636</v>
      </c>
      <c r="B8" s="63" t="str">
        <f>TubeLoading!A32</f>
        <v>Tube D</v>
      </c>
      <c r="C8" s="63" t="s">
        <v>196</v>
      </c>
      <c r="D8" s="64">
        <v>44965</v>
      </c>
      <c r="E8">
        <v>111</v>
      </c>
      <c r="F8" t="s">
        <v>213</v>
      </c>
      <c r="G8" s="63">
        <f>TubeLoading!J32</f>
        <v>4000</v>
      </c>
      <c r="H8" s="50">
        <f>Summary!M26</f>
        <v>57.918347242591196</v>
      </c>
      <c r="I8" s="50">
        <v>37</v>
      </c>
    </row>
    <row r="9" spans="1:10">
      <c r="A9" s="63">
        <f>TubeLoading!F33</f>
        <v>1780</v>
      </c>
      <c r="B9" s="63" t="str">
        <f>TubeLoading!A33</f>
        <v>Tube E</v>
      </c>
      <c r="C9" s="63" t="s">
        <v>199</v>
      </c>
      <c r="D9" s="64">
        <v>44965</v>
      </c>
      <c r="E9">
        <v>114</v>
      </c>
      <c r="F9" t="s">
        <v>213</v>
      </c>
      <c r="G9" s="63">
        <f>TubeLoading!J33</f>
        <v>4000</v>
      </c>
      <c r="H9" s="50">
        <f>Summary!P26</f>
        <v>51.168833179453777</v>
      </c>
      <c r="I9" s="65">
        <v>37</v>
      </c>
    </row>
    <row r="10" spans="1:10">
      <c r="A10" s="63">
        <f>TubeLoading!F34</f>
        <v>3190</v>
      </c>
      <c r="B10" s="63" t="str">
        <f>TubeLoading!A34</f>
        <v>Tube F</v>
      </c>
      <c r="C10" s="63" t="s">
        <v>199</v>
      </c>
      <c r="D10" s="64">
        <v>44965</v>
      </c>
      <c r="E10">
        <v>114</v>
      </c>
      <c r="F10" t="s">
        <v>213</v>
      </c>
      <c r="G10" s="63">
        <f>TubeLoading!J34</f>
        <v>4000</v>
      </c>
      <c r="H10" s="50">
        <f>Summary!S26</f>
        <v>50.861505190551235</v>
      </c>
      <c r="I10" s="50">
        <v>37</v>
      </c>
    </row>
    <row r="11" spans="1:10">
      <c r="A11" s="63">
        <f>TubeLoading!F35</f>
        <v>3992</v>
      </c>
      <c r="B11" s="63" t="str">
        <f>TubeLoading!A35</f>
        <v>Tube G</v>
      </c>
      <c r="C11" s="63" t="s">
        <v>199</v>
      </c>
      <c r="D11" s="64">
        <v>44965</v>
      </c>
      <c r="E11">
        <v>114</v>
      </c>
      <c r="F11" t="s">
        <v>213</v>
      </c>
      <c r="G11" s="63">
        <f>TubeLoading!J35</f>
        <v>4000.0000000000005</v>
      </c>
      <c r="H11" s="50">
        <f>Summary!V26</f>
        <v>48.096207005705274</v>
      </c>
      <c r="I11" s="65">
        <v>37</v>
      </c>
    </row>
    <row r="12" spans="1:10">
      <c r="A12" s="63">
        <f>TubeLoading!F36</f>
        <v>1778</v>
      </c>
      <c r="B12" s="63" t="str">
        <f>TubeLoading!A36</f>
        <v>Tube H</v>
      </c>
      <c r="C12" s="63" t="s">
        <v>199</v>
      </c>
      <c r="D12" s="64">
        <v>44965</v>
      </c>
      <c r="E12">
        <v>114</v>
      </c>
      <c r="F12" t="s">
        <v>213</v>
      </c>
      <c r="G12" s="63">
        <f>TubeLoading!J36</f>
        <v>4000</v>
      </c>
      <c r="H12" s="50">
        <f>Summary!Y26</f>
        <v>48.10750557877379</v>
      </c>
      <c r="I12" s="50">
        <v>37</v>
      </c>
    </row>
    <row r="13" spans="1:10">
      <c r="A13" s="63">
        <f>TubeLoading!F37</f>
        <v>3178</v>
      </c>
      <c r="B13" s="63" t="str">
        <f>TubeLoading!A37</f>
        <v>Tube I</v>
      </c>
      <c r="C13" s="63" t="s">
        <v>202</v>
      </c>
      <c r="D13" s="64">
        <v>44965</v>
      </c>
      <c r="E13">
        <v>135</v>
      </c>
      <c r="F13" t="s">
        <v>213</v>
      </c>
      <c r="G13" s="63">
        <f>TubeLoading!J37</f>
        <v>4000</v>
      </c>
      <c r="H13" s="50">
        <f>Summary!AB26</f>
        <v>25.860282153651159</v>
      </c>
      <c r="I13" s="65">
        <v>37</v>
      </c>
    </row>
    <row r="14" spans="1:10">
      <c r="A14" s="63">
        <f>TubeLoading!F38</f>
        <v>2378</v>
      </c>
      <c r="B14" s="63" t="str">
        <f>TubeLoading!A38</f>
        <v>Tube J</v>
      </c>
      <c r="C14" s="63" t="s">
        <v>202</v>
      </c>
      <c r="D14" s="64">
        <v>44965</v>
      </c>
      <c r="E14">
        <v>135</v>
      </c>
      <c r="F14" t="s">
        <v>213</v>
      </c>
      <c r="G14" s="63">
        <f>TubeLoading!J38</f>
        <v>4000</v>
      </c>
      <c r="H14" s="50">
        <f>Summary!AE26</f>
        <v>50.614632599066653</v>
      </c>
      <c r="I14" s="50">
        <v>37</v>
      </c>
    </row>
    <row r="15" spans="1:10">
      <c r="A15" s="63">
        <f>TubeLoading!F39</f>
        <v>1502</v>
      </c>
      <c r="B15" s="63" t="str">
        <f>TubeLoading!A39</f>
        <v>Tube K</v>
      </c>
      <c r="C15" s="63" t="s">
        <v>202</v>
      </c>
      <c r="D15" s="64">
        <v>44965</v>
      </c>
      <c r="E15">
        <v>135</v>
      </c>
      <c r="F15" t="s">
        <v>213</v>
      </c>
      <c r="G15" s="63">
        <f>TubeLoading!J39</f>
        <v>4000</v>
      </c>
      <c r="H15" s="50">
        <f>Summary!AH26</f>
        <v>43.138336595495552</v>
      </c>
      <c r="I15" s="65">
        <v>37</v>
      </c>
    </row>
    <row r="16" spans="1:10">
      <c r="A16" s="63">
        <f>TubeLoading!F40</f>
        <v>1777</v>
      </c>
      <c r="B16" s="63" t="str">
        <f>TubeLoading!A40</f>
        <v>Tube L</v>
      </c>
      <c r="C16" s="63" t="s">
        <v>202</v>
      </c>
      <c r="D16" s="64">
        <v>44965</v>
      </c>
      <c r="E16">
        <v>135</v>
      </c>
      <c r="F16" t="s">
        <v>213</v>
      </c>
      <c r="G16" s="63">
        <f>TubeLoading!J40</f>
        <v>4000.0000000000005</v>
      </c>
      <c r="H16" s="50">
        <f>Summary!AK26</f>
        <v>58.194511432569072</v>
      </c>
      <c r="I16" s="50">
        <v>37</v>
      </c>
      <c r="J16" t="s">
        <v>212</v>
      </c>
    </row>
    <row r="20" spans="1:1">
      <c r="A20" t="s">
        <v>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21.8</v>
      </c>
      <c r="E2" s="57">
        <f t="shared" ref="E2:E23" si="0">((20-D2)*-0.000175+C2)-0.0008</f>
        <v>1.4056150000000001</v>
      </c>
      <c r="F2" s="58">
        <f t="shared" ref="F2:F23" si="1">E2*10.9276-13.593</f>
        <v>1.7669984740000011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1.4060999999999999</v>
      </c>
      <c r="D3" s="57">
        <v>21.8</v>
      </c>
      <c r="E3" s="57">
        <f t="shared" si="0"/>
        <v>1.4056150000000001</v>
      </c>
      <c r="F3" s="58">
        <f t="shared" si="1"/>
        <v>1.7669984740000011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21.8</v>
      </c>
      <c r="E4" s="57">
        <f t="shared" si="0"/>
        <v>1.4053150000000001</v>
      </c>
      <c r="F4" s="58">
        <f t="shared" si="1"/>
        <v>1.7637201940000011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21.8</v>
      </c>
      <c r="E5" s="57">
        <f t="shared" si="0"/>
        <v>1.4049150000000001</v>
      </c>
      <c r="F5" s="58">
        <f t="shared" si="1"/>
        <v>1.7593491540000024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21.8</v>
      </c>
      <c r="E6" s="55">
        <f t="shared" si="0"/>
        <v>1.4045150000000002</v>
      </c>
      <c r="F6" s="56">
        <f t="shared" si="1"/>
        <v>1.7549781140000018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21.8</v>
      </c>
      <c r="E7" s="55">
        <f t="shared" si="0"/>
        <v>1.4039150000000002</v>
      </c>
      <c r="F7" s="56">
        <f t="shared" si="1"/>
        <v>1.7484215540000019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21.8</v>
      </c>
      <c r="E8" s="55">
        <f t="shared" si="0"/>
        <v>1.4033150000000001</v>
      </c>
      <c r="F8" s="56">
        <f t="shared" si="1"/>
        <v>1.7418649940000002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21.8</v>
      </c>
      <c r="E9" s="55">
        <f t="shared" si="0"/>
        <v>1.4028150000000001</v>
      </c>
      <c r="F9" s="56">
        <f t="shared" si="1"/>
        <v>1.7364011940000008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21.8</v>
      </c>
      <c r="E10" s="55">
        <f t="shared" si="0"/>
        <v>1.4023150000000002</v>
      </c>
      <c r="F10" s="56">
        <f t="shared" si="1"/>
        <v>1.7309373940000015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1.4021999999999999</v>
      </c>
      <c r="D11" s="55">
        <v>21.9</v>
      </c>
      <c r="E11" s="55">
        <f t="shared" si="0"/>
        <v>1.4017325</v>
      </c>
      <c r="F11" s="56">
        <f t="shared" si="1"/>
        <v>1.7245720670000004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21.9</v>
      </c>
      <c r="E12" s="55">
        <f t="shared" si="0"/>
        <v>1.4012325000000001</v>
      </c>
      <c r="F12" s="56">
        <f t="shared" si="1"/>
        <v>1.7191082670000011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21.9</v>
      </c>
      <c r="E13" s="55">
        <f t="shared" si="0"/>
        <v>1.4007325000000002</v>
      </c>
      <c r="F13" s="56">
        <f t="shared" si="1"/>
        <v>1.7136444670000017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21.9</v>
      </c>
      <c r="E14" s="57">
        <f t="shared" si="0"/>
        <v>1.4002325000000002</v>
      </c>
      <c r="F14" s="58">
        <f t="shared" si="1"/>
        <v>1.7081806670000024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21.9</v>
      </c>
      <c r="E15" s="57">
        <f t="shared" si="0"/>
        <v>1.3997325</v>
      </c>
      <c r="F15" s="58">
        <f t="shared" si="1"/>
        <v>1.7027168670000012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21.9</v>
      </c>
      <c r="E16" s="57">
        <f t="shared" si="0"/>
        <v>1.3992325000000001</v>
      </c>
      <c r="F16" s="58">
        <f t="shared" si="1"/>
        <v>1.6972530670000019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21.9</v>
      </c>
      <c r="E17" s="57">
        <f t="shared" si="0"/>
        <v>1.3986325000000002</v>
      </c>
      <c r="F17" s="58">
        <f t="shared" si="1"/>
        <v>1.690696507000002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21.9</v>
      </c>
      <c r="E18" s="57">
        <f t="shared" si="0"/>
        <v>1.3981325000000002</v>
      </c>
      <c r="F18" s="58">
        <f t="shared" si="1"/>
        <v>1.6852327070000026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21.9</v>
      </c>
      <c r="E19" s="57">
        <f t="shared" si="0"/>
        <v>1.3975325000000001</v>
      </c>
      <c r="F19" s="58">
        <f t="shared" si="1"/>
        <v>1.6786761470000009</v>
      </c>
      <c r="G19" s="57" t="s">
        <v>124</v>
      </c>
    </row>
    <row r="20" spans="1:7">
      <c r="A20" s="57">
        <v>19</v>
      </c>
      <c r="B20" s="57" t="s">
        <v>61</v>
      </c>
      <c r="C20" s="58">
        <v>1.3963000000000001</v>
      </c>
      <c r="D20" s="57">
        <v>22</v>
      </c>
      <c r="E20" s="57">
        <f t="shared" si="0"/>
        <v>1.3958500000000003</v>
      </c>
      <c r="F20" s="58">
        <f t="shared" si="1"/>
        <v>1.6602904600000024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</v>
      </c>
      <c r="E21" s="57">
        <f t="shared" si="0"/>
        <v>1.3890500000000001</v>
      </c>
      <c r="F21" s="58">
        <f t="shared" si="1"/>
        <v>1.5859827800000019</v>
      </c>
      <c r="G21" s="57" t="s">
        <v>126</v>
      </c>
    </row>
    <row r="22" spans="1:7">
      <c r="A22" s="55">
        <v>21</v>
      </c>
      <c r="B22" s="55" t="s">
        <v>61</v>
      </c>
      <c r="C22" s="56">
        <v>1.3733</v>
      </c>
      <c r="D22" s="55">
        <v>22</v>
      </c>
      <c r="E22" s="55">
        <f t="shared" si="0"/>
        <v>1.3728500000000001</v>
      </c>
      <c r="F22" s="56">
        <f t="shared" si="1"/>
        <v>1.4089556600000019</v>
      </c>
      <c r="G22" s="55" t="s">
        <v>127</v>
      </c>
    </row>
    <row r="23" spans="1:7">
      <c r="A23" s="55">
        <v>22</v>
      </c>
      <c r="B23" s="55" t="s">
        <v>61</v>
      </c>
      <c r="C23" s="56">
        <v>1.3541000000000001</v>
      </c>
      <c r="D23" s="55">
        <v>22</v>
      </c>
      <c r="E23" s="55">
        <f t="shared" si="0"/>
        <v>1.3536500000000002</v>
      </c>
      <c r="F23" s="56">
        <f t="shared" si="1"/>
        <v>1.1991457400000023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3" sqref="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22</v>
      </c>
      <c r="E2" s="55">
        <f t="shared" ref="E2:E23" si="0">((20-D2)*-0.000175+C2)-0.0008</f>
        <v>1.4054500000000001</v>
      </c>
      <c r="F2" s="56">
        <f t="shared" ref="F2:F23" si="1">E2*10.9276-13.593</f>
        <v>1.7651954200000013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</v>
      </c>
      <c r="E3" s="55">
        <f t="shared" si="0"/>
        <v>1.4056500000000001</v>
      </c>
      <c r="F3" s="56">
        <f t="shared" si="1"/>
        <v>1.7673809400000007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22.1</v>
      </c>
      <c r="E4" s="55">
        <f t="shared" si="0"/>
        <v>1.4052675000000001</v>
      </c>
      <c r="F4" s="56">
        <f t="shared" si="1"/>
        <v>1.7632011330000008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1.4053</v>
      </c>
      <c r="D5" s="55">
        <v>22.1</v>
      </c>
      <c r="E5" s="55">
        <f t="shared" si="0"/>
        <v>1.4048675000000002</v>
      </c>
      <c r="F5" s="56">
        <f t="shared" si="1"/>
        <v>1.758830093000002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22.1</v>
      </c>
      <c r="E6" s="55">
        <f t="shared" si="0"/>
        <v>1.4044675000000002</v>
      </c>
      <c r="F6" s="56">
        <f t="shared" si="1"/>
        <v>1.7544590530000015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22.2</v>
      </c>
      <c r="E7" s="55">
        <f t="shared" si="0"/>
        <v>1.4037850000000001</v>
      </c>
      <c r="F7" s="56">
        <f t="shared" si="1"/>
        <v>1.7470009659999999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22.1</v>
      </c>
      <c r="E8" s="57">
        <f t="shared" si="0"/>
        <v>1.4031675000000001</v>
      </c>
      <c r="F8" s="58">
        <f t="shared" si="1"/>
        <v>1.740253173000001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22.1</v>
      </c>
      <c r="E9" s="57">
        <f t="shared" si="0"/>
        <v>1.4028675000000002</v>
      </c>
      <c r="F9" s="58">
        <f t="shared" si="1"/>
        <v>1.7369748930000011</v>
      </c>
      <c r="G9" s="57" t="s">
        <v>136</v>
      </c>
    </row>
    <row r="10" spans="1:13">
      <c r="A10" s="57">
        <v>9</v>
      </c>
      <c r="B10" s="57" t="s">
        <v>61</v>
      </c>
      <c r="C10" s="58">
        <v>1.4027000000000001</v>
      </c>
      <c r="D10" s="57">
        <v>22.1</v>
      </c>
      <c r="E10" s="57">
        <f t="shared" si="0"/>
        <v>1.4022675000000002</v>
      </c>
      <c r="F10" s="58">
        <f t="shared" si="1"/>
        <v>1.7304183330000029</v>
      </c>
      <c r="G10" s="57" t="s">
        <v>137</v>
      </c>
    </row>
    <row r="11" spans="1:13">
      <c r="A11" s="57">
        <v>10</v>
      </c>
      <c r="B11" s="57" t="s">
        <v>61</v>
      </c>
      <c r="C11" s="58">
        <v>1.4020999999999999</v>
      </c>
      <c r="D11" s="57">
        <v>22.2</v>
      </c>
      <c r="E11" s="57">
        <f t="shared" si="0"/>
        <v>1.4016850000000001</v>
      </c>
      <c r="F11" s="58">
        <f t="shared" si="1"/>
        <v>1.7240530060000001</v>
      </c>
      <c r="G11" s="57" t="s">
        <v>158</v>
      </c>
    </row>
    <row r="12" spans="1:13">
      <c r="A12" s="57">
        <v>11</v>
      </c>
      <c r="B12" s="57" t="s">
        <v>61</v>
      </c>
      <c r="C12" s="58">
        <v>1.4016</v>
      </c>
      <c r="D12" s="57">
        <v>22.2</v>
      </c>
      <c r="E12" s="57">
        <f t="shared" si="0"/>
        <v>1.4011850000000001</v>
      </c>
      <c r="F12" s="58">
        <f t="shared" si="1"/>
        <v>1.7185892060000008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22.2</v>
      </c>
      <c r="E13" s="57">
        <f t="shared" si="0"/>
        <v>1.4006850000000002</v>
      </c>
      <c r="F13" s="58">
        <f t="shared" si="1"/>
        <v>1.7131254060000014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22.3</v>
      </c>
      <c r="E14" s="57">
        <f t="shared" si="0"/>
        <v>1.4001025000000002</v>
      </c>
      <c r="F14" s="58">
        <f t="shared" si="1"/>
        <v>1.7067600790000022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22.3</v>
      </c>
      <c r="E15" s="57">
        <f t="shared" si="0"/>
        <v>1.3997025000000001</v>
      </c>
      <c r="F15" s="58">
        <f t="shared" si="1"/>
        <v>1.7023890390000016</v>
      </c>
      <c r="G15" s="57" t="s">
        <v>162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178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179</v>
      </c>
    </row>
    <row r="18" spans="1:7">
      <c r="A18" s="55">
        <v>17</v>
      </c>
      <c r="B18" s="55" t="s">
        <v>61</v>
      </c>
      <c r="C18" s="56">
        <v>1.3986000000000001</v>
      </c>
      <c r="D18" s="55">
        <v>22.3</v>
      </c>
      <c r="E18" s="55">
        <f t="shared" si="0"/>
        <v>1.3982025000000002</v>
      </c>
      <c r="F18" s="56">
        <f t="shared" si="1"/>
        <v>1.6859976390000018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22.3</v>
      </c>
      <c r="E19" s="55">
        <f t="shared" si="0"/>
        <v>1.3976025000000001</v>
      </c>
      <c r="F19" s="56">
        <f t="shared" si="1"/>
        <v>1.6794410790000001</v>
      </c>
      <c r="G19" s="55" t="s">
        <v>181</v>
      </c>
    </row>
    <row r="20" spans="1:7">
      <c r="A20" s="55">
        <v>19</v>
      </c>
      <c r="B20" s="55" t="s">
        <v>61</v>
      </c>
      <c r="C20" s="56">
        <v>1.3968</v>
      </c>
      <c r="D20" s="55">
        <v>22.3</v>
      </c>
      <c r="E20" s="55">
        <f t="shared" si="0"/>
        <v>1.3964025000000002</v>
      </c>
      <c r="F20" s="56">
        <f t="shared" si="1"/>
        <v>1.666327959000002</v>
      </c>
      <c r="G20" s="55" t="s">
        <v>182</v>
      </c>
    </row>
    <row r="21" spans="1:7">
      <c r="A21" s="55">
        <v>20</v>
      </c>
      <c r="B21" s="55" t="s">
        <v>61</v>
      </c>
      <c r="C21" s="56">
        <v>1.3911</v>
      </c>
      <c r="D21" s="55">
        <v>22.3</v>
      </c>
      <c r="E21" s="55">
        <f t="shared" si="0"/>
        <v>1.3907025000000002</v>
      </c>
      <c r="F21" s="56">
        <f t="shared" si="1"/>
        <v>1.6040406390000026</v>
      </c>
      <c r="G21" s="55" t="s">
        <v>183</v>
      </c>
    </row>
    <row r="22" spans="1:7">
      <c r="A22" s="55">
        <v>21</v>
      </c>
      <c r="B22" s="55" t="s">
        <v>61</v>
      </c>
      <c r="C22" s="56">
        <v>1.3754</v>
      </c>
      <c r="D22" s="55">
        <v>22.3</v>
      </c>
      <c r="E22" s="55">
        <f t="shared" si="0"/>
        <v>1.3750025000000001</v>
      </c>
      <c r="F22" s="56">
        <f t="shared" si="1"/>
        <v>1.432477319000002</v>
      </c>
      <c r="G22" s="55" t="s">
        <v>184</v>
      </c>
    </row>
    <row r="23" spans="1:7">
      <c r="A23" s="55">
        <v>22</v>
      </c>
      <c r="B23" s="55" t="s">
        <v>61</v>
      </c>
      <c r="C23" s="56">
        <v>1.3548</v>
      </c>
      <c r="D23" s="55">
        <v>22.3</v>
      </c>
      <c r="E23" s="55">
        <f t="shared" si="0"/>
        <v>1.3544025000000002</v>
      </c>
      <c r="F23" s="56">
        <f t="shared" si="1"/>
        <v>1.2073687590000013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1.4076</v>
      </c>
      <c r="D2" s="55">
        <v>22.1</v>
      </c>
      <c r="E2" s="55">
        <f t="shared" ref="E2:E23" si="0">((20-D2)*-0.000175+C2)-0.0008</f>
        <v>1.4071675000000001</v>
      </c>
      <c r="F2" s="56">
        <f t="shared" ref="F2:F23" si="1">E2*10.9276-13.593</f>
        <v>1.7839635730000012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22.1</v>
      </c>
      <c r="E3" s="55">
        <f t="shared" si="0"/>
        <v>1.4062675000000002</v>
      </c>
      <c r="F3" s="56">
        <f t="shared" si="1"/>
        <v>1.7741287330000031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22.1</v>
      </c>
      <c r="E4" s="55">
        <f t="shared" si="0"/>
        <v>1.4058675000000003</v>
      </c>
      <c r="F4" s="56">
        <f t="shared" si="1"/>
        <v>1.7697576930000025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22.1</v>
      </c>
      <c r="E5" s="55">
        <f t="shared" si="0"/>
        <v>1.4052675000000001</v>
      </c>
      <c r="F5" s="56">
        <f t="shared" si="1"/>
        <v>1.7632011330000008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22.1</v>
      </c>
      <c r="E6" s="55">
        <f t="shared" si="0"/>
        <v>1.4046675000000002</v>
      </c>
      <c r="F6" s="56">
        <f t="shared" si="1"/>
        <v>1.7566445730000027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22.1</v>
      </c>
      <c r="E7" s="55">
        <f t="shared" si="0"/>
        <v>1.4041675000000002</v>
      </c>
      <c r="F7" s="56">
        <f t="shared" si="1"/>
        <v>1.7511807730000033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22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22</v>
      </c>
      <c r="E9" s="55">
        <f t="shared" si="0"/>
        <v>1.4029500000000001</v>
      </c>
      <c r="F9" s="56">
        <f t="shared" si="1"/>
        <v>1.737876420000001</v>
      </c>
      <c r="G9" s="55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22</v>
      </c>
      <c r="E10" s="43">
        <f t="shared" si="0"/>
        <v>1.4025500000000002</v>
      </c>
      <c r="F10" s="44">
        <f t="shared" si="1"/>
        <v>1.7335053800000022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22</v>
      </c>
      <c r="E11" s="43">
        <f t="shared" si="0"/>
        <v>1.4018500000000003</v>
      </c>
      <c r="F11" s="44">
        <f t="shared" si="1"/>
        <v>1.7258560600000035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22</v>
      </c>
      <c r="E12" s="43">
        <f t="shared" si="0"/>
        <v>1.4013500000000001</v>
      </c>
      <c r="F12" s="44">
        <f t="shared" si="1"/>
        <v>1.7203922600000006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22</v>
      </c>
      <c r="E13" s="43">
        <f t="shared" si="0"/>
        <v>1.4007500000000002</v>
      </c>
      <c r="F13" s="44">
        <f t="shared" si="1"/>
        <v>1.7138357000000024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22</v>
      </c>
      <c r="E14" s="43">
        <f t="shared" si="0"/>
        <v>1.4002500000000002</v>
      </c>
      <c r="F14" s="44">
        <f t="shared" si="1"/>
        <v>1.7083719000000031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22</v>
      </c>
      <c r="E15" s="43">
        <f t="shared" si="0"/>
        <v>1.39975</v>
      </c>
      <c r="F15" s="44">
        <f t="shared" si="1"/>
        <v>1.7029081000000001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22</v>
      </c>
      <c r="E16" s="43">
        <f t="shared" si="0"/>
        <v>1.3991500000000001</v>
      </c>
      <c r="F16" s="44">
        <f t="shared" si="1"/>
        <v>1.696351540000002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22</v>
      </c>
      <c r="E17" s="43">
        <f t="shared" si="0"/>
        <v>1.3986500000000002</v>
      </c>
      <c r="F17" s="44">
        <f t="shared" si="1"/>
        <v>1.6908877400000026</v>
      </c>
      <c r="G17" s="43" t="s">
        <v>78</v>
      </c>
    </row>
    <row r="18" spans="1:7">
      <c r="A18" s="55">
        <v>17</v>
      </c>
      <c r="B18" s="55" t="s">
        <v>61</v>
      </c>
      <c r="C18" s="56">
        <v>1.3986000000000001</v>
      </c>
      <c r="D18" s="55">
        <v>22.1</v>
      </c>
      <c r="E18" s="55">
        <f t="shared" si="0"/>
        <v>1.3981675000000002</v>
      </c>
      <c r="F18" s="56">
        <f t="shared" si="1"/>
        <v>1.6856151730000022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22.1</v>
      </c>
      <c r="E19" s="55">
        <f t="shared" si="0"/>
        <v>1.3975675000000001</v>
      </c>
      <c r="F19" s="56">
        <f t="shared" si="1"/>
        <v>1.6790586130000005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22.1</v>
      </c>
      <c r="E20" s="55">
        <f t="shared" si="0"/>
        <v>1.3965675000000002</v>
      </c>
      <c r="F20" s="56">
        <f t="shared" si="1"/>
        <v>1.6681310130000018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22.1</v>
      </c>
      <c r="E21" s="55">
        <f t="shared" si="0"/>
        <v>1.3922675000000002</v>
      </c>
      <c r="F21" s="56">
        <f t="shared" si="1"/>
        <v>1.6211423330000017</v>
      </c>
      <c r="G21" s="55" t="s">
        <v>82</v>
      </c>
    </row>
    <row r="22" spans="1:7">
      <c r="A22" s="55">
        <v>21</v>
      </c>
      <c r="B22" s="55" t="s">
        <v>61</v>
      </c>
      <c r="C22" s="56">
        <v>1.379</v>
      </c>
      <c r="D22" s="55">
        <v>22.1</v>
      </c>
      <c r="E22" s="55">
        <f t="shared" si="0"/>
        <v>1.3785675000000002</v>
      </c>
      <c r="F22" s="56">
        <f t="shared" si="1"/>
        <v>1.471434213000002</v>
      </c>
      <c r="G22" s="55" t="s">
        <v>83</v>
      </c>
    </row>
    <row r="23" spans="1:7">
      <c r="A23" s="55">
        <v>22</v>
      </c>
      <c r="B23" s="55" t="s">
        <v>61</v>
      </c>
      <c r="C23" s="56">
        <v>1.3576999999999999</v>
      </c>
      <c r="D23" s="55">
        <v>22.1</v>
      </c>
      <c r="E23" s="55">
        <f t="shared" si="0"/>
        <v>1.3572675000000001</v>
      </c>
      <c r="F23" s="56">
        <f t="shared" si="1"/>
        <v>1.2386763330000008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22.1</v>
      </c>
      <c r="E2" s="55">
        <f t="shared" ref="E2:E23" si="0">((20-D2)*-0.000175+C2)-0.0008</f>
        <v>1.4058675000000003</v>
      </c>
      <c r="F2" s="56">
        <f t="shared" ref="F2:F23" si="1">E2*10.9276-13.593</f>
        <v>1.7697576930000025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22.1</v>
      </c>
      <c r="E3" s="55">
        <f t="shared" si="0"/>
        <v>1.4059675000000003</v>
      </c>
      <c r="F3" s="56">
        <f t="shared" si="1"/>
        <v>1.7708504530000031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22.1</v>
      </c>
      <c r="E4" s="57">
        <f t="shared" si="0"/>
        <v>1.4056675000000001</v>
      </c>
      <c r="F4" s="58">
        <f t="shared" si="1"/>
        <v>1.7675721730000014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22.1</v>
      </c>
      <c r="E5" s="57">
        <f t="shared" si="0"/>
        <v>1.4052675000000001</v>
      </c>
      <c r="F5" s="58">
        <f t="shared" si="1"/>
        <v>1.7632011330000008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22.1</v>
      </c>
      <c r="E6" s="57">
        <f t="shared" si="0"/>
        <v>1.4046675000000002</v>
      </c>
      <c r="F6" s="58">
        <f t="shared" si="1"/>
        <v>1.7566445730000027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22.2</v>
      </c>
      <c r="E7" s="57">
        <f t="shared" si="0"/>
        <v>1.4039850000000003</v>
      </c>
      <c r="F7" s="58">
        <f t="shared" si="1"/>
        <v>1.7491864860000028</v>
      </c>
      <c r="G7" s="57" t="s">
        <v>90</v>
      </c>
    </row>
    <row r="8" spans="1:13">
      <c r="A8" s="57">
        <v>7</v>
      </c>
      <c r="B8" s="57" t="s">
        <v>61</v>
      </c>
      <c r="C8" s="58">
        <v>1.4037999999999999</v>
      </c>
      <c r="D8" s="57">
        <v>22.2</v>
      </c>
      <c r="E8" s="57">
        <f t="shared" si="0"/>
        <v>1.4033850000000001</v>
      </c>
      <c r="F8" s="58">
        <f t="shared" si="1"/>
        <v>1.7426299260000011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22.2</v>
      </c>
      <c r="E9" s="57">
        <f t="shared" si="0"/>
        <v>1.4028850000000002</v>
      </c>
      <c r="F9" s="58">
        <f t="shared" si="1"/>
        <v>1.7371661260000018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22.2</v>
      </c>
      <c r="E10" s="57">
        <f t="shared" si="0"/>
        <v>1.4023850000000002</v>
      </c>
      <c r="F10" s="58">
        <f t="shared" si="1"/>
        <v>1.7317023260000024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22.2</v>
      </c>
      <c r="E11" s="57">
        <f t="shared" si="0"/>
        <v>1.4017850000000001</v>
      </c>
      <c r="F11" s="58">
        <f t="shared" si="1"/>
        <v>1.7251457660000007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22.2</v>
      </c>
      <c r="E12" s="55">
        <f t="shared" si="0"/>
        <v>1.4014850000000001</v>
      </c>
      <c r="F12" s="56">
        <f t="shared" si="1"/>
        <v>1.7218674860000007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22.2</v>
      </c>
      <c r="E13" s="55">
        <f t="shared" si="0"/>
        <v>1.4007850000000002</v>
      </c>
      <c r="F13" s="56">
        <f t="shared" si="1"/>
        <v>1.714218166000002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22.3</v>
      </c>
      <c r="E14" s="55">
        <f t="shared" si="0"/>
        <v>1.4002025000000002</v>
      </c>
      <c r="F14" s="56">
        <f t="shared" si="1"/>
        <v>1.7078528390000027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22.3</v>
      </c>
      <c r="E15" s="55">
        <f t="shared" si="0"/>
        <v>1.3998025000000001</v>
      </c>
      <c r="F15" s="56">
        <f t="shared" si="1"/>
        <v>1.7034817990000004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22.3</v>
      </c>
      <c r="E18" s="55">
        <f t="shared" si="0"/>
        <v>1.3981025000000002</v>
      </c>
      <c r="F18" s="56">
        <f t="shared" si="1"/>
        <v>1.684904879000003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22.3</v>
      </c>
      <c r="E19" s="55">
        <f t="shared" si="0"/>
        <v>1.3975025000000001</v>
      </c>
      <c r="F19" s="56">
        <f t="shared" si="1"/>
        <v>1.6783483190000013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22.3</v>
      </c>
      <c r="E20" s="57">
        <f t="shared" si="0"/>
        <v>1.3959025000000003</v>
      </c>
      <c r="F20" s="58">
        <f t="shared" si="1"/>
        <v>1.6608641590000026</v>
      </c>
      <c r="G20" s="57" t="s">
        <v>103</v>
      </c>
    </row>
    <row r="21" spans="1:7">
      <c r="A21" s="57">
        <v>20</v>
      </c>
      <c r="B21" s="57" t="s">
        <v>61</v>
      </c>
      <c r="C21" s="58">
        <v>1.3898999999999999</v>
      </c>
      <c r="D21" s="57">
        <v>22.3</v>
      </c>
      <c r="E21" s="57">
        <f t="shared" si="0"/>
        <v>1.3895025000000001</v>
      </c>
      <c r="F21" s="58">
        <f t="shared" si="1"/>
        <v>1.590927519000001</v>
      </c>
      <c r="G21" s="57" t="s">
        <v>104</v>
      </c>
    </row>
    <row r="22" spans="1:7">
      <c r="A22" s="57">
        <v>21</v>
      </c>
      <c r="B22" s="57" t="s">
        <v>61</v>
      </c>
      <c r="C22" s="58">
        <v>1.3751</v>
      </c>
      <c r="D22" s="57">
        <v>22.3</v>
      </c>
      <c r="E22" s="57">
        <f t="shared" si="0"/>
        <v>1.3747025000000002</v>
      </c>
      <c r="F22" s="58">
        <f t="shared" si="1"/>
        <v>1.429199039000002</v>
      </c>
      <c r="G22" s="57" t="s">
        <v>105</v>
      </c>
    </row>
    <row r="23" spans="1:7">
      <c r="A23" s="57">
        <v>22</v>
      </c>
      <c r="B23" s="57" t="s">
        <v>61</v>
      </c>
      <c r="C23" s="58">
        <v>1.3561000000000001</v>
      </c>
      <c r="D23" s="57">
        <v>22.3</v>
      </c>
      <c r="E23" s="57">
        <f t="shared" si="0"/>
        <v>1.3557025000000003</v>
      </c>
      <c r="F23" s="58">
        <f t="shared" si="1"/>
        <v>1.2215746390000035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1.4058999999999999</v>
      </c>
      <c r="D2" s="57">
        <v>22.3</v>
      </c>
      <c r="E2" s="57">
        <f t="shared" ref="E2:E23" si="0">((20-D2)*-0.000175+C2)-0.0008</f>
        <v>1.4055025000000001</v>
      </c>
      <c r="F2" s="58">
        <f t="shared" ref="F2:F23" si="1">E2*10.9276-13.593</f>
        <v>1.7657691190000016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22.3</v>
      </c>
      <c r="E3" s="57">
        <f t="shared" si="0"/>
        <v>1.4058025000000001</v>
      </c>
      <c r="F3" s="58">
        <f t="shared" si="1"/>
        <v>1.7690473990000015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22.4</v>
      </c>
      <c r="E4" s="57">
        <f t="shared" si="0"/>
        <v>1.4055200000000001</v>
      </c>
      <c r="F4" s="58">
        <f t="shared" si="1"/>
        <v>1.7659603520000005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22.4</v>
      </c>
      <c r="E5" s="57">
        <f t="shared" si="0"/>
        <v>1.4051200000000001</v>
      </c>
      <c r="F5" s="58">
        <f t="shared" si="1"/>
        <v>1.7615893120000017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22.4</v>
      </c>
      <c r="E6" s="55">
        <f t="shared" si="0"/>
        <v>1.4046200000000002</v>
      </c>
      <c r="F6" s="56">
        <f t="shared" si="1"/>
        <v>1.7561255120000023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22.4</v>
      </c>
      <c r="E7" s="55">
        <f t="shared" si="0"/>
        <v>1.4040200000000003</v>
      </c>
      <c r="F7" s="56">
        <f t="shared" si="1"/>
        <v>1.7495689520000024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22.4</v>
      </c>
      <c r="E8" s="55">
        <f t="shared" si="0"/>
        <v>1.4034200000000001</v>
      </c>
      <c r="F8" s="56">
        <f t="shared" si="1"/>
        <v>1.7430123920000007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22.4</v>
      </c>
      <c r="E9" s="55">
        <f t="shared" si="0"/>
        <v>1.4029200000000002</v>
      </c>
      <c r="F9" s="56">
        <f t="shared" si="1"/>
        <v>1.7375485920000013</v>
      </c>
      <c r="G9" s="55" t="s">
        <v>114</v>
      </c>
    </row>
    <row r="10" spans="1:13">
      <c r="A10" s="55">
        <v>9</v>
      </c>
      <c r="B10" s="55" t="s">
        <v>61</v>
      </c>
      <c r="C10" s="56">
        <v>1.4027000000000001</v>
      </c>
      <c r="D10" s="55">
        <v>22.4</v>
      </c>
      <c r="E10" s="55">
        <f t="shared" si="0"/>
        <v>1.4023200000000002</v>
      </c>
      <c r="F10" s="56">
        <f t="shared" si="1"/>
        <v>1.7309920320000032</v>
      </c>
      <c r="G10" s="55" t="s">
        <v>115</v>
      </c>
    </row>
    <row r="11" spans="1:13">
      <c r="A11" s="55">
        <v>10</v>
      </c>
      <c r="B11" s="55" t="s">
        <v>61</v>
      </c>
      <c r="C11" s="56">
        <v>1.4020999999999999</v>
      </c>
      <c r="D11" s="55">
        <v>22.4</v>
      </c>
      <c r="E11" s="55">
        <f t="shared" si="0"/>
        <v>1.4017200000000001</v>
      </c>
      <c r="F11" s="56">
        <f t="shared" si="1"/>
        <v>1.7244354720000015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22.4</v>
      </c>
      <c r="E12" s="55">
        <f t="shared" si="0"/>
        <v>1.4012200000000001</v>
      </c>
      <c r="F12" s="56">
        <f t="shared" si="1"/>
        <v>1.7189716720000021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22.4</v>
      </c>
      <c r="E13" s="55">
        <f t="shared" si="0"/>
        <v>1.4006200000000002</v>
      </c>
      <c r="F13" s="56">
        <f t="shared" si="1"/>
        <v>1.7124151120000022</v>
      </c>
      <c r="G13" s="55" t="s">
        <v>118</v>
      </c>
    </row>
    <row r="14" spans="1:13">
      <c r="A14" s="57">
        <v>13</v>
      </c>
      <c r="B14" s="57" t="s">
        <v>61</v>
      </c>
      <c r="C14" s="58">
        <v>1.4006000000000001</v>
      </c>
      <c r="D14" s="57">
        <v>22.4</v>
      </c>
      <c r="E14" s="57">
        <f t="shared" si="0"/>
        <v>1.4002200000000002</v>
      </c>
      <c r="F14" s="58">
        <f t="shared" si="1"/>
        <v>1.7080440720000034</v>
      </c>
      <c r="G14" s="57" t="s">
        <v>119</v>
      </c>
    </row>
    <row r="15" spans="1:13">
      <c r="A15" s="57">
        <v>14</v>
      </c>
      <c r="B15" s="57" t="s">
        <v>61</v>
      </c>
      <c r="C15" s="58">
        <v>1.4</v>
      </c>
      <c r="D15" s="57">
        <v>22.4</v>
      </c>
      <c r="E15" s="57">
        <f t="shared" si="0"/>
        <v>1.3996200000000001</v>
      </c>
      <c r="F15" s="58">
        <f t="shared" si="1"/>
        <v>1.7014875120000017</v>
      </c>
      <c r="G15" s="57" t="s">
        <v>120</v>
      </c>
    </row>
    <row r="16" spans="1:13">
      <c r="A16" s="57">
        <v>15</v>
      </c>
      <c r="B16" s="57" t="s">
        <v>61</v>
      </c>
      <c r="C16" s="58">
        <v>1.3995</v>
      </c>
      <c r="D16" s="57">
        <v>22.4</v>
      </c>
      <c r="E16" s="57">
        <f t="shared" si="0"/>
        <v>1.3991200000000001</v>
      </c>
      <c r="F16" s="58">
        <f t="shared" si="1"/>
        <v>1.6960237120000023</v>
      </c>
      <c r="G16" s="57" t="s">
        <v>121</v>
      </c>
    </row>
    <row r="17" spans="1:7">
      <c r="A17" s="57">
        <v>16</v>
      </c>
      <c r="B17" s="57" t="s">
        <v>61</v>
      </c>
      <c r="C17" s="58">
        <v>1.3989</v>
      </c>
      <c r="D17" s="57">
        <v>22.4</v>
      </c>
      <c r="E17" s="57">
        <f t="shared" si="0"/>
        <v>1.3985200000000002</v>
      </c>
      <c r="F17" s="58">
        <f t="shared" si="1"/>
        <v>1.6894671520000024</v>
      </c>
      <c r="G17" s="57" t="s">
        <v>122</v>
      </c>
    </row>
    <row r="18" spans="1:7">
      <c r="A18" s="57">
        <v>17</v>
      </c>
      <c r="B18" s="57" t="s">
        <v>61</v>
      </c>
      <c r="C18" s="58">
        <v>1.3984000000000001</v>
      </c>
      <c r="D18" s="57">
        <v>22.4</v>
      </c>
      <c r="E18" s="57">
        <f t="shared" si="0"/>
        <v>1.3980200000000003</v>
      </c>
      <c r="F18" s="58">
        <f t="shared" si="1"/>
        <v>1.6840033520000031</v>
      </c>
      <c r="G18" s="57" t="s">
        <v>123</v>
      </c>
    </row>
    <row r="19" spans="1:7">
      <c r="A19" s="57">
        <v>18</v>
      </c>
      <c r="B19" s="57" t="s">
        <v>61</v>
      </c>
      <c r="C19" s="58">
        <v>1.3977999999999999</v>
      </c>
      <c r="D19" s="57">
        <v>22.4</v>
      </c>
      <c r="E19" s="57">
        <f t="shared" si="0"/>
        <v>1.3974200000000001</v>
      </c>
      <c r="F19" s="58">
        <f t="shared" si="1"/>
        <v>1.6774467920000014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22.5</v>
      </c>
      <c r="E20" s="57">
        <f t="shared" si="0"/>
        <v>1.3957375000000001</v>
      </c>
      <c r="F20" s="58">
        <f t="shared" si="1"/>
        <v>1.659061105000001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22.5</v>
      </c>
      <c r="E21" s="57">
        <f t="shared" si="0"/>
        <v>1.3891375000000001</v>
      </c>
      <c r="F21" s="58">
        <f t="shared" si="1"/>
        <v>1.5869389450000018</v>
      </c>
      <c r="G21" s="57" t="s">
        <v>126</v>
      </c>
    </row>
    <row r="22" spans="1:7">
      <c r="A22" s="55">
        <v>21</v>
      </c>
      <c r="B22" s="55" t="s">
        <v>61</v>
      </c>
      <c r="C22" s="56">
        <v>1.3738999999999999</v>
      </c>
      <c r="D22" s="55">
        <v>22.5</v>
      </c>
      <c r="E22" s="55">
        <f t="shared" si="0"/>
        <v>1.3735375000000001</v>
      </c>
      <c r="F22" s="56">
        <f t="shared" si="1"/>
        <v>1.4164683850000017</v>
      </c>
      <c r="G22" s="55" t="s">
        <v>127</v>
      </c>
    </row>
    <row r="23" spans="1:7">
      <c r="A23" s="55">
        <v>22</v>
      </c>
      <c r="B23" s="55" t="s">
        <v>61</v>
      </c>
      <c r="C23" s="56">
        <v>1.3543000000000001</v>
      </c>
      <c r="D23" s="55">
        <v>22.5</v>
      </c>
      <c r="E23" s="55">
        <f t="shared" si="0"/>
        <v>1.3539375000000002</v>
      </c>
      <c r="F23" s="56">
        <f t="shared" si="1"/>
        <v>1.2022874250000033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22.5</v>
      </c>
      <c r="E2" s="55">
        <f t="shared" ref="E2:E23" si="0">((20-D2)*-0.000175+C2)-0.0008</f>
        <v>1.4057375000000001</v>
      </c>
      <c r="F2" s="56">
        <f t="shared" ref="F2:F23" si="1">E2*10.9276-13.593</f>
        <v>1.7683371050000005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22.5</v>
      </c>
      <c r="E3" s="55">
        <f t="shared" si="0"/>
        <v>1.4057375000000001</v>
      </c>
      <c r="F3" s="56">
        <f t="shared" si="1"/>
        <v>1.7683371050000005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22.5</v>
      </c>
      <c r="E4" s="55">
        <f t="shared" si="0"/>
        <v>1.4051375000000002</v>
      </c>
      <c r="F4" s="56">
        <f t="shared" si="1"/>
        <v>1.7617805450000024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1.4048</v>
      </c>
      <c r="D5" s="55">
        <v>22.5</v>
      </c>
      <c r="E5" s="55">
        <f t="shared" si="0"/>
        <v>1.4044375000000002</v>
      </c>
      <c r="F5" s="56">
        <f t="shared" si="1"/>
        <v>1.7541312250000018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1.4041999999999999</v>
      </c>
      <c r="D6" s="55">
        <v>22.5</v>
      </c>
      <c r="E6" s="55">
        <f t="shared" si="0"/>
        <v>1.4038375000000001</v>
      </c>
      <c r="F6" s="56">
        <f t="shared" si="1"/>
        <v>1.7475746650000001</v>
      </c>
      <c r="G6" s="55" t="s">
        <v>133</v>
      </c>
    </row>
    <row r="7" spans="1:13">
      <c r="A7" s="55">
        <v>6</v>
      </c>
      <c r="B7" s="55" t="s">
        <v>61</v>
      </c>
      <c r="C7" s="56">
        <v>1.4036</v>
      </c>
      <c r="D7" s="55">
        <v>22.5</v>
      </c>
      <c r="E7" s="55">
        <f t="shared" si="0"/>
        <v>1.4032375000000001</v>
      </c>
      <c r="F7" s="56">
        <f t="shared" si="1"/>
        <v>1.741018105000002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22.5</v>
      </c>
      <c r="E8" s="57">
        <f t="shared" si="0"/>
        <v>1.4028375000000002</v>
      </c>
      <c r="F8" s="58">
        <f t="shared" si="1"/>
        <v>1.7366470650000014</v>
      </c>
      <c r="G8" s="57" t="s">
        <v>135</v>
      </c>
    </row>
    <row r="9" spans="1:13">
      <c r="A9" s="57">
        <v>8</v>
      </c>
      <c r="B9" s="57" t="s">
        <v>61</v>
      </c>
      <c r="C9" s="58">
        <v>1.4027000000000001</v>
      </c>
      <c r="D9" s="57">
        <v>22.5</v>
      </c>
      <c r="E9" s="57">
        <f t="shared" si="0"/>
        <v>1.4023375000000002</v>
      </c>
      <c r="F9" s="58">
        <f t="shared" si="1"/>
        <v>1.7311832650000021</v>
      </c>
      <c r="G9" s="57" t="s">
        <v>136</v>
      </c>
    </row>
    <row r="10" spans="1:13">
      <c r="A10" s="57">
        <v>9</v>
      </c>
      <c r="B10" s="57" t="s">
        <v>61</v>
      </c>
      <c r="C10" s="58">
        <v>1.4020999999999999</v>
      </c>
      <c r="D10" s="57">
        <v>22.5</v>
      </c>
      <c r="E10" s="57">
        <f t="shared" si="0"/>
        <v>1.4017375000000001</v>
      </c>
      <c r="F10" s="58">
        <f t="shared" si="1"/>
        <v>1.7246267050000004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22.5</v>
      </c>
      <c r="E11" s="57">
        <f t="shared" si="0"/>
        <v>1.4011375000000001</v>
      </c>
      <c r="F11" s="58">
        <f t="shared" si="1"/>
        <v>1.7180701450000022</v>
      </c>
      <c r="G11" s="57" t="s">
        <v>158</v>
      </c>
    </row>
    <row r="12" spans="1:13">
      <c r="A12" s="57">
        <v>11</v>
      </c>
      <c r="B12" s="57" t="s">
        <v>61</v>
      </c>
      <c r="C12" s="58">
        <v>1.4009</v>
      </c>
      <c r="D12" s="57">
        <v>22.5</v>
      </c>
      <c r="E12" s="57">
        <f t="shared" si="0"/>
        <v>1.4005375000000002</v>
      </c>
      <c r="F12" s="58">
        <f t="shared" si="1"/>
        <v>1.7115135850000023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22.5</v>
      </c>
      <c r="E13" s="57">
        <f t="shared" si="0"/>
        <v>1.4001375000000003</v>
      </c>
      <c r="F13" s="58">
        <f t="shared" si="1"/>
        <v>1.7071425450000035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22.5</v>
      </c>
      <c r="E14" s="57">
        <f t="shared" si="0"/>
        <v>1.3995375000000001</v>
      </c>
      <c r="F14" s="58">
        <f t="shared" si="1"/>
        <v>1.7005859850000018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22.5</v>
      </c>
      <c r="E15" s="57">
        <f t="shared" si="0"/>
        <v>1.3990375000000002</v>
      </c>
      <c r="F15" s="58">
        <f t="shared" si="1"/>
        <v>1.6951221850000024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22.5</v>
      </c>
      <c r="E16" s="55">
        <f t="shared" si="0"/>
        <v>1.3985375000000002</v>
      </c>
      <c r="F16" s="56">
        <f t="shared" si="1"/>
        <v>1.6896583850000031</v>
      </c>
      <c r="G16" s="55" t="s">
        <v>178</v>
      </c>
    </row>
    <row r="17" spans="1:7">
      <c r="A17" s="55">
        <v>16</v>
      </c>
      <c r="B17" s="55" t="s">
        <v>61</v>
      </c>
      <c r="C17" s="56">
        <v>1.3984000000000001</v>
      </c>
      <c r="D17" s="55">
        <v>22.6</v>
      </c>
      <c r="E17" s="55">
        <f t="shared" si="0"/>
        <v>1.3980550000000003</v>
      </c>
      <c r="F17" s="56">
        <f t="shared" si="1"/>
        <v>1.6843858180000026</v>
      </c>
      <c r="G17" s="55" t="s">
        <v>179</v>
      </c>
    </row>
    <row r="18" spans="1:7">
      <c r="A18" s="55">
        <v>17</v>
      </c>
      <c r="B18" s="55" t="s">
        <v>61</v>
      </c>
      <c r="C18" s="56">
        <v>1.3977999999999999</v>
      </c>
      <c r="D18" s="55">
        <v>22.6</v>
      </c>
      <c r="E18" s="55">
        <f t="shared" si="0"/>
        <v>1.3974550000000001</v>
      </c>
      <c r="F18" s="56">
        <f t="shared" si="1"/>
        <v>1.6778292580000009</v>
      </c>
      <c r="G18" s="55" t="s">
        <v>180</v>
      </c>
    </row>
    <row r="19" spans="1:7">
      <c r="A19" s="55">
        <v>18</v>
      </c>
      <c r="B19" s="55" t="s">
        <v>61</v>
      </c>
      <c r="C19" s="56">
        <v>1.3965000000000001</v>
      </c>
      <c r="D19" s="55">
        <v>22.6</v>
      </c>
      <c r="E19" s="55">
        <f t="shared" si="0"/>
        <v>1.3961550000000003</v>
      </c>
      <c r="F19" s="56">
        <f t="shared" si="1"/>
        <v>1.6636233780000023</v>
      </c>
      <c r="G19" s="55" t="s">
        <v>181</v>
      </c>
    </row>
    <row r="20" spans="1:7">
      <c r="A20" s="55">
        <v>19</v>
      </c>
      <c r="B20" s="55" t="s">
        <v>61</v>
      </c>
      <c r="C20" s="56">
        <v>1.3909</v>
      </c>
      <c r="D20" s="55">
        <v>22.6</v>
      </c>
      <c r="E20" s="55">
        <f t="shared" si="0"/>
        <v>1.3905550000000002</v>
      </c>
      <c r="F20" s="56">
        <f t="shared" si="1"/>
        <v>1.6024288180000017</v>
      </c>
      <c r="G20" s="55" t="s">
        <v>182</v>
      </c>
    </row>
    <row r="21" spans="1:7">
      <c r="A21" s="55">
        <v>20</v>
      </c>
      <c r="B21" s="55" t="s">
        <v>61</v>
      </c>
      <c r="C21" s="56">
        <v>1.3759999999999999</v>
      </c>
      <c r="D21" s="55">
        <v>22.6</v>
      </c>
      <c r="E21" s="55">
        <f t="shared" si="0"/>
        <v>1.3756550000000001</v>
      </c>
      <c r="F21" s="56">
        <f t="shared" si="1"/>
        <v>1.4396075780000004</v>
      </c>
      <c r="G21" s="55" t="s">
        <v>183</v>
      </c>
    </row>
    <row r="22" spans="1:7">
      <c r="A22" s="55">
        <v>21</v>
      </c>
      <c r="B22" s="55" t="s">
        <v>61</v>
      </c>
      <c r="C22" s="56">
        <v>1.3552999999999999</v>
      </c>
      <c r="D22" s="55">
        <v>22.6</v>
      </c>
      <c r="E22" s="55">
        <f t="shared" si="0"/>
        <v>1.3549550000000001</v>
      </c>
      <c r="F22" s="56">
        <f t="shared" si="1"/>
        <v>1.2134062580000009</v>
      </c>
      <c r="G22" s="55" t="s">
        <v>184</v>
      </c>
    </row>
    <row r="23" spans="1:7">
      <c r="A23" s="55">
        <v>22</v>
      </c>
      <c r="B23" s="55" t="s">
        <v>61</v>
      </c>
      <c r="C23" s="56">
        <v>1.3422000000000001</v>
      </c>
      <c r="D23" s="55">
        <v>22.6</v>
      </c>
      <c r="E23" s="55">
        <f t="shared" si="0"/>
        <v>1.3418550000000002</v>
      </c>
      <c r="F23" s="56">
        <f t="shared" si="1"/>
        <v>1.0702546980000029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abSelected="1" topLeftCell="A21" zoomScaleNormal="100" workbookViewId="0">
      <selection activeCell="Q28" sqref="Q28"/>
    </sheetView>
  </sheetViews>
  <sheetFormatPr defaultColWidth="10.87890625" defaultRowHeight="12.7"/>
  <cols>
    <col min="1" max="1" width="9.52734375" style="53" bestFit="1" customWidth="1"/>
    <col min="2" max="2" width="11.41015625" style="53" bestFit="1" customWidth="1"/>
    <col min="3" max="3" width="11.703125" style="53" bestFit="1" customWidth="1"/>
    <col min="4" max="7" width="10.87890625" style="53"/>
    <col min="8" max="8" width="10.87890625" style="53" customWidth="1"/>
    <col min="9" max="9" width="10.87890625" style="53"/>
    <col min="10" max="11" width="11" style="53" customWidth="1"/>
    <col min="12" max="16384" width="10.87890625" style="53"/>
  </cols>
  <sheetData>
    <row r="1" spans="1:37" ht="13" thickTop="1">
      <c r="A1" s="59" t="s">
        <v>186</v>
      </c>
      <c r="B1" s="101">
        <f>TubeLoading!F29</f>
        <v>3192</v>
      </c>
      <c r="C1" s="103" t="str">
        <f>_xlfn.TEXTJOIN("-",TRUE,TubeLoading!$F$29,"density")</f>
        <v>3192-density</v>
      </c>
      <c r="D1" s="103" t="str">
        <f>_xlfn.TEXTJOIN("-",TRUE,TubeLoading!$F$29,"conc")</f>
        <v>3192-conc</v>
      </c>
      <c r="E1" s="101">
        <f>TubeLoading!F30</f>
        <v>2445</v>
      </c>
      <c r="F1" s="103" t="str">
        <f>_xlfn.TEXTJOIN("-",TRUE,TubeLoading!$F$30,"density")</f>
        <v>2445-density</v>
      </c>
      <c r="G1" s="103" t="str">
        <f>_xlfn.TEXTJOIN("-",TRUE,TubeLoading!$F$30,"conc")</f>
        <v>2445-conc</v>
      </c>
      <c r="H1" s="101">
        <f>TubeLoading!F31</f>
        <v>2382</v>
      </c>
      <c r="I1" s="103" t="str">
        <f>_xlfn.TEXTJOIN("-",TRUE,TubeLoading!$F$31,"density")</f>
        <v>2382-density</v>
      </c>
      <c r="J1" s="103" t="str">
        <f>_xlfn.TEXTJOIN("-",TRUE,TubeLoading!$F$31,"conc")</f>
        <v>2382-conc</v>
      </c>
      <c r="K1" s="101">
        <f>TubeLoading!F32</f>
        <v>3636</v>
      </c>
      <c r="L1" s="103" t="str">
        <f>_xlfn.TEXTJOIN("-",TRUE,TubeLoading!$F$32,"density")</f>
        <v>3636-density</v>
      </c>
      <c r="M1" s="103" t="str">
        <f>_xlfn.TEXTJOIN("-",TRUE,TubeLoading!$F$32,"conc")</f>
        <v>3636-conc</v>
      </c>
      <c r="N1" s="102">
        <f>TubeLoading!F33</f>
        <v>1780</v>
      </c>
      <c r="O1" s="103" t="str">
        <f>_xlfn.TEXTJOIN("-",TRUE,TubeLoading!$F$33,"density")</f>
        <v>1780-density</v>
      </c>
      <c r="P1" s="103" t="str">
        <f>_xlfn.TEXTJOIN("-",TRUE,TubeLoading!$F$33,"conc")</f>
        <v>1780-conc</v>
      </c>
      <c r="Q1" s="102">
        <f>TubeLoading!F34</f>
        <v>3190</v>
      </c>
      <c r="R1" s="103" t="str">
        <f>_xlfn.TEXTJOIN("-",TRUE,TubeLoading!$F$34,"density")</f>
        <v>3190-density</v>
      </c>
      <c r="S1" s="103" t="str">
        <f>_xlfn.TEXTJOIN("-",TRUE,TubeLoading!$F$34,"conc")</f>
        <v>3190-conc</v>
      </c>
      <c r="T1" s="102">
        <f>TubeLoading!F35</f>
        <v>3992</v>
      </c>
      <c r="U1" s="103" t="str">
        <f>_xlfn.TEXTJOIN("-",TRUE,TubeLoading!$F$35,"density")</f>
        <v>3992-density</v>
      </c>
      <c r="V1" s="103" t="str">
        <f>_xlfn.TEXTJOIN("-",TRUE,TubeLoading!$F$35,"conc")</f>
        <v>3992-conc</v>
      </c>
      <c r="W1" s="102">
        <f>TubeLoading!F36</f>
        <v>1778</v>
      </c>
      <c r="X1" s="103" t="str">
        <f>_xlfn.TEXTJOIN("-",TRUE,TubeLoading!$F$36,"density")</f>
        <v>1778-density</v>
      </c>
      <c r="Y1" s="103" t="str">
        <f>_xlfn.TEXTJOIN("-",TRUE,TubeLoading!$F$36,"conc")</f>
        <v>1778-conc</v>
      </c>
      <c r="Z1" s="102">
        <f>TubeLoading!F37</f>
        <v>3178</v>
      </c>
      <c r="AA1" s="103" t="str">
        <f>_xlfn.TEXTJOIN("-",TRUE,TubeLoading!$F$37,"density")</f>
        <v>3178-density</v>
      </c>
      <c r="AB1" s="103" t="str">
        <f>_xlfn.TEXTJOIN("-",TRUE,TubeLoading!$F$37,"conc")</f>
        <v>3178-conc</v>
      </c>
      <c r="AC1" s="102">
        <f>TubeLoading!F38</f>
        <v>2378</v>
      </c>
      <c r="AD1" s="103" t="str">
        <f>_xlfn.TEXTJOIN("-",TRUE,TubeLoading!$F$38,"density")</f>
        <v>2378-density</v>
      </c>
      <c r="AE1" s="103" t="str">
        <f>_xlfn.TEXTJOIN("-",TRUE,TubeLoading!$F$38,"conc")</f>
        <v>2378-conc</v>
      </c>
      <c r="AF1" s="102">
        <f>TubeLoading!F39</f>
        <v>1502</v>
      </c>
      <c r="AG1" s="103" t="str">
        <f>_xlfn.TEXTJOIN("-",TRUE,TubeLoading!$F$39,"density")</f>
        <v>1502-density</v>
      </c>
      <c r="AH1" s="103" t="str">
        <f>_xlfn.TEXTJOIN("-",TRUE,TubeLoading!$F$39,"conc")</f>
        <v>1502-conc</v>
      </c>
      <c r="AI1" s="102">
        <f>TubeLoading!F40</f>
        <v>1777</v>
      </c>
      <c r="AJ1" s="103" t="str">
        <f>_xlfn.TEXTJOIN("-",TRUE,TubeLoading!$F$40,"density")</f>
        <v>1777-density</v>
      </c>
      <c r="AK1" s="103" t="str">
        <f>_xlfn.TEXTJOIN("-",TRUE,TubeLoading!$F$40,"conc")</f>
        <v>1777-conc</v>
      </c>
    </row>
    <row r="2" spans="1:37">
      <c r="A2" s="59" t="s">
        <v>187</v>
      </c>
      <c r="B2" s="115" t="s">
        <v>169</v>
      </c>
      <c r="C2" s="116"/>
      <c r="D2" s="117"/>
      <c r="E2" s="115" t="s">
        <v>170</v>
      </c>
      <c r="F2" s="116"/>
      <c r="G2" s="117"/>
      <c r="H2" s="115" t="s">
        <v>171</v>
      </c>
      <c r="I2" s="116"/>
      <c r="J2" s="117"/>
      <c r="K2" s="115" t="s">
        <v>172</v>
      </c>
      <c r="L2" s="116"/>
      <c r="M2" s="117"/>
      <c r="N2" s="112" t="s">
        <v>174</v>
      </c>
      <c r="O2" s="113"/>
      <c r="P2" s="114"/>
      <c r="Q2" s="112" t="s">
        <v>175</v>
      </c>
      <c r="R2" s="113"/>
      <c r="S2" s="114"/>
      <c r="T2" s="112" t="s">
        <v>176</v>
      </c>
      <c r="U2" s="113"/>
      <c r="V2" s="114"/>
      <c r="W2" s="112" t="s">
        <v>177</v>
      </c>
      <c r="X2" s="113"/>
      <c r="Y2" s="114"/>
      <c r="Z2" s="112" t="s">
        <v>203</v>
      </c>
      <c r="AA2" s="113"/>
      <c r="AB2" s="114"/>
      <c r="AC2" s="112" t="s">
        <v>204</v>
      </c>
      <c r="AD2" s="113"/>
      <c r="AE2" s="114"/>
      <c r="AF2" s="112" t="s">
        <v>205</v>
      </c>
      <c r="AG2" s="113"/>
      <c r="AH2" s="114"/>
      <c r="AI2" s="112" t="s">
        <v>8</v>
      </c>
      <c r="AJ2" s="113"/>
      <c r="AK2" s="114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1.7801662319999991</v>
      </c>
      <c r="D4" s="68">
        <v>-3.247756102940897E-2</v>
      </c>
      <c r="E4" s="66" t="str">
        <f>'Tube B'!G2</f>
        <v>G3</v>
      </c>
      <c r="F4" s="67">
        <f>'Tube B'!F2</f>
        <v>1.7705772630000016</v>
      </c>
      <c r="G4" s="68">
        <v>-3.4229689218027749E-2</v>
      </c>
      <c r="H4" s="66" t="str">
        <f>'Tube C'!G2</f>
        <v>D6</v>
      </c>
      <c r="I4" s="67">
        <f>'Tube C'!F2</f>
        <v>1.7762869340000016</v>
      </c>
      <c r="J4" s="68">
        <v>2.8621331859452804E-2</v>
      </c>
      <c r="K4" s="66" t="str">
        <f>'Tube D'!G2</f>
        <v>C9</v>
      </c>
      <c r="L4" s="67">
        <f>'Tube D'!F2</f>
        <v>1.7677907250000029</v>
      </c>
      <c r="M4" s="68">
        <v>-4.2504737392021291E-2</v>
      </c>
      <c r="N4" s="66" t="str">
        <f>'Tube E'!G2</f>
        <v>A1</v>
      </c>
      <c r="O4" s="67">
        <f>'Tube E'!F2</f>
        <v>1.7811497160000016</v>
      </c>
      <c r="P4" s="68">
        <v>-3.0015028865259835E-2</v>
      </c>
      <c r="Q4" s="66" t="str">
        <f>'Tube F'!G2</f>
        <v>G3</v>
      </c>
      <c r="R4" s="67">
        <f>'Tube F'!F2</f>
        <v>1.7673263020000007</v>
      </c>
      <c r="S4" s="68">
        <v>-3.730376371554197E-2</v>
      </c>
      <c r="T4" s="66" t="str">
        <f>'Tube G'!G2</f>
        <v>D6</v>
      </c>
      <c r="U4" s="67">
        <f>'Tube G'!F2</f>
        <v>1.7669984740000011</v>
      </c>
      <c r="V4" s="68">
        <v>-2.9894613139375675E-2</v>
      </c>
      <c r="W4" s="66" t="str">
        <f>'Tube H'!G2</f>
        <v>C9</v>
      </c>
      <c r="X4" s="67">
        <f>'Tube H'!F2</f>
        <v>1.7651954200000013</v>
      </c>
      <c r="Y4" s="68">
        <v>-2.0129957764308981E-2</v>
      </c>
      <c r="Z4" s="66" t="str">
        <f>'Tube I'!G2</f>
        <v>A1</v>
      </c>
      <c r="AA4" s="67">
        <f>'Tube I'!F2</f>
        <v>1.7839635730000012</v>
      </c>
      <c r="AB4" s="68">
        <v>-1.9607509335673519E-2</v>
      </c>
      <c r="AC4" s="66" t="str">
        <f>'Tube J'!G2</f>
        <v>G3</v>
      </c>
      <c r="AD4" s="67">
        <f>'Tube I'!F2</f>
        <v>1.7839635730000012</v>
      </c>
      <c r="AE4" s="68">
        <v>-3.1275454720268901E-2</v>
      </c>
      <c r="AF4" s="66" t="str">
        <f>'Tube K'!G2</f>
        <v>D6</v>
      </c>
      <c r="AG4" s="67">
        <f>'Tube K'!F2</f>
        <v>1.7657691190000016</v>
      </c>
      <c r="AH4" s="68">
        <v>-4.2588819703764007E-6</v>
      </c>
      <c r="AI4" s="66" t="str">
        <f>'Tube L'!G2</f>
        <v>C9</v>
      </c>
      <c r="AJ4" s="67">
        <f>'Tube L'!F2</f>
        <v>1.7683371050000005</v>
      </c>
      <c r="AK4" s="68">
        <v>-2.5054170715139806E-2</v>
      </c>
    </row>
    <row r="5" spans="1:37">
      <c r="A5" s="53">
        <v>2</v>
      </c>
      <c r="B5" s="69" t="str">
        <f>'Tube A'!G3</f>
        <v>B1</v>
      </c>
      <c r="C5" s="70">
        <f>'Tube A'!F3</f>
        <v>1.7768879519999992</v>
      </c>
      <c r="D5" s="71">
        <v>-5.4449696814202935E-3</v>
      </c>
      <c r="E5" s="69" t="str">
        <f>'Tube B'!G3</f>
        <v>H3</v>
      </c>
      <c r="F5" s="70">
        <f>'Tube B'!F3</f>
        <v>1.7729540160000017</v>
      </c>
      <c r="G5" s="71">
        <v>-3.5772290062376561E-2</v>
      </c>
      <c r="H5" s="69" t="str">
        <f>'Tube C'!G3</f>
        <v>C6</v>
      </c>
      <c r="I5" s="70">
        <f>'Tube C'!F3</f>
        <v>1.7742926470000011</v>
      </c>
      <c r="J5" s="71">
        <v>-3.8870304913375185E-3</v>
      </c>
      <c r="K5" s="69" t="str">
        <f>'Tube D'!G3</f>
        <v>D9</v>
      </c>
      <c r="L5" s="70">
        <f>'Tube D'!F3</f>
        <v>1.7688834850000017</v>
      </c>
      <c r="M5" s="71">
        <v>-1.4529359901147926E-2</v>
      </c>
      <c r="N5" s="69" t="str">
        <f>'Tube E'!G3</f>
        <v>B1</v>
      </c>
      <c r="O5" s="70">
        <f>'Tube E'!F3</f>
        <v>1.7713148760000017</v>
      </c>
      <c r="P5" s="71">
        <v>-2.6410826689628301E-2</v>
      </c>
      <c r="Q5" s="69" t="str">
        <f>'Tube F'!G3</f>
        <v>H3</v>
      </c>
      <c r="R5" s="70">
        <f>'Tube F'!F3</f>
        <v>1.7738828620000024</v>
      </c>
      <c r="S5" s="71">
        <v>-2.831616412038605E-2</v>
      </c>
      <c r="T5" s="69" t="str">
        <f>'Tube G'!G3</f>
        <v>C6</v>
      </c>
      <c r="U5" s="70">
        <f>'Tube G'!F3</f>
        <v>1.7669984740000011</v>
      </c>
      <c r="V5" s="71">
        <v>-2.4055321890727909E-2</v>
      </c>
      <c r="W5" s="69" t="str">
        <f>'Tube H'!G3</f>
        <v>D9</v>
      </c>
      <c r="X5" s="70">
        <f>'Tube H'!F3</f>
        <v>1.7673809400000007</v>
      </c>
      <c r="Y5" s="71">
        <v>-3.7646399895007086E-2</v>
      </c>
      <c r="Z5" s="69" t="str">
        <f>'Tube I'!G3</f>
        <v>B1</v>
      </c>
      <c r="AA5" s="70">
        <f>'Tube I'!F3</f>
        <v>1.7741287330000031</v>
      </c>
      <c r="AB5" s="71">
        <v>-1.4873576111990116E-2</v>
      </c>
      <c r="AC5" s="69" t="str">
        <f>'Tube J'!G3</f>
        <v>H3</v>
      </c>
      <c r="AD5" s="70">
        <f>'Tube I'!F3</f>
        <v>1.7741287330000031</v>
      </c>
      <c r="AE5" s="71">
        <v>-2.7863015321701625E-2</v>
      </c>
      <c r="AF5" s="69" t="str">
        <f>'Tube K'!G3</f>
        <v>C6</v>
      </c>
      <c r="AG5" s="70">
        <f>'Tube K'!F3</f>
        <v>1.7690473990000015</v>
      </c>
      <c r="AH5" s="71">
        <v>-1.6317905810946828E-2</v>
      </c>
      <c r="AI5" s="69" t="str">
        <f>'Tube L'!G3</f>
        <v>D9</v>
      </c>
      <c r="AJ5" s="70">
        <f>'Tube L'!F3</f>
        <v>1.7683371050000005</v>
      </c>
      <c r="AK5" s="71">
        <v>-1.2160318174489074E-2</v>
      </c>
    </row>
    <row r="6" spans="1:37">
      <c r="A6" s="53">
        <v>3</v>
      </c>
      <c r="B6" s="69" t="str">
        <f>'Tube A'!G4</f>
        <v>C1</v>
      </c>
      <c r="C6" s="70">
        <f>'Tube A'!F4</f>
        <v>1.7725169120000004</v>
      </c>
      <c r="D6" s="71">
        <v>-1.3574588571787075E-2</v>
      </c>
      <c r="E6" s="69" t="str">
        <f>'Tube B'!G4</f>
        <v>H4</v>
      </c>
      <c r="F6" s="70">
        <f>'Tube B'!F4</f>
        <v>1.7696757360000017</v>
      </c>
      <c r="G6" s="71">
        <v>-3.1842982254715373E-2</v>
      </c>
      <c r="H6" s="69" t="str">
        <f>'Tube C'!G4</f>
        <v>B6</v>
      </c>
      <c r="I6" s="70">
        <f>'Tube C'!F4</f>
        <v>1.7677360870000012</v>
      </c>
      <c r="J6" s="71">
        <v>-1.6427439720393181E-2</v>
      </c>
      <c r="K6" s="69" t="str">
        <f>'Tube D'!G4</f>
        <v>E9</v>
      </c>
      <c r="L6" s="70">
        <f>'Tube D'!F4</f>
        <v>1.7645124449999994</v>
      </c>
      <c r="M6" s="71">
        <v>-3.4926769925333841E-2</v>
      </c>
      <c r="N6" s="69" t="str">
        <f>'Tube E'!G4</f>
        <v>C1</v>
      </c>
      <c r="O6" s="70">
        <f>'Tube E'!F4</f>
        <v>1.7669438360000012</v>
      </c>
      <c r="P6" s="71">
        <v>-3.157773011655246E-2</v>
      </c>
      <c r="Q6" s="69" t="str">
        <f>'Tube F'!G4</f>
        <v>H4</v>
      </c>
      <c r="R6" s="70">
        <f>'Tube F'!F4</f>
        <v>1.7706045820000025</v>
      </c>
      <c r="S6" s="71">
        <v>-3.2136860288617813E-2</v>
      </c>
      <c r="T6" s="69" t="str">
        <f>'Tube G'!G4</f>
        <v>B6</v>
      </c>
      <c r="U6" s="70">
        <f>'Tube G'!F4</f>
        <v>1.7637201940000011</v>
      </c>
      <c r="V6" s="71">
        <v>-2.3946359086805202E-2</v>
      </c>
      <c r="W6" s="69" t="str">
        <f>'Tube H'!G4</f>
        <v>E9</v>
      </c>
      <c r="X6" s="70">
        <f>'Tube H'!F4</f>
        <v>1.7632011330000008</v>
      </c>
      <c r="Y6" s="71">
        <v>-2.5394371073194397E-2</v>
      </c>
      <c r="Z6" s="69" t="str">
        <f>'Tube I'!G4</f>
        <v>C1</v>
      </c>
      <c r="AA6" s="70">
        <f>'Tube I'!F4</f>
        <v>1.7697576930000025</v>
      </c>
      <c r="AB6" s="71">
        <v>-1.4624513584833803E-2</v>
      </c>
      <c r="AC6" s="69" t="str">
        <f>'Tube J'!G4</f>
        <v>H4</v>
      </c>
      <c r="AD6" s="70">
        <f>'Tube I'!F4</f>
        <v>1.7697576930000025</v>
      </c>
      <c r="AE6" s="71">
        <v>-3.5891578178587312E-2</v>
      </c>
      <c r="AF6" s="69" t="str">
        <f>'Tube K'!G4</f>
        <v>B6</v>
      </c>
      <c r="AG6" s="70">
        <f>'Tube K'!F4</f>
        <v>1.7659603520000005</v>
      </c>
      <c r="AH6" s="71">
        <v>-1.1636928587529632E-2</v>
      </c>
      <c r="AI6" s="69" t="str">
        <f>'Tube L'!G4</f>
        <v>E9</v>
      </c>
      <c r="AJ6" s="70">
        <f>'Tube L'!F4</f>
        <v>1.7617805450000024</v>
      </c>
      <c r="AK6" s="71">
        <v>-1.6851205668305558E-2</v>
      </c>
    </row>
    <row r="7" spans="1:37">
      <c r="A7" s="53">
        <v>4</v>
      </c>
      <c r="B7" s="69" t="str">
        <f>'Tube A'!G5</f>
        <v>D1</v>
      </c>
      <c r="C7" s="70">
        <f>'Tube A'!F5</f>
        <v>1.7659603520000005</v>
      </c>
      <c r="D7" s="71">
        <v>-3.0235404834109813E-2</v>
      </c>
      <c r="E7" s="69" t="str">
        <f>'Tube B'!G5</f>
        <v>G4</v>
      </c>
      <c r="F7" s="70">
        <f>'Tube B'!F5</f>
        <v>1.7674902160000006</v>
      </c>
      <c r="G7" s="71">
        <v>-4.6317300150456514E-2</v>
      </c>
      <c r="H7" s="69" t="str">
        <f>'Tube C'!G5</f>
        <v>A6</v>
      </c>
      <c r="I7" s="70">
        <f>'Tube C'!F5</f>
        <v>1.762272287</v>
      </c>
      <c r="J7" s="71">
        <v>-4.9688597716742557E-3</v>
      </c>
      <c r="K7" s="69" t="str">
        <f>'Tube D'!G5</f>
        <v>F9</v>
      </c>
      <c r="L7" s="70">
        <f>'Tube D'!F5</f>
        <v>1.7603326380000013</v>
      </c>
      <c r="M7" s="71">
        <v>3.9246961527313627E-2</v>
      </c>
      <c r="N7" s="69" t="str">
        <f>'Tube E'!G5</f>
        <v>D1</v>
      </c>
      <c r="O7" s="70">
        <f>'Tube E'!F5</f>
        <v>1.7625727960000006</v>
      </c>
      <c r="P7" s="71">
        <v>-2.9446988911145514E-3</v>
      </c>
      <c r="Q7" s="69" t="str">
        <f>'Tube F'!G5</f>
        <v>G4</v>
      </c>
      <c r="R7" s="70">
        <f>'Tube F'!F5</f>
        <v>1.7598682150000009</v>
      </c>
      <c r="S7" s="71">
        <v>-2.1027429270103912E-2</v>
      </c>
      <c r="T7" s="69" t="str">
        <f>'Tube G'!G5</f>
        <v>A6</v>
      </c>
      <c r="U7" s="70">
        <f>'Tube G'!F5</f>
        <v>1.7593491540000024</v>
      </c>
      <c r="V7" s="71">
        <v>-1.5416084936017838E-2</v>
      </c>
      <c r="W7" s="69" t="str">
        <f>'Tube H'!G5</f>
        <v>F9</v>
      </c>
      <c r="X7" s="70">
        <f>'Tube H'!F5</f>
        <v>1.758830093000002</v>
      </c>
      <c r="Y7" s="71">
        <v>-1.7545074435601726E-2</v>
      </c>
      <c r="Z7" s="69" t="str">
        <f>'Tube I'!G5</f>
        <v>D1</v>
      </c>
      <c r="AA7" s="70">
        <f>'Tube I'!F5</f>
        <v>1.7632011330000008</v>
      </c>
      <c r="AB7" s="71">
        <v>-1.6440209324541117E-2</v>
      </c>
      <c r="AC7" s="69" t="str">
        <f>'Tube J'!G5</f>
        <v>G4</v>
      </c>
      <c r="AD7" s="70">
        <f>'Tube I'!F5</f>
        <v>1.7632011330000008</v>
      </c>
      <c r="AE7" s="71">
        <v>-3.4863309180132175E-2</v>
      </c>
      <c r="AF7" s="69" t="str">
        <f>'Tube K'!G5</f>
        <v>A6</v>
      </c>
      <c r="AG7" s="70">
        <f>'Tube K'!F5</f>
        <v>1.7615893120000017</v>
      </c>
      <c r="AH7" s="71">
        <v>7.4386456596544264E-3</v>
      </c>
      <c r="AI7" s="69" t="str">
        <f>'Tube L'!G5</f>
        <v>F9</v>
      </c>
      <c r="AJ7" s="70">
        <f>'Tube L'!F5</f>
        <v>1.7541312250000018</v>
      </c>
      <c r="AK7" s="71">
        <v>-5.9861067372386709E-3</v>
      </c>
    </row>
    <row r="8" spans="1:37">
      <c r="A8" s="53">
        <v>5</v>
      </c>
      <c r="B8" s="69" t="str">
        <f>'Tube A'!G6</f>
        <v>E1</v>
      </c>
      <c r="C8" s="70">
        <f>'Tube A'!F6</f>
        <v>1.7595950249999994</v>
      </c>
      <c r="D8" s="71">
        <v>-3.858491451028518E-2</v>
      </c>
      <c r="E8" s="69" t="str">
        <f>'Tube B'!G6</f>
        <v>F4</v>
      </c>
      <c r="F8" s="70">
        <f>'Tube B'!F6</f>
        <v>1.7644031690000013</v>
      </c>
      <c r="G8" s="71">
        <v>-3.7028417037263221E-2</v>
      </c>
      <c r="H8" s="69" t="str">
        <f>'Tube C'!G6</f>
        <v>A7</v>
      </c>
      <c r="I8" s="70">
        <f>'Tube C'!F6</f>
        <v>1.7579012470000013</v>
      </c>
      <c r="J8" s="71">
        <v>-2.971606984497242E-2</v>
      </c>
      <c r="K8" s="69" t="str">
        <f>'Tube D'!G6</f>
        <v>G9</v>
      </c>
      <c r="L8" s="70">
        <f>'Tube D'!F6</f>
        <v>1.7548688380000019</v>
      </c>
      <c r="M8" s="71">
        <v>-8.2273747015562393E-3</v>
      </c>
      <c r="N8" s="69" t="str">
        <f>'Tube E'!G6</f>
        <v>E1</v>
      </c>
      <c r="O8" s="70">
        <f>'Tube E'!F6</f>
        <v>1.7538307160000013</v>
      </c>
      <c r="P8" s="71">
        <v>3.6873959051409739E-3</v>
      </c>
      <c r="Q8" s="69" t="str">
        <f>'Tube F'!G6</f>
        <v>F4</v>
      </c>
      <c r="R8" s="70">
        <f>'Tube F'!F6</f>
        <v>1.7533116550000027</v>
      </c>
      <c r="S8" s="71">
        <v>-3.1683509599406932E-3</v>
      </c>
      <c r="T8" s="69" t="str">
        <f>'Tube G'!G6</f>
        <v>A7</v>
      </c>
      <c r="U8" s="70">
        <f>'Tube G'!F6</f>
        <v>1.7549781140000018</v>
      </c>
      <c r="V8" s="71">
        <v>3.7863374023474118E-3</v>
      </c>
      <c r="W8" s="69" t="str">
        <f>'Tube H'!G6</f>
        <v>G9</v>
      </c>
      <c r="X8" s="70">
        <f>'Tube H'!F6</f>
        <v>1.7544590530000015</v>
      </c>
      <c r="Y8" s="71">
        <v>7.3505334945228096E-2</v>
      </c>
      <c r="Z8" s="69" t="str">
        <f>'Tube I'!G6</f>
        <v>E1</v>
      </c>
      <c r="AA8" s="70">
        <f>'Tube I'!F6</f>
        <v>1.7566445730000027</v>
      </c>
      <c r="AB8" s="71">
        <v>-3.389428362890879E-2</v>
      </c>
      <c r="AC8" s="69" t="str">
        <f>'Tube J'!G6</f>
        <v>F4</v>
      </c>
      <c r="AD8" s="70">
        <f>'Tube I'!F6</f>
        <v>1.7566445730000027</v>
      </c>
      <c r="AE8" s="71">
        <v>1.8082040879146773E-2</v>
      </c>
      <c r="AF8" s="69" t="str">
        <f>'Tube K'!G6</f>
        <v>A7</v>
      </c>
      <c r="AG8" s="70">
        <f>'Tube K'!F6</f>
        <v>1.7561255120000023</v>
      </c>
      <c r="AH8" s="71">
        <v>-7.3699863219191574E-3</v>
      </c>
      <c r="AI8" s="69" t="str">
        <f>'Tube L'!G6</f>
        <v>G9</v>
      </c>
      <c r="AJ8" s="70">
        <f>'Tube L'!F6</f>
        <v>1.7475746650000001</v>
      </c>
      <c r="AK8" s="71">
        <v>1.0330630654925227E-2</v>
      </c>
    </row>
    <row r="9" spans="1:37">
      <c r="A9" s="53">
        <v>6</v>
      </c>
      <c r="B9" s="69" t="str">
        <f>'Tube A'!G7</f>
        <v>F1</v>
      </c>
      <c r="C9" s="70">
        <f>'Tube A'!F7</f>
        <v>1.7530384649999995</v>
      </c>
      <c r="D9" s="71">
        <v>-2.9238265488214002E-3</v>
      </c>
      <c r="E9" s="69" t="str">
        <f>'Tube B'!G7</f>
        <v>E4</v>
      </c>
      <c r="F9" s="70">
        <f>'Tube B'!F7</f>
        <v>1.7622176490000001</v>
      </c>
      <c r="G9" s="71">
        <v>-2.7309567830084817E-2</v>
      </c>
      <c r="H9" s="69" t="str">
        <f>'Tube C'!G7</f>
        <v>B7</v>
      </c>
      <c r="I9" s="70">
        <f>'Tube C'!F7</f>
        <v>1.7504431600000014</v>
      </c>
      <c r="J9" s="71">
        <v>-2.8129776278170898E-2</v>
      </c>
      <c r="K9" s="69" t="str">
        <f>'Tube D'!G7</f>
        <v>H9</v>
      </c>
      <c r="L9" s="70">
        <f>'Tube D'!F7</f>
        <v>1.7504977980000014</v>
      </c>
      <c r="M9" s="71">
        <v>4.1194011116403289E-3</v>
      </c>
      <c r="N9" s="69" t="str">
        <f>'Tube E'!G7</f>
        <v>F1</v>
      </c>
      <c r="O9" s="70">
        <f>'Tube E'!F7</f>
        <v>1.7483669160000019</v>
      </c>
      <c r="P9" s="71">
        <v>6.1757714825586001E-2</v>
      </c>
      <c r="Q9" s="69" t="str">
        <f>'Tube F'!G7</f>
        <v>E4</v>
      </c>
      <c r="R9" s="70">
        <f>'Tube F'!F7</f>
        <v>1.7478478550000034</v>
      </c>
      <c r="S9" s="71">
        <v>6.2418649725348156E-2</v>
      </c>
      <c r="T9" s="69" t="str">
        <f>'Tube G'!G7</f>
        <v>B7</v>
      </c>
      <c r="U9" s="70">
        <f>'Tube G'!F7</f>
        <v>1.7484215540000019</v>
      </c>
      <c r="V9" s="71">
        <v>6.5453700422198072E-2</v>
      </c>
      <c r="W9" s="69" t="str">
        <f>'Tube H'!G7</f>
        <v>H9</v>
      </c>
      <c r="X9" s="70">
        <f>'Tube H'!F7</f>
        <v>1.7470009659999999</v>
      </c>
      <c r="Y9" s="72">
        <v>8.4545728341395412E-2</v>
      </c>
      <c r="Z9" s="69" t="str">
        <f>'Tube I'!G7</f>
        <v>F1</v>
      </c>
      <c r="AA9" s="70">
        <f>'Tube I'!F7</f>
        <v>1.7511807730000033</v>
      </c>
      <c r="AB9" s="71">
        <v>-6.1795378620136815E-3</v>
      </c>
      <c r="AC9" s="69" t="str">
        <f>'Tube J'!G7</f>
        <v>E4</v>
      </c>
      <c r="AD9" s="70">
        <f>'Tube I'!F7</f>
        <v>1.7511807730000033</v>
      </c>
      <c r="AE9" s="71">
        <v>-8.7901572792835076E-3</v>
      </c>
      <c r="AF9" s="69" t="str">
        <f>'Tube K'!G7</f>
        <v>B7</v>
      </c>
      <c r="AG9" s="70">
        <f>'Tube K'!F7</f>
        <v>1.7495689520000024</v>
      </c>
      <c r="AH9" s="71">
        <v>8.8278765843871482E-3</v>
      </c>
      <c r="AI9" s="69" t="str">
        <f>'Tube L'!G7</f>
        <v>H9</v>
      </c>
      <c r="AJ9" s="70">
        <f>'Tube L'!F7</f>
        <v>1.741018105000002</v>
      </c>
      <c r="AK9" s="71">
        <v>4.3940715201893153E-2</v>
      </c>
    </row>
    <row r="10" spans="1:37">
      <c r="A10" s="53">
        <v>7</v>
      </c>
      <c r="B10" s="69" t="str">
        <f>'Tube A'!G8</f>
        <v>G1</v>
      </c>
      <c r="C10" s="70">
        <f>'Tube A'!F8</f>
        <v>1.7464819050000013</v>
      </c>
      <c r="D10" s="71">
        <v>2.9114349932031765E-2</v>
      </c>
      <c r="E10" s="69" t="str">
        <f>'Tube B'!G8</f>
        <v>D4</v>
      </c>
      <c r="F10" s="70">
        <f>'Tube B'!F8</f>
        <v>1.7578466089999996</v>
      </c>
      <c r="G10" s="71">
        <v>-2.9460377216680319E-2</v>
      </c>
      <c r="H10" s="69" t="str">
        <f>'Tube C'!G8</f>
        <v>C7</v>
      </c>
      <c r="I10" s="70">
        <f>'Tube C'!F8</f>
        <v>1.7438866000000015</v>
      </c>
      <c r="J10" s="71">
        <v>5.8293722137438393E-2</v>
      </c>
      <c r="K10" s="69" t="str">
        <f>'Tube D'!G8</f>
        <v>H10</v>
      </c>
      <c r="L10" s="70">
        <f>'Tube D'!F8</f>
        <v>1.7439412379999997</v>
      </c>
      <c r="M10" s="72">
        <v>3.9674744062963806E-2</v>
      </c>
      <c r="N10" s="69" t="str">
        <f>'Tube E'!G8</f>
        <v>G1</v>
      </c>
      <c r="O10" s="70">
        <f>'Tube E'!F8</f>
        <v>1.7418103560000002</v>
      </c>
      <c r="P10" s="71">
        <v>0.18787234395791708</v>
      </c>
      <c r="Q10" s="69" t="str">
        <f>'Tube F'!G8</f>
        <v>D4</v>
      </c>
      <c r="R10" s="70">
        <f>'Tube F'!F8</f>
        <v>1.7434768150000011</v>
      </c>
      <c r="S10" s="71">
        <v>0.16988855507613412</v>
      </c>
      <c r="T10" s="69" t="str">
        <f>'Tube G'!G8</f>
        <v>C7</v>
      </c>
      <c r="U10" s="70">
        <f>'Tube G'!F8</f>
        <v>1.7418649940000002</v>
      </c>
      <c r="V10" s="71">
        <v>0.17000897080201829</v>
      </c>
      <c r="W10" s="69" t="str">
        <f>'Tube H'!G8</f>
        <v>H10</v>
      </c>
      <c r="X10" s="70">
        <f>'Tube H'!F8</f>
        <v>1.740253173000001</v>
      </c>
      <c r="Y10" s="72">
        <v>0.21627742826879329</v>
      </c>
      <c r="Z10" s="69" t="str">
        <f>'Tube I'!G8</f>
        <v>G1</v>
      </c>
      <c r="AA10" s="70">
        <f>'Tube I'!F8</f>
        <v>1.7433402200000003</v>
      </c>
      <c r="AB10" s="71">
        <v>3.0573218489887477E-2</v>
      </c>
      <c r="AC10" s="69" t="str">
        <f>'Tube J'!G8</f>
        <v>D4</v>
      </c>
      <c r="AD10" s="70">
        <f>'Tube I'!F8</f>
        <v>1.7433402200000003</v>
      </c>
      <c r="AE10" s="71">
        <v>2.5630658248917342E-2</v>
      </c>
      <c r="AF10" s="69" t="str">
        <f>'Tube K'!G8</f>
        <v>C7</v>
      </c>
      <c r="AG10" s="70">
        <f>'Tube K'!F8</f>
        <v>1.7430123920000007</v>
      </c>
      <c r="AH10" s="71">
        <v>0.11858087810137881</v>
      </c>
      <c r="AI10" s="69" t="str">
        <f>'Tube L'!G8</f>
        <v>H10</v>
      </c>
      <c r="AJ10" s="70">
        <f>'Tube L'!F8</f>
        <v>1.7366470650000014</v>
      </c>
      <c r="AK10" s="72">
        <v>0.28126228938115733</v>
      </c>
    </row>
    <row r="11" spans="1:37">
      <c r="A11" s="53">
        <v>8</v>
      </c>
      <c r="B11" s="69" t="str">
        <f>'Tube A'!G9</f>
        <v>H1</v>
      </c>
      <c r="C11" s="70">
        <f>'Tube A'!F9</f>
        <v>1.7423020980000015</v>
      </c>
      <c r="D11" s="71">
        <v>5.8735110910477333E-2</v>
      </c>
      <c r="E11" s="69" t="str">
        <f>'Tube B'!G9</f>
        <v>C4</v>
      </c>
      <c r="F11" s="70">
        <f>'Tube B'!F9</f>
        <v>1.7534755690000008</v>
      </c>
      <c r="G11" s="71">
        <v>-2.4874770985087419E-2</v>
      </c>
      <c r="H11" s="69" t="str">
        <f>'Tube C'!G9</f>
        <v>D7</v>
      </c>
      <c r="I11" s="70">
        <f>'Tube C'!F9</f>
        <v>1.7373300399999998</v>
      </c>
      <c r="J11" s="71">
        <v>0.2588489880769298</v>
      </c>
      <c r="K11" s="69" t="str">
        <f>'Tube D'!G9</f>
        <v>G10</v>
      </c>
      <c r="L11" s="70">
        <f>'Tube D'!F9</f>
        <v>1.7375759110000004</v>
      </c>
      <c r="M11" s="72">
        <v>0.23385802139457287</v>
      </c>
      <c r="N11" s="69" t="str">
        <f>'Tube E'!G9</f>
        <v>H1</v>
      </c>
      <c r="O11" s="70">
        <f>'Tube E'!F9</f>
        <v>1.7374393160000015</v>
      </c>
      <c r="P11" s="71">
        <v>0.58016283007586122</v>
      </c>
      <c r="Q11" s="69" t="str">
        <f>'Tube F'!G9</f>
        <v>C4</v>
      </c>
      <c r="R11" s="70">
        <f>'Tube F'!F9</f>
        <v>1.7358274950000023</v>
      </c>
      <c r="S11" s="71">
        <v>0.46895542228635295</v>
      </c>
      <c r="T11" s="69" t="str">
        <f>'Tube G'!G9</f>
        <v>D7</v>
      </c>
      <c r="U11" s="70">
        <f>'Tube G'!F9</f>
        <v>1.7364011940000008</v>
      </c>
      <c r="V11" s="71">
        <v>0.52791032817538619</v>
      </c>
      <c r="W11" s="69" t="str">
        <f>'Tube H'!G9</f>
        <v>G10</v>
      </c>
      <c r="X11" s="70">
        <f>'Tube H'!F9</f>
        <v>1.7369748930000011</v>
      </c>
      <c r="Y11" s="72">
        <v>0.63213871014343825</v>
      </c>
      <c r="Z11" s="69" t="str">
        <f>'Tube I'!G9</f>
        <v>H1</v>
      </c>
      <c r="AA11" s="70">
        <f>'Tube I'!F9</f>
        <v>1.737876420000001</v>
      </c>
      <c r="AB11" s="71">
        <v>5.615050849976657E-2</v>
      </c>
      <c r="AC11" s="69" t="str">
        <f>'Tube J'!G9</f>
        <v>C4</v>
      </c>
      <c r="AD11" s="70">
        <f>'Tube I'!F9</f>
        <v>1.737876420000001</v>
      </c>
      <c r="AE11" s="71">
        <v>0.13690622359866234</v>
      </c>
      <c r="AF11" s="69" t="str">
        <f>'Tube K'!G9</f>
        <v>D7</v>
      </c>
      <c r="AG11" s="70">
        <f>'Tube K'!F9</f>
        <v>1.7375485920000013</v>
      </c>
      <c r="AH11" s="71">
        <v>0.40231831323639478</v>
      </c>
      <c r="AI11" s="69" t="str">
        <f>'Tube L'!G9</f>
        <v>G10</v>
      </c>
      <c r="AJ11" s="70">
        <f>'Tube L'!F9</f>
        <v>1.7311832650000021</v>
      </c>
      <c r="AK11" s="72">
        <v>3.1893162158069308</v>
      </c>
    </row>
    <row r="12" spans="1:37">
      <c r="A12" s="53">
        <v>9</v>
      </c>
      <c r="B12" s="69" t="str">
        <f>'Tube A'!G10</f>
        <v>H2</v>
      </c>
      <c r="C12" s="70">
        <f>'Tube A'!F10</f>
        <v>1.7348440109999999</v>
      </c>
      <c r="D12" s="71">
        <v>0.43476284018707706</v>
      </c>
      <c r="E12" s="69" t="str">
        <f>'Tube B'!G10</f>
        <v>B4</v>
      </c>
      <c r="F12" s="70">
        <f>'Tube B'!F10</f>
        <v>1.7492957620000009</v>
      </c>
      <c r="G12" s="71">
        <v>-1.6434887186157952E-2</v>
      </c>
      <c r="H12" s="69" t="str">
        <f>'Tube C'!G10</f>
        <v>E7</v>
      </c>
      <c r="I12" s="70">
        <f>'Tube C'!F10</f>
        <v>1.7309647130000005</v>
      </c>
      <c r="J12" s="71">
        <v>1.5506119472554667</v>
      </c>
      <c r="K12" s="69" t="str">
        <f>'Tube D'!G10</f>
        <v>F10</v>
      </c>
      <c r="L12" s="70">
        <f>'Tube D'!F10</f>
        <v>1.7310193510000023</v>
      </c>
      <c r="M12" s="72">
        <v>1.627838397783884</v>
      </c>
      <c r="N12" s="69" t="str">
        <f>'Tube E'!G10</f>
        <v>H2</v>
      </c>
      <c r="O12" s="70">
        <f>'Tube E'!F10</f>
        <v>1.7343522690000022</v>
      </c>
      <c r="P12" s="71">
        <v>2.2532292913797005</v>
      </c>
      <c r="Q12" s="69" t="str">
        <f>'Tube F'!G10</f>
        <v>B4</v>
      </c>
      <c r="R12" s="70">
        <f>'Tube F'!F10</f>
        <v>1.7294621680000031</v>
      </c>
      <c r="S12" s="71">
        <v>2.175860471854175</v>
      </c>
      <c r="T12" s="69" t="str">
        <f>'Tube G'!G10</f>
        <v>E7</v>
      </c>
      <c r="U12" s="70">
        <f>'Tube G'!F10</f>
        <v>1.7309373940000015</v>
      </c>
      <c r="V12" s="71">
        <v>2.6437319925622815</v>
      </c>
      <c r="W12" s="69" t="str">
        <f>'Tube H'!G10</f>
        <v>F10</v>
      </c>
      <c r="X12" s="70">
        <f>'Tube H'!F10</f>
        <v>1.7304183330000029</v>
      </c>
      <c r="Y12" s="72">
        <v>3.1696280205029868</v>
      </c>
      <c r="Z12" s="69" t="str">
        <f>'Tube I'!G10</f>
        <v>H2</v>
      </c>
      <c r="AA12" s="70">
        <f>'Tube I'!F10</f>
        <v>1.7335053800000022</v>
      </c>
      <c r="AB12" s="71">
        <v>0.59085013292544797</v>
      </c>
      <c r="AC12" s="69" t="str">
        <f>'Tube J'!G10</f>
        <v>B4</v>
      </c>
      <c r="AD12" s="70">
        <f>'Tube I'!F10</f>
        <v>1.7335053800000022</v>
      </c>
      <c r="AE12" s="71">
        <v>1.1387602520453319</v>
      </c>
      <c r="AF12" s="69" t="str">
        <f>'Tube K'!G10</f>
        <v>E7</v>
      </c>
      <c r="AG12" s="70">
        <f>'Tube K'!F10</f>
        <v>1.7309920320000032</v>
      </c>
      <c r="AH12" s="71">
        <v>1.9221259369639874</v>
      </c>
      <c r="AI12" s="69" t="str">
        <f>'Tube L'!G10</f>
        <v>F10</v>
      </c>
      <c r="AJ12" s="70">
        <f>'Tube L'!F10</f>
        <v>1.7246267050000004</v>
      </c>
      <c r="AK12" s="72">
        <v>14.351197218176653</v>
      </c>
    </row>
    <row r="13" spans="1:37">
      <c r="A13" s="53">
        <v>10</v>
      </c>
      <c r="B13" s="69" t="str">
        <f>'Tube A'!G11</f>
        <v>G2</v>
      </c>
      <c r="C13" s="70">
        <f>'Tube A'!F11</f>
        <v>1.7282874509999999</v>
      </c>
      <c r="D13" s="71">
        <v>4.1832347870715472</v>
      </c>
      <c r="E13" s="69" t="str">
        <f>'Tube B'!G11</f>
        <v>A4</v>
      </c>
      <c r="F13" s="70">
        <f>'Tube B'!F11</f>
        <v>1.746017482000001</v>
      </c>
      <c r="G13" s="71">
        <v>-2.0786647150685098E-2</v>
      </c>
      <c r="H13" s="69" t="str">
        <f>'Tube C'!G11</f>
        <v>F7</v>
      </c>
      <c r="I13" s="70">
        <f>'Tube C'!F11</f>
        <v>1.7255009130000012</v>
      </c>
      <c r="J13" s="71">
        <v>10.053399540975024</v>
      </c>
      <c r="K13" s="69" t="str">
        <f>'Tube D'!G11</f>
        <v>E10</v>
      </c>
      <c r="L13" s="70">
        <f>'Tube D'!F11</f>
        <v>1.7255555510000029</v>
      </c>
      <c r="M13" s="71">
        <v>11.862001341343182</v>
      </c>
      <c r="N13" s="69" t="str">
        <f>'Tube E'!G11</f>
        <v>G2</v>
      </c>
      <c r="O13" s="70">
        <f>'Tube E'!F11</f>
        <v>1.7256101890000028</v>
      </c>
      <c r="P13" s="72">
        <v>10.109498011299918</v>
      </c>
      <c r="Q13" s="69" t="str">
        <f>'Tube F'!G11</f>
        <v>A4</v>
      </c>
      <c r="R13" s="70">
        <f>'Tube F'!F11</f>
        <v>1.7239983680000002</v>
      </c>
      <c r="S13" s="71">
        <v>8.8616944883623159</v>
      </c>
      <c r="T13" s="69" t="str">
        <f>'Tube G'!G11</f>
        <v>F7</v>
      </c>
      <c r="U13" s="70">
        <f>'Tube G'!F11</f>
        <v>1.7245720670000004</v>
      </c>
      <c r="V13" s="71">
        <v>9.8489016830224205</v>
      </c>
      <c r="W13" s="69" t="str">
        <f>'Tube H'!G11</f>
        <v>E10</v>
      </c>
      <c r="X13" s="70">
        <f>'Tube H'!F11</f>
        <v>1.7240530060000001</v>
      </c>
      <c r="Y13" s="72">
        <v>9.65545856009315</v>
      </c>
      <c r="Z13" s="69" t="str">
        <f>'Tube I'!G11</f>
        <v>G2</v>
      </c>
      <c r="AA13" s="70">
        <f>'Tube I'!F11</f>
        <v>1.7258560600000035</v>
      </c>
      <c r="AB13" s="71">
        <v>4.2943240515864103</v>
      </c>
      <c r="AC13" s="69" t="str">
        <f>'Tube J'!G11</f>
        <v>A4</v>
      </c>
      <c r="AD13" s="70">
        <f>'Tube I'!F11</f>
        <v>1.7258560600000035</v>
      </c>
      <c r="AE13" s="71">
        <v>8.6647823780703686</v>
      </c>
      <c r="AF13" s="69" t="str">
        <f>'Tube K'!G11</f>
        <v>F7</v>
      </c>
      <c r="AG13" s="70">
        <f>'Tube K'!F11</f>
        <v>1.7244354720000015</v>
      </c>
      <c r="AH13" s="71">
        <v>10.732429204379685</v>
      </c>
      <c r="AI13" s="69" t="str">
        <f>'Tube L'!G11</f>
        <v>E10</v>
      </c>
      <c r="AJ13" s="70">
        <f>'Tube L'!F11</f>
        <v>1.7180701450000022</v>
      </c>
      <c r="AK13" s="71">
        <v>15.835197691633388</v>
      </c>
    </row>
    <row r="14" spans="1:37">
      <c r="A14" s="53">
        <v>11</v>
      </c>
      <c r="B14" s="69" t="str">
        <f>'Tube A'!G12</f>
        <v>F2</v>
      </c>
      <c r="C14" s="70">
        <f>'Tube A'!F12</f>
        <v>1.7228236510000006</v>
      </c>
      <c r="D14" s="71">
        <v>12.351492462043486</v>
      </c>
      <c r="E14" s="69" t="str">
        <f>'Tube B'!G12</f>
        <v>A5</v>
      </c>
      <c r="F14" s="70">
        <f>'Tube B'!F12</f>
        <v>1.7451159550000011</v>
      </c>
      <c r="G14" s="71">
        <v>-1.7682574623143928E-2</v>
      </c>
      <c r="H14" s="69" t="str">
        <f>'Tube C'!G12</f>
        <v>G7</v>
      </c>
      <c r="I14" s="70">
        <f>'Tube C'!F12</f>
        <v>1.7191355860000002</v>
      </c>
      <c r="J14" s="73">
        <v>10.419517353404961</v>
      </c>
      <c r="K14" s="69" t="str">
        <f>'Tube D'!G12</f>
        <v>D10</v>
      </c>
      <c r="L14" s="74">
        <f>'Tube D'!F12</f>
        <v>1.7189989910000012</v>
      </c>
      <c r="M14" s="73">
        <v>17.386549992433366</v>
      </c>
      <c r="N14" s="69" t="str">
        <f>'Tube E'!G12</f>
        <v>F2</v>
      </c>
      <c r="O14" s="70">
        <f>'Tube E'!F12</f>
        <v>1.7190536290000011</v>
      </c>
      <c r="P14" s="72">
        <v>13.801312709473926</v>
      </c>
      <c r="Q14" s="69" t="str">
        <f>'Tube F'!G12</f>
        <v>A5</v>
      </c>
      <c r="R14" s="70">
        <f>'Tube F'!F12</f>
        <v>1.7185345680000008</v>
      </c>
      <c r="S14" s="71">
        <v>13.137463929222577</v>
      </c>
      <c r="T14" s="69" t="str">
        <f>'Tube G'!G12</f>
        <v>G7</v>
      </c>
      <c r="U14" s="70">
        <f>'Tube G'!F12</f>
        <v>1.7191082670000011</v>
      </c>
      <c r="V14" s="71">
        <v>11.148216122371139</v>
      </c>
      <c r="W14" s="69" t="str">
        <f>'Tube H'!G12</f>
        <v>D10</v>
      </c>
      <c r="X14" s="70">
        <f>'Tube H'!F12</f>
        <v>1.7185892060000008</v>
      </c>
      <c r="Y14" s="72">
        <v>14.457570692850615</v>
      </c>
      <c r="Z14" s="69" t="str">
        <f>'Tube I'!G12</f>
        <v>F2</v>
      </c>
      <c r="AA14" s="70">
        <f>'Tube I'!F12</f>
        <v>1.7203922600000006</v>
      </c>
      <c r="AB14" s="71">
        <v>8.0768313618712124</v>
      </c>
      <c r="AC14" s="69" t="str">
        <f>'Tube J'!G12</f>
        <v>A5</v>
      </c>
      <c r="AD14" s="70">
        <f>'Tube I'!F12</f>
        <v>1.7203922600000006</v>
      </c>
      <c r="AE14" s="71">
        <v>15.016715806462473</v>
      </c>
      <c r="AF14" s="69" t="str">
        <f>'Tube K'!G12</f>
        <v>G7</v>
      </c>
      <c r="AG14" s="70">
        <f>'Tube K'!F12</f>
        <v>1.7189716720000021</v>
      </c>
      <c r="AH14" s="71">
        <v>1.2732451811946646</v>
      </c>
      <c r="AI14" s="69" t="str">
        <f>'Tube L'!G12</f>
        <v>D10</v>
      </c>
      <c r="AJ14" s="70">
        <f>'Tube L'!F12</f>
        <v>1.7115135850000023</v>
      </c>
      <c r="AK14" s="73">
        <v>12.738767619357882</v>
      </c>
    </row>
    <row r="15" spans="1:37">
      <c r="A15" s="53">
        <v>12</v>
      </c>
      <c r="B15" s="69" t="str">
        <f>'Tube A'!G13</f>
        <v>E2</v>
      </c>
      <c r="C15" s="70">
        <f>'Tube A'!F13</f>
        <v>1.7173598509999994</v>
      </c>
      <c r="D15" s="71">
        <v>14.227784786128396</v>
      </c>
      <c r="E15" s="69" t="str">
        <f>'Tube B'!G13</f>
        <v>B5</v>
      </c>
      <c r="F15" s="70">
        <f>'Tube B'!F13</f>
        <v>1.7396521549999999</v>
      </c>
      <c r="G15" s="71">
        <v>7.0380837727824164E-2</v>
      </c>
      <c r="H15" s="69" t="str">
        <f>'Tube C'!G13</f>
        <v>H7</v>
      </c>
      <c r="I15" s="70">
        <f>'Tube C'!F13</f>
        <v>1.7136717860000008</v>
      </c>
      <c r="J15" s="73">
        <v>18.626481645891491</v>
      </c>
      <c r="K15" s="69" t="str">
        <f>'Tube D'!G13</f>
        <v>C10</v>
      </c>
      <c r="L15" s="74">
        <f>'Tube D'!F13</f>
        <v>1.7135351910000018</v>
      </c>
      <c r="M15" s="73">
        <v>12.637520262439068</v>
      </c>
      <c r="N15" s="69" t="str">
        <f>'Tube E'!G13</f>
        <v>E2</v>
      </c>
      <c r="O15" s="70">
        <f>'Tube E'!F13</f>
        <v>1.7135898290000018</v>
      </c>
      <c r="P15" s="72">
        <v>10.739378566481129</v>
      </c>
      <c r="Q15" s="69" t="str">
        <f>'Tube F'!G13</f>
        <v>B5</v>
      </c>
      <c r="R15" s="70">
        <f>'Tube F'!F13</f>
        <v>1.7130707680000015</v>
      </c>
      <c r="S15" s="71">
        <v>12.527605160435842</v>
      </c>
      <c r="T15" s="69" t="str">
        <f>'Tube G'!G13</f>
        <v>H7</v>
      </c>
      <c r="U15" s="70">
        <f>'Tube G'!F13</f>
        <v>1.7136444670000017</v>
      </c>
      <c r="V15" s="71">
        <v>11.583162122835821</v>
      </c>
      <c r="W15" s="69" t="str">
        <f>'Tube H'!G13</f>
        <v>C10</v>
      </c>
      <c r="X15" s="70">
        <f>'Tube H'!F13</f>
        <v>1.7131254060000014</v>
      </c>
      <c r="Y15" s="71">
        <v>8.1042902657645826</v>
      </c>
      <c r="Z15" s="69" t="str">
        <f>'Tube I'!G13</f>
        <v>E2</v>
      </c>
      <c r="AA15" s="70">
        <f>'Tube I'!F13</f>
        <v>1.7138357000000024</v>
      </c>
      <c r="AB15" s="71">
        <v>6.4364969847281346</v>
      </c>
      <c r="AC15" s="69" t="str">
        <f>'Tube J'!G13</f>
        <v>B5</v>
      </c>
      <c r="AD15" s="70">
        <f>'Tube I'!F13</f>
        <v>1.7138357000000024</v>
      </c>
      <c r="AE15" s="71">
        <v>12.688466346802121</v>
      </c>
      <c r="AF15" s="69" t="str">
        <f>'Tube K'!G13</f>
        <v>H7</v>
      </c>
      <c r="AG15" s="70">
        <f>'Tube K'!F13</f>
        <v>1.7124151120000022</v>
      </c>
      <c r="AH15" s="71">
        <v>13.13416969049131</v>
      </c>
      <c r="AI15" s="69" t="str">
        <f>'Tube L'!G13</f>
        <v>C10</v>
      </c>
      <c r="AJ15" s="70">
        <f>'Tube L'!F13</f>
        <v>1.7071425450000035</v>
      </c>
      <c r="AK15" s="73">
        <v>6.4629366896276439</v>
      </c>
    </row>
    <row r="16" spans="1:37">
      <c r="A16" s="53">
        <v>13</v>
      </c>
      <c r="B16" s="69" t="str">
        <f>'Tube A'!G14</f>
        <v>D2</v>
      </c>
      <c r="C16" s="70">
        <f>'Tube A'!F14</f>
        <v>1.7120872840000008</v>
      </c>
      <c r="D16" s="71">
        <v>9.6049161003448997</v>
      </c>
      <c r="E16" s="69" t="str">
        <f>'Tube B'!G14</f>
        <v>C5</v>
      </c>
      <c r="F16" s="70">
        <f>'Tube B'!F14</f>
        <v>1.736373875</v>
      </c>
      <c r="G16" s="71">
        <v>0.18995268658049691</v>
      </c>
      <c r="H16" s="69" t="str">
        <f>'Tube C'!G14</f>
        <v>H8</v>
      </c>
      <c r="I16" s="70">
        <f>'Tube C'!F14</f>
        <v>1.7082079860000015</v>
      </c>
      <c r="J16" s="73">
        <v>11.240144501145886</v>
      </c>
      <c r="K16" s="69" t="str">
        <f>'Tube D'!G14</f>
        <v>B10</v>
      </c>
      <c r="L16" s="74">
        <f>'Tube D'!F14</f>
        <v>1.7071698640000026</v>
      </c>
      <c r="M16" s="73">
        <v>7.6168483494794463</v>
      </c>
      <c r="N16" s="69" t="str">
        <f>'Tube E'!G14</f>
        <v>D2</v>
      </c>
      <c r="O16" s="70">
        <f>'Tube E'!F14</f>
        <v>1.7081260290000024</v>
      </c>
      <c r="P16" s="72">
        <v>6.5667217991770555</v>
      </c>
      <c r="Q16" s="69" t="str">
        <f>'Tube F'!G14</f>
        <v>C5</v>
      </c>
      <c r="R16" s="70">
        <f>'Tube F'!F14</f>
        <v>1.7065142080000015</v>
      </c>
      <c r="S16" s="71">
        <v>7.3705195099037608</v>
      </c>
      <c r="T16" s="69" t="str">
        <f>'Tube G'!G14</f>
        <v>H8</v>
      </c>
      <c r="U16" s="70">
        <f>'Tube G'!F14</f>
        <v>1.7081806670000024</v>
      </c>
      <c r="V16" s="71">
        <v>5.9580889819684186</v>
      </c>
      <c r="W16" s="69" t="str">
        <f>'Tube H'!G14</f>
        <v>B10</v>
      </c>
      <c r="X16" s="70">
        <f>'Tube H'!F14</f>
        <v>1.7067600790000022</v>
      </c>
      <c r="Y16" s="71">
        <v>5.0692153651237328</v>
      </c>
      <c r="Z16" s="69" t="str">
        <f>'Tube I'!G14</f>
        <v>D2</v>
      </c>
      <c r="AA16" s="70">
        <f>'Tube I'!F14</f>
        <v>1.7083719000000031</v>
      </c>
      <c r="AB16" s="71">
        <v>3.6093049806092998</v>
      </c>
      <c r="AC16" s="69" t="str">
        <f>'Tube J'!G14</f>
        <v>C5</v>
      </c>
      <c r="AD16" s="70">
        <f>'Tube I'!F14</f>
        <v>1.7083719000000031</v>
      </c>
      <c r="AE16" s="71">
        <v>7.0809153362556003</v>
      </c>
      <c r="AF16" s="69" t="str">
        <f>'Tube K'!G14</f>
        <v>H8</v>
      </c>
      <c r="AG16" s="70">
        <f>'Tube K'!F14</f>
        <v>1.7080440720000034</v>
      </c>
      <c r="AH16" s="71">
        <v>8.7855913060466673</v>
      </c>
      <c r="AI16" s="69" t="str">
        <f>'Tube L'!G14</f>
        <v>B10</v>
      </c>
      <c r="AJ16" s="70">
        <f>'Tube L'!F14</f>
        <v>1.7005859850000018</v>
      </c>
      <c r="AK16" s="73">
        <v>2.2046622407655039</v>
      </c>
    </row>
    <row r="17" spans="1:37">
      <c r="A17" s="53">
        <v>14</v>
      </c>
      <c r="B17" s="69" t="str">
        <f>'Tube A'!G15</f>
        <v>C2</v>
      </c>
      <c r="C17" s="70">
        <f>'Tube A'!F15</f>
        <v>1.7066234840000014</v>
      </c>
      <c r="D17" s="71">
        <v>4.3149286418673043</v>
      </c>
      <c r="E17" s="69" t="str">
        <f>'Tube B'!G15</f>
        <v>D5</v>
      </c>
      <c r="F17" s="70">
        <f>'Tube B'!F15</f>
        <v>1.7332868280000007</v>
      </c>
      <c r="G17" s="71">
        <v>0.60180383918294522</v>
      </c>
      <c r="H17" s="69" t="str">
        <f>'Tube C'!G15</f>
        <v>G8</v>
      </c>
      <c r="I17" s="70">
        <f>'Tube C'!F15</f>
        <v>1.7018426590000022</v>
      </c>
      <c r="J17" s="71">
        <v>4.0805485329101066</v>
      </c>
      <c r="K17" s="69" t="str">
        <f>'Tube D'!G15</f>
        <v>A10</v>
      </c>
      <c r="L17" s="70">
        <f>'Tube D'!F15</f>
        <v>1.7017060640000032</v>
      </c>
      <c r="M17" s="71">
        <v>2.7177268546049143</v>
      </c>
      <c r="N17" s="69" t="str">
        <f>'Tube E'!G15</f>
        <v>C2</v>
      </c>
      <c r="O17" s="70">
        <f>'Tube E'!F15</f>
        <v>1.7026622290000031</v>
      </c>
      <c r="P17" s="72">
        <v>3.0107442284871797</v>
      </c>
      <c r="Q17" s="69" t="str">
        <f>'Tube F'!G15</f>
        <v>D5</v>
      </c>
      <c r="R17" s="70">
        <f>'Tube F'!F15</f>
        <v>1.7032359280000033</v>
      </c>
      <c r="S17" s="71">
        <v>2.9446397745172246</v>
      </c>
      <c r="T17" s="69" t="str">
        <f>'Tube G'!G15</f>
        <v>G8</v>
      </c>
      <c r="U17" s="70">
        <f>'Tube G'!F15</f>
        <v>1.7027168670000012</v>
      </c>
      <c r="V17" s="71">
        <v>2.5911739164334269</v>
      </c>
      <c r="W17" s="69" t="str">
        <f>'Tube H'!G15</f>
        <v>A10</v>
      </c>
      <c r="X17" s="70">
        <f>'Tube H'!F15</f>
        <v>1.7023890390000016</v>
      </c>
      <c r="Y17" s="71">
        <v>2.6082390796713151</v>
      </c>
      <c r="Z17" s="69" t="str">
        <f>'Tube I'!G15</f>
        <v>C2</v>
      </c>
      <c r="AA17" s="70">
        <f>'Tube I'!F15</f>
        <v>1.7029081000000001</v>
      </c>
      <c r="AB17" s="71">
        <v>1.4453863967536813</v>
      </c>
      <c r="AC17" s="69" t="str">
        <f>'Tube J'!G15</f>
        <v>D5</v>
      </c>
      <c r="AD17" s="70">
        <f>'Tube I'!F15</f>
        <v>1.7029081000000001</v>
      </c>
      <c r="AE17" s="71">
        <v>2.9041041161458581</v>
      </c>
      <c r="AF17" s="69" t="str">
        <f>'Tube K'!G15</f>
        <v>G8</v>
      </c>
      <c r="AG17" s="70">
        <f>'Tube K'!F15</f>
        <v>1.7014875120000017</v>
      </c>
      <c r="AH17" s="71">
        <v>3.2255115543625315</v>
      </c>
      <c r="AI17" s="69" t="str">
        <f>'Tube L'!G15</f>
        <v>A10</v>
      </c>
      <c r="AJ17" s="70">
        <f>'Tube L'!F15</f>
        <v>1.6951221850000024</v>
      </c>
      <c r="AK17" s="71">
        <v>1.2105832052994503</v>
      </c>
    </row>
    <row r="18" spans="1:37">
      <c r="A18" s="53">
        <v>15</v>
      </c>
      <c r="B18" s="69" t="str">
        <f>'Tube A'!G16</f>
        <v>B2</v>
      </c>
      <c r="C18" s="70">
        <f>'Tube A'!F16</f>
        <v>1.6989741640000009</v>
      </c>
      <c r="D18" s="71">
        <v>1.7152700268701686</v>
      </c>
      <c r="E18" s="69" t="str">
        <f>'Tube B'!G16</f>
        <v>E5</v>
      </c>
      <c r="F18" s="70">
        <f>'Tube B'!F16</f>
        <v>1.7300085480000007</v>
      </c>
      <c r="G18" s="71">
        <v>1.9244734637164325</v>
      </c>
      <c r="H18" s="69" t="str">
        <f>'Tube C'!G16</f>
        <v>F8</v>
      </c>
      <c r="I18" s="70">
        <f>'Tube C'!F16</f>
        <v>1.6963788590000011</v>
      </c>
      <c r="J18" s="71">
        <v>1.7045790025517433</v>
      </c>
      <c r="K18" s="69" t="str">
        <f>'Tube D'!G16</f>
        <v>A11</v>
      </c>
      <c r="L18" s="70">
        <f>'Tube D'!F16</f>
        <v>1.696433497000001</v>
      </c>
      <c r="M18" s="71">
        <v>1.4632688843039052</v>
      </c>
      <c r="N18" s="69" t="str">
        <f>'Tube E'!G16</f>
        <v>B2</v>
      </c>
      <c r="O18" s="70">
        <f>'Tube E'!F16</f>
        <v>1.6961056690000014</v>
      </c>
      <c r="P18" s="72">
        <v>1.6963347061079406</v>
      </c>
      <c r="Q18" s="69" t="str">
        <f>'Tube F'!G16</f>
        <v>E5</v>
      </c>
      <c r="R18" s="70">
        <f>'Tube F'!F16</f>
        <v>1.695586608000001</v>
      </c>
      <c r="S18" s="71">
        <v>1.3576042755375439</v>
      </c>
      <c r="T18" s="69" t="str">
        <f>'Tube G'!G16</f>
        <v>F8</v>
      </c>
      <c r="U18" s="70">
        <f>'Tube G'!F16</f>
        <v>1.6972530670000019</v>
      </c>
      <c r="V18" s="71">
        <v>1.4676762435999795</v>
      </c>
      <c r="W18" s="69" t="str">
        <f>'Tube H'!G16</f>
        <v>A11</v>
      </c>
      <c r="X18" s="70">
        <f>'Tube H'!F16</f>
        <v>1.6969252390000023</v>
      </c>
      <c r="Y18" s="71">
        <v>1.6548017557434236</v>
      </c>
      <c r="Z18" s="69" t="str">
        <f>'Tube I'!G16</f>
        <v>B2</v>
      </c>
      <c r="AA18" s="70">
        <f>'Tube I'!F16</f>
        <v>1.696351540000002</v>
      </c>
      <c r="AB18" s="71">
        <v>0.65461903951802158</v>
      </c>
      <c r="AC18" s="69" t="str">
        <f>'Tube J'!G16</f>
        <v>E5</v>
      </c>
      <c r="AD18" s="70">
        <f>'Tube I'!F16</f>
        <v>1.696351540000002</v>
      </c>
      <c r="AE18" s="71">
        <v>1.2997656998628737</v>
      </c>
      <c r="AF18" s="69" t="str">
        <f>'Tube K'!G16</f>
        <v>F8</v>
      </c>
      <c r="AG18" s="70">
        <f>'Tube K'!F16</f>
        <v>1.6960237120000023</v>
      </c>
      <c r="AH18" s="71">
        <v>1.3790283529864669</v>
      </c>
      <c r="AI18" s="69" t="str">
        <f>'Tube L'!G16</f>
        <v>A11</v>
      </c>
      <c r="AJ18" s="70">
        <f>'Tube L'!F16</f>
        <v>1.6896583850000031</v>
      </c>
      <c r="AK18" s="71">
        <v>0.67078570005575899</v>
      </c>
    </row>
    <row r="19" spans="1:37">
      <c r="A19" s="53">
        <v>16</v>
      </c>
      <c r="B19" s="69" t="str">
        <f>'Tube A'!G17</f>
        <v>A2</v>
      </c>
      <c r="C19" s="70">
        <f>'Tube A'!F17</f>
        <v>1.6947943569999993</v>
      </c>
      <c r="D19" s="71">
        <v>0.85464476408953516</v>
      </c>
      <c r="E19" s="69" t="str">
        <f>'Tube B'!G17</f>
        <v>F5</v>
      </c>
      <c r="F19" s="70">
        <f>'Tube B'!F17</f>
        <v>1.7267302680000007</v>
      </c>
      <c r="G19" s="71">
        <v>4.6588194073133273</v>
      </c>
      <c r="H19" s="69" t="str">
        <f>'Tube C'!G17</f>
        <v>E8</v>
      </c>
      <c r="I19" s="70">
        <f>'Tube C'!F17</f>
        <v>1.6909150590000017</v>
      </c>
      <c r="J19" s="71">
        <v>0.97368088798859176</v>
      </c>
      <c r="K19" s="69" t="str">
        <f>'Tube D'!G17</f>
        <v>B11</v>
      </c>
      <c r="L19" s="70">
        <f>'Tube D'!F17</f>
        <v>1.6909696970000017</v>
      </c>
      <c r="M19" s="71">
        <v>1.0131485731202092</v>
      </c>
      <c r="N19" s="69" t="str">
        <f>'Tube E'!G17</f>
        <v>A2</v>
      </c>
      <c r="O19" s="70">
        <f>'Tube E'!F17</f>
        <v>1.690641869000002</v>
      </c>
      <c r="P19" s="72">
        <v>1.0169110828812935</v>
      </c>
      <c r="Q19" s="69" t="str">
        <f>'Tube F'!G17</f>
        <v>F5</v>
      </c>
      <c r="R19" s="70">
        <f>'Tube F'!F17</f>
        <v>1.6901228080000017</v>
      </c>
      <c r="S19" s="71">
        <v>0.7588224907545511</v>
      </c>
      <c r="T19" s="69" t="str">
        <f>'Tube G'!G17</f>
        <v>E8</v>
      </c>
      <c r="U19" s="70">
        <f>'Tube G'!F17</f>
        <v>1.690696507000002</v>
      </c>
      <c r="V19" s="71">
        <v>0.93715096817573718</v>
      </c>
      <c r="W19" s="69" t="str">
        <f>'Tube H'!G17</f>
        <v>B11</v>
      </c>
      <c r="X19" s="70">
        <f>'Tube H'!F17</f>
        <v>1.6903686790000023</v>
      </c>
      <c r="Y19" s="71">
        <v>0.93484716157095227</v>
      </c>
      <c r="Z19" s="69" t="str">
        <f>'Tube I'!G17</f>
        <v>A2</v>
      </c>
      <c r="AA19" s="70">
        <f>'Tube I'!F17</f>
        <v>1.6908877400000026</v>
      </c>
      <c r="AB19" s="71">
        <v>0.33155368475559516</v>
      </c>
      <c r="AC19" s="69" t="str">
        <f>'Tube J'!G17</f>
        <v>F5</v>
      </c>
      <c r="AD19" s="70">
        <f>'Tube I'!F17</f>
        <v>1.6908877400000026</v>
      </c>
      <c r="AE19" s="71">
        <v>0.70801543668704481</v>
      </c>
      <c r="AF19" s="69" t="str">
        <f>'Tube K'!G17</f>
        <v>E8</v>
      </c>
      <c r="AG19" s="70">
        <f>'Tube K'!F17</f>
        <v>1.6894671520000024</v>
      </c>
      <c r="AH19" s="71">
        <v>0.74246649100722306</v>
      </c>
      <c r="AI19" s="69" t="str">
        <f>'Tube L'!G17</f>
        <v>B11</v>
      </c>
      <c r="AJ19" s="70">
        <f>'Tube L'!F17</f>
        <v>1.6843858180000026</v>
      </c>
      <c r="AK19" s="71">
        <v>0.33732588734553975</v>
      </c>
    </row>
    <row r="20" spans="1:37">
      <c r="A20" s="53">
        <v>17</v>
      </c>
      <c r="B20" s="69" t="str">
        <f>'Tube A'!G18</f>
        <v>A3</v>
      </c>
      <c r="C20" s="70">
        <f>'Tube A'!F18</f>
        <v>1.6882377970000011</v>
      </c>
      <c r="D20" s="71">
        <v>0.40591560486836625</v>
      </c>
      <c r="E20" s="69" t="str">
        <f>'Tube B'!G18</f>
        <v>G5</v>
      </c>
      <c r="F20" s="70">
        <f>'Tube B'!F18</f>
        <v>1.7245447480000013</v>
      </c>
      <c r="G20" s="71">
        <v>7.2525186350485589</v>
      </c>
      <c r="H20" s="69" t="str">
        <f>'Tube C'!G18</f>
        <v>D8</v>
      </c>
      <c r="I20" s="70">
        <f>'Tube C'!F18</f>
        <v>1.6854512590000006</v>
      </c>
      <c r="J20" s="71">
        <v>0.51772428683969751</v>
      </c>
      <c r="K20" s="69" t="str">
        <f>'Tube D'!G18</f>
        <v>C11</v>
      </c>
      <c r="L20" s="70">
        <f>'Tube D'!F18</f>
        <v>1.6855058970000023</v>
      </c>
      <c r="M20" s="71">
        <v>0.44559585241324556</v>
      </c>
      <c r="N20" s="69" t="str">
        <f>'Tube E'!G18</f>
        <v>A3</v>
      </c>
      <c r="O20" s="70">
        <f>'Tube E'!F18</f>
        <v>1.6851780690000027</v>
      </c>
      <c r="P20" s="71">
        <v>0.56977462184269589</v>
      </c>
      <c r="Q20" s="69" t="str">
        <f>'Tube F'!G18</f>
        <v>G5</v>
      </c>
      <c r="R20" s="70">
        <f>'Tube F'!F18</f>
        <v>1.6846590080000023</v>
      </c>
      <c r="S20" s="71">
        <v>0.4213464840218662</v>
      </c>
      <c r="T20" s="69" t="str">
        <f>'Tube G'!G18</f>
        <v>D8</v>
      </c>
      <c r="U20" s="70">
        <f>'Tube G'!F18</f>
        <v>1.6852327070000026</v>
      </c>
      <c r="V20" s="71">
        <v>0.45994921169300956</v>
      </c>
      <c r="W20" s="69" t="str">
        <f>'Tube H'!G18</f>
        <v>C11</v>
      </c>
      <c r="X20" s="70">
        <f>'Tube H'!F18</f>
        <v>1.6859976390000018</v>
      </c>
      <c r="Y20" s="71">
        <v>0.53654383866911548</v>
      </c>
      <c r="Z20" s="69" t="str">
        <f>'Tube I'!G18</f>
        <v>A3</v>
      </c>
      <c r="AA20" s="70">
        <f>'Tube I'!F18</f>
        <v>1.6856151730000022</v>
      </c>
      <c r="AB20" s="71">
        <v>0.20077662576899935</v>
      </c>
      <c r="AC20" s="69" t="str">
        <f>'Tube J'!G18</f>
        <v>G5</v>
      </c>
      <c r="AD20" s="70">
        <f>'Tube I'!F18</f>
        <v>1.6856151730000022</v>
      </c>
      <c r="AE20" s="71">
        <v>0.40445079755638069</v>
      </c>
      <c r="AF20" s="69" t="str">
        <f>'Tube K'!G18</f>
        <v>D8</v>
      </c>
      <c r="AG20" s="70">
        <f>'Tube K'!F18</f>
        <v>1.6840033520000031</v>
      </c>
      <c r="AH20" s="71">
        <v>0.36829714224825572</v>
      </c>
      <c r="AI20" s="69" t="str">
        <f>'Tube L'!G18</f>
        <v>C11</v>
      </c>
      <c r="AJ20" s="70">
        <f>'Tube L'!F18</f>
        <v>1.6778292580000009</v>
      </c>
      <c r="AK20" s="71">
        <v>0.2315521617362194</v>
      </c>
    </row>
    <row r="21" spans="1:37">
      <c r="A21" s="53">
        <v>18</v>
      </c>
      <c r="B21" s="69" t="str">
        <f>'Tube A'!G19</f>
        <v>B3</v>
      </c>
      <c r="C21" s="70">
        <f>'Tube A'!F19</f>
        <v>1.6816812370000012</v>
      </c>
      <c r="D21" s="71">
        <v>0.22316754878718895</v>
      </c>
      <c r="E21" s="69" t="str">
        <f>'Tube B'!G19</f>
        <v>H5</v>
      </c>
      <c r="F21" s="70">
        <f>'Tube B'!F19</f>
        <v>1.7214577010000021</v>
      </c>
      <c r="G21" s="71">
        <v>7.292198129432772</v>
      </c>
      <c r="H21" s="69" t="str">
        <f>'Tube C'!G19</f>
        <v>C8</v>
      </c>
      <c r="I21" s="70">
        <f>'Tube C'!F19</f>
        <v>1.6778019390000019</v>
      </c>
      <c r="J21" s="71">
        <v>0.41104934388001962</v>
      </c>
      <c r="K21" s="69" t="str">
        <f>'Tube D'!G19</f>
        <v>D11</v>
      </c>
      <c r="L21" s="70">
        <f>'Tube D'!F19</f>
        <v>1.680042097000003</v>
      </c>
      <c r="M21" s="71">
        <v>0.25545742260283383</v>
      </c>
      <c r="N21" s="69" t="str">
        <f>'Tube E'!G19</f>
        <v>B3</v>
      </c>
      <c r="O21" s="70">
        <f>'Tube E'!F19</f>
        <v>1.678621509000001</v>
      </c>
      <c r="P21" s="71">
        <v>0.26119395201589518</v>
      </c>
      <c r="Q21" s="69" t="str">
        <f>'Tube F'!G19</f>
        <v>H5</v>
      </c>
      <c r="R21" s="70">
        <f>'Tube F'!F19</f>
        <v>1.6835662480000018</v>
      </c>
      <c r="S21" s="71">
        <v>0.2170602105096848</v>
      </c>
      <c r="T21" s="69" t="str">
        <f>'Tube G'!G19</f>
        <v>C8</v>
      </c>
      <c r="U21" s="70">
        <f>'Tube G'!F19</f>
        <v>1.6786761470000009</v>
      </c>
      <c r="V21" s="71">
        <v>0.23581676032564294</v>
      </c>
      <c r="W21" s="69" t="str">
        <f>'Tube H'!G19</f>
        <v>D11</v>
      </c>
      <c r="X21" s="70">
        <f>'Tube H'!F19</f>
        <v>1.6794410790000001</v>
      </c>
      <c r="Y21" s="71">
        <v>0.32473229370061923</v>
      </c>
      <c r="Z21" s="69" t="str">
        <f>'Tube I'!G19</f>
        <v>B3</v>
      </c>
      <c r="AA21" s="70">
        <f>'Tube I'!F19</f>
        <v>1.6790586130000005</v>
      </c>
      <c r="AB21" s="71">
        <v>9.3522369185445209E-2</v>
      </c>
      <c r="AC21" s="69" t="str">
        <f>'Tube J'!G19</f>
        <v>H5</v>
      </c>
      <c r="AD21" s="70">
        <f>'Tube I'!F19</f>
        <v>1.6790586130000005</v>
      </c>
      <c r="AE21" s="71">
        <v>0.19766846550680839</v>
      </c>
      <c r="AF21" s="69" t="str">
        <f>'Tube K'!G19</f>
        <v>C8</v>
      </c>
      <c r="AG21" s="70">
        <f>'Tube K'!F19</f>
        <v>1.6774467920000014</v>
      </c>
      <c r="AH21" s="71">
        <v>0.25166203062870895</v>
      </c>
      <c r="AI21" s="69" t="str">
        <f>'Tube L'!G19</f>
        <v>D11</v>
      </c>
      <c r="AJ21" s="70">
        <f>'Tube L'!F19</f>
        <v>1.6636233780000023</v>
      </c>
      <c r="AK21" s="71">
        <v>0.2769888766514676</v>
      </c>
    </row>
    <row r="22" spans="1:37">
      <c r="A22" s="53">
        <v>19</v>
      </c>
      <c r="B22" s="69" t="str">
        <f>'Tube A'!G20</f>
        <v>C3</v>
      </c>
      <c r="C22" s="70">
        <f>'Tube A'!F20</f>
        <v>1.6709448699999996</v>
      </c>
      <c r="D22" s="71">
        <v>0.17710592810955869</v>
      </c>
      <c r="E22" s="69" t="str">
        <f>'Tube B'!G20</f>
        <v>H6</v>
      </c>
      <c r="F22" s="70">
        <f>'Tube B'!F20</f>
        <v>1.7214577010000021</v>
      </c>
      <c r="G22" s="71">
        <v>5.4454583754562025</v>
      </c>
      <c r="H22" s="69" t="str">
        <f>'Tube C'!G20</f>
        <v>B8</v>
      </c>
      <c r="I22" s="70">
        <f>'Tube C'!F20</f>
        <v>1.6548539790000003</v>
      </c>
      <c r="J22" s="71">
        <v>0.46170649843534745</v>
      </c>
      <c r="K22" s="69" t="str">
        <f>'Tube D'!G20</f>
        <v>E11</v>
      </c>
      <c r="L22" s="70">
        <f>'Tube D'!F20</f>
        <v>1.6673114430000009</v>
      </c>
      <c r="M22" s="71">
        <v>0.25562276049455823</v>
      </c>
      <c r="N22" s="69" t="str">
        <f>'Tube E'!G20</f>
        <v>C3</v>
      </c>
      <c r="O22" s="70">
        <f>'Tube E'!F20</f>
        <v>1.6659454930000024</v>
      </c>
      <c r="P22" s="71">
        <v>0.18797701191610425</v>
      </c>
      <c r="Q22" s="69" t="str">
        <f>'Tube F'!G20</f>
        <v>H6</v>
      </c>
      <c r="R22" s="70">
        <f>'Tube F'!F20</f>
        <v>1.6640878010000026</v>
      </c>
      <c r="S22" s="71">
        <v>0.19808573508588123</v>
      </c>
      <c r="T22" s="69" t="str">
        <f>'Tube G'!G20</f>
        <v>B8</v>
      </c>
      <c r="U22" s="70">
        <f>'Tube G'!F20</f>
        <v>1.6602904600000024</v>
      </c>
      <c r="V22" s="71">
        <v>0.25647005788088778</v>
      </c>
      <c r="W22" s="69" t="str">
        <f>'Tube H'!G20</f>
        <v>E11</v>
      </c>
      <c r="X22" s="70">
        <f>'Tube H'!F20</f>
        <v>1.666327959000002</v>
      </c>
      <c r="Y22" s="71">
        <v>0.29633436746596886</v>
      </c>
      <c r="Z22" s="69" t="str">
        <f>'Tube I'!G20</f>
        <v>C3</v>
      </c>
      <c r="AA22" s="70">
        <f>'Tube I'!F20</f>
        <v>1.6681310130000018</v>
      </c>
      <c r="AB22" s="71">
        <v>5.5392031742323433E-2</v>
      </c>
      <c r="AC22" s="69" t="str">
        <f>'Tube J'!G20</f>
        <v>H6</v>
      </c>
      <c r="AD22" s="70">
        <f>'Tube I'!F20</f>
        <v>1.6681310130000018</v>
      </c>
      <c r="AE22" s="71">
        <v>0.16641930179141731</v>
      </c>
      <c r="AF22" s="69" t="str">
        <f>'Tube K'!G20</f>
        <v>B8</v>
      </c>
      <c r="AG22" s="70">
        <f>'Tube K'!F20</f>
        <v>1.659061105000001</v>
      </c>
      <c r="AH22" s="71">
        <v>0.32859040326873551</v>
      </c>
      <c r="AI22" s="69" t="str">
        <f>'Tube L'!G20</f>
        <v>E11</v>
      </c>
      <c r="AJ22" s="70">
        <f>'Tube L'!F20</f>
        <v>1.6024288180000017</v>
      </c>
      <c r="AK22" s="71">
        <v>0.21163094350487141</v>
      </c>
    </row>
    <row r="23" spans="1:37">
      <c r="A23" s="53">
        <v>20</v>
      </c>
      <c r="B23" s="69" t="str">
        <f>'Tube A'!G21</f>
        <v>D3</v>
      </c>
      <c r="C23" s="70">
        <f>'Tube A'!F21</f>
        <v>1.6316055100000018</v>
      </c>
      <c r="D23" s="71">
        <v>0.16902848717666338</v>
      </c>
      <c r="E23" s="69" t="str">
        <f>'Tube B'!G21</f>
        <v>G6</v>
      </c>
      <c r="F23" s="70">
        <f>'Tube B'!F21</f>
        <v>1.7159939010000009</v>
      </c>
      <c r="G23" s="71">
        <v>5.2194805576470307</v>
      </c>
      <c r="H23" s="69" t="str">
        <f>'Tube C'!G21</f>
        <v>A8</v>
      </c>
      <c r="I23" s="70">
        <f>'Tube C'!F21</f>
        <v>1.5785520120000012</v>
      </c>
      <c r="J23" s="71">
        <v>0.32041757079966082</v>
      </c>
      <c r="K23" s="69" t="str">
        <f>'Tube D'!G21</f>
        <v>F11</v>
      </c>
      <c r="L23" s="70">
        <f>'Tube D'!F21</f>
        <v>1.6148589630000032</v>
      </c>
      <c r="M23" s="71">
        <v>0.21682383562323004</v>
      </c>
      <c r="N23" s="69" t="str">
        <f>'Tube E'!G21</f>
        <v>D3</v>
      </c>
      <c r="O23" s="70">
        <f>'Tube E'!F21</f>
        <v>1.608876102</v>
      </c>
      <c r="P23" s="71">
        <v>0.11497227096317798</v>
      </c>
      <c r="Q23" s="69" t="str">
        <f>'Tube F'!G21</f>
        <v>G6</v>
      </c>
      <c r="R23" s="70">
        <f>'Tube F'!F21</f>
        <v>1.5919656409999998</v>
      </c>
      <c r="S23" s="71">
        <v>0.1637195121852279</v>
      </c>
      <c r="T23" s="69" t="str">
        <f>'Tube G'!G21</f>
        <v>A8</v>
      </c>
      <c r="U23" s="70">
        <f>'Tube G'!F21</f>
        <v>1.5859827800000019</v>
      </c>
      <c r="V23" s="71">
        <v>0.15853542937536155</v>
      </c>
      <c r="W23" s="69" t="str">
        <f>'Tube H'!G21</f>
        <v>F11</v>
      </c>
      <c r="X23" s="70">
        <f>'Tube H'!F21</f>
        <v>1.6040406390000026</v>
      </c>
      <c r="Y23" s="71">
        <v>0.20818586856418711</v>
      </c>
      <c r="Z23" s="69" t="str">
        <f>'Tube I'!G21</f>
        <v>D3</v>
      </c>
      <c r="AA23" s="70">
        <f>'Tube I'!F21</f>
        <v>1.6211423330000017</v>
      </c>
      <c r="AB23" s="71">
        <v>4.3936805663055328E-2</v>
      </c>
      <c r="AC23" s="69" t="str">
        <f>'Tube J'!G21</f>
        <v>G6</v>
      </c>
      <c r="AD23" s="70">
        <f>'Tube I'!F21</f>
        <v>1.6211423330000017</v>
      </c>
      <c r="AE23" s="71">
        <v>0.14020984355062352</v>
      </c>
      <c r="AF23" s="69" t="str">
        <f>'Tube K'!G21</f>
        <v>A8</v>
      </c>
      <c r="AG23" s="70">
        <f>'Tube K'!F21</f>
        <v>1.5869389450000018</v>
      </c>
      <c r="AH23" s="71">
        <v>0.26314629961149311</v>
      </c>
      <c r="AI23" s="69" t="str">
        <f>'Tube L'!G21</f>
        <v>F11</v>
      </c>
      <c r="AJ23" s="70">
        <f>'Tube L'!F21</f>
        <v>1.4396075780000004</v>
      </c>
      <c r="AK23" s="71">
        <v>0.11700548943632783</v>
      </c>
    </row>
    <row r="24" spans="1:37">
      <c r="A24" s="53">
        <v>21</v>
      </c>
      <c r="B24" s="66" t="str">
        <f>'Tube A'!G22</f>
        <v>E3</v>
      </c>
      <c r="C24" s="67">
        <f>'Tube A'!F22</f>
        <v>1.5124946700000006</v>
      </c>
      <c r="D24" s="68">
        <v>9.932189934155343E-2</v>
      </c>
      <c r="E24" s="66" t="str">
        <f>'Tube B'!G22</f>
        <v>F6</v>
      </c>
      <c r="F24" s="67">
        <f>'Tube B'!F22</f>
        <v>1.7139996140000004</v>
      </c>
      <c r="G24" s="68">
        <v>4.8049789941072447</v>
      </c>
      <c r="H24" s="66" t="str">
        <f>'Tube C'!G22</f>
        <v>A9</v>
      </c>
      <c r="I24" s="67">
        <f>'Tube C'!F22</f>
        <v>1.4233800920000004</v>
      </c>
      <c r="J24" s="68">
        <v>0.17131731231082301</v>
      </c>
      <c r="K24" s="66" t="str">
        <f>'Tube D'!G22</f>
        <v>G11</v>
      </c>
      <c r="L24" s="67">
        <f>'Tube D'!F22</f>
        <v>1.45621753</v>
      </c>
      <c r="M24" s="68">
        <v>0.10560946556547222</v>
      </c>
      <c r="N24" s="66" t="str">
        <f>'Tube E'!G22</f>
        <v>E3</v>
      </c>
      <c r="O24" s="67">
        <f>'Tube E'!F22</f>
        <v>1.447147622000001</v>
      </c>
      <c r="P24" s="68">
        <v>5.5006635918691503E-2</v>
      </c>
      <c r="Q24" s="66" t="str">
        <f>'Tube F'!G22</f>
        <v>F6</v>
      </c>
      <c r="R24" s="67">
        <f>'Tube F'!F22</f>
        <v>1.4149385209999998</v>
      </c>
      <c r="S24" s="68">
        <v>8.3453397116966907E-2</v>
      </c>
      <c r="T24" s="66" t="str">
        <f>'Tube G'!G22</f>
        <v>A9</v>
      </c>
      <c r="U24" s="67">
        <f>'Tube G'!F22</f>
        <v>1.4089556600000019</v>
      </c>
      <c r="V24" s="68">
        <v>8.6551438884604773E-2</v>
      </c>
      <c r="W24" s="66" t="str">
        <f>'Tube H'!G22</f>
        <v>G11</v>
      </c>
      <c r="X24" s="67">
        <f>'Tube H'!F22</f>
        <v>1.432477319000002</v>
      </c>
      <c r="Y24" s="68">
        <v>0.120471789262851</v>
      </c>
      <c r="Z24" s="66" t="str">
        <f>'Tube I'!G22</f>
        <v>E3</v>
      </c>
      <c r="AA24" s="67">
        <f>'Tube I'!F22</f>
        <v>1.471434213000002</v>
      </c>
      <c r="AB24" s="68">
        <v>2.3024480730731642E-2</v>
      </c>
      <c r="AC24" s="66" t="str">
        <f>'Tube J'!G22</f>
        <v>F6</v>
      </c>
      <c r="AD24" s="67">
        <f>'Tube I'!F22</f>
        <v>1.471434213000002</v>
      </c>
      <c r="AE24" s="68">
        <v>9.7474095572049058E-2</v>
      </c>
      <c r="AF24" s="66" t="str">
        <f>'Tube K'!G22</f>
        <v>A9</v>
      </c>
      <c r="AG24" s="67">
        <f>'Tube K'!F22</f>
        <v>1.4164683850000017</v>
      </c>
      <c r="AH24" s="68">
        <v>0.16718316760135221</v>
      </c>
      <c r="AI24" s="66" t="str">
        <f>'Tube L'!G22</f>
        <v>G11</v>
      </c>
      <c r="AJ24" s="67">
        <f>'Tube L'!F22</f>
        <v>1.2134062580000009</v>
      </c>
      <c r="AK24" s="68">
        <v>2.0301416221121648E-2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1.3094325430000016</v>
      </c>
      <c r="D25" s="77">
        <v>6.2544696758479859E-2</v>
      </c>
      <c r="E25" s="75" t="str">
        <f>'Tube B'!G23</f>
        <v>E6</v>
      </c>
      <c r="F25" s="76">
        <f>'Tube B'!F23</f>
        <v>1.7107213340000005</v>
      </c>
      <c r="G25" s="77">
        <v>3.0267890029598554</v>
      </c>
      <c r="H25" s="75" t="str">
        <f>'Tube C'!G23</f>
        <v>B9</v>
      </c>
      <c r="I25" s="76">
        <f>'Tube C'!F23</f>
        <v>1.2321470919999999</v>
      </c>
      <c r="J25" s="77">
        <v>8.2910320313893934E-2</v>
      </c>
      <c r="K25" s="75" t="str">
        <f>'Tube D'!G23</f>
        <v>H11</v>
      </c>
      <c r="L25" s="76">
        <f>'Tube D'!F23</f>
        <v>1.2256451700000017</v>
      </c>
      <c r="M25" s="77">
        <v>5.5119626815420188E-2</v>
      </c>
      <c r="N25" s="75" t="str">
        <f>'Tube E'!G23</f>
        <v>F3</v>
      </c>
      <c r="O25" s="76">
        <f>'Tube E'!F23</f>
        <v>1.2176680220000033</v>
      </c>
      <c r="P25" s="77">
        <v>1.3231262441871882E-2</v>
      </c>
      <c r="Q25" s="75" t="str">
        <f>'Tube F'!G23</f>
        <v>E6</v>
      </c>
      <c r="R25" s="76">
        <f>'Tube F'!F23</f>
        <v>1.1963865210000026</v>
      </c>
      <c r="S25" s="77">
        <v>2.7015928594828393E-2</v>
      </c>
      <c r="T25" s="66" t="str">
        <f>'Tube G'!G23</f>
        <v>B9</v>
      </c>
      <c r="U25" s="76">
        <f>'Tube G'!F23</f>
        <v>1.1991457400000023</v>
      </c>
      <c r="V25" s="77">
        <v>1.7040505688142193E-2</v>
      </c>
      <c r="W25" s="75" t="str">
        <f>'Tube H'!G23</f>
        <v>H11</v>
      </c>
      <c r="X25" s="76">
        <f>'Tube H'!F23</f>
        <v>1.2073687590000013</v>
      </c>
      <c r="Y25" s="77">
        <v>4.1305163495244435E-2</v>
      </c>
      <c r="Z25" s="66" t="str">
        <f>'Tube I'!G23</f>
        <v>F3</v>
      </c>
      <c r="AA25" s="67">
        <f>'Tube I'!F23</f>
        <v>1.2386763330000008</v>
      </c>
      <c r="AB25" s="85">
        <v>3.5516013354409634E-3</v>
      </c>
      <c r="AC25" s="86" t="str">
        <f>'Tube J'!G23</f>
        <v>E6</v>
      </c>
      <c r="AD25" s="67">
        <f>'Tube I'!F23</f>
        <v>1.2386763330000008</v>
      </c>
      <c r="AE25" s="68">
        <v>3.3673859990690509E-2</v>
      </c>
      <c r="AF25" s="86" t="str">
        <f>'Tube K'!G23</f>
        <v>B9</v>
      </c>
      <c r="AG25" s="87">
        <f>'Tube K'!F23</f>
        <v>1.2022874250000033</v>
      </c>
      <c r="AH25" s="68">
        <v>6.3048941843054429E-2</v>
      </c>
      <c r="AI25" s="66" t="str">
        <f>'Tube L'!G23</f>
        <v>H11</v>
      </c>
      <c r="AJ25" s="87">
        <f>'Tube L'!F23</f>
        <v>1.0702546980000029</v>
      </c>
      <c r="AK25" s="68">
        <v>3.5724072292373676E-2</v>
      </c>
    </row>
    <row r="26" spans="1:37" ht="13" thickTop="1">
      <c r="B26" s="70"/>
      <c r="C26" s="78" t="s">
        <v>190</v>
      </c>
      <c r="D26" s="79">
        <f>SUM(D5:D25)*40/TubeLoading!J29*100</f>
        <v>48.821204330340315</v>
      </c>
      <c r="E26" s="70"/>
      <c r="F26" s="78" t="s">
        <v>190</v>
      </c>
      <c r="G26" s="79">
        <f>SUM(G5:G25)*40/TubeLoading!J30*100</f>
        <v>40.19934411467603</v>
      </c>
      <c r="H26" s="70"/>
      <c r="I26" s="78" t="s">
        <v>190</v>
      </c>
      <c r="J26" s="79">
        <f>SUM(J5:J25)*40/TubeLoading!J31*100</f>
        <v>60.848102278810536</v>
      </c>
      <c r="K26" s="80"/>
      <c r="L26" s="78" t="s">
        <v>190</v>
      </c>
      <c r="M26" s="79">
        <f>SUM(M5:M25)*40/TubeLoading!J32*100</f>
        <v>57.918347242591196</v>
      </c>
      <c r="N26" s="70"/>
      <c r="O26" s="78" t="s">
        <v>190</v>
      </c>
      <c r="P26" s="79">
        <f>SUM(P5:P25)*40/TubeLoading!J33*100</f>
        <v>51.168833179453777</v>
      </c>
      <c r="Q26" s="70"/>
      <c r="R26" s="78" t="s">
        <v>190</v>
      </c>
      <c r="S26" s="79">
        <f>SUM(S5:S25)*40/TubeLoading!J34*100</f>
        <v>50.861505190551235</v>
      </c>
      <c r="T26" s="84"/>
      <c r="U26" s="78" t="s">
        <v>190</v>
      </c>
      <c r="V26" s="79">
        <f>SUM(V5:V25)*40/TubeLoading!J35*100</f>
        <v>48.096207005705274</v>
      </c>
      <c r="W26" s="70"/>
      <c r="X26" s="78" t="s">
        <v>190</v>
      </c>
      <c r="Y26" s="79">
        <f>SUM(Y5:Y25)*40/TubeLoading!J36*100</f>
        <v>48.10750557877379</v>
      </c>
      <c r="Z26" s="88"/>
      <c r="AA26" s="89" t="s">
        <v>190</v>
      </c>
      <c r="AB26" s="79">
        <f>SUM(AB5:AB25)*40/TubeLoading!J37*100</f>
        <v>25.860282153651159</v>
      </c>
      <c r="AC26" s="70"/>
      <c r="AD26" s="89" t="s">
        <v>190</v>
      </c>
      <c r="AE26" s="90">
        <f>SUM(AE5:AE25)*40/TubeLoading!J38*100</f>
        <v>50.614632599066653</v>
      </c>
      <c r="AF26" s="70"/>
      <c r="AG26" s="78" t="s">
        <v>190</v>
      </c>
      <c r="AH26" s="90">
        <f>SUM(AH5:AH25)*40/TubeLoading!J39*100</f>
        <v>43.138336595495552</v>
      </c>
      <c r="AI26" s="91"/>
      <c r="AJ26" s="78" t="s">
        <v>190</v>
      </c>
      <c r="AK26" s="90">
        <f>SUM(AK5:AK25)*40/TubeLoading!J40*100</f>
        <v>58.194511432569072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Z2:AB2"/>
    <mergeCell ref="AC2:AE2"/>
    <mergeCell ref="AF2:AH2"/>
    <mergeCell ref="AI2:AK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16" zoomScaleNormal="100" workbookViewId="0">
      <selection activeCell="B41" sqref="B41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0.9220704073599949</v>
      </c>
      <c r="C13" s="31">
        <f t="shared" ref="C13:C26" si="1">B13+A13</f>
        <v>4.9220704073599952</v>
      </c>
    </row>
    <row r="14" spans="1:10">
      <c r="A14" s="31">
        <v>4.05</v>
      </c>
      <c r="B14" s="31">
        <f t="shared" si="0"/>
        <v>0.93359628745199486</v>
      </c>
      <c r="C14" s="31">
        <f t="shared" si="1"/>
        <v>4.983596287451995</v>
      </c>
    </row>
    <row r="15" spans="1:10">
      <c r="A15" s="31">
        <v>4.0999999999999996</v>
      </c>
      <c r="B15" s="31">
        <f t="shared" si="0"/>
        <v>0.94512216754399458</v>
      </c>
      <c r="C15" s="31">
        <f t="shared" si="1"/>
        <v>5.0451221675439939</v>
      </c>
    </row>
    <row r="16" spans="1:10">
      <c r="A16" s="31">
        <v>4.1500000000000004</v>
      </c>
      <c r="B16" s="31">
        <f t="shared" si="0"/>
        <v>0.95664804763599476</v>
      </c>
      <c r="C16" s="15">
        <f t="shared" si="1"/>
        <v>5.1066480476359954</v>
      </c>
    </row>
    <row r="17" spans="1:12">
      <c r="A17" s="31">
        <v>4.2</v>
      </c>
      <c r="B17" s="31">
        <f t="shared" si="0"/>
        <v>0.9681739277279946</v>
      </c>
      <c r="C17" s="31">
        <f t="shared" si="1"/>
        <v>5.1681739277279952</v>
      </c>
    </row>
    <row r="18" spans="1:12">
      <c r="A18" s="31">
        <v>4.25</v>
      </c>
      <c r="B18" s="31">
        <f t="shared" si="0"/>
        <v>0.97969980781999455</v>
      </c>
      <c r="C18" s="31">
        <f t="shared" si="1"/>
        <v>5.2296998078199941</v>
      </c>
    </row>
    <row r="19" spans="1:12">
      <c r="A19" s="31">
        <v>4.3</v>
      </c>
      <c r="B19" s="31">
        <f t="shared" si="0"/>
        <v>0.9912256879119945</v>
      </c>
      <c r="C19" s="31">
        <f t="shared" si="1"/>
        <v>5.2912256879119948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1.0027515680039942</v>
      </c>
      <c r="C20" s="31">
        <f t="shared" si="1"/>
        <v>5.3527515680039937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0.85275156800399421</v>
      </c>
      <c r="H20">
        <v>5.0000000000000001E-3</v>
      </c>
    </row>
    <row r="21" spans="1:12">
      <c r="A21" s="31">
        <v>4.4000000000000004</v>
      </c>
      <c r="B21" s="31">
        <f t="shared" si="0"/>
        <v>1.0142774480959944</v>
      </c>
      <c r="C21" s="31">
        <f t="shared" si="1"/>
        <v>5.4142774480959943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0.86427744809599438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1.0258033281879941</v>
      </c>
      <c r="C22" s="31">
        <f t="shared" si="1"/>
        <v>5.4758033281879941</v>
      </c>
      <c r="E22">
        <f t="shared" si="2"/>
        <v>4.45</v>
      </c>
      <c r="F22">
        <f t="shared" si="4"/>
        <v>0.15</v>
      </c>
      <c r="G22" s="28">
        <f t="shared" si="3"/>
        <v>0.87580332818799411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1.0373292082799943</v>
      </c>
      <c r="C23">
        <f t="shared" si="1"/>
        <v>5.5373292082799939</v>
      </c>
      <c r="E23">
        <f t="shared" si="2"/>
        <v>4.5</v>
      </c>
      <c r="F23">
        <f t="shared" si="4"/>
        <v>0.15</v>
      </c>
      <c r="G23" s="28">
        <f t="shared" si="3"/>
        <v>0.88732920827999429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1.0488550883719943</v>
      </c>
      <c r="C24" s="110">
        <f t="shared" si="1"/>
        <v>5.5988550883719945</v>
      </c>
      <c r="D24" s="110"/>
      <c r="E24" s="110">
        <f>A24</f>
        <v>4.55</v>
      </c>
      <c r="F24" s="110">
        <f t="shared" si="4"/>
        <v>0.15</v>
      </c>
      <c r="G24" s="111">
        <f>B24-F24</f>
        <v>0.89885508837199424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1.0534654404087942</v>
      </c>
      <c r="C25">
        <f t="shared" si="1"/>
        <v>5.6234654404087943</v>
      </c>
      <c r="E25">
        <f t="shared" si="2"/>
        <v>4.57</v>
      </c>
      <c r="F25">
        <f t="shared" si="4"/>
        <v>0.15</v>
      </c>
      <c r="G25" s="28">
        <f t="shared" si="3"/>
        <v>0.90346544040879417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1.060380968463994</v>
      </c>
      <c r="C26" s="30">
        <f t="shared" si="1"/>
        <v>5.6603809684639934</v>
      </c>
      <c r="E26">
        <f t="shared" si="2"/>
        <v>4.5999999999999996</v>
      </c>
      <c r="F26">
        <f t="shared" si="4"/>
        <v>0.15</v>
      </c>
      <c r="G26" s="28">
        <f t="shared" si="3"/>
        <v>0.91038096846399397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.3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210</v>
      </c>
      <c r="L28" s="98" t="s">
        <v>209</v>
      </c>
    </row>
    <row r="29" spans="1:12" ht="13.7">
      <c r="A29" s="38" t="s">
        <v>138</v>
      </c>
      <c r="B29" s="93">
        <v>1.4018999999999999</v>
      </c>
      <c r="C29" s="93">
        <v>21</v>
      </c>
      <c r="D29" s="94">
        <f t="shared" ref="D29:D40" si="5">(20-C29)*-0.000175+B29</f>
        <v>1.402075</v>
      </c>
      <c r="E29" s="94">
        <f t="shared" ref="E29:E40" si="6">D29*10.9276-13.593</f>
        <v>1.728314769999999</v>
      </c>
      <c r="F29" s="104">
        <v>3192</v>
      </c>
      <c r="G29" s="38">
        <v>107</v>
      </c>
      <c r="H29" s="95">
        <f>4000/G29</f>
        <v>37.383177570093459</v>
      </c>
      <c r="I29" s="95">
        <f>150-H29</f>
        <v>112.61682242990653</v>
      </c>
      <c r="J29" s="38">
        <f>G29*H29</f>
        <v>4000</v>
      </c>
      <c r="K29" s="96">
        <f>G$24+0.025</f>
        <v>0.92385508837199426</v>
      </c>
      <c r="L29" s="38">
        <f>H$23</f>
        <v>5.0000000000000001E-3</v>
      </c>
    </row>
    <row r="30" spans="1:12" ht="13.7">
      <c r="A30" t="s">
        <v>139</v>
      </c>
      <c r="B30" s="54">
        <v>1.4018999999999999</v>
      </c>
      <c r="C30" s="54">
        <v>21</v>
      </c>
      <c r="D30" s="42">
        <f t="shared" si="5"/>
        <v>1.402075</v>
      </c>
      <c r="E30" s="42">
        <f t="shared" si="6"/>
        <v>1.728314769999999</v>
      </c>
      <c r="F30" s="105">
        <v>2445</v>
      </c>
      <c r="G30">
        <v>102</v>
      </c>
      <c r="H30" s="50">
        <f t="shared" ref="H30:H44" si="7">4000/G30</f>
        <v>39.215686274509807</v>
      </c>
      <c r="I30" s="50">
        <f>150-H30</f>
        <v>110.78431372549019</v>
      </c>
      <c r="J30">
        <f>G30*H30</f>
        <v>4000.0000000000005</v>
      </c>
      <c r="K30" s="96">
        <f t="shared" ref="K30:K44" si="8">G$24+0.025</f>
        <v>0.92385508837199426</v>
      </c>
      <c r="L30">
        <f t="shared" ref="L30:L44" si="9">H$23</f>
        <v>5.0000000000000001E-3</v>
      </c>
    </row>
    <row r="31" spans="1:12" ht="13.7">
      <c r="A31" s="38" t="s">
        <v>140</v>
      </c>
      <c r="B31" s="93">
        <v>1.4019999999999999</v>
      </c>
      <c r="C31" s="93">
        <v>21</v>
      </c>
      <c r="D31" s="94">
        <f t="shared" si="5"/>
        <v>1.4021749999999999</v>
      </c>
      <c r="E31" s="94">
        <f t="shared" si="6"/>
        <v>1.7294075299999996</v>
      </c>
      <c r="F31" s="104">
        <v>2382</v>
      </c>
      <c r="G31" s="38">
        <v>66.3</v>
      </c>
      <c r="H31" s="95">
        <f t="shared" si="7"/>
        <v>60.331825037707397</v>
      </c>
      <c r="I31" s="95">
        <f t="shared" ref="I31" si="10">150-H31</f>
        <v>89.668174962292596</v>
      </c>
      <c r="J31" s="38">
        <f t="shared" ref="J31" si="11">G31*H31</f>
        <v>4000</v>
      </c>
      <c r="K31" s="96">
        <f t="shared" si="8"/>
        <v>0.92385508837199426</v>
      </c>
      <c r="L31" s="38">
        <f t="shared" si="9"/>
        <v>5.0000000000000001E-3</v>
      </c>
    </row>
    <row r="32" spans="1:12" ht="13.7">
      <c r="A32" t="s">
        <v>141</v>
      </c>
      <c r="B32" s="54">
        <v>1.4018999999999999</v>
      </c>
      <c r="C32" s="54">
        <v>21</v>
      </c>
      <c r="D32" s="42">
        <f t="shared" si="5"/>
        <v>1.402075</v>
      </c>
      <c r="E32" s="42">
        <f t="shared" si="6"/>
        <v>1.728314769999999</v>
      </c>
      <c r="F32" s="105">
        <v>3636</v>
      </c>
      <c r="G32">
        <v>66.400000000000006</v>
      </c>
      <c r="H32" s="50">
        <f t="shared" si="7"/>
        <v>60.240963855421683</v>
      </c>
      <c r="I32" s="50">
        <f t="shared" ref="I32:I42" si="12">150-H32</f>
        <v>89.759036144578317</v>
      </c>
      <c r="J32">
        <f>G32*H32</f>
        <v>4000</v>
      </c>
      <c r="K32" s="96">
        <f t="shared" si="8"/>
        <v>0.92385508837199426</v>
      </c>
      <c r="L32">
        <f t="shared" si="9"/>
        <v>5.0000000000000001E-3</v>
      </c>
    </row>
    <row r="33" spans="1:12" ht="13.7">
      <c r="A33" s="38" t="s">
        <v>142</v>
      </c>
      <c r="B33" s="93">
        <v>1.4018999999999999</v>
      </c>
      <c r="C33" s="93">
        <v>21</v>
      </c>
      <c r="D33" s="94">
        <f t="shared" si="5"/>
        <v>1.402075</v>
      </c>
      <c r="E33" s="94">
        <f t="shared" si="6"/>
        <v>1.728314769999999</v>
      </c>
      <c r="F33" s="104">
        <v>1780</v>
      </c>
      <c r="G33" s="38">
        <v>184</v>
      </c>
      <c r="H33" s="95">
        <f t="shared" si="7"/>
        <v>21.739130434782609</v>
      </c>
      <c r="I33" s="95">
        <f t="shared" si="12"/>
        <v>128.26086956521738</v>
      </c>
      <c r="J33" s="38">
        <f>G33*H33</f>
        <v>4000</v>
      </c>
      <c r="K33" s="96">
        <f t="shared" si="8"/>
        <v>0.92385508837199426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21.1</v>
      </c>
      <c r="D34" s="42">
        <f t="shared" si="5"/>
        <v>1.4019925</v>
      </c>
      <c r="E34" s="42">
        <f t="shared" si="6"/>
        <v>1.7274132429999991</v>
      </c>
      <c r="F34" s="106">
        <v>3190</v>
      </c>
      <c r="G34">
        <v>271</v>
      </c>
      <c r="H34" s="50">
        <f t="shared" si="7"/>
        <v>14.760147601476016</v>
      </c>
      <c r="I34" s="50">
        <f t="shared" si="12"/>
        <v>135.23985239852399</v>
      </c>
      <c r="J34">
        <f>G34*H34</f>
        <v>4000</v>
      </c>
      <c r="K34" s="96">
        <f t="shared" si="8"/>
        <v>0.92385508837199426</v>
      </c>
      <c r="L34">
        <f t="shared" si="9"/>
        <v>5.0000000000000001E-3</v>
      </c>
    </row>
    <row r="35" spans="1:12" ht="13.7">
      <c r="A35" s="38" t="s">
        <v>144</v>
      </c>
      <c r="B35" s="93">
        <v>1.4018999999999999</v>
      </c>
      <c r="C35" s="93">
        <v>21.1</v>
      </c>
      <c r="D35" s="94">
        <f t="shared" si="5"/>
        <v>1.4020925</v>
      </c>
      <c r="E35" s="94">
        <f t="shared" si="6"/>
        <v>1.7285060029999997</v>
      </c>
      <c r="F35" s="104">
        <v>3992</v>
      </c>
      <c r="G35" s="38">
        <v>177</v>
      </c>
      <c r="H35" s="95">
        <f t="shared" si="7"/>
        <v>22.598870056497177</v>
      </c>
      <c r="I35" s="95">
        <f t="shared" si="12"/>
        <v>127.40112994350282</v>
      </c>
      <c r="J35" s="38">
        <f>G35*H35</f>
        <v>4000.0000000000005</v>
      </c>
      <c r="K35" s="96">
        <f t="shared" si="8"/>
        <v>0.92385508837199426</v>
      </c>
      <c r="L35" s="38">
        <f t="shared" si="9"/>
        <v>5.0000000000000001E-3</v>
      </c>
    </row>
    <row r="36" spans="1:12" ht="13.7">
      <c r="A36" t="s">
        <v>145</v>
      </c>
      <c r="B36" s="54">
        <v>1.4019999999999999</v>
      </c>
      <c r="C36" s="54">
        <v>21.2</v>
      </c>
      <c r="D36" s="42">
        <f t="shared" si="5"/>
        <v>1.40221</v>
      </c>
      <c r="E36" s="42">
        <f t="shared" si="6"/>
        <v>1.7297899959999992</v>
      </c>
      <c r="F36" s="105">
        <v>1778</v>
      </c>
      <c r="G36">
        <v>184</v>
      </c>
      <c r="H36" s="50">
        <f t="shared" si="7"/>
        <v>21.739130434782609</v>
      </c>
      <c r="I36" s="50">
        <f t="shared" si="12"/>
        <v>128.26086956521738</v>
      </c>
      <c r="J36">
        <f t="shared" ref="J36:J44" si="13">G36*H36</f>
        <v>4000</v>
      </c>
      <c r="K36" s="96">
        <f t="shared" si="8"/>
        <v>0.92385508837199426</v>
      </c>
      <c r="L36">
        <f t="shared" si="9"/>
        <v>5.0000000000000001E-3</v>
      </c>
    </row>
    <row r="37" spans="1:12" ht="13.7">
      <c r="A37" s="38" t="s">
        <v>149</v>
      </c>
      <c r="B37" s="94">
        <v>1.4019999999999999</v>
      </c>
      <c r="C37" s="100">
        <v>21.2</v>
      </c>
      <c r="D37" s="94">
        <f t="shared" si="5"/>
        <v>1.40221</v>
      </c>
      <c r="E37" s="94">
        <f t="shared" si="6"/>
        <v>1.7297899959999992</v>
      </c>
      <c r="F37" s="104">
        <v>3178</v>
      </c>
      <c r="G37" s="38">
        <v>358</v>
      </c>
      <c r="H37" s="95">
        <f t="shared" si="7"/>
        <v>11.173184357541899</v>
      </c>
      <c r="I37" s="95">
        <f t="shared" si="12"/>
        <v>138.82681564245809</v>
      </c>
      <c r="J37" s="38">
        <f>G37*H37</f>
        <v>4000</v>
      </c>
      <c r="K37" s="96">
        <f t="shared" si="8"/>
        <v>0.92385508837199426</v>
      </c>
      <c r="L37" s="38">
        <f t="shared" si="9"/>
        <v>5.0000000000000001E-3</v>
      </c>
    </row>
    <row r="38" spans="1:12" ht="13.7">
      <c r="A38" t="s">
        <v>150</v>
      </c>
      <c r="B38" s="42">
        <v>1.4018999999999999</v>
      </c>
      <c r="C38" s="41">
        <v>21.3</v>
      </c>
      <c r="D38" s="42">
        <f t="shared" si="5"/>
        <v>1.4021275</v>
      </c>
      <c r="E38" s="42">
        <f t="shared" si="6"/>
        <v>1.7288884689999993</v>
      </c>
      <c r="F38" s="105">
        <v>2378</v>
      </c>
      <c r="G38">
        <v>184</v>
      </c>
      <c r="H38" s="50">
        <f t="shared" si="7"/>
        <v>21.739130434782609</v>
      </c>
      <c r="I38" s="50">
        <f t="shared" si="12"/>
        <v>128.26086956521738</v>
      </c>
      <c r="J38">
        <f t="shared" si="13"/>
        <v>4000</v>
      </c>
      <c r="K38" s="96">
        <f t="shared" si="8"/>
        <v>0.92385508837199426</v>
      </c>
      <c r="L38">
        <f t="shared" si="9"/>
        <v>5.0000000000000001E-3</v>
      </c>
    </row>
    <row r="39" spans="1:12" ht="14.35">
      <c r="A39" s="38" t="s">
        <v>151</v>
      </c>
      <c r="B39" s="94">
        <v>1.4017999999999999</v>
      </c>
      <c r="C39" s="100">
        <v>21.3</v>
      </c>
      <c r="D39" s="94">
        <f t="shared" si="5"/>
        <v>1.4020275</v>
      </c>
      <c r="E39" s="94">
        <f t="shared" si="6"/>
        <v>1.7277957090000005</v>
      </c>
      <c r="F39" s="104">
        <v>1502</v>
      </c>
      <c r="G39" s="109">
        <v>66</v>
      </c>
      <c r="H39" s="95">
        <f t="shared" si="7"/>
        <v>60.606060606060609</v>
      </c>
      <c r="I39" s="95">
        <f t="shared" si="12"/>
        <v>89.393939393939391</v>
      </c>
      <c r="J39" s="38">
        <f t="shared" si="13"/>
        <v>4000</v>
      </c>
      <c r="K39" s="96">
        <f t="shared" si="8"/>
        <v>0.92385508837199426</v>
      </c>
      <c r="L39" s="38">
        <f t="shared" si="9"/>
        <v>5.0000000000000001E-3</v>
      </c>
    </row>
    <row r="40" spans="1:12" ht="13.7">
      <c r="A40" t="s">
        <v>152</v>
      </c>
      <c r="B40" s="42">
        <v>1.4016999999999999</v>
      </c>
      <c r="C40" s="41">
        <v>21.3</v>
      </c>
      <c r="D40" s="42">
        <f t="shared" si="5"/>
        <v>1.4019275</v>
      </c>
      <c r="E40" s="42">
        <f t="shared" si="6"/>
        <v>1.7267029489999999</v>
      </c>
      <c r="F40" s="107">
        <v>1777</v>
      </c>
      <c r="G40">
        <v>110</v>
      </c>
      <c r="H40" s="50">
        <f t="shared" si="7"/>
        <v>36.363636363636367</v>
      </c>
      <c r="I40" s="50">
        <f t="shared" si="12"/>
        <v>113.63636363636363</v>
      </c>
      <c r="J40">
        <f t="shared" si="13"/>
        <v>4000.0000000000005</v>
      </c>
      <c r="K40" s="96">
        <f t="shared" si="8"/>
        <v>0.92385508837199426</v>
      </c>
      <c r="L40">
        <f t="shared" si="9"/>
        <v>5.0000000000000001E-3</v>
      </c>
    </row>
    <row r="41" spans="1:12" ht="13.7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0.92385508837199426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0.92385508837199426</v>
      </c>
      <c r="L42">
        <f t="shared" si="9"/>
        <v>5.0000000000000001E-3</v>
      </c>
    </row>
    <row r="43" spans="1:12" ht="13.7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0.92385508837199426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0.92385508837199426</v>
      </c>
      <c r="L44">
        <f t="shared" si="9"/>
        <v>5.0000000000000001E-3</v>
      </c>
    </row>
    <row r="45" spans="1:12" ht="13.7">
      <c r="A45" s="45" t="s">
        <v>33</v>
      </c>
      <c r="B45" s="46">
        <v>1.4162999999999999</v>
      </c>
      <c r="C45" s="47">
        <v>18.899999999999999</v>
      </c>
      <c r="D45" s="48">
        <f>(20-C45)*-0.000175+B45</f>
        <v>1.4161074999999999</v>
      </c>
      <c r="E45" s="49">
        <f>D45*10.9276-13.593</f>
        <v>1.8816563169999991</v>
      </c>
      <c r="F45" s="92"/>
      <c r="H45" s="50"/>
      <c r="I45" s="50"/>
    </row>
    <row r="46" spans="1:12">
      <c r="B46" s="26"/>
      <c r="C46" s="23"/>
      <c r="F46" t="s">
        <v>211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1.4078999999999999</v>
      </c>
      <c r="D2" s="55">
        <v>18.399999999999999</v>
      </c>
      <c r="E2" s="55">
        <f t="shared" ref="E2:E23" si="0">((20-D2)*-0.000175+C2)-0.0008</f>
        <v>1.40682</v>
      </c>
      <c r="F2" s="56">
        <f t="shared" ref="F2:F23" si="1">E2*10.9276-13.593</f>
        <v>1.7801662319999991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1.4076</v>
      </c>
      <c r="D3" s="55">
        <v>18.399999999999999</v>
      </c>
      <c r="E3" s="55">
        <f t="shared" si="0"/>
        <v>1.40652</v>
      </c>
      <c r="F3" s="56">
        <f t="shared" si="1"/>
        <v>1.7768879519999992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1.4072</v>
      </c>
      <c r="D4" s="55">
        <v>18.399999999999999</v>
      </c>
      <c r="E4" s="55">
        <f t="shared" si="0"/>
        <v>1.40612</v>
      </c>
      <c r="F4" s="56">
        <f t="shared" si="1"/>
        <v>1.7725169120000004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1.4066000000000001</v>
      </c>
      <c r="D5" s="55">
        <v>18.399999999999999</v>
      </c>
      <c r="E5" s="55">
        <f t="shared" si="0"/>
        <v>1.4055200000000001</v>
      </c>
      <c r="F5" s="56">
        <f t="shared" si="1"/>
        <v>1.7659603520000005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1.4059999999999999</v>
      </c>
      <c r="D6" s="55">
        <v>18.5</v>
      </c>
      <c r="E6" s="55">
        <f t="shared" si="0"/>
        <v>1.4049375</v>
      </c>
      <c r="F6" s="56">
        <f t="shared" si="1"/>
        <v>1.7595950249999994</v>
      </c>
      <c r="G6" s="55" t="s">
        <v>67</v>
      </c>
    </row>
    <row r="7" spans="1:13">
      <c r="A7" s="55">
        <v>6</v>
      </c>
      <c r="B7" s="55" t="s">
        <v>61</v>
      </c>
      <c r="C7" s="56">
        <v>1.4054</v>
      </c>
      <c r="D7" s="55">
        <v>18.5</v>
      </c>
      <c r="E7" s="55">
        <f t="shared" si="0"/>
        <v>1.4043375</v>
      </c>
      <c r="F7" s="56">
        <f t="shared" si="1"/>
        <v>1.7530384649999995</v>
      </c>
      <c r="G7" s="55" t="s">
        <v>68</v>
      </c>
    </row>
    <row r="8" spans="1:13">
      <c r="A8" s="55">
        <v>7</v>
      </c>
      <c r="B8" s="55" t="s">
        <v>61</v>
      </c>
      <c r="C8" s="56">
        <v>1.4048</v>
      </c>
      <c r="D8" s="55">
        <v>18.5</v>
      </c>
      <c r="E8" s="55">
        <f t="shared" si="0"/>
        <v>1.4037375000000001</v>
      </c>
      <c r="F8" s="56">
        <f t="shared" si="1"/>
        <v>1.7464819050000013</v>
      </c>
      <c r="G8" s="55" t="s">
        <v>69</v>
      </c>
    </row>
    <row r="9" spans="1:13">
      <c r="A9" s="55">
        <v>8</v>
      </c>
      <c r="B9" s="55" t="s">
        <v>61</v>
      </c>
      <c r="C9" s="56">
        <v>1.4044000000000001</v>
      </c>
      <c r="D9" s="55">
        <v>18.600000000000001</v>
      </c>
      <c r="E9" s="55">
        <f t="shared" si="0"/>
        <v>1.4033550000000001</v>
      </c>
      <c r="F9" s="56">
        <f t="shared" si="1"/>
        <v>1.7423020980000015</v>
      </c>
      <c r="G9" s="55" t="s">
        <v>70</v>
      </c>
    </row>
    <row r="10" spans="1:13">
      <c r="A10" s="43">
        <v>9</v>
      </c>
      <c r="B10" s="43" t="s">
        <v>61</v>
      </c>
      <c r="C10" s="44">
        <v>1.4036999999999999</v>
      </c>
      <c r="D10" s="43">
        <v>18.7</v>
      </c>
      <c r="E10" s="43">
        <f t="shared" si="0"/>
        <v>1.4026725</v>
      </c>
      <c r="F10" s="44">
        <f t="shared" si="1"/>
        <v>1.7348440109999999</v>
      </c>
      <c r="G10" s="43" t="s">
        <v>71</v>
      </c>
    </row>
    <row r="11" spans="1:13">
      <c r="A11" s="43">
        <v>10</v>
      </c>
      <c r="B11" s="43" t="s">
        <v>61</v>
      </c>
      <c r="C11" s="44">
        <v>1.4031</v>
      </c>
      <c r="D11" s="43">
        <v>18.7</v>
      </c>
      <c r="E11" s="43">
        <f t="shared" si="0"/>
        <v>1.4020725000000001</v>
      </c>
      <c r="F11" s="44">
        <f t="shared" si="1"/>
        <v>1.7282874509999999</v>
      </c>
      <c r="G11" s="43" t="s">
        <v>72</v>
      </c>
    </row>
    <row r="12" spans="1:13">
      <c r="A12" s="43">
        <v>11</v>
      </c>
      <c r="B12" s="43" t="s">
        <v>61</v>
      </c>
      <c r="C12" s="44">
        <v>1.4026000000000001</v>
      </c>
      <c r="D12" s="43">
        <v>18.7</v>
      </c>
      <c r="E12" s="43">
        <f t="shared" si="0"/>
        <v>1.4015725000000001</v>
      </c>
      <c r="F12" s="44">
        <f t="shared" si="1"/>
        <v>1.7228236510000006</v>
      </c>
      <c r="G12" s="43" t="s">
        <v>73</v>
      </c>
    </row>
    <row r="13" spans="1:13">
      <c r="A13" s="43">
        <v>12</v>
      </c>
      <c r="B13" s="43" t="s">
        <v>61</v>
      </c>
      <c r="C13" s="44">
        <v>1.4020999999999999</v>
      </c>
      <c r="D13" s="43">
        <v>18.7</v>
      </c>
      <c r="E13" s="43">
        <f t="shared" si="0"/>
        <v>1.4010724999999999</v>
      </c>
      <c r="F13" s="44">
        <f t="shared" si="1"/>
        <v>1.7173598509999994</v>
      </c>
      <c r="G13" s="43" t="s">
        <v>74</v>
      </c>
    </row>
    <row r="14" spans="1:13">
      <c r="A14" s="43">
        <v>13</v>
      </c>
      <c r="B14" s="43" t="s">
        <v>61</v>
      </c>
      <c r="C14" s="44">
        <v>1.4016</v>
      </c>
      <c r="D14" s="43">
        <v>18.8</v>
      </c>
      <c r="E14" s="43">
        <f t="shared" si="0"/>
        <v>1.40059</v>
      </c>
      <c r="F14" s="44">
        <f t="shared" si="1"/>
        <v>1.7120872840000008</v>
      </c>
      <c r="G14" s="43" t="s">
        <v>75</v>
      </c>
    </row>
    <row r="15" spans="1:13">
      <c r="A15" s="43">
        <v>14</v>
      </c>
      <c r="B15" s="43" t="s">
        <v>61</v>
      </c>
      <c r="C15" s="44">
        <v>1.4011</v>
      </c>
      <c r="D15" s="43">
        <v>18.8</v>
      </c>
      <c r="E15" s="43">
        <f t="shared" si="0"/>
        <v>1.4000900000000001</v>
      </c>
      <c r="F15" s="44">
        <f t="shared" si="1"/>
        <v>1.7066234840000014</v>
      </c>
      <c r="G15" s="43" t="s">
        <v>76</v>
      </c>
    </row>
    <row r="16" spans="1:13">
      <c r="A16" s="43">
        <v>15</v>
      </c>
      <c r="B16" s="43" t="s">
        <v>61</v>
      </c>
      <c r="C16" s="44">
        <v>1.4004000000000001</v>
      </c>
      <c r="D16" s="43">
        <v>18.8</v>
      </c>
      <c r="E16" s="43">
        <f t="shared" si="0"/>
        <v>1.3993900000000001</v>
      </c>
      <c r="F16" s="44">
        <f t="shared" si="1"/>
        <v>1.6989741640000009</v>
      </c>
      <c r="G16" s="43" t="s">
        <v>77</v>
      </c>
    </row>
    <row r="17" spans="1:7">
      <c r="A17" s="43">
        <v>16</v>
      </c>
      <c r="B17" s="43" t="s">
        <v>61</v>
      </c>
      <c r="C17" s="44">
        <v>1.4</v>
      </c>
      <c r="D17" s="43">
        <v>18.899999999999999</v>
      </c>
      <c r="E17" s="43">
        <f t="shared" si="0"/>
        <v>1.3990075</v>
      </c>
      <c r="F17" s="44">
        <f t="shared" si="1"/>
        <v>1.6947943569999993</v>
      </c>
      <c r="G17" s="43" t="s">
        <v>78</v>
      </c>
    </row>
    <row r="18" spans="1:7">
      <c r="A18" s="55">
        <v>17</v>
      </c>
      <c r="B18" s="55" t="s">
        <v>61</v>
      </c>
      <c r="C18" s="56">
        <v>1.3994</v>
      </c>
      <c r="D18" s="55">
        <v>18.899999999999999</v>
      </c>
      <c r="E18" s="55">
        <f t="shared" si="0"/>
        <v>1.3984075</v>
      </c>
      <c r="F18" s="56">
        <f t="shared" si="1"/>
        <v>1.6882377970000011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18.899999999999999</v>
      </c>
      <c r="E19" s="55">
        <f t="shared" si="0"/>
        <v>1.3978075000000001</v>
      </c>
      <c r="F19" s="56">
        <f t="shared" si="1"/>
        <v>1.6816812370000012</v>
      </c>
      <c r="G19" s="55" t="s">
        <v>80</v>
      </c>
    </row>
    <row r="20" spans="1:7">
      <c r="A20" s="55">
        <v>19</v>
      </c>
      <c r="B20" s="55" t="s">
        <v>61</v>
      </c>
      <c r="C20" s="56">
        <v>1.3977999999999999</v>
      </c>
      <c r="D20" s="55">
        <v>19</v>
      </c>
      <c r="E20" s="55">
        <f t="shared" si="0"/>
        <v>1.396825</v>
      </c>
      <c r="F20" s="56">
        <f t="shared" si="1"/>
        <v>1.6709448699999996</v>
      </c>
      <c r="G20" s="55" t="s">
        <v>81</v>
      </c>
    </row>
    <row r="21" spans="1:7">
      <c r="A21" s="55">
        <v>20</v>
      </c>
      <c r="B21" s="55" t="s">
        <v>61</v>
      </c>
      <c r="C21" s="56">
        <v>1.3942000000000001</v>
      </c>
      <c r="D21" s="55">
        <v>19</v>
      </c>
      <c r="E21" s="55">
        <f t="shared" si="0"/>
        <v>1.3932250000000002</v>
      </c>
      <c r="F21" s="56">
        <f t="shared" si="1"/>
        <v>1.6316055100000018</v>
      </c>
      <c r="G21" s="55" t="s">
        <v>82</v>
      </c>
    </row>
    <row r="22" spans="1:7">
      <c r="A22" s="55">
        <v>21</v>
      </c>
      <c r="B22" s="55" t="s">
        <v>61</v>
      </c>
      <c r="C22" s="56">
        <v>1.3833</v>
      </c>
      <c r="D22" s="55">
        <v>19</v>
      </c>
      <c r="E22" s="55">
        <f t="shared" si="0"/>
        <v>1.382325</v>
      </c>
      <c r="F22" s="56">
        <f t="shared" si="1"/>
        <v>1.5124946700000006</v>
      </c>
      <c r="G22" s="55" t="s">
        <v>83</v>
      </c>
    </row>
    <row r="23" spans="1:7">
      <c r="A23" s="55">
        <v>22</v>
      </c>
      <c r="B23" s="55" t="s">
        <v>61</v>
      </c>
      <c r="C23" s="56">
        <v>1.3647</v>
      </c>
      <c r="D23" s="55">
        <v>19.100000000000001</v>
      </c>
      <c r="E23" s="55">
        <f t="shared" si="0"/>
        <v>1.3637425000000001</v>
      </c>
      <c r="F23" s="56">
        <f t="shared" si="1"/>
        <v>1.3094325430000016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1.4069</v>
      </c>
      <c r="D2" s="55">
        <v>19.100000000000001</v>
      </c>
      <c r="E2" s="55">
        <f t="shared" ref="E2:E23" si="0">((20-D2)*-0.000175+C2)-0.0008</f>
        <v>1.4059425000000001</v>
      </c>
      <c r="F2" s="56">
        <f t="shared" ref="F2:F23" si="1">E2*10.9276-13.593</f>
        <v>1.7705772630000016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1.4071</v>
      </c>
      <c r="D3" s="55">
        <v>19.2</v>
      </c>
      <c r="E3" s="55">
        <f t="shared" si="0"/>
        <v>1.4061600000000001</v>
      </c>
      <c r="F3" s="56">
        <f t="shared" si="1"/>
        <v>1.7729540160000017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1.4068000000000001</v>
      </c>
      <c r="D4" s="57">
        <v>19.2</v>
      </c>
      <c r="E4" s="57">
        <f t="shared" si="0"/>
        <v>1.4058600000000001</v>
      </c>
      <c r="F4" s="58">
        <f t="shared" si="1"/>
        <v>1.7696757360000017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1.4066000000000001</v>
      </c>
      <c r="D5" s="57">
        <v>19.2</v>
      </c>
      <c r="E5" s="57">
        <f t="shared" si="0"/>
        <v>1.4056600000000001</v>
      </c>
      <c r="F5" s="58">
        <f t="shared" si="1"/>
        <v>1.7674902160000006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1.4063000000000001</v>
      </c>
      <c r="D6" s="57">
        <v>19.3</v>
      </c>
      <c r="E6" s="57">
        <f t="shared" si="0"/>
        <v>1.4053775000000002</v>
      </c>
      <c r="F6" s="58">
        <f t="shared" si="1"/>
        <v>1.7644031690000013</v>
      </c>
      <c r="G6" s="57" t="s">
        <v>89</v>
      </c>
    </row>
    <row r="7" spans="1:13">
      <c r="A7" s="57">
        <v>6</v>
      </c>
      <c r="B7" s="57" t="s">
        <v>61</v>
      </c>
      <c r="C7" s="58">
        <v>1.4060999999999999</v>
      </c>
      <c r="D7" s="57">
        <v>19.3</v>
      </c>
      <c r="E7" s="57">
        <f t="shared" si="0"/>
        <v>1.4051775</v>
      </c>
      <c r="F7" s="58">
        <f t="shared" si="1"/>
        <v>1.7622176490000001</v>
      </c>
      <c r="G7" s="57" t="s">
        <v>90</v>
      </c>
    </row>
    <row r="8" spans="1:13">
      <c r="A8" s="57">
        <v>7</v>
      </c>
      <c r="B8" s="57" t="s">
        <v>61</v>
      </c>
      <c r="C8" s="58">
        <v>1.4056999999999999</v>
      </c>
      <c r="D8" s="57">
        <v>19.3</v>
      </c>
      <c r="E8" s="57">
        <f t="shared" si="0"/>
        <v>1.4047775</v>
      </c>
      <c r="F8" s="58">
        <f t="shared" si="1"/>
        <v>1.7578466089999996</v>
      </c>
      <c r="G8" s="57" t="s">
        <v>91</v>
      </c>
    </row>
    <row r="9" spans="1:13">
      <c r="A9" s="57">
        <v>8</v>
      </c>
      <c r="B9" s="57" t="s">
        <v>61</v>
      </c>
      <c r="C9" s="58">
        <v>1.4053</v>
      </c>
      <c r="D9" s="57">
        <v>19.3</v>
      </c>
      <c r="E9" s="57">
        <f t="shared" si="0"/>
        <v>1.4043775000000001</v>
      </c>
      <c r="F9" s="58">
        <f t="shared" si="1"/>
        <v>1.7534755690000008</v>
      </c>
      <c r="G9" s="57" t="s">
        <v>92</v>
      </c>
    </row>
    <row r="10" spans="1:13">
      <c r="A10" s="57">
        <v>9</v>
      </c>
      <c r="B10" s="57" t="s">
        <v>61</v>
      </c>
      <c r="C10" s="58">
        <v>1.4049</v>
      </c>
      <c r="D10" s="57">
        <v>19.399999999999999</v>
      </c>
      <c r="E10" s="57">
        <f t="shared" si="0"/>
        <v>1.4039950000000001</v>
      </c>
      <c r="F10" s="58">
        <f t="shared" si="1"/>
        <v>1.7492957620000009</v>
      </c>
      <c r="G10" s="57" t="s">
        <v>93</v>
      </c>
    </row>
    <row r="11" spans="1:13">
      <c r="A11" s="57">
        <v>10</v>
      </c>
      <c r="B11" s="57" t="s">
        <v>61</v>
      </c>
      <c r="C11" s="58">
        <v>1.4046000000000001</v>
      </c>
      <c r="D11" s="57">
        <v>19.399999999999999</v>
      </c>
      <c r="E11" s="57">
        <f t="shared" si="0"/>
        <v>1.4036950000000001</v>
      </c>
      <c r="F11" s="58">
        <f t="shared" si="1"/>
        <v>1.746017482000001</v>
      </c>
      <c r="G11" s="57" t="s">
        <v>94</v>
      </c>
    </row>
    <row r="12" spans="1:13">
      <c r="A12" s="55">
        <v>11</v>
      </c>
      <c r="B12" s="55" t="s">
        <v>61</v>
      </c>
      <c r="C12" s="56">
        <v>1.4045000000000001</v>
      </c>
      <c r="D12" s="55">
        <v>19.5</v>
      </c>
      <c r="E12" s="55">
        <f t="shared" si="0"/>
        <v>1.4036125000000002</v>
      </c>
      <c r="F12" s="56">
        <f t="shared" si="1"/>
        <v>1.7451159550000011</v>
      </c>
      <c r="G12" s="55" t="s">
        <v>95</v>
      </c>
    </row>
    <row r="13" spans="1:13">
      <c r="A13" s="55">
        <v>12</v>
      </c>
      <c r="B13" s="55" t="s">
        <v>61</v>
      </c>
      <c r="C13" s="56">
        <v>1.4039999999999999</v>
      </c>
      <c r="D13" s="55">
        <v>19.5</v>
      </c>
      <c r="E13" s="55">
        <f t="shared" si="0"/>
        <v>1.4031125</v>
      </c>
      <c r="F13" s="56">
        <f t="shared" si="1"/>
        <v>1.7396521549999999</v>
      </c>
      <c r="G13" s="55" t="s">
        <v>96</v>
      </c>
    </row>
    <row r="14" spans="1:13">
      <c r="A14" s="55">
        <v>13</v>
      </c>
      <c r="B14" s="55" t="s">
        <v>61</v>
      </c>
      <c r="C14" s="56">
        <v>1.4036999999999999</v>
      </c>
      <c r="D14" s="55">
        <v>19.5</v>
      </c>
      <c r="E14" s="55">
        <f t="shared" si="0"/>
        <v>1.4028125</v>
      </c>
      <c r="F14" s="56">
        <f t="shared" si="1"/>
        <v>1.736373875</v>
      </c>
      <c r="G14" s="55" t="s">
        <v>97</v>
      </c>
    </row>
    <row r="15" spans="1:13">
      <c r="A15" s="55">
        <v>14</v>
      </c>
      <c r="B15" s="55" t="s">
        <v>61</v>
      </c>
      <c r="C15" s="56">
        <v>1.4034</v>
      </c>
      <c r="D15" s="55">
        <v>19.600000000000001</v>
      </c>
      <c r="E15" s="55">
        <f t="shared" si="0"/>
        <v>1.4025300000000001</v>
      </c>
      <c r="F15" s="56">
        <f t="shared" si="1"/>
        <v>1.7332868280000007</v>
      </c>
      <c r="G15" s="55" t="s">
        <v>98</v>
      </c>
    </row>
    <row r="16" spans="1:13">
      <c r="A16" s="55">
        <v>15</v>
      </c>
      <c r="B16" s="55" t="s">
        <v>61</v>
      </c>
      <c r="C16" s="56">
        <v>1.4031</v>
      </c>
      <c r="D16" s="55">
        <v>19.600000000000001</v>
      </c>
      <c r="E16" s="55">
        <f t="shared" si="0"/>
        <v>1.4022300000000001</v>
      </c>
      <c r="F16" s="56">
        <f t="shared" si="1"/>
        <v>1.7300085480000007</v>
      </c>
      <c r="G16" s="55" t="s">
        <v>99</v>
      </c>
    </row>
    <row r="17" spans="1:7">
      <c r="A17" s="55">
        <v>16</v>
      </c>
      <c r="B17" s="55" t="s">
        <v>61</v>
      </c>
      <c r="C17" s="56">
        <v>1.4028</v>
      </c>
      <c r="D17" s="55">
        <v>19.600000000000001</v>
      </c>
      <c r="E17" s="55">
        <f t="shared" si="0"/>
        <v>1.4019300000000001</v>
      </c>
      <c r="F17" s="56">
        <f t="shared" si="1"/>
        <v>1.7267302680000007</v>
      </c>
      <c r="G17" s="55" t="s">
        <v>100</v>
      </c>
    </row>
    <row r="18" spans="1:7">
      <c r="A18" s="55">
        <v>17</v>
      </c>
      <c r="B18" s="55" t="s">
        <v>61</v>
      </c>
      <c r="C18" s="56">
        <v>1.4026000000000001</v>
      </c>
      <c r="D18" s="55">
        <v>19.600000000000001</v>
      </c>
      <c r="E18" s="55">
        <f t="shared" si="0"/>
        <v>1.4017300000000001</v>
      </c>
      <c r="F18" s="56">
        <f t="shared" si="1"/>
        <v>1.7245447480000013</v>
      </c>
      <c r="G18" s="55" t="s">
        <v>101</v>
      </c>
    </row>
    <row r="19" spans="1:7">
      <c r="A19" s="55">
        <v>18</v>
      </c>
      <c r="B19" s="55" t="s">
        <v>61</v>
      </c>
      <c r="C19" s="56">
        <v>1.4023000000000001</v>
      </c>
      <c r="D19" s="55">
        <v>19.7</v>
      </c>
      <c r="E19" s="55">
        <f t="shared" si="0"/>
        <v>1.4014475000000002</v>
      </c>
      <c r="F19" s="56">
        <f t="shared" si="1"/>
        <v>1.7214577010000021</v>
      </c>
      <c r="G19" s="55" t="s">
        <v>102</v>
      </c>
    </row>
    <row r="20" spans="1:7">
      <c r="A20" s="57">
        <v>19</v>
      </c>
      <c r="B20" s="57" t="s">
        <v>61</v>
      </c>
      <c r="C20" s="58">
        <v>1.4023000000000001</v>
      </c>
      <c r="D20" s="57">
        <v>19.7</v>
      </c>
      <c r="E20" s="57">
        <f t="shared" si="0"/>
        <v>1.4014475000000002</v>
      </c>
      <c r="F20" s="58">
        <f t="shared" si="1"/>
        <v>1.7214577010000021</v>
      </c>
      <c r="G20" s="57" t="s">
        <v>103</v>
      </c>
    </row>
    <row r="21" spans="1:7">
      <c r="A21" s="57">
        <v>20</v>
      </c>
      <c r="B21" s="57" t="s">
        <v>61</v>
      </c>
      <c r="C21" s="58">
        <v>1.4017999999999999</v>
      </c>
      <c r="D21" s="57">
        <v>19.7</v>
      </c>
      <c r="E21" s="57">
        <f t="shared" si="0"/>
        <v>1.4009475</v>
      </c>
      <c r="F21" s="58">
        <f t="shared" si="1"/>
        <v>1.7159939010000009</v>
      </c>
      <c r="G21" s="57" t="s">
        <v>104</v>
      </c>
    </row>
    <row r="22" spans="1:7">
      <c r="A22" s="57">
        <v>21</v>
      </c>
      <c r="B22" s="57" t="s">
        <v>61</v>
      </c>
      <c r="C22" s="58">
        <v>1.4016</v>
      </c>
      <c r="D22" s="57">
        <v>19.8</v>
      </c>
      <c r="E22" s="57">
        <f t="shared" si="0"/>
        <v>1.400765</v>
      </c>
      <c r="F22" s="58">
        <f t="shared" si="1"/>
        <v>1.7139996140000004</v>
      </c>
      <c r="G22" s="57" t="s">
        <v>105</v>
      </c>
    </row>
    <row r="23" spans="1:7">
      <c r="A23" s="57">
        <v>22</v>
      </c>
      <c r="B23" s="57" t="s">
        <v>61</v>
      </c>
      <c r="C23" s="58">
        <v>1.4013</v>
      </c>
      <c r="D23" s="57">
        <v>19.8</v>
      </c>
      <c r="E23" s="57">
        <f t="shared" si="0"/>
        <v>1.4004650000000001</v>
      </c>
      <c r="F23" s="58">
        <f t="shared" si="1"/>
        <v>1.7107213340000005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1.4073</v>
      </c>
      <c r="D2" s="57">
        <v>19.8</v>
      </c>
      <c r="E2" s="57">
        <f t="shared" ref="E2:E23" si="0">((20-D2)*-0.000175+C2)-0.0008</f>
        <v>1.4064650000000001</v>
      </c>
      <c r="F2" s="58">
        <f t="shared" ref="F2:F23" si="1">E2*10.9276-13.593</f>
        <v>1.7762869340000016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1.4071</v>
      </c>
      <c r="D3" s="57">
        <v>19.899999999999999</v>
      </c>
      <c r="E3" s="57">
        <f t="shared" si="0"/>
        <v>1.4062825000000001</v>
      </c>
      <c r="F3" s="58">
        <f t="shared" si="1"/>
        <v>1.7742926470000011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19.899999999999999</v>
      </c>
      <c r="E4" s="57">
        <f t="shared" si="0"/>
        <v>1.4056825000000002</v>
      </c>
      <c r="F4" s="58">
        <f t="shared" si="1"/>
        <v>1.7677360870000012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1.4059999999999999</v>
      </c>
      <c r="D5" s="57">
        <v>19.899999999999999</v>
      </c>
      <c r="E5" s="57">
        <f t="shared" si="0"/>
        <v>1.4051825</v>
      </c>
      <c r="F5" s="58">
        <f t="shared" si="1"/>
        <v>1.762272287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1.4056</v>
      </c>
      <c r="D6" s="55">
        <v>19.899999999999999</v>
      </c>
      <c r="E6" s="55">
        <f t="shared" si="0"/>
        <v>1.4047825</v>
      </c>
      <c r="F6" s="56">
        <f t="shared" si="1"/>
        <v>1.7579012470000013</v>
      </c>
      <c r="G6" s="55" t="s">
        <v>111</v>
      </c>
    </row>
    <row r="7" spans="1:13">
      <c r="A7" s="55">
        <v>6</v>
      </c>
      <c r="B7" s="55" t="s">
        <v>61</v>
      </c>
      <c r="C7" s="56">
        <v>1.4049</v>
      </c>
      <c r="D7" s="55">
        <v>20</v>
      </c>
      <c r="E7" s="55">
        <f t="shared" si="0"/>
        <v>1.4041000000000001</v>
      </c>
      <c r="F7" s="56">
        <f t="shared" si="1"/>
        <v>1.7504431600000014</v>
      </c>
      <c r="G7" s="55" t="s">
        <v>112</v>
      </c>
    </row>
    <row r="8" spans="1:13">
      <c r="A8" s="55">
        <v>7</v>
      </c>
      <c r="B8" s="55" t="s">
        <v>61</v>
      </c>
      <c r="C8" s="56">
        <v>1.4043000000000001</v>
      </c>
      <c r="D8" s="55">
        <v>20</v>
      </c>
      <c r="E8" s="55">
        <f t="shared" si="0"/>
        <v>1.4035000000000002</v>
      </c>
      <c r="F8" s="56">
        <f t="shared" si="1"/>
        <v>1.7438866000000015</v>
      </c>
      <c r="G8" s="55" t="s">
        <v>113</v>
      </c>
    </row>
    <row r="9" spans="1:13">
      <c r="A9" s="55">
        <v>8</v>
      </c>
      <c r="B9" s="55" t="s">
        <v>61</v>
      </c>
      <c r="C9" s="56">
        <v>1.4036999999999999</v>
      </c>
      <c r="D9" s="55">
        <v>20</v>
      </c>
      <c r="E9" s="55">
        <f t="shared" si="0"/>
        <v>1.4029</v>
      </c>
      <c r="F9" s="56">
        <f t="shared" si="1"/>
        <v>1.7373300399999998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20.100000000000001</v>
      </c>
      <c r="E10" s="55">
        <f t="shared" si="0"/>
        <v>1.4023175000000001</v>
      </c>
      <c r="F10" s="56">
        <f t="shared" si="1"/>
        <v>1.7309647130000005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1.4026000000000001</v>
      </c>
      <c r="D11" s="55">
        <v>20.100000000000001</v>
      </c>
      <c r="E11" s="55">
        <f t="shared" si="0"/>
        <v>1.4018175000000002</v>
      </c>
      <c r="F11" s="56">
        <f t="shared" si="1"/>
        <v>1.7255009130000012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20.2</v>
      </c>
      <c r="E12" s="55">
        <f t="shared" si="0"/>
        <v>1.401235</v>
      </c>
      <c r="F12" s="56">
        <f t="shared" si="1"/>
        <v>1.7191355860000002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20.2</v>
      </c>
      <c r="E13" s="55">
        <f t="shared" si="0"/>
        <v>1.4007350000000001</v>
      </c>
      <c r="F13" s="56">
        <f t="shared" si="1"/>
        <v>1.7136717860000008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20.2</v>
      </c>
      <c r="E14" s="57">
        <f t="shared" si="0"/>
        <v>1.4002350000000001</v>
      </c>
      <c r="F14" s="58">
        <f t="shared" si="1"/>
        <v>1.7082079860000015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20.3</v>
      </c>
      <c r="E15" s="57">
        <f t="shared" si="0"/>
        <v>1.3996525000000002</v>
      </c>
      <c r="F15" s="58">
        <f t="shared" si="1"/>
        <v>1.7018426590000022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20.3</v>
      </c>
      <c r="E16" s="57">
        <f t="shared" si="0"/>
        <v>1.3991525</v>
      </c>
      <c r="F16" s="58">
        <f t="shared" si="1"/>
        <v>1.6963788590000011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20.3</v>
      </c>
      <c r="E17" s="57">
        <f t="shared" si="0"/>
        <v>1.3986525000000001</v>
      </c>
      <c r="F17" s="58">
        <f t="shared" si="1"/>
        <v>1.6909150590000017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20.3</v>
      </c>
      <c r="E18" s="57">
        <f t="shared" si="0"/>
        <v>1.3981525000000001</v>
      </c>
      <c r="F18" s="58">
        <f t="shared" si="1"/>
        <v>1.6854512590000006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20.3</v>
      </c>
      <c r="E19" s="57">
        <f t="shared" si="0"/>
        <v>1.3974525000000002</v>
      </c>
      <c r="F19" s="58">
        <f t="shared" si="1"/>
        <v>1.6778019390000019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20.3</v>
      </c>
      <c r="E20" s="57">
        <f t="shared" si="0"/>
        <v>1.3953525</v>
      </c>
      <c r="F20" s="58">
        <f t="shared" si="1"/>
        <v>1.6548539790000003</v>
      </c>
      <c r="G20" s="57" t="s">
        <v>125</v>
      </c>
    </row>
    <row r="21" spans="1:7">
      <c r="A21" s="57">
        <v>20</v>
      </c>
      <c r="B21" s="57" t="s">
        <v>61</v>
      </c>
      <c r="C21" s="58">
        <v>1.3891</v>
      </c>
      <c r="D21" s="57">
        <v>20.399999999999999</v>
      </c>
      <c r="E21" s="57">
        <f t="shared" si="0"/>
        <v>1.3883700000000001</v>
      </c>
      <c r="F21" s="58">
        <f t="shared" si="1"/>
        <v>1.5785520120000012</v>
      </c>
      <c r="G21" s="57" t="s">
        <v>126</v>
      </c>
    </row>
    <row r="22" spans="1:7">
      <c r="A22" s="55">
        <v>21</v>
      </c>
      <c r="B22" s="55" t="s">
        <v>61</v>
      </c>
      <c r="C22" s="56">
        <v>1.3749</v>
      </c>
      <c r="D22" s="55">
        <v>20.399999999999999</v>
      </c>
      <c r="E22" s="55">
        <f t="shared" si="0"/>
        <v>1.3741700000000001</v>
      </c>
      <c r="F22" s="56">
        <f t="shared" si="1"/>
        <v>1.4233800920000004</v>
      </c>
      <c r="G22" s="55" t="s">
        <v>127</v>
      </c>
    </row>
    <row r="23" spans="1:7">
      <c r="A23" s="55">
        <v>22</v>
      </c>
      <c r="B23" s="55" t="s">
        <v>61</v>
      </c>
      <c r="C23" s="56">
        <v>1.3573999999999999</v>
      </c>
      <c r="D23" s="55">
        <v>20.399999999999999</v>
      </c>
      <c r="E23" s="55">
        <f t="shared" si="0"/>
        <v>1.35667</v>
      </c>
      <c r="F23" s="56">
        <f t="shared" si="1"/>
        <v>1.2321470919999999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E2" workbookViewId="0">
      <selection activeCell="C18" sqref="C1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20.5</v>
      </c>
      <c r="E2" s="55">
        <f t="shared" ref="E2:E23" si="0">((20-D2)*-0.000175+C2)-0.0008</f>
        <v>1.4056875000000002</v>
      </c>
      <c r="F2" s="56">
        <f t="shared" ref="F2:F23" si="1">E2*10.9276-13.593</f>
        <v>1.7677907250000029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20.5</v>
      </c>
      <c r="E3" s="55">
        <f t="shared" si="0"/>
        <v>1.4057875000000002</v>
      </c>
      <c r="F3" s="56">
        <f t="shared" si="1"/>
        <v>1.7688834850000017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20.5</v>
      </c>
      <c r="E4" s="55">
        <f t="shared" si="0"/>
        <v>1.4053875</v>
      </c>
      <c r="F4" s="56">
        <f t="shared" si="1"/>
        <v>1.7645124449999994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20.6</v>
      </c>
      <c r="E5" s="55">
        <f t="shared" si="0"/>
        <v>1.4050050000000001</v>
      </c>
      <c r="F5" s="56">
        <f t="shared" si="1"/>
        <v>1.7603326380000013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20.6</v>
      </c>
      <c r="E6" s="55">
        <f t="shared" si="0"/>
        <v>1.4045050000000001</v>
      </c>
      <c r="F6" s="56">
        <f t="shared" si="1"/>
        <v>1.7548688380000019</v>
      </c>
      <c r="G6" s="55" t="s">
        <v>133</v>
      </c>
    </row>
    <row r="7" spans="1:13">
      <c r="A7" s="55">
        <v>6</v>
      </c>
      <c r="B7" s="55" t="s">
        <v>61</v>
      </c>
      <c r="C7" s="56">
        <v>1.4048</v>
      </c>
      <c r="D7" s="55">
        <v>20.6</v>
      </c>
      <c r="E7" s="55">
        <f t="shared" si="0"/>
        <v>1.4041050000000002</v>
      </c>
      <c r="F7" s="56">
        <f t="shared" si="1"/>
        <v>1.7504977980000014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20.6</v>
      </c>
      <c r="E8" s="57">
        <f t="shared" si="0"/>
        <v>1.403505</v>
      </c>
      <c r="F8" s="58">
        <f t="shared" si="1"/>
        <v>1.7439412379999997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20.7</v>
      </c>
      <c r="E9" s="57">
        <f t="shared" si="0"/>
        <v>1.4029225000000001</v>
      </c>
      <c r="F9" s="58">
        <f t="shared" si="1"/>
        <v>1.7375759110000004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20.7</v>
      </c>
      <c r="E10" s="57">
        <f t="shared" si="0"/>
        <v>1.4023225000000001</v>
      </c>
      <c r="F10" s="58">
        <f t="shared" si="1"/>
        <v>1.7310193510000023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20.7</v>
      </c>
      <c r="E11" s="57">
        <f t="shared" si="0"/>
        <v>1.4018225000000002</v>
      </c>
      <c r="F11" s="58">
        <f t="shared" si="1"/>
        <v>1.7255555510000029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20.7</v>
      </c>
      <c r="E12" s="57">
        <f t="shared" si="0"/>
        <v>1.4012225</v>
      </c>
      <c r="F12" s="58">
        <f t="shared" si="1"/>
        <v>1.7189989910000012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20.7</v>
      </c>
      <c r="E13" s="57">
        <f t="shared" si="0"/>
        <v>1.4007225000000001</v>
      </c>
      <c r="F13" s="58">
        <f t="shared" si="1"/>
        <v>1.7135351910000018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20.8</v>
      </c>
      <c r="E15" s="57">
        <f t="shared" si="0"/>
        <v>1.3996400000000002</v>
      </c>
      <c r="F15" s="58">
        <f t="shared" si="1"/>
        <v>1.7017060640000032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20.9</v>
      </c>
      <c r="E16" s="55">
        <f t="shared" si="0"/>
        <v>1.3991575000000001</v>
      </c>
      <c r="F16" s="56">
        <f t="shared" si="1"/>
        <v>1.696433497000001</v>
      </c>
      <c r="G16" s="55" t="s">
        <v>178</v>
      </c>
    </row>
    <row r="17" spans="1:7">
      <c r="A17" s="55">
        <v>16</v>
      </c>
      <c r="B17" s="55" t="s">
        <v>61</v>
      </c>
      <c r="C17" s="56">
        <v>1.3993</v>
      </c>
      <c r="D17" s="55">
        <v>20.9</v>
      </c>
      <c r="E17" s="55">
        <f t="shared" si="0"/>
        <v>1.3986575000000001</v>
      </c>
      <c r="F17" s="56">
        <f t="shared" si="1"/>
        <v>1.6909696970000017</v>
      </c>
      <c r="G17" s="55" t="s">
        <v>179</v>
      </c>
    </row>
    <row r="18" spans="1:7">
      <c r="A18" s="55">
        <v>17</v>
      </c>
      <c r="B18" s="55" t="s">
        <v>61</v>
      </c>
      <c r="C18" s="56">
        <v>1.3988</v>
      </c>
      <c r="D18" s="55">
        <v>20.9</v>
      </c>
      <c r="E18" s="55">
        <f t="shared" si="0"/>
        <v>1.3981575000000002</v>
      </c>
      <c r="F18" s="56">
        <f t="shared" si="1"/>
        <v>1.6855058970000023</v>
      </c>
      <c r="G18" s="55" t="s">
        <v>180</v>
      </c>
    </row>
    <row r="19" spans="1:7">
      <c r="A19" s="55">
        <v>18</v>
      </c>
      <c r="B19" s="55" t="s">
        <v>61</v>
      </c>
      <c r="C19" s="56">
        <v>1.3983000000000001</v>
      </c>
      <c r="D19" s="55">
        <v>20.9</v>
      </c>
      <c r="E19" s="55">
        <f t="shared" si="0"/>
        <v>1.3976575000000002</v>
      </c>
      <c r="F19" s="56">
        <f t="shared" si="1"/>
        <v>1.680042097000003</v>
      </c>
      <c r="G19" s="55" t="s">
        <v>181</v>
      </c>
    </row>
    <row r="20" spans="1:7">
      <c r="A20" s="55">
        <v>19</v>
      </c>
      <c r="B20" s="55" t="s">
        <v>61</v>
      </c>
      <c r="C20" s="56">
        <v>1.3971</v>
      </c>
      <c r="D20" s="55">
        <v>21.1</v>
      </c>
      <c r="E20" s="55">
        <f t="shared" si="0"/>
        <v>1.3964925000000001</v>
      </c>
      <c r="F20" s="56">
        <f t="shared" si="1"/>
        <v>1.6673114430000009</v>
      </c>
      <c r="G20" s="55" t="s">
        <v>182</v>
      </c>
    </row>
    <row r="21" spans="1:7">
      <c r="A21" s="55">
        <v>20</v>
      </c>
      <c r="B21" s="55" t="s">
        <v>61</v>
      </c>
      <c r="C21" s="56">
        <v>1.3923000000000001</v>
      </c>
      <c r="D21" s="55">
        <v>21.1</v>
      </c>
      <c r="E21" s="55">
        <f t="shared" si="0"/>
        <v>1.3916925000000002</v>
      </c>
      <c r="F21" s="56">
        <f t="shared" si="1"/>
        <v>1.6148589630000032</v>
      </c>
      <c r="G21" s="55" t="s">
        <v>183</v>
      </c>
    </row>
    <row r="22" spans="1:7">
      <c r="A22" s="55">
        <v>21</v>
      </c>
      <c r="B22" s="55" t="s">
        <v>61</v>
      </c>
      <c r="C22" s="56">
        <v>1.3777999999999999</v>
      </c>
      <c r="D22" s="55">
        <v>21</v>
      </c>
      <c r="E22" s="55">
        <f t="shared" si="0"/>
        <v>1.377175</v>
      </c>
      <c r="F22" s="56">
        <f t="shared" si="1"/>
        <v>1.45621753</v>
      </c>
      <c r="G22" s="55" t="s">
        <v>184</v>
      </c>
    </row>
    <row r="23" spans="1:7">
      <c r="A23" s="55">
        <v>22</v>
      </c>
      <c r="B23" s="55" t="s">
        <v>61</v>
      </c>
      <c r="C23" s="56">
        <v>1.3567</v>
      </c>
      <c r="D23" s="55">
        <v>21</v>
      </c>
      <c r="E23" s="55">
        <f t="shared" si="0"/>
        <v>1.3560750000000001</v>
      </c>
      <c r="F23" s="56">
        <f t="shared" si="1"/>
        <v>1.2256451700000017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21.2</v>
      </c>
      <c r="E2" s="55">
        <f t="shared" ref="E2:E23" si="0">((20-D2)*-0.000175+C2)-0.0008</f>
        <v>1.4069100000000001</v>
      </c>
      <c r="F2" s="56">
        <f t="shared" ref="F2:F23" si="1">E2*10.9276-13.593</f>
        <v>1.7811497160000016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21.2</v>
      </c>
      <c r="E3" s="55">
        <f t="shared" si="0"/>
        <v>1.4060100000000002</v>
      </c>
      <c r="F3" s="56">
        <f t="shared" si="1"/>
        <v>1.7713148760000017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21.2</v>
      </c>
      <c r="E4" s="55">
        <f t="shared" si="0"/>
        <v>1.40561</v>
      </c>
      <c r="F4" s="56">
        <f t="shared" si="1"/>
        <v>1.7669438360000012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21.2</v>
      </c>
      <c r="E5" s="55">
        <f t="shared" si="0"/>
        <v>1.4052100000000001</v>
      </c>
      <c r="F5" s="56">
        <f t="shared" si="1"/>
        <v>1.7625727960000006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21.2</v>
      </c>
      <c r="E6" s="55">
        <f t="shared" si="0"/>
        <v>1.4044100000000002</v>
      </c>
      <c r="F6" s="56">
        <f t="shared" si="1"/>
        <v>1.7538307160000013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21.2</v>
      </c>
      <c r="E7" s="55">
        <f t="shared" si="0"/>
        <v>1.4039100000000002</v>
      </c>
      <c r="F7" s="56">
        <f t="shared" si="1"/>
        <v>1.7483669160000019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21.2</v>
      </c>
      <c r="E8" s="55">
        <f t="shared" si="0"/>
        <v>1.4033100000000001</v>
      </c>
      <c r="F8" s="56">
        <f t="shared" si="1"/>
        <v>1.7418103560000002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21.3</v>
      </c>
      <c r="E10" s="43">
        <f t="shared" si="0"/>
        <v>1.4026275000000001</v>
      </c>
      <c r="F10" s="44">
        <f t="shared" si="1"/>
        <v>1.7343522690000022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21.3</v>
      </c>
      <c r="E11" s="43">
        <f t="shared" si="0"/>
        <v>1.4018275000000002</v>
      </c>
      <c r="F11" s="44">
        <f t="shared" si="1"/>
        <v>1.7256101890000028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21.3</v>
      </c>
      <c r="E12" s="43">
        <f t="shared" si="0"/>
        <v>1.4012275000000001</v>
      </c>
      <c r="F12" s="44">
        <f t="shared" si="1"/>
        <v>1.7190536290000011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21.3</v>
      </c>
      <c r="E13" s="43">
        <f t="shared" si="0"/>
        <v>1.4007275000000001</v>
      </c>
      <c r="F13" s="44">
        <f t="shared" si="1"/>
        <v>1.7135898290000018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21.3</v>
      </c>
      <c r="E14" s="43">
        <f t="shared" si="0"/>
        <v>1.4002275000000002</v>
      </c>
      <c r="F14" s="44">
        <f t="shared" si="1"/>
        <v>1.7081260290000024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21.3</v>
      </c>
      <c r="E15" s="43">
        <f t="shared" si="0"/>
        <v>1.3997275000000002</v>
      </c>
      <c r="F15" s="44">
        <f t="shared" si="1"/>
        <v>1.7026622290000031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21.3</v>
      </c>
      <c r="E16" s="43">
        <f t="shared" si="0"/>
        <v>1.3991275000000001</v>
      </c>
      <c r="F16" s="44">
        <f t="shared" si="1"/>
        <v>1.6961056690000014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21.3</v>
      </c>
      <c r="E17" s="43">
        <f t="shared" si="0"/>
        <v>1.3986275000000001</v>
      </c>
      <c r="F17" s="44">
        <f t="shared" si="1"/>
        <v>1.690641869000002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21.3</v>
      </c>
      <c r="E18" s="55">
        <f t="shared" si="0"/>
        <v>1.3981275000000002</v>
      </c>
      <c r="F18" s="56">
        <f t="shared" si="1"/>
        <v>1.6851780690000027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21.3</v>
      </c>
      <c r="E19" s="55">
        <f t="shared" si="0"/>
        <v>1.3975275</v>
      </c>
      <c r="F19" s="56">
        <f t="shared" si="1"/>
        <v>1.678621509000001</v>
      </c>
      <c r="G19" s="55" t="s">
        <v>80</v>
      </c>
    </row>
    <row r="20" spans="1:7">
      <c r="A20" s="55">
        <v>19</v>
      </c>
      <c r="B20" s="55" t="s">
        <v>61</v>
      </c>
      <c r="C20" s="56">
        <v>1.3969400000000001</v>
      </c>
      <c r="D20" s="55">
        <v>21.3</v>
      </c>
      <c r="E20" s="55">
        <f t="shared" si="0"/>
        <v>1.3963675000000002</v>
      </c>
      <c r="F20" s="56">
        <f t="shared" si="1"/>
        <v>1.6659454930000024</v>
      </c>
      <c r="G20" s="55" t="s">
        <v>81</v>
      </c>
    </row>
    <row r="21" spans="1:7">
      <c r="A21" s="55">
        <v>20</v>
      </c>
      <c r="B21" s="55" t="s">
        <v>61</v>
      </c>
      <c r="C21" s="56">
        <v>1.3916999999999999</v>
      </c>
      <c r="D21" s="55">
        <v>21.4</v>
      </c>
      <c r="E21" s="55">
        <f t="shared" si="0"/>
        <v>1.3911450000000001</v>
      </c>
      <c r="F21" s="56">
        <f t="shared" si="1"/>
        <v>1.608876102</v>
      </c>
      <c r="G21" s="55" t="s">
        <v>82</v>
      </c>
    </row>
    <row r="22" spans="1:7">
      <c r="A22" s="55">
        <v>21</v>
      </c>
      <c r="B22" s="55" t="s">
        <v>61</v>
      </c>
      <c r="C22" s="56">
        <v>1.3769</v>
      </c>
      <c r="D22" s="55">
        <v>21.4</v>
      </c>
      <c r="E22" s="55">
        <f t="shared" si="0"/>
        <v>1.3763450000000002</v>
      </c>
      <c r="F22" s="56">
        <f t="shared" si="1"/>
        <v>1.447147622000001</v>
      </c>
      <c r="G22" s="55" t="s">
        <v>83</v>
      </c>
    </row>
    <row r="23" spans="1:7">
      <c r="A23" s="55">
        <v>22</v>
      </c>
      <c r="B23" s="55" t="s">
        <v>61</v>
      </c>
      <c r="C23" s="56">
        <v>1.3559000000000001</v>
      </c>
      <c r="D23" s="55">
        <v>21.4</v>
      </c>
      <c r="E23" s="55">
        <f t="shared" si="0"/>
        <v>1.3553450000000002</v>
      </c>
      <c r="F23" s="56">
        <f t="shared" si="1"/>
        <v>1.2176680220000033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21.4</v>
      </c>
      <c r="E2" s="55">
        <f t="shared" ref="E2:E23" si="0">((20-D2)*-0.000175+C2)-0.0008</f>
        <v>1.405645</v>
      </c>
      <c r="F2" s="56">
        <f t="shared" ref="F2:F23" si="1">E2*10.9276-13.593</f>
        <v>1.7673263020000007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21.4</v>
      </c>
      <c r="E3" s="55">
        <f t="shared" si="0"/>
        <v>1.4062450000000002</v>
      </c>
      <c r="F3" s="56">
        <f t="shared" si="1"/>
        <v>1.7738828620000024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21.4</v>
      </c>
      <c r="E4" s="57">
        <f t="shared" si="0"/>
        <v>1.4059450000000002</v>
      </c>
      <c r="F4" s="58">
        <f t="shared" si="1"/>
        <v>1.7706045820000025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21.5</v>
      </c>
      <c r="E6" s="57">
        <f t="shared" si="0"/>
        <v>1.4043625000000002</v>
      </c>
      <c r="F6" s="58">
        <f t="shared" si="1"/>
        <v>1.7533116550000027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21.5</v>
      </c>
      <c r="E7" s="57">
        <f t="shared" si="0"/>
        <v>1.4038625000000002</v>
      </c>
      <c r="F7" s="58">
        <f t="shared" si="1"/>
        <v>1.7478478550000034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21.5</v>
      </c>
      <c r="E8" s="57">
        <f t="shared" si="0"/>
        <v>1.4034625000000001</v>
      </c>
      <c r="F8" s="58">
        <f t="shared" si="1"/>
        <v>1.7434768150000011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21.5</v>
      </c>
      <c r="E9" s="57">
        <f t="shared" si="0"/>
        <v>1.4027625000000001</v>
      </c>
      <c r="F9" s="58">
        <f t="shared" si="1"/>
        <v>1.7358274950000023</v>
      </c>
      <c r="G9" s="57" t="s">
        <v>92</v>
      </c>
    </row>
    <row r="10" spans="1:13">
      <c r="A10" s="57">
        <v>9</v>
      </c>
      <c r="B10" s="57" t="s">
        <v>61</v>
      </c>
      <c r="C10" s="58">
        <v>1.4027000000000001</v>
      </c>
      <c r="D10" s="57">
        <v>21.6</v>
      </c>
      <c r="E10" s="57">
        <f t="shared" si="0"/>
        <v>1.4021800000000002</v>
      </c>
      <c r="F10" s="58">
        <f t="shared" si="1"/>
        <v>1.7294621680000031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21.6</v>
      </c>
      <c r="E11" s="57">
        <f t="shared" si="0"/>
        <v>1.40168</v>
      </c>
      <c r="F11" s="58">
        <f t="shared" si="1"/>
        <v>1.7239983680000002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21.6</v>
      </c>
      <c r="E12" s="55">
        <f t="shared" si="0"/>
        <v>1.4011800000000001</v>
      </c>
      <c r="F12" s="56">
        <f t="shared" si="1"/>
        <v>1.7185345680000008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21.6</v>
      </c>
      <c r="E14" s="55">
        <f t="shared" si="0"/>
        <v>1.4000800000000002</v>
      </c>
      <c r="F14" s="56">
        <f t="shared" si="1"/>
        <v>1.7065142080000015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21.6</v>
      </c>
      <c r="E15" s="55">
        <f t="shared" si="0"/>
        <v>1.3997800000000002</v>
      </c>
      <c r="F15" s="56">
        <f t="shared" si="1"/>
        <v>1.7032359280000033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21.6</v>
      </c>
      <c r="E16" s="55">
        <f t="shared" si="0"/>
        <v>1.3990800000000001</v>
      </c>
      <c r="F16" s="56">
        <f t="shared" si="1"/>
        <v>1.695586608000001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21.6</v>
      </c>
      <c r="E17" s="55">
        <f t="shared" si="0"/>
        <v>1.3985800000000002</v>
      </c>
      <c r="F17" s="56">
        <f t="shared" si="1"/>
        <v>1.6901228080000017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21.6</v>
      </c>
      <c r="E18" s="55">
        <f t="shared" si="0"/>
        <v>1.3980800000000002</v>
      </c>
      <c r="F18" s="56">
        <f t="shared" si="1"/>
        <v>1.6846590080000023</v>
      </c>
      <c r="G18" s="55" t="s">
        <v>101</v>
      </c>
    </row>
    <row r="19" spans="1:7">
      <c r="A19" s="55">
        <v>18</v>
      </c>
      <c r="B19" s="55" t="s">
        <v>61</v>
      </c>
      <c r="C19" s="56">
        <v>1.3985000000000001</v>
      </c>
      <c r="D19" s="55">
        <v>21.6</v>
      </c>
      <c r="E19" s="55">
        <f t="shared" si="0"/>
        <v>1.3979800000000002</v>
      </c>
      <c r="F19" s="56">
        <f t="shared" si="1"/>
        <v>1.6835662480000018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21.7</v>
      </c>
      <c r="E20" s="57">
        <f t="shared" si="0"/>
        <v>1.3961975000000002</v>
      </c>
      <c r="F20" s="58">
        <f t="shared" si="1"/>
        <v>1.6640878010000026</v>
      </c>
      <c r="G20" s="57" t="s">
        <v>103</v>
      </c>
    </row>
    <row r="21" spans="1:7">
      <c r="A21" s="57">
        <v>20</v>
      </c>
      <c r="B21" s="57" t="s">
        <v>61</v>
      </c>
      <c r="C21" s="58">
        <v>1.3900999999999999</v>
      </c>
      <c r="D21" s="57">
        <v>21.7</v>
      </c>
      <c r="E21" s="57">
        <f t="shared" si="0"/>
        <v>1.3895975</v>
      </c>
      <c r="F21" s="58">
        <f t="shared" si="1"/>
        <v>1.5919656409999998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21.7</v>
      </c>
      <c r="E22" s="57">
        <f t="shared" si="0"/>
        <v>1.3733975</v>
      </c>
      <c r="F22" s="58">
        <f t="shared" si="1"/>
        <v>1.4149385209999998</v>
      </c>
      <c r="G22" s="57" t="s">
        <v>105</v>
      </c>
    </row>
    <row r="23" spans="1:7">
      <c r="A23" s="57">
        <v>22</v>
      </c>
      <c r="B23" s="57" t="s">
        <v>61</v>
      </c>
      <c r="C23" s="58">
        <v>1.3539000000000001</v>
      </c>
      <c r="D23" s="57">
        <v>21.7</v>
      </c>
      <c r="E23" s="57">
        <f t="shared" si="0"/>
        <v>1.3533975000000003</v>
      </c>
      <c r="F23" s="58">
        <f t="shared" si="1"/>
        <v>1.1963865210000026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2023-03-01T00:31:12Z</dcterms:modified>
</cp:coreProperties>
</file>