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b543a0a473d2f/Desktop/"/>
    </mc:Choice>
  </mc:AlternateContent>
  <xr:revisionPtr revIDLastSave="75" documentId="8_{56B35E45-26DC-D84B-8D19-B49863579AD4}" xr6:coauthVersionLast="47" xr6:coauthVersionMax="47" xr10:uidLastSave="{9F67FFEE-4D36-4C37-8D0D-A73E2B131760}"/>
  <bookViews>
    <workbookView xWindow="8420" yWindow="5200" windowWidth="28800" windowHeight="15370" xr2:uid="{7B6B41FA-4906-8043-A2B1-0498CB4A010D}"/>
  </bookViews>
  <sheets>
    <sheet name="Sheet1" sheetId="1" r:id="rId1"/>
  </sheets>
  <definedNames>
    <definedName name="_xlnm._FilterDatabase" localSheetId="0" hidden="1">Sheet1!$A$7:$J$7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D18" i="1"/>
  <c r="E18" i="1" s="1"/>
  <c r="I18" i="1" s="1"/>
  <c r="D17" i="1" l="1"/>
  <c r="E17" i="1" s="1"/>
  <c r="D11" i="1"/>
  <c r="E11" i="1" s="1"/>
  <c r="D16" i="1"/>
  <c r="E16" i="1" s="1"/>
  <c r="D14" i="1"/>
  <c r="E14" i="1" s="1"/>
  <c r="D10" i="1"/>
  <c r="E10" i="1" s="1"/>
  <c r="D15" i="1"/>
  <c r="E15" i="1" s="1"/>
  <c r="D19" i="1"/>
  <c r="E19" i="1" s="1"/>
  <c r="D9" i="1"/>
  <c r="E9" i="1" s="1"/>
  <c r="D13" i="1"/>
  <c r="E13" i="1" s="1"/>
  <c r="D12" i="1"/>
  <c r="E12" i="1" s="1"/>
  <c r="D8" i="1"/>
  <c r="E8" i="1" s="1"/>
  <c r="G18" i="1"/>
  <c r="G9" i="1" l="1"/>
  <c r="I9" i="1"/>
  <c r="G19" i="1"/>
  <c r="I19" i="1"/>
  <c r="G15" i="1"/>
  <c r="I15" i="1"/>
  <c r="G10" i="1"/>
  <c r="I10" i="1"/>
  <c r="G14" i="1"/>
  <c r="I14" i="1"/>
  <c r="G12" i="1"/>
  <c r="I12" i="1"/>
  <c r="G16" i="1"/>
  <c r="I16" i="1"/>
  <c r="G13" i="1"/>
  <c r="I13" i="1"/>
  <c r="G11" i="1"/>
  <c r="I11" i="1"/>
  <c r="G8" i="1"/>
  <c r="I8" i="1"/>
  <c r="G17" i="1"/>
  <c r="I17" i="1"/>
</calcChain>
</file>

<file path=xl/sharedStrings.xml><?xml version="1.0" encoding="utf-8"?>
<sst xmlns="http://schemas.openxmlformats.org/spreadsheetml/2006/main" count="25" uniqueCount="25">
  <si>
    <t>Sample</t>
  </si>
  <si>
    <t>Qubit Reading (ng/ml)</t>
  </si>
  <si>
    <t>Calc w/eq (ng/ml)</t>
  </si>
  <si>
    <t>Water Year Quantification via Qubit</t>
  </si>
  <si>
    <t>Samples done in a 1:10 dilution</t>
  </si>
  <si>
    <t>Total amount elution after extraction: 100 ul</t>
  </si>
  <si>
    <t>5 ul of 1:10 dilution used for quantification via Qubit by Lily</t>
  </si>
  <si>
    <t>Calc ng/ul</t>
  </si>
  <si>
    <t>Amount of DNA remainingin tube: 90 ul</t>
  </si>
  <si>
    <t xml:space="preserve">Total DNA remaining (ug) </t>
  </si>
  <si>
    <t>Total DNA remaining (ng)</t>
  </si>
  <si>
    <t>amount to load for SIP (ug)</t>
  </si>
  <si>
    <t>amount to load for SIP (ul)</t>
  </si>
  <si>
    <t>AA4_D5_16O-7</t>
  </si>
  <si>
    <t>AB4_D5_16O-7</t>
  </si>
  <si>
    <t>AC4_D5_16O-7</t>
  </si>
  <si>
    <t>AA4_D5_16O-30</t>
  </si>
  <si>
    <t>AB4_D5_16O-30</t>
  </si>
  <si>
    <t>AC4_D5_16O-30</t>
  </si>
  <si>
    <t>AA4_D5_18O-7</t>
  </si>
  <si>
    <t>AB4_D5_18O-7</t>
  </si>
  <si>
    <t>AC4_D5_18O-7</t>
  </si>
  <si>
    <t>AA4_D5_18O-30</t>
  </si>
  <si>
    <t>AB4_D5_18O-30</t>
  </si>
  <si>
    <t>AC4_D5_18O-30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</si>
</sst>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8D05-D0C1-4E47-B2CE-5F715CA0BC5B}">
  <dimension ref="A1:J19"/>
  <sheetViews>
    <sheetView tabSelected="1" workbookViewId="0">
      <selection activeCell="H19" sqref="H19"/>
    </sheetView>
  </sheetViews>
  <sheetFormatPr defaultColWidth="10.6640625" defaultRowHeight="15.5" x14ac:dyDescent="0.35"/>
  <cols>
    <col min="2" max="2" width="19.83203125" bestFit="1" customWidth="1"/>
    <col min="3" max="3" width="19.83203125" customWidth="1"/>
    <col min="4" max="4" width="16.33203125" bestFit="1" customWidth="1"/>
    <col min="10" max="10" width="14.3320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</row>
    <row r="3" spans="1:10" x14ac:dyDescent="0.35">
      <c r="A3" t="s">
        <v>5</v>
      </c>
    </row>
    <row r="4" spans="1:10" x14ac:dyDescent="0.35">
      <c r="A4" t="s">
        <v>8</v>
      </c>
    </row>
    <row r="5" spans="1:10" x14ac:dyDescent="0.35">
      <c r="A5" t="s">
        <v>6</v>
      </c>
    </row>
    <row r="7" spans="1:10" s="1" customFormat="1" ht="46.5" x14ac:dyDescent="0.35">
      <c r="A7" s="1" t="s">
        <v>0</v>
      </c>
      <c r="B7" s="1" t="s">
        <v>1</v>
      </c>
      <c r="D7" s="1" t="s">
        <v>2</v>
      </c>
      <c r="E7" s="1" t="s">
        <v>7</v>
      </c>
      <c r="F7" s="1" t="s">
        <v>10</v>
      </c>
      <c r="G7" s="1" t="s">
        <v>9</v>
      </c>
      <c r="H7" s="2" t="s">
        <v>11</v>
      </c>
      <c r="I7" s="3" t="s">
        <v>12</v>
      </c>
    </row>
    <row r="8" spans="1:10" x14ac:dyDescent="0.35">
      <c r="A8">
        <v>2061</v>
      </c>
      <c r="B8">
        <v>377</v>
      </c>
      <c r="C8">
        <v>30</v>
      </c>
      <c r="D8">
        <f>B8*40</f>
        <v>15080</v>
      </c>
      <c r="E8">
        <f>D8/100</f>
        <v>150.80000000000001</v>
      </c>
      <c r="F8">
        <f>E8*90</f>
        <v>13572.000000000002</v>
      </c>
      <c r="G8">
        <f>F8/1000</f>
        <v>13.572000000000001</v>
      </c>
      <c r="H8">
        <v>3</v>
      </c>
      <c r="I8" s="4">
        <f>3000/E8</f>
        <v>19.893899204244029</v>
      </c>
      <c r="J8" t="s">
        <v>24</v>
      </c>
    </row>
    <row r="9" spans="1:10" x14ac:dyDescent="0.35">
      <c r="A9">
        <v>2043</v>
      </c>
      <c r="B9">
        <v>307</v>
      </c>
      <c r="C9">
        <v>7</v>
      </c>
      <c r="D9">
        <f>B9*40</f>
        <v>12280</v>
      </c>
      <c r="E9">
        <f>D9/100</f>
        <v>122.8</v>
      </c>
      <c r="F9">
        <f>E9*90</f>
        <v>11052</v>
      </c>
      <c r="G9">
        <f>F9/1000</f>
        <v>11.052</v>
      </c>
      <c r="H9">
        <v>3</v>
      </c>
      <c r="I9" s="4">
        <f>3000/E9</f>
        <v>24.4299674267101</v>
      </c>
      <c r="J9" t="s">
        <v>21</v>
      </c>
    </row>
    <row r="10" spans="1:10" x14ac:dyDescent="0.35">
      <c r="A10">
        <v>2052</v>
      </c>
      <c r="B10">
        <v>216</v>
      </c>
      <c r="C10">
        <v>30</v>
      </c>
      <c r="D10">
        <f>B10*40</f>
        <v>8640</v>
      </c>
      <c r="E10">
        <f>D10/100</f>
        <v>86.4</v>
      </c>
      <c r="F10">
        <f>E10*90</f>
        <v>7776.0000000000009</v>
      </c>
      <c r="G10">
        <f>F10/1000</f>
        <v>7.7760000000000007</v>
      </c>
      <c r="H10">
        <v>3</v>
      </c>
      <c r="I10" s="4">
        <f>3000/E10</f>
        <v>34.722222222222221</v>
      </c>
      <c r="J10" t="s">
        <v>18</v>
      </c>
    </row>
    <row r="11" spans="1:10" x14ac:dyDescent="0.35">
      <c r="A11">
        <v>2028</v>
      </c>
      <c r="B11">
        <v>166</v>
      </c>
      <c r="C11">
        <v>7</v>
      </c>
      <c r="D11">
        <f>B11*40</f>
        <v>6640</v>
      </c>
      <c r="E11">
        <f>D11/100</f>
        <v>66.400000000000006</v>
      </c>
      <c r="F11">
        <f>E11*90</f>
        <v>5976.0000000000009</v>
      </c>
      <c r="G11">
        <f>F11/1000</f>
        <v>5.9760000000000009</v>
      </c>
      <c r="H11">
        <v>3</v>
      </c>
      <c r="I11" s="4">
        <f>3000/E11</f>
        <v>45.180722891566262</v>
      </c>
      <c r="J11" t="s">
        <v>15</v>
      </c>
    </row>
    <row r="12" spans="1:10" x14ac:dyDescent="0.35">
      <c r="A12">
        <v>2058</v>
      </c>
      <c r="B12">
        <v>150</v>
      </c>
      <c r="C12">
        <v>30</v>
      </c>
      <c r="D12">
        <f>B12*40</f>
        <v>6000</v>
      </c>
      <c r="E12">
        <f>D12/100</f>
        <v>60</v>
      </c>
      <c r="F12">
        <f>E12*90</f>
        <v>5400</v>
      </c>
      <c r="G12">
        <f>F12/1000</f>
        <v>5.4</v>
      </c>
      <c r="H12">
        <v>3</v>
      </c>
      <c r="I12" s="4">
        <f>3000/E12</f>
        <v>50</v>
      </c>
      <c r="J12" t="s">
        <v>23</v>
      </c>
    </row>
    <row r="13" spans="1:10" x14ac:dyDescent="0.35">
      <c r="A13">
        <v>2055</v>
      </c>
      <c r="B13">
        <v>115</v>
      </c>
      <c r="C13">
        <v>30</v>
      </c>
      <c r="D13">
        <f>B13*40</f>
        <v>4600</v>
      </c>
      <c r="E13">
        <f>D13/100</f>
        <v>46</v>
      </c>
      <c r="F13">
        <f>E13*90</f>
        <v>4140</v>
      </c>
      <c r="G13">
        <f>F13/1000</f>
        <v>4.1399999999999997</v>
      </c>
      <c r="H13">
        <v>3</v>
      </c>
      <c r="I13" s="4">
        <f>3000/E13</f>
        <v>65.217391304347828</v>
      </c>
      <c r="J13" t="s">
        <v>22</v>
      </c>
    </row>
    <row r="14" spans="1:10" x14ac:dyDescent="0.35">
      <c r="A14">
        <v>2049</v>
      </c>
      <c r="B14">
        <v>100</v>
      </c>
      <c r="C14">
        <v>30</v>
      </c>
      <c r="D14">
        <f>B14*40</f>
        <v>4000</v>
      </c>
      <c r="E14">
        <f>D14/100</f>
        <v>40</v>
      </c>
      <c r="F14">
        <f>E14*90</f>
        <v>3600</v>
      </c>
      <c r="G14">
        <f>F14/1000</f>
        <v>3.6</v>
      </c>
      <c r="H14">
        <v>3</v>
      </c>
      <c r="I14" s="4">
        <f>3000/E14</f>
        <v>75</v>
      </c>
      <c r="J14" t="s">
        <v>17</v>
      </c>
    </row>
    <row r="15" spans="1:10" x14ac:dyDescent="0.35">
      <c r="A15">
        <v>2033</v>
      </c>
      <c r="B15">
        <v>98.3</v>
      </c>
      <c r="C15">
        <v>7</v>
      </c>
      <c r="D15">
        <f>B15*40</f>
        <v>3932</v>
      </c>
      <c r="E15">
        <f>D15/100</f>
        <v>39.32</v>
      </c>
      <c r="F15">
        <f>E15*90</f>
        <v>3538.8</v>
      </c>
      <c r="G15">
        <f>F15/1000</f>
        <v>3.5388000000000002</v>
      </c>
      <c r="H15">
        <v>3</v>
      </c>
      <c r="I15" s="4">
        <f>3000/E15</f>
        <v>76.297049847405901</v>
      </c>
      <c r="J15" t="s">
        <v>19</v>
      </c>
    </row>
    <row r="16" spans="1:10" x14ac:dyDescent="0.35">
      <c r="A16">
        <v>2046</v>
      </c>
      <c r="B16">
        <v>95.3</v>
      </c>
      <c r="C16">
        <v>30</v>
      </c>
      <c r="D16">
        <f>B16*40</f>
        <v>3812</v>
      </c>
      <c r="E16">
        <f>D16/100</f>
        <v>38.119999999999997</v>
      </c>
      <c r="F16">
        <f>E16*90</f>
        <v>3430.7999999999997</v>
      </c>
      <c r="G16">
        <f>F16/1000</f>
        <v>3.4307999999999996</v>
      </c>
      <c r="H16">
        <v>3</v>
      </c>
      <c r="I16" s="4">
        <f>3000/E16</f>
        <v>78.698845750262336</v>
      </c>
      <c r="J16" t="s">
        <v>16</v>
      </c>
    </row>
    <row r="17" spans="1:10" x14ac:dyDescent="0.35">
      <c r="A17">
        <v>2023</v>
      </c>
      <c r="B17">
        <v>89.9</v>
      </c>
      <c r="C17">
        <v>7</v>
      </c>
      <c r="D17">
        <f>B17*40</f>
        <v>3596</v>
      </c>
      <c r="E17">
        <f>D17/100</f>
        <v>35.96</v>
      </c>
      <c r="F17">
        <f>E17*90</f>
        <v>3236.4</v>
      </c>
      <c r="G17">
        <f>F17/1000</f>
        <v>3.2364000000000002</v>
      </c>
      <c r="H17">
        <v>3</v>
      </c>
      <c r="I17" s="4">
        <f>3000/E17</f>
        <v>83.426028921023359</v>
      </c>
      <c r="J17" t="s">
        <v>14</v>
      </c>
    </row>
    <row r="18" spans="1:10" x14ac:dyDescent="0.35">
      <c r="A18">
        <v>2018</v>
      </c>
      <c r="B18">
        <v>61.1</v>
      </c>
      <c r="C18">
        <v>7</v>
      </c>
      <c r="D18">
        <f>B18*40</f>
        <v>2444</v>
      </c>
      <c r="E18">
        <f>D18/100</f>
        <v>24.44</v>
      </c>
      <c r="F18">
        <f>E18*90</f>
        <v>2199.6</v>
      </c>
      <c r="G18">
        <f>F18/1000</f>
        <v>2.1995999999999998</v>
      </c>
      <c r="H18">
        <v>2</v>
      </c>
      <c r="I18" s="4">
        <f>2000/E18</f>
        <v>81.833060556464801</v>
      </c>
      <c r="J18" t="s">
        <v>13</v>
      </c>
    </row>
    <row r="19" spans="1:10" x14ac:dyDescent="0.35">
      <c r="A19">
        <v>2038</v>
      </c>
      <c r="B19">
        <v>49.3</v>
      </c>
      <c r="C19">
        <v>7</v>
      </c>
      <c r="D19">
        <f>B19*40</f>
        <v>1972</v>
      </c>
      <c r="E19">
        <f>D19/100</f>
        <v>19.72</v>
      </c>
      <c r="F19">
        <f>E19*90</f>
        <v>1774.8</v>
      </c>
      <c r="G19">
        <f>F19/1000</f>
        <v>1.7747999999999999</v>
      </c>
      <c r="H19">
        <v>1.5</v>
      </c>
      <c r="I19" s="4">
        <f>1500/E19</f>
        <v>76.064908722109536</v>
      </c>
      <c r="J19" t="s">
        <v>20</v>
      </c>
    </row>
  </sheetData>
  <autoFilter ref="A7:J7" xr:uid="{5C0B8D05-D0C1-4E47-B2CE-5F715CA0BC5B}">
    <sortState xmlns:xlrd2="http://schemas.microsoft.com/office/spreadsheetml/2017/richdata2" ref="A8:J19">
      <sortCondition descending="1" ref="E7"/>
    </sortState>
  </autoFilter>
  <conditionalFormatting sqref="C8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C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Estera-Molina</dc:creator>
  <cp:lastModifiedBy>Petar Penev</cp:lastModifiedBy>
  <dcterms:created xsi:type="dcterms:W3CDTF">2022-08-17T00:14:56Z</dcterms:created>
  <dcterms:modified xsi:type="dcterms:W3CDTF">2022-08-24T15:53:09Z</dcterms:modified>
</cp:coreProperties>
</file>