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chartsheets/sheet3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len127\Desktop\"/>
    </mc:Choice>
  </mc:AlternateContent>
  <xr:revisionPtr revIDLastSave="0" documentId="8_{AE4E1BB1-AE01-4820-80EE-F90CC65DB767}" xr6:coauthVersionLast="47" xr6:coauthVersionMax="47" xr10:uidLastSave="{00000000-0000-0000-0000-000000000000}"/>
  <bookViews>
    <workbookView xWindow="390" yWindow="390" windowWidth="17985" windowHeight="12150" activeTab="6" xr2:uid="{00000000-000D-0000-FFFF-FFFF00000000}"/>
  </bookViews>
  <sheets>
    <sheet name="Chart 1" sheetId="10" r:id="rId1"/>
    <sheet name="Plate 1" sheetId="1" r:id="rId2"/>
    <sheet name="Chart 2" sheetId="8" r:id="rId3"/>
    <sheet name="Plate 2" sheetId="5" r:id="rId4"/>
    <sheet name="Chart 3" sheetId="7" r:id="rId5"/>
    <sheet name="Plate 3" sheetId="6" r:id="rId6"/>
    <sheet name="Consolidated" sheetId="3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10" i="6" l="1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60" i="6"/>
  <c r="N61" i="6"/>
  <c r="N62" i="6"/>
  <c r="N63" i="6"/>
  <c r="N64" i="6"/>
  <c r="N65" i="6"/>
  <c r="N66" i="6"/>
  <c r="N67" i="6"/>
  <c r="N68" i="6"/>
  <c r="N69" i="6"/>
  <c r="N70" i="6"/>
  <c r="N71" i="6"/>
  <c r="N72" i="6"/>
  <c r="N73" i="6"/>
  <c r="N74" i="6"/>
  <c r="N75" i="6"/>
  <c r="N76" i="6"/>
  <c r="N77" i="6"/>
  <c r="N78" i="6"/>
  <c r="N79" i="6"/>
  <c r="N80" i="6"/>
  <c r="N81" i="6"/>
  <c r="N82" i="6"/>
  <c r="N83" i="6"/>
  <c r="N84" i="6"/>
  <c r="N85" i="6"/>
  <c r="N86" i="6"/>
  <c r="N87" i="6"/>
  <c r="N88" i="6"/>
  <c r="N89" i="6"/>
  <c r="N90" i="6"/>
  <c r="N91" i="6"/>
  <c r="N92" i="6"/>
  <c r="N93" i="6"/>
  <c r="N94" i="6"/>
  <c r="N95" i="6"/>
  <c r="N96" i="6"/>
  <c r="N9" i="6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80" i="5"/>
  <c r="N81" i="5"/>
  <c r="N82" i="5"/>
  <c r="N83" i="5"/>
  <c r="N84" i="5"/>
  <c r="N85" i="5"/>
  <c r="N86" i="5"/>
  <c r="N87" i="5"/>
  <c r="N88" i="5"/>
  <c r="N89" i="5"/>
  <c r="N90" i="5"/>
  <c r="N91" i="5"/>
  <c r="N92" i="5"/>
  <c r="N93" i="5"/>
  <c r="N94" i="5"/>
  <c r="N95" i="5"/>
  <c r="N96" i="5"/>
  <c r="N9" i="5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" i="1"/>
  <c r="O76" i="6" l="1"/>
  <c r="O79" i="6"/>
  <c r="O84" i="6"/>
  <c r="O92" i="6"/>
  <c r="M10" i="1"/>
  <c r="O10" i="1" s="1"/>
  <c r="M11" i="1"/>
  <c r="O11" i="1" s="1"/>
  <c r="M12" i="1"/>
  <c r="O12" i="1" s="1"/>
  <c r="M13" i="1"/>
  <c r="O13" i="1" s="1"/>
  <c r="M14" i="1"/>
  <c r="O14" i="1" s="1"/>
  <c r="M15" i="1"/>
  <c r="O15" i="1" s="1"/>
  <c r="M16" i="1"/>
  <c r="O16" i="1" s="1"/>
  <c r="M17" i="1"/>
  <c r="O17" i="1" s="1"/>
  <c r="M18" i="1"/>
  <c r="O18" i="1" s="1"/>
  <c r="M19" i="1"/>
  <c r="O19" i="1" s="1"/>
  <c r="M20" i="1"/>
  <c r="O20" i="1" s="1"/>
  <c r="M21" i="1"/>
  <c r="O21" i="1" s="1"/>
  <c r="M22" i="1"/>
  <c r="O22" i="1" s="1"/>
  <c r="M23" i="1"/>
  <c r="O23" i="1" s="1"/>
  <c r="M24" i="1"/>
  <c r="O24" i="1" s="1"/>
  <c r="M25" i="1"/>
  <c r="O25" i="1" s="1"/>
  <c r="M26" i="1"/>
  <c r="O26" i="1" s="1"/>
  <c r="M27" i="1"/>
  <c r="O27" i="1" s="1"/>
  <c r="M28" i="1"/>
  <c r="O28" i="1" s="1"/>
  <c r="M29" i="1"/>
  <c r="O29" i="1" s="1"/>
  <c r="M30" i="1"/>
  <c r="O30" i="1" s="1"/>
  <c r="M31" i="1"/>
  <c r="O31" i="1" s="1"/>
  <c r="M32" i="1"/>
  <c r="O32" i="1" s="1"/>
  <c r="M33" i="1"/>
  <c r="O33" i="1" s="1"/>
  <c r="M34" i="1"/>
  <c r="O34" i="1" s="1"/>
  <c r="M35" i="1"/>
  <c r="O35" i="1" s="1"/>
  <c r="M36" i="1"/>
  <c r="O36" i="1" s="1"/>
  <c r="M37" i="1"/>
  <c r="O37" i="1" s="1"/>
  <c r="M38" i="1"/>
  <c r="O38" i="1" s="1"/>
  <c r="M39" i="1"/>
  <c r="O39" i="1" s="1"/>
  <c r="M40" i="1"/>
  <c r="O40" i="1" s="1"/>
  <c r="M41" i="1"/>
  <c r="O41" i="1" s="1"/>
  <c r="M42" i="1"/>
  <c r="O42" i="1" s="1"/>
  <c r="M43" i="1"/>
  <c r="M44" i="1"/>
  <c r="O44" i="1" s="1"/>
  <c r="M45" i="1"/>
  <c r="O45" i="1" s="1"/>
  <c r="M46" i="1"/>
  <c r="O46" i="1" s="1"/>
  <c r="M47" i="1"/>
  <c r="O47" i="1" s="1"/>
  <c r="M48" i="1"/>
  <c r="O48" i="1" s="1"/>
  <c r="M49" i="1"/>
  <c r="O49" i="1" s="1"/>
  <c r="M50" i="1"/>
  <c r="O50" i="1" s="1"/>
  <c r="M51" i="1"/>
  <c r="O51" i="1" s="1"/>
  <c r="M52" i="1"/>
  <c r="O52" i="1" s="1"/>
  <c r="M53" i="1"/>
  <c r="O53" i="1" s="1"/>
  <c r="M54" i="1"/>
  <c r="O54" i="1" s="1"/>
  <c r="M55" i="1"/>
  <c r="O55" i="1" s="1"/>
  <c r="M56" i="1"/>
  <c r="O56" i="1" s="1"/>
  <c r="M57" i="1"/>
  <c r="O57" i="1" s="1"/>
  <c r="M58" i="1"/>
  <c r="O58" i="1" s="1"/>
  <c r="M59" i="1"/>
  <c r="M60" i="1"/>
  <c r="O60" i="1" s="1"/>
  <c r="M61" i="1"/>
  <c r="O61" i="1" s="1"/>
  <c r="M62" i="1"/>
  <c r="O62" i="1" s="1"/>
  <c r="M63" i="1"/>
  <c r="O63" i="1" s="1"/>
  <c r="M64" i="1"/>
  <c r="O64" i="1" s="1"/>
  <c r="M65" i="1"/>
  <c r="O65" i="1" s="1"/>
  <c r="M66" i="1"/>
  <c r="O66" i="1" s="1"/>
  <c r="M67" i="1"/>
  <c r="O67" i="1" s="1"/>
  <c r="M68" i="1"/>
  <c r="O68" i="1" s="1"/>
  <c r="M69" i="1"/>
  <c r="O69" i="1" s="1"/>
  <c r="M70" i="1"/>
  <c r="O70" i="1" s="1"/>
  <c r="M71" i="1"/>
  <c r="O71" i="1" s="1"/>
  <c r="M72" i="1"/>
  <c r="O72" i="1" s="1"/>
  <c r="M73" i="1"/>
  <c r="O73" i="1" s="1"/>
  <c r="M74" i="1"/>
  <c r="O74" i="1" s="1"/>
  <c r="M75" i="1"/>
  <c r="O75" i="1" s="1"/>
  <c r="M76" i="1"/>
  <c r="O76" i="1" s="1"/>
  <c r="M77" i="1"/>
  <c r="O77" i="1" s="1"/>
  <c r="M78" i="1"/>
  <c r="O78" i="1" s="1"/>
  <c r="M79" i="1"/>
  <c r="O79" i="1" s="1"/>
  <c r="M80" i="1"/>
  <c r="O80" i="1" s="1"/>
  <c r="M81" i="1"/>
  <c r="O81" i="1" s="1"/>
  <c r="M82" i="1"/>
  <c r="O82" i="1" s="1"/>
  <c r="M83" i="1"/>
  <c r="O83" i="1" s="1"/>
  <c r="M84" i="1"/>
  <c r="O84" i="1" s="1"/>
  <c r="M85" i="1"/>
  <c r="O85" i="1" s="1"/>
  <c r="M86" i="1"/>
  <c r="O86" i="1" s="1"/>
  <c r="M87" i="1"/>
  <c r="O87" i="1" s="1"/>
  <c r="M88" i="1"/>
  <c r="O88" i="1" s="1"/>
  <c r="M89" i="1"/>
  <c r="O89" i="1" s="1"/>
  <c r="M90" i="1"/>
  <c r="O90" i="1" s="1"/>
  <c r="M91" i="1"/>
  <c r="O91" i="1" s="1"/>
  <c r="M92" i="1"/>
  <c r="O92" i="1" s="1"/>
  <c r="M93" i="1"/>
  <c r="O93" i="1" s="1"/>
  <c r="M94" i="1"/>
  <c r="O94" i="1" s="1"/>
  <c r="M95" i="1"/>
  <c r="O95" i="1" s="1"/>
  <c r="M96" i="1"/>
  <c r="O96" i="1" s="1"/>
  <c r="M9" i="1"/>
  <c r="O9" i="1" s="1"/>
  <c r="E10" i="1"/>
  <c r="E11" i="1" s="1"/>
  <c r="E12" i="1" s="1"/>
  <c r="E13" i="1" s="1"/>
  <c r="E14" i="1" s="1"/>
  <c r="G9" i="1"/>
  <c r="G9" i="5" s="1"/>
  <c r="G15" i="1"/>
  <c r="M9" i="5"/>
  <c r="O9" i="5" s="1"/>
  <c r="G15" i="6"/>
  <c r="G15" i="5"/>
  <c r="M10" i="5"/>
  <c r="O10" i="5" s="1"/>
  <c r="M10" i="6"/>
  <c r="O10" i="6" s="1"/>
  <c r="M11" i="5"/>
  <c r="O11" i="5" s="1"/>
  <c r="M11" i="6"/>
  <c r="O11" i="6" s="1"/>
  <c r="M12" i="5"/>
  <c r="O12" i="5" s="1"/>
  <c r="M12" i="6"/>
  <c r="O12" i="6" s="1"/>
  <c r="M13" i="5"/>
  <c r="O13" i="5" s="1"/>
  <c r="M13" i="6"/>
  <c r="O13" i="6" s="1"/>
  <c r="M14" i="5"/>
  <c r="O14" i="5" s="1"/>
  <c r="M14" i="6"/>
  <c r="O14" i="6" s="1"/>
  <c r="M15" i="5"/>
  <c r="O15" i="5" s="1"/>
  <c r="M15" i="6"/>
  <c r="O15" i="6" s="1"/>
  <c r="M16" i="5"/>
  <c r="O16" i="5" s="1"/>
  <c r="M16" i="6"/>
  <c r="O16" i="6" s="1"/>
  <c r="M17" i="5"/>
  <c r="O17" i="5" s="1"/>
  <c r="M17" i="6"/>
  <c r="O17" i="6" s="1"/>
  <c r="M18" i="5"/>
  <c r="O18" i="5" s="1"/>
  <c r="M18" i="6"/>
  <c r="O18" i="6" s="1"/>
  <c r="M19" i="5"/>
  <c r="O19" i="5" s="1"/>
  <c r="M19" i="6"/>
  <c r="O19" i="6" s="1"/>
  <c r="M20" i="5"/>
  <c r="O20" i="5" s="1"/>
  <c r="M20" i="6"/>
  <c r="O20" i="6" s="1"/>
  <c r="M21" i="5"/>
  <c r="O21" i="5" s="1"/>
  <c r="M21" i="6"/>
  <c r="O21" i="6" s="1"/>
  <c r="M22" i="5"/>
  <c r="O22" i="5" s="1"/>
  <c r="M22" i="6"/>
  <c r="O22" i="6" s="1"/>
  <c r="M23" i="5"/>
  <c r="O23" i="5" s="1"/>
  <c r="M23" i="6"/>
  <c r="O23" i="6" s="1"/>
  <c r="M24" i="5"/>
  <c r="O24" i="5" s="1"/>
  <c r="M24" i="6"/>
  <c r="O24" i="6" s="1"/>
  <c r="M25" i="5"/>
  <c r="O25" i="5" s="1"/>
  <c r="M25" i="6"/>
  <c r="O25" i="6" s="1"/>
  <c r="M26" i="5"/>
  <c r="O26" i="5" s="1"/>
  <c r="M26" i="6"/>
  <c r="O26" i="6" s="1"/>
  <c r="M27" i="5"/>
  <c r="O27" i="5" s="1"/>
  <c r="M27" i="6"/>
  <c r="O27" i="6" s="1"/>
  <c r="M28" i="5"/>
  <c r="O28" i="5" s="1"/>
  <c r="M28" i="6"/>
  <c r="O28" i="6" s="1"/>
  <c r="M29" i="5"/>
  <c r="O29" i="5" s="1"/>
  <c r="M29" i="6"/>
  <c r="O29" i="6" s="1"/>
  <c r="M30" i="5"/>
  <c r="O30" i="5" s="1"/>
  <c r="M30" i="6"/>
  <c r="O30" i="6" s="1"/>
  <c r="M31" i="5"/>
  <c r="O31" i="5" s="1"/>
  <c r="M31" i="6"/>
  <c r="O31" i="6" s="1"/>
  <c r="M32" i="5"/>
  <c r="O32" i="5" s="1"/>
  <c r="M32" i="6"/>
  <c r="O32" i="6" s="1"/>
  <c r="M33" i="5"/>
  <c r="O33" i="5" s="1"/>
  <c r="M33" i="6"/>
  <c r="O33" i="6" s="1"/>
  <c r="M34" i="5"/>
  <c r="O34" i="5" s="1"/>
  <c r="M34" i="6"/>
  <c r="O34" i="6" s="1"/>
  <c r="M35" i="5"/>
  <c r="O35" i="5" s="1"/>
  <c r="M35" i="6"/>
  <c r="O35" i="6" s="1"/>
  <c r="M36" i="5"/>
  <c r="O36" i="5" s="1"/>
  <c r="M36" i="6"/>
  <c r="O36" i="6" s="1"/>
  <c r="M37" i="5"/>
  <c r="O37" i="5" s="1"/>
  <c r="M37" i="6"/>
  <c r="O37" i="6" s="1"/>
  <c r="M38" i="5"/>
  <c r="O38" i="5" s="1"/>
  <c r="M38" i="6"/>
  <c r="O38" i="6" s="1"/>
  <c r="M39" i="5"/>
  <c r="O39" i="5" s="1"/>
  <c r="M39" i="6"/>
  <c r="O39" i="6" s="1"/>
  <c r="M40" i="5"/>
  <c r="O40" i="5" s="1"/>
  <c r="M40" i="6"/>
  <c r="O40" i="6" s="1"/>
  <c r="M41" i="5"/>
  <c r="O41" i="5" s="1"/>
  <c r="M41" i="6"/>
  <c r="O41" i="6" s="1"/>
  <c r="M42" i="5"/>
  <c r="O42" i="5" s="1"/>
  <c r="M42" i="6"/>
  <c r="O42" i="6" s="1"/>
  <c r="M43" i="5"/>
  <c r="O43" i="5" s="1"/>
  <c r="M43" i="6"/>
  <c r="O43" i="6" s="1"/>
  <c r="M44" i="5"/>
  <c r="O44" i="5" s="1"/>
  <c r="M44" i="6"/>
  <c r="O44" i="6" s="1"/>
  <c r="M45" i="5"/>
  <c r="O45" i="5" s="1"/>
  <c r="M45" i="6"/>
  <c r="O45" i="6" s="1"/>
  <c r="M46" i="5"/>
  <c r="O46" i="5" s="1"/>
  <c r="M46" i="6"/>
  <c r="O46" i="6" s="1"/>
  <c r="M47" i="5"/>
  <c r="O47" i="5" s="1"/>
  <c r="M47" i="6"/>
  <c r="O47" i="6" s="1"/>
  <c r="M48" i="5"/>
  <c r="O48" i="5" s="1"/>
  <c r="M48" i="6"/>
  <c r="O48" i="6" s="1"/>
  <c r="M49" i="5"/>
  <c r="O49" i="5" s="1"/>
  <c r="M49" i="6"/>
  <c r="O49" i="6" s="1"/>
  <c r="M50" i="5"/>
  <c r="O50" i="5" s="1"/>
  <c r="M50" i="6"/>
  <c r="O50" i="6" s="1"/>
  <c r="M51" i="5"/>
  <c r="O51" i="5" s="1"/>
  <c r="M51" i="6"/>
  <c r="O51" i="6" s="1"/>
  <c r="M52" i="5"/>
  <c r="O52" i="5" s="1"/>
  <c r="M52" i="6"/>
  <c r="O52" i="6" s="1"/>
  <c r="M53" i="5"/>
  <c r="O53" i="5" s="1"/>
  <c r="M53" i="6"/>
  <c r="O53" i="6" s="1"/>
  <c r="M54" i="5"/>
  <c r="O54" i="5" s="1"/>
  <c r="M54" i="6"/>
  <c r="O54" i="6" s="1"/>
  <c r="M55" i="5"/>
  <c r="O55" i="5" s="1"/>
  <c r="M55" i="6"/>
  <c r="O55" i="6" s="1"/>
  <c r="M56" i="5"/>
  <c r="O56" i="5" s="1"/>
  <c r="M56" i="6"/>
  <c r="O56" i="6" s="1"/>
  <c r="M57" i="5"/>
  <c r="O57" i="5" s="1"/>
  <c r="M57" i="6"/>
  <c r="O57" i="6" s="1"/>
  <c r="M58" i="5"/>
  <c r="O58" i="5" s="1"/>
  <c r="M58" i="6"/>
  <c r="O58" i="6" s="1"/>
  <c r="M59" i="5"/>
  <c r="O59" i="5" s="1"/>
  <c r="M59" i="6"/>
  <c r="O59" i="6" s="1"/>
  <c r="M60" i="5"/>
  <c r="O60" i="5" s="1"/>
  <c r="M60" i="6"/>
  <c r="O60" i="6" s="1"/>
  <c r="M61" i="5"/>
  <c r="O61" i="5" s="1"/>
  <c r="M61" i="6"/>
  <c r="O61" i="6" s="1"/>
  <c r="M62" i="5"/>
  <c r="O62" i="5" s="1"/>
  <c r="M62" i="6"/>
  <c r="O62" i="6" s="1"/>
  <c r="M63" i="5"/>
  <c r="O63" i="5" s="1"/>
  <c r="M63" i="6"/>
  <c r="O63" i="6" s="1"/>
  <c r="M64" i="5"/>
  <c r="O64" i="5" s="1"/>
  <c r="M64" i="6"/>
  <c r="O64" i="6" s="1"/>
  <c r="M65" i="5"/>
  <c r="O65" i="5" s="1"/>
  <c r="M65" i="6"/>
  <c r="O65" i="6" s="1"/>
  <c r="M66" i="5"/>
  <c r="O66" i="5" s="1"/>
  <c r="M66" i="6"/>
  <c r="O66" i="6" s="1"/>
  <c r="M67" i="5"/>
  <c r="O67" i="5" s="1"/>
  <c r="M67" i="6"/>
  <c r="O67" i="6" s="1"/>
  <c r="M68" i="5"/>
  <c r="O68" i="5" s="1"/>
  <c r="M68" i="6"/>
  <c r="O68" i="6" s="1"/>
  <c r="M69" i="5"/>
  <c r="O69" i="5" s="1"/>
  <c r="M69" i="6"/>
  <c r="O69" i="6" s="1"/>
  <c r="M70" i="5"/>
  <c r="O70" i="5" s="1"/>
  <c r="M70" i="6"/>
  <c r="O70" i="6" s="1"/>
  <c r="M71" i="5"/>
  <c r="O71" i="5" s="1"/>
  <c r="M71" i="6"/>
  <c r="O71" i="6" s="1"/>
  <c r="M72" i="5"/>
  <c r="O72" i="5" s="1"/>
  <c r="M72" i="6"/>
  <c r="O72" i="6" s="1"/>
  <c r="M73" i="5"/>
  <c r="O73" i="5" s="1"/>
  <c r="M73" i="6"/>
  <c r="O73" i="6" s="1"/>
  <c r="M74" i="5"/>
  <c r="O74" i="5" s="1"/>
  <c r="M74" i="6"/>
  <c r="O74" i="6" s="1"/>
  <c r="M75" i="5"/>
  <c r="O75" i="5" s="1"/>
  <c r="M75" i="6"/>
  <c r="O75" i="6" s="1"/>
  <c r="M76" i="5"/>
  <c r="O76" i="5" s="1"/>
  <c r="M76" i="6"/>
  <c r="M77" i="5"/>
  <c r="O77" i="5" s="1"/>
  <c r="M77" i="6"/>
  <c r="O77" i="6" s="1"/>
  <c r="M78" i="5"/>
  <c r="O78" i="5" s="1"/>
  <c r="M78" i="6"/>
  <c r="O78" i="6" s="1"/>
  <c r="M79" i="5"/>
  <c r="O79" i="5" s="1"/>
  <c r="M79" i="6"/>
  <c r="M80" i="5"/>
  <c r="O80" i="5" s="1"/>
  <c r="M80" i="6"/>
  <c r="O80" i="6" s="1"/>
  <c r="M81" i="5"/>
  <c r="O81" i="5" s="1"/>
  <c r="M81" i="6"/>
  <c r="O81" i="6" s="1"/>
  <c r="M82" i="5"/>
  <c r="O82" i="5" s="1"/>
  <c r="M82" i="6"/>
  <c r="O82" i="6" s="1"/>
  <c r="M83" i="5"/>
  <c r="O83" i="5" s="1"/>
  <c r="M83" i="6"/>
  <c r="O83" i="6" s="1"/>
  <c r="M84" i="5"/>
  <c r="O84" i="5" s="1"/>
  <c r="M84" i="6"/>
  <c r="M85" i="5"/>
  <c r="O85" i="5" s="1"/>
  <c r="M85" i="6"/>
  <c r="O85" i="6" s="1"/>
  <c r="M86" i="5"/>
  <c r="O86" i="5" s="1"/>
  <c r="M86" i="6"/>
  <c r="O86" i="6" s="1"/>
  <c r="M87" i="5"/>
  <c r="O87" i="5" s="1"/>
  <c r="M87" i="6"/>
  <c r="O87" i="6" s="1"/>
  <c r="M88" i="5"/>
  <c r="O88" i="5" s="1"/>
  <c r="M88" i="6"/>
  <c r="O88" i="6" s="1"/>
  <c r="M89" i="5"/>
  <c r="O89" i="5" s="1"/>
  <c r="M89" i="6"/>
  <c r="O89" i="6" s="1"/>
  <c r="M90" i="5"/>
  <c r="O90" i="5" s="1"/>
  <c r="M90" i="6"/>
  <c r="O90" i="6" s="1"/>
  <c r="M91" i="5"/>
  <c r="O91" i="5" s="1"/>
  <c r="M91" i="6"/>
  <c r="O91" i="6" s="1"/>
  <c r="M92" i="5"/>
  <c r="O92" i="5" s="1"/>
  <c r="M92" i="6"/>
  <c r="M93" i="5"/>
  <c r="O93" i="5" s="1"/>
  <c r="M93" i="6"/>
  <c r="O93" i="6" s="1"/>
  <c r="M94" i="5"/>
  <c r="O94" i="5" s="1"/>
  <c r="M94" i="6"/>
  <c r="O94" i="6" s="1"/>
  <c r="M95" i="5"/>
  <c r="O95" i="5" s="1"/>
  <c r="M95" i="6"/>
  <c r="O95" i="6" s="1"/>
  <c r="M96" i="5"/>
  <c r="O96" i="5" s="1"/>
  <c r="M96" i="6"/>
  <c r="O96" i="6" s="1"/>
  <c r="M9" i="6"/>
  <c r="O9" i="6" s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I15" i="1"/>
  <c r="H15" i="1"/>
  <c r="L14" i="1"/>
  <c r="I14" i="1"/>
  <c r="H14" i="1"/>
  <c r="L13" i="1"/>
  <c r="I13" i="1"/>
  <c r="H13" i="1"/>
  <c r="L12" i="1"/>
  <c r="I12" i="1"/>
  <c r="H12" i="1"/>
  <c r="L11" i="1"/>
  <c r="I11" i="1"/>
  <c r="H11" i="1"/>
  <c r="L10" i="1"/>
  <c r="I10" i="1"/>
  <c r="H10" i="1"/>
  <c r="L9" i="1"/>
  <c r="I9" i="1"/>
  <c r="H9" i="1"/>
  <c r="L96" i="5"/>
  <c r="L95" i="5"/>
  <c r="L94" i="5"/>
  <c r="L93" i="5"/>
  <c r="L92" i="5"/>
  <c r="L91" i="5"/>
  <c r="L90" i="5"/>
  <c r="L89" i="5"/>
  <c r="L88" i="5"/>
  <c r="L87" i="5"/>
  <c r="L86" i="5"/>
  <c r="L85" i="5"/>
  <c r="L84" i="5"/>
  <c r="L83" i="5"/>
  <c r="L82" i="5"/>
  <c r="L81" i="5"/>
  <c r="L80" i="5"/>
  <c r="L79" i="5"/>
  <c r="L78" i="5"/>
  <c r="L77" i="5"/>
  <c r="L76" i="5"/>
  <c r="L75" i="5"/>
  <c r="L74" i="5"/>
  <c r="L73" i="5"/>
  <c r="L72" i="5"/>
  <c r="L71" i="5"/>
  <c r="L70" i="5"/>
  <c r="L69" i="5"/>
  <c r="L68" i="5"/>
  <c r="L67" i="5"/>
  <c r="L66" i="5"/>
  <c r="L65" i="5"/>
  <c r="L64" i="5"/>
  <c r="L63" i="5"/>
  <c r="L62" i="5"/>
  <c r="L61" i="5"/>
  <c r="L60" i="5"/>
  <c r="L59" i="5"/>
  <c r="L58" i="5"/>
  <c r="L57" i="5"/>
  <c r="L56" i="5"/>
  <c r="L55" i="5"/>
  <c r="L54" i="5"/>
  <c r="L53" i="5"/>
  <c r="L52" i="5"/>
  <c r="L51" i="5"/>
  <c r="L50" i="5"/>
  <c r="L49" i="5"/>
  <c r="L48" i="5"/>
  <c r="L47" i="5"/>
  <c r="L46" i="5"/>
  <c r="L45" i="5"/>
  <c r="L44" i="5"/>
  <c r="L43" i="5"/>
  <c r="L42" i="5"/>
  <c r="L41" i="5"/>
  <c r="L40" i="5"/>
  <c r="L39" i="5"/>
  <c r="L38" i="5"/>
  <c r="L37" i="5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I15" i="5"/>
  <c r="H15" i="5"/>
  <c r="L14" i="5"/>
  <c r="I14" i="5"/>
  <c r="H14" i="5"/>
  <c r="L13" i="5"/>
  <c r="I13" i="5"/>
  <c r="H13" i="5"/>
  <c r="L12" i="5"/>
  <c r="I12" i="5"/>
  <c r="H12" i="5"/>
  <c r="L11" i="5"/>
  <c r="I11" i="5"/>
  <c r="H11" i="5"/>
  <c r="L10" i="5"/>
  <c r="I10" i="5"/>
  <c r="H10" i="5"/>
  <c r="L9" i="5"/>
  <c r="I9" i="5"/>
  <c r="H9" i="5"/>
  <c r="L96" i="6"/>
  <c r="L95" i="6"/>
  <c r="L94" i="6"/>
  <c r="L93" i="6"/>
  <c r="L92" i="6"/>
  <c r="L91" i="6"/>
  <c r="L90" i="6"/>
  <c r="L89" i="6"/>
  <c r="L88" i="6"/>
  <c r="L87" i="6"/>
  <c r="L86" i="6"/>
  <c r="L85" i="6"/>
  <c r="L84" i="6"/>
  <c r="L83" i="6"/>
  <c r="L82" i="6"/>
  <c r="L81" i="6"/>
  <c r="L80" i="6"/>
  <c r="L79" i="6"/>
  <c r="L78" i="6"/>
  <c r="L77" i="6"/>
  <c r="L76" i="6"/>
  <c r="L75" i="6"/>
  <c r="L74" i="6"/>
  <c r="L73" i="6"/>
  <c r="L72" i="6"/>
  <c r="L71" i="6"/>
  <c r="L70" i="6"/>
  <c r="L69" i="6"/>
  <c r="L68" i="6"/>
  <c r="L67" i="6"/>
  <c r="L66" i="6"/>
  <c r="L65" i="6"/>
  <c r="L64" i="6"/>
  <c r="L63" i="6"/>
  <c r="L62" i="6"/>
  <c r="L61" i="6"/>
  <c r="L60" i="6"/>
  <c r="L59" i="6"/>
  <c r="L58" i="6"/>
  <c r="L57" i="6"/>
  <c r="L56" i="6"/>
  <c r="L55" i="6"/>
  <c r="L54" i="6"/>
  <c r="L53" i="6"/>
  <c r="L52" i="6"/>
  <c r="L51" i="6"/>
  <c r="L50" i="6"/>
  <c r="L49" i="6"/>
  <c r="L48" i="6"/>
  <c r="L47" i="6"/>
  <c r="L46" i="6"/>
  <c r="L45" i="6"/>
  <c r="L44" i="6"/>
  <c r="L43" i="6"/>
  <c r="L42" i="6"/>
  <c r="L41" i="6"/>
  <c r="L40" i="6"/>
  <c r="L39" i="6"/>
  <c r="L38" i="6"/>
  <c r="L37" i="6"/>
  <c r="L36" i="6"/>
  <c r="L35" i="6"/>
  <c r="L34" i="6"/>
  <c r="L33" i="6"/>
  <c r="L32" i="6"/>
  <c r="L31" i="6"/>
  <c r="L30" i="6"/>
  <c r="L29" i="6"/>
  <c r="L28" i="6"/>
  <c r="L27" i="6"/>
  <c r="L26" i="6"/>
  <c r="L25" i="6"/>
  <c r="L24" i="6"/>
  <c r="L18" i="6"/>
  <c r="L23" i="6"/>
  <c r="L22" i="6"/>
  <c r="L21" i="6"/>
  <c r="L20" i="6"/>
  <c r="L19" i="6"/>
  <c r="L17" i="6"/>
  <c r="L16" i="6"/>
  <c r="L15" i="6"/>
  <c r="L14" i="6"/>
  <c r="L13" i="6"/>
  <c r="L12" i="6"/>
  <c r="L11" i="6"/>
  <c r="L10" i="6"/>
  <c r="I15" i="6"/>
  <c r="H15" i="6"/>
  <c r="I14" i="6"/>
  <c r="H14" i="6"/>
  <c r="I13" i="6"/>
  <c r="H13" i="6"/>
  <c r="I12" i="6"/>
  <c r="H12" i="6"/>
  <c r="I11" i="6"/>
  <c r="H11" i="6"/>
  <c r="I10" i="6"/>
  <c r="H10" i="6"/>
  <c r="L9" i="6"/>
  <c r="I9" i="6"/>
  <c r="H9" i="6"/>
  <c r="D52" i="3" l="1"/>
  <c r="O59" i="1"/>
  <c r="D36" i="3"/>
  <c r="O43" i="1"/>
  <c r="G9" i="6"/>
  <c r="F66" i="3"/>
  <c r="D76" i="3"/>
  <c r="E41" i="3"/>
  <c r="D44" i="3"/>
  <c r="D60" i="3"/>
  <c r="D28" i="3"/>
  <c r="D56" i="3"/>
  <c r="D40" i="3"/>
  <c r="D84" i="3"/>
  <c r="D68" i="3"/>
  <c r="D64" i="3"/>
  <c r="D48" i="3"/>
  <c r="D32" i="3"/>
  <c r="D88" i="3"/>
  <c r="D72" i="3"/>
  <c r="D24" i="3"/>
  <c r="D80" i="3"/>
  <c r="D87" i="3"/>
  <c r="E47" i="3"/>
  <c r="E74" i="3"/>
  <c r="F46" i="3"/>
  <c r="F4" i="3"/>
  <c r="E83" i="3"/>
  <c r="E77" i="3"/>
  <c r="E66" i="3"/>
  <c r="E25" i="3"/>
  <c r="E4" i="3"/>
  <c r="E45" i="3"/>
  <c r="E26" i="3"/>
  <c r="D62" i="3"/>
  <c r="D70" i="3"/>
  <c r="D58" i="3"/>
  <c r="D22" i="3"/>
  <c r="D2" i="3"/>
  <c r="D78" i="3"/>
  <c r="D66" i="3"/>
  <c r="D54" i="3"/>
  <c r="F30" i="3"/>
  <c r="F58" i="3"/>
  <c r="F23" i="3"/>
  <c r="F21" i="3"/>
  <c r="F88" i="3"/>
  <c r="F72" i="3"/>
  <c r="F63" i="3"/>
  <c r="F22" i="3"/>
  <c r="E2" i="3"/>
  <c r="D74" i="3"/>
  <c r="F85" i="3"/>
  <c r="E82" i="3"/>
  <c r="E81" i="3"/>
  <c r="F54" i="3"/>
  <c r="F43" i="3"/>
  <c r="E29" i="3"/>
  <c r="F14" i="3"/>
  <c r="E89" i="3"/>
  <c r="F76" i="3"/>
  <c r="F62" i="3"/>
  <c r="E50" i="3"/>
  <c r="E48" i="3"/>
  <c r="E40" i="3"/>
  <c r="E32" i="3"/>
  <c r="E30" i="3"/>
  <c r="E27" i="3"/>
  <c r="E24" i="3"/>
  <c r="F18" i="3"/>
  <c r="D77" i="3"/>
  <c r="E68" i="3"/>
  <c r="E52" i="3"/>
  <c r="F49" i="3"/>
  <c r="E8" i="3"/>
  <c r="F82" i="3"/>
  <c r="F69" i="3"/>
  <c r="F65" i="3"/>
  <c r="F53" i="3"/>
  <c r="G10" i="1"/>
  <c r="G10" i="6" s="1"/>
  <c r="E73" i="3"/>
  <c r="E62" i="3"/>
  <c r="F25" i="3"/>
  <c r="E17" i="3"/>
  <c r="D57" i="3"/>
  <c r="D49" i="3"/>
  <c r="D33" i="3"/>
  <c r="D29" i="3"/>
  <c r="D21" i="3"/>
  <c r="D13" i="3"/>
  <c r="D5" i="3"/>
  <c r="F79" i="3"/>
  <c r="E78" i="3"/>
  <c r="F74" i="3"/>
  <c r="F70" i="3"/>
  <c r="D65" i="3"/>
  <c r="E53" i="3"/>
  <c r="E46" i="3"/>
  <c r="F42" i="3"/>
  <c r="E39" i="3"/>
  <c r="E38" i="3"/>
  <c r="E35" i="3"/>
  <c r="F20" i="3"/>
  <c r="E15" i="3"/>
  <c r="E13" i="3"/>
  <c r="E11" i="3"/>
  <c r="F89" i="3"/>
  <c r="E60" i="3"/>
  <c r="E54" i="3"/>
  <c r="F50" i="3"/>
  <c r="F47" i="3"/>
  <c r="F12" i="3"/>
  <c r="F7" i="3"/>
  <c r="D89" i="3"/>
  <c r="D81" i="3"/>
  <c r="D73" i="3"/>
  <c r="D69" i="3"/>
  <c r="D61" i="3"/>
  <c r="D53" i="3"/>
  <c r="D45" i="3"/>
  <c r="D37" i="3"/>
  <c r="D17" i="3"/>
  <c r="D9" i="3"/>
  <c r="F78" i="3"/>
  <c r="F77" i="3"/>
  <c r="E69" i="3"/>
  <c r="F67" i="3"/>
  <c r="E57" i="3"/>
  <c r="D41" i="3"/>
  <c r="F38" i="3"/>
  <c r="E37" i="3"/>
  <c r="E33" i="3"/>
  <c r="F26" i="3"/>
  <c r="E23" i="3"/>
  <c r="E21" i="3"/>
  <c r="E9" i="3"/>
  <c r="E7" i="3"/>
  <c r="E3" i="3"/>
  <c r="F87" i="3"/>
  <c r="F86" i="3"/>
  <c r="E71" i="3"/>
  <c r="F59" i="3"/>
  <c r="E58" i="3"/>
  <c r="F55" i="3"/>
  <c r="E43" i="3"/>
  <c r="F41" i="3"/>
  <c r="F35" i="3"/>
  <c r="E34" i="3"/>
  <c r="F31" i="3"/>
  <c r="F27" i="3"/>
  <c r="E19" i="3"/>
  <c r="F13" i="3"/>
  <c r="F8" i="3"/>
  <c r="E86" i="3"/>
  <c r="F68" i="3"/>
  <c r="E63" i="3"/>
  <c r="F52" i="3"/>
  <c r="F2" i="3"/>
  <c r="F80" i="3"/>
  <c r="E75" i="3"/>
  <c r="F48" i="3"/>
  <c r="E87" i="3"/>
  <c r="F84" i="3"/>
  <c r="F83" i="3"/>
  <c r="E79" i="3"/>
  <c r="F64" i="3"/>
  <c r="E59" i="3"/>
  <c r="F56" i="3"/>
  <c r="F60" i="3"/>
  <c r="F36" i="3"/>
  <c r="F40" i="3"/>
  <c r="F32" i="3"/>
  <c r="F24" i="3"/>
  <c r="F44" i="3"/>
  <c r="F28" i="3"/>
  <c r="G60" i="3" l="1"/>
  <c r="I60" i="3" s="1"/>
  <c r="F5" i="3"/>
  <c r="F75" i="3"/>
  <c r="F51" i="3"/>
  <c r="F34" i="3"/>
  <c r="F16" i="3"/>
  <c r="E5" i="3"/>
  <c r="G5" i="3" s="1"/>
  <c r="E42" i="3"/>
  <c r="F17" i="3"/>
  <c r="G17" i="3" s="1"/>
  <c r="I17" i="3" s="1"/>
  <c r="D86" i="3"/>
  <c r="H86" i="3" s="1"/>
  <c r="E70" i="3"/>
  <c r="G70" i="3" s="1"/>
  <c r="I70" i="3" s="1"/>
  <c r="H77" i="3"/>
  <c r="G62" i="3"/>
  <c r="I62" i="3" s="1"/>
  <c r="E31" i="3"/>
  <c r="E84" i="3"/>
  <c r="G84" i="3" s="1"/>
  <c r="I84" i="3" s="1"/>
  <c r="E16" i="3"/>
  <c r="E51" i="3"/>
  <c r="G66" i="3"/>
  <c r="I66" i="3" s="1"/>
  <c r="E65" i="3"/>
  <c r="G65" i="3" s="1"/>
  <c r="I65" i="3" s="1"/>
  <c r="E85" i="3"/>
  <c r="E55" i="3"/>
  <c r="D82" i="3"/>
  <c r="G82" i="3" s="1"/>
  <c r="I82" i="3" s="1"/>
  <c r="H66" i="3"/>
  <c r="H54" i="3"/>
  <c r="G21" i="3"/>
  <c r="I21" i="3" s="1"/>
  <c r="F10" i="3"/>
  <c r="F39" i="3"/>
  <c r="G41" i="3"/>
  <c r="I41" i="3" s="1"/>
  <c r="H62" i="3"/>
  <c r="H87" i="3"/>
  <c r="G52" i="3"/>
  <c r="I52" i="3" s="1"/>
  <c r="F37" i="3"/>
  <c r="G37" i="3" s="1"/>
  <c r="I37" i="3" s="1"/>
  <c r="G48" i="3"/>
  <c r="I48" i="3" s="1"/>
  <c r="G54" i="3"/>
  <c r="I54" i="3" s="1"/>
  <c r="F61" i="3"/>
  <c r="E88" i="3"/>
  <c r="E49" i="3"/>
  <c r="G49" i="3" s="1"/>
  <c r="I49" i="3" s="1"/>
  <c r="H2" i="3"/>
  <c r="H21" i="3"/>
  <c r="D25" i="3"/>
  <c r="D46" i="3"/>
  <c r="G46" i="3" s="1"/>
  <c r="I46" i="3" s="1"/>
  <c r="H74" i="3"/>
  <c r="D85" i="3"/>
  <c r="G11" i="1"/>
  <c r="G11" i="5" s="1"/>
  <c r="G10" i="5"/>
  <c r="H68" i="3"/>
  <c r="G68" i="3"/>
  <c r="I68" i="3" s="1"/>
  <c r="D7" i="3"/>
  <c r="G7" i="3" s="1"/>
  <c r="I7" i="3" s="1"/>
  <c r="D15" i="3"/>
  <c r="D23" i="3"/>
  <c r="D31" i="3"/>
  <c r="D39" i="3"/>
  <c r="D47" i="3"/>
  <c r="H47" i="3" s="1"/>
  <c r="D55" i="3"/>
  <c r="D63" i="3"/>
  <c r="H63" i="3" s="1"/>
  <c r="D71" i="3"/>
  <c r="D79" i="3"/>
  <c r="H79" i="3" s="1"/>
  <c r="F3" i="3"/>
  <c r="F19" i="3"/>
  <c r="F57" i="3"/>
  <c r="G57" i="3" s="1"/>
  <c r="I57" i="3" s="1"/>
  <c r="E72" i="3"/>
  <c r="D8" i="3"/>
  <c r="G8" i="3" s="1"/>
  <c r="I8" i="3" s="1"/>
  <c r="D16" i="3"/>
  <c r="E6" i="3"/>
  <c r="E10" i="3"/>
  <c r="F15" i="3"/>
  <c r="E20" i="3"/>
  <c r="F29" i="3"/>
  <c r="H29" i="3" s="1"/>
  <c r="E56" i="3"/>
  <c r="E76" i="3"/>
  <c r="G76" i="3" s="1"/>
  <c r="I76" i="3" s="1"/>
  <c r="F81" i="3"/>
  <c r="G81" i="3" s="1"/>
  <c r="I81" i="3" s="1"/>
  <c r="F6" i="3"/>
  <c r="E14" i="3"/>
  <c r="F45" i="3"/>
  <c r="G45" i="3" s="1"/>
  <c r="I45" i="3" s="1"/>
  <c r="F71" i="3"/>
  <c r="D10" i="3"/>
  <c r="D18" i="3"/>
  <c r="D30" i="3"/>
  <c r="D38" i="3"/>
  <c r="H38" i="3" s="1"/>
  <c r="H24" i="3"/>
  <c r="H40" i="3"/>
  <c r="H48" i="3"/>
  <c r="H52" i="3"/>
  <c r="D3" i="3"/>
  <c r="D11" i="3"/>
  <c r="D19" i="3"/>
  <c r="D27" i="3"/>
  <c r="D35" i="3"/>
  <c r="G35" i="3" s="1"/>
  <c r="I35" i="3" s="1"/>
  <c r="D43" i="3"/>
  <c r="H43" i="3" s="1"/>
  <c r="D51" i="3"/>
  <c r="D59" i="3"/>
  <c r="H59" i="3" s="1"/>
  <c r="D67" i="3"/>
  <c r="D75" i="3"/>
  <c r="D83" i="3"/>
  <c r="G83" i="3" s="1"/>
  <c r="I83" i="3" s="1"/>
  <c r="F9" i="3"/>
  <c r="H9" i="3" s="1"/>
  <c r="E36" i="3"/>
  <c r="G36" i="3" s="1"/>
  <c r="I36" i="3" s="1"/>
  <c r="E64" i="3"/>
  <c r="H64" i="3" s="1"/>
  <c r="F73" i="3"/>
  <c r="G73" i="3" s="1"/>
  <c r="I73" i="3" s="1"/>
  <c r="D4" i="3"/>
  <c r="G4" i="3" s="1"/>
  <c r="D12" i="3"/>
  <c r="D20" i="3"/>
  <c r="F11" i="3"/>
  <c r="E18" i="3"/>
  <c r="E28" i="3"/>
  <c r="H28" i="3" s="1"/>
  <c r="F33" i="3"/>
  <c r="G33" i="3" s="1"/>
  <c r="I33" i="3" s="1"/>
  <c r="E80" i="3"/>
  <c r="H80" i="3" s="1"/>
  <c r="E12" i="3"/>
  <c r="E44" i="3"/>
  <c r="H44" i="3" s="1"/>
  <c r="E61" i="3"/>
  <c r="E67" i="3"/>
  <c r="D6" i="3"/>
  <c r="D14" i="3"/>
  <c r="D26" i="3"/>
  <c r="G26" i="3" s="1"/>
  <c r="I26" i="3" s="1"/>
  <c r="D34" i="3"/>
  <c r="D42" i="3"/>
  <c r="D50" i="3"/>
  <c r="G50" i="3" s="1"/>
  <c r="I50" i="3" s="1"/>
  <c r="E22" i="3"/>
  <c r="H32" i="3"/>
  <c r="H89" i="3"/>
  <c r="G13" i="3"/>
  <c r="I13" i="3" s="1"/>
  <c r="G32" i="3"/>
  <c r="I32" i="3" s="1"/>
  <c r="G89" i="3"/>
  <c r="I89" i="3" s="1"/>
  <c r="G74" i="3"/>
  <c r="I74" i="3" s="1"/>
  <c r="H53" i="3"/>
  <c r="G58" i="3"/>
  <c r="I58" i="3" s="1"/>
  <c r="H58" i="3"/>
  <c r="H78" i="3"/>
  <c r="G78" i="3"/>
  <c r="I78" i="3" s="1"/>
  <c r="G69" i="3"/>
  <c r="I69" i="3" s="1"/>
  <c r="H69" i="3"/>
  <c r="H13" i="3"/>
  <c r="H41" i="3"/>
  <c r="G53" i="3"/>
  <c r="I53" i="3" s="1"/>
  <c r="G77" i="3"/>
  <c r="I77" i="3" s="1"/>
  <c r="G87" i="3"/>
  <c r="I87" i="3" s="1"/>
  <c r="H60" i="3"/>
  <c r="G24" i="3"/>
  <c r="I24" i="3" s="1"/>
  <c r="G40" i="3"/>
  <c r="I40" i="3" s="1"/>
  <c r="G2" i="3"/>
  <c r="I2" i="3" s="1"/>
  <c r="G29" i="3" l="1"/>
  <c r="I29" i="3" s="1"/>
  <c r="H75" i="3"/>
  <c r="G3" i="3"/>
  <c r="I3" i="3" s="1"/>
  <c r="G34" i="3"/>
  <c r="I34" i="3" s="1"/>
  <c r="H20" i="3"/>
  <c r="H84" i="3"/>
  <c r="H5" i="3"/>
  <c r="G9" i="3"/>
  <c r="I9" i="3" s="1"/>
  <c r="G44" i="3"/>
  <c r="I44" i="3" s="1"/>
  <c r="H65" i="3"/>
  <c r="H73" i="3"/>
  <c r="H3" i="3"/>
  <c r="H17" i="3"/>
  <c r="G85" i="3"/>
  <c r="I85" i="3" s="1"/>
  <c r="H46" i="3"/>
  <c r="G79" i="3"/>
  <c r="I79" i="3" s="1"/>
  <c r="G86" i="3"/>
  <c r="I86" i="3" s="1"/>
  <c r="G12" i="1"/>
  <c r="G13" i="1" s="1"/>
  <c r="H71" i="3"/>
  <c r="H7" i="3"/>
  <c r="G31" i="3"/>
  <c r="I31" i="3" s="1"/>
  <c r="I5" i="3"/>
  <c r="H61" i="3"/>
  <c r="H81" i="3"/>
  <c r="H57" i="3"/>
  <c r="G55" i="3"/>
  <c r="I55" i="3" s="1"/>
  <c r="G80" i="3"/>
  <c r="I80" i="3" s="1"/>
  <c r="H36" i="3"/>
  <c r="H42" i="3"/>
  <c r="G61" i="3"/>
  <c r="I61" i="3" s="1"/>
  <c r="H49" i="3"/>
  <c r="G38" i="3"/>
  <c r="I38" i="3" s="1"/>
  <c r="G63" i="3"/>
  <c r="I63" i="3" s="1"/>
  <c r="H8" i="3"/>
  <c r="G11" i="6"/>
  <c r="G28" i="3"/>
  <c r="I28" i="3" s="1"/>
  <c r="H82" i="3"/>
  <c r="H70" i="3"/>
  <c r="H19" i="3"/>
  <c r="G64" i="3"/>
  <c r="I64" i="3" s="1"/>
  <c r="H12" i="3"/>
  <c r="H35" i="3"/>
  <c r="G20" i="3"/>
  <c r="I20" i="3" s="1"/>
  <c r="G43" i="3"/>
  <c r="I43" i="3" s="1"/>
  <c r="H33" i="3"/>
  <c r="H37" i="3"/>
  <c r="H15" i="3"/>
  <c r="G19" i="3"/>
  <c r="I19" i="3" s="1"/>
  <c r="G71" i="3"/>
  <c r="G88" i="3"/>
  <c r="I88" i="3" s="1"/>
  <c r="H88" i="3"/>
  <c r="G12" i="3"/>
  <c r="I12" i="3" s="1"/>
  <c r="H55" i="3"/>
  <c r="H85" i="3"/>
  <c r="H83" i="3"/>
  <c r="H34" i="3"/>
  <c r="G59" i="3"/>
  <c r="I59" i="3" s="1"/>
  <c r="G15" i="3"/>
  <c r="I15" i="3" s="1"/>
  <c r="G42" i="3"/>
  <c r="I42" i="3" s="1"/>
  <c r="G47" i="3"/>
  <c r="I47" i="3" s="1"/>
  <c r="H31" i="3"/>
  <c r="H25" i="3"/>
  <c r="G25" i="3"/>
  <c r="H51" i="3"/>
  <c r="G51" i="3"/>
  <c r="I51" i="3" s="1"/>
  <c r="H22" i="3"/>
  <c r="G22" i="3"/>
  <c r="I22" i="3" s="1"/>
  <c r="G11" i="3"/>
  <c r="I11" i="3" s="1"/>
  <c r="H11" i="3"/>
  <c r="H30" i="3"/>
  <c r="G30" i="3"/>
  <c r="I30" i="3" s="1"/>
  <c r="G56" i="3"/>
  <c r="I56" i="3" s="1"/>
  <c r="H56" i="3"/>
  <c r="G23" i="3"/>
  <c r="I23" i="3" s="1"/>
  <c r="H23" i="3"/>
  <c r="H45" i="3"/>
  <c r="H76" i="3"/>
  <c r="H14" i="3"/>
  <c r="G14" i="3"/>
  <c r="I14" i="3" s="1"/>
  <c r="G67" i="3"/>
  <c r="I67" i="3" s="1"/>
  <c r="H67" i="3"/>
  <c r="G75" i="3"/>
  <c r="I75" i="3" s="1"/>
  <c r="G18" i="3"/>
  <c r="I18" i="3" s="1"/>
  <c r="H18" i="3"/>
  <c r="G72" i="3"/>
  <c r="I72" i="3" s="1"/>
  <c r="H72" i="3"/>
  <c r="H26" i="3"/>
  <c r="H6" i="3"/>
  <c r="G6" i="3"/>
  <c r="I6" i="3" s="1"/>
  <c r="I4" i="3"/>
  <c r="H4" i="3"/>
  <c r="H27" i="3"/>
  <c r="G27" i="3"/>
  <c r="I27" i="3" s="1"/>
  <c r="H50" i="3"/>
  <c r="H10" i="3"/>
  <c r="G10" i="3"/>
  <c r="I10" i="3" s="1"/>
  <c r="G16" i="3"/>
  <c r="I16" i="3" s="1"/>
  <c r="H16" i="3"/>
  <c r="H39" i="3"/>
  <c r="G39" i="3"/>
  <c r="I39" i="3" s="1"/>
  <c r="G12" i="5"/>
  <c r="G12" i="6" l="1"/>
  <c r="J67" i="3"/>
  <c r="K67" i="3" s="1"/>
  <c r="I71" i="3"/>
  <c r="J89" i="3" s="1"/>
  <c r="K89" i="3" s="1"/>
  <c r="I25" i="3"/>
  <c r="J45" i="3" s="1"/>
  <c r="K45" i="3" s="1"/>
  <c r="J23" i="3"/>
  <c r="K23" i="3" s="1"/>
  <c r="G13" i="6"/>
  <c r="G14" i="1"/>
  <c r="G13" i="5"/>
  <c r="G14" i="5" l="1"/>
  <c r="G14" i="6"/>
</calcChain>
</file>

<file path=xl/sharedStrings.xml><?xml version="1.0" encoding="utf-8"?>
<sst xmlns="http://schemas.openxmlformats.org/spreadsheetml/2006/main" count="1062" uniqueCount="120">
  <si>
    <t>standards</t>
  </si>
  <si>
    <t>well position</t>
  </si>
  <si>
    <t>rfu</t>
  </si>
  <si>
    <t>ng/ul</t>
  </si>
  <si>
    <t>stdev</t>
  </si>
  <si>
    <t>Plate 1</t>
  </si>
  <si>
    <t>Plate 2</t>
  </si>
  <si>
    <t>Plate 3</t>
  </si>
  <si>
    <t>Average yield</t>
  </si>
  <si>
    <t>A4</t>
  </si>
  <si>
    <t>B4</t>
  </si>
  <si>
    <t>C4</t>
  </si>
  <si>
    <t>D4</t>
  </si>
  <si>
    <t>E4</t>
  </si>
  <si>
    <t>F4</t>
  </si>
  <si>
    <t>G4</t>
  </si>
  <si>
    <t>H4</t>
  </si>
  <si>
    <t>A5</t>
  </si>
  <si>
    <t>B5</t>
  </si>
  <si>
    <t>C5</t>
  </si>
  <si>
    <t>D5</t>
  </si>
  <si>
    <t>E5</t>
  </si>
  <si>
    <t>F5</t>
  </si>
  <si>
    <t>G5</t>
  </si>
  <si>
    <t>H5</t>
  </si>
  <si>
    <t>A6</t>
  </si>
  <si>
    <t>B6</t>
  </si>
  <si>
    <t>C6</t>
  </si>
  <si>
    <t>D6</t>
  </si>
  <si>
    <t>E6</t>
  </si>
  <si>
    <t>F7</t>
  </si>
  <si>
    <t>G6</t>
  </si>
  <si>
    <t>F6</t>
  </si>
  <si>
    <t>H6</t>
  </si>
  <si>
    <t>A7</t>
  </si>
  <si>
    <t>B7</t>
  </si>
  <si>
    <t>C7</t>
  </si>
  <si>
    <t>D7</t>
  </si>
  <si>
    <t>E7</t>
  </si>
  <si>
    <t>G7</t>
  </si>
  <si>
    <t>H7</t>
  </si>
  <si>
    <t>A8</t>
  </si>
  <si>
    <t>B8</t>
  </si>
  <si>
    <t>C8</t>
  </si>
  <si>
    <t>D8</t>
  </si>
  <si>
    <t>E8</t>
  </si>
  <si>
    <t>F8</t>
  </si>
  <si>
    <t>G8</t>
  </si>
  <si>
    <t>H8</t>
  </si>
  <si>
    <t>A9</t>
  </si>
  <si>
    <t>B9</t>
  </si>
  <si>
    <t>C9</t>
  </si>
  <si>
    <t>D9</t>
  </si>
  <si>
    <t>E9</t>
  </si>
  <si>
    <t>F9</t>
  </si>
  <si>
    <t>G9</t>
  </si>
  <si>
    <t>H9</t>
  </si>
  <si>
    <t>A10</t>
  </si>
  <si>
    <t>B10</t>
  </si>
  <si>
    <t>C10</t>
  </si>
  <si>
    <t>D10</t>
  </si>
  <si>
    <t>E10</t>
  </si>
  <si>
    <t>F10</t>
  </si>
  <si>
    <t>G10</t>
  </si>
  <si>
    <t>H10</t>
  </si>
  <si>
    <t>A11</t>
  </si>
  <si>
    <t>B11</t>
  </si>
  <si>
    <t>C11</t>
  </si>
  <si>
    <t>D11</t>
  </si>
  <si>
    <t>E11</t>
  </si>
  <si>
    <t>F11</t>
  </si>
  <si>
    <t>G11</t>
  </si>
  <si>
    <t>H11</t>
  </si>
  <si>
    <t>A12</t>
  </si>
  <si>
    <t>B12</t>
  </si>
  <si>
    <t>C12</t>
  </si>
  <si>
    <t>D12</t>
  </si>
  <si>
    <t>E12</t>
  </si>
  <si>
    <t>F12</t>
  </si>
  <si>
    <t>G12</t>
  </si>
  <si>
    <t>H12</t>
  </si>
  <si>
    <t>Well position</t>
  </si>
  <si>
    <t>A1</t>
  </si>
  <si>
    <t>A2</t>
  </si>
  <si>
    <t>A3</t>
  </si>
  <si>
    <t>B1</t>
  </si>
  <si>
    <t>B2</t>
  </si>
  <si>
    <t>B3</t>
  </si>
  <si>
    <t>C1</t>
  </si>
  <si>
    <t>C2</t>
  </si>
  <si>
    <t>C3</t>
  </si>
  <si>
    <t>D1</t>
  </si>
  <si>
    <t>D2</t>
  </si>
  <si>
    <t>D3</t>
  </si>
  <si>
    <t>E1</t>
  </si>
  <si>
    <t>E2</t>
  </si>
  <si>
    <t>E3</t>
  </si>
  <si>
    <t>F1</t>
  </si>
  <si>
    <t>F2</t>
  </si>
  <si>
    <t>F3</t>
  </si>
  <si>
    <t>G1</t>
  </si>
  <si>
    <t>G2</t>
  </si>
  <si>
    <t>G3</t>
  </si>
  <si>
    <t>H1</t>
  </si>
  <si>
    <t>H2</t>
  </si>
  <si>
    <t>H3</t>
  </si>
  <si>
    <t>Fractionation well</t>
  </si>
  <si>
    <t>original fraction location</t>
  </si>
  <si>
    <t>Fraction #</t>
  </si>
  <si>
    <t>y = change me</t>
  </si>
  <si>
    <t>y=change me</t>
  </si>
  <si>
    <t>Sample Total (ng)</t>
  </si>
  <si>
    <t xml:space="preserve">% Recovery </t>
  </si>
  <si>
    <t>DNA loaded (ng)</t>
  </si>
  <si>
    <t>ng in 40ul</t>
  </si>
  <si>
    <r>
      <t>(RFU-</t>
    </r>
    <r>
      <rPr>
        <b/>
        <sz val="10"/>
        <rFont val="Arial"/>
        <family val="2"/>
      </rPr>
      <t>BLANK</t>
    </r>
    <r>
      <rPr>
        <sz val="10"/>
        <rFont val="Arial"/>
      </rPr>
      <t>)</t>
    </r>
    <r>
      <rPr>
        <sz val="10"/>
        <rFont val="Arial"/>
        <family val="2"/>
      </rPr>
      <t>/</t>
    </r>
    <r>
      <rPr>
        <b/>
        <sz val="10"/>
        <rFont val="Arial"/>
        <family val="2"/>
      </rPr>
      <t>SLOPE</t>
    </r>
  </si>
  <si>
    <t>Add starting amount</t>
  </si>
  <si>
    <t>Total yield (40 ul)</t>
  </si>
  <si>
    <t>ng in 40</t>
  </si>
  <si>
    <t>Cycle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</si>
</sst>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0"/>
      <name val="Arial"/>
    </font>
    <font>
      <sz val="10"/>
      <name val="Arial"/>
      <family val="2"/>
    </font>
    <font>
      <sz val="14"/>
      <name val="Arial"/>
      <family val="2"/>
    </font>
    <font>
      <b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0" fillId="0" borderId="0" xfId="0" applyAlignment="1">
      <alignment horizontal="right"/>
    </xf>
    <xf numFmtId="0" fontId="1" fillId="0" borderId="0" xfId="0" applyFont="1"/>
    <xf numFmtId="0" fontId="2" fillId="3" borderId="0" xfId="0" applyFon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1" fillId="3" borderId="0" xfId="0" applyFont="1" applyFill="1"/>
    <xf numFmtId="164" fontId="0" fillId="0" borderId="0" xfId="0" applyNumberFormat="1"/>
    <xf numFmtId="2" fontId="0" fillId="0" borderId="0" xfId="0" applyNumberForma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chartsheet" Target="chartsheets/sheet2.xml"/><Relationship Id="rId7" Type="http://schemas.openxmlformats.org/officeDocument/2006/relationships/worksheet" Target="worksheets/sheet4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3.xml"/><Relationship Id="rId11" Type="http://schemas.openxmlformats.org/officeDocument/2006/relationships/calcChain" Target="calcChain.xml"/><Relationship Id="rId5" Type="http://schemas.openxmlformats.org/officeDocument/2006/relationships/chartsheet" Target="chartsheets/sheet3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2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4362"/>
            <c:dispRSqr val="1"/>
            <c:dispEq val="1"/>
            <c:trendlineLbl>
              <c:layout>
                <c:manualLayout>
                  <c:x val="-0.15423758986238698"/>
                  <c:y val="-0.68363434784560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1'!$G$9:$G$15</c:f>
              <c:numCache>
                <c:formatCode>General</c:formatCode>
                <c:ptCount val="7"/>
                <c:pt idx="0">
                  <c:v>30</c:v>
                </c:pt>
                <c:pt idx="1">
                  <c:v>15</c:v>
                </c:pt>
                <c:pt idx="2">
                  <c:v>7.5</c:v>
                </c:pt>
                <c:pt idx="3">
                  <c:v>1.875</c:v>
                </c:pt>
                <c:pt idx="4">
                  <c:v>0.46875</c:v>
                </c:pt>
                <c:pt idx="5">
                  <c:v>0.1171875</c:v>
                </c:pt>
                <c:pt idx="6">
                  <c:v>0</c:v>
                </c:pt>
              </c:numCache>
            </c:numRef>
          </c:xVal>
          <c:yVal>
            <c:numRef>
              <c:f>'Plate 1'!$I$9:$I$15</c:f>
              <c:numCache>
                <c:formatCode>General</c:formatCode>
                <c:ptCount val="7"/>
                <c:pt idx="0">
                  <c:v>64983</c:v>
                </c:pt>
                <c:pt idx="1">
                  <c:v>43697</c:v>
                </c:pt>
                <c:pt idx="2">
                  <c:v>20697</c:v>
                </c:pt>
                <c:pt idx="3">
                  <c:v>9318</c:v>
                </c:pt>
                <c:pt idx="4">
                  <c:v>4945</c:v>
                </c:pt>
                <c:pt idx="5">
                  <c:v>3916</c:v>
                </c:pt>
                <c:pt idx="6">
                  <c:v>3633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3A-4D56-84D1-C365ABCF26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7205360"/>
        <c:axId val="617205688"/>
      </c:scatterChart>
      <c:valAx>
        <c:axId val="617205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205688"/>
        <c:crosses val="autoZero"/>
        <c:crossBetween val="midCat"/>
      </c:valAx>
      <c:valAx>
        <c:axId val="617205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205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3633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1'!$G$10:$G$15</c:f>
              <c:numCache>
                <c:formatCode>General</c:formatCode>
                <c:ptCount val="6"/>
                <c:pt idx="0">
                  <c:v>15</c:v>
                </c:pt>
                <c:pt idx="1">
                  <c:v>7.5</c:v>
                </c:pt>
                <c:pt idx="2">
                  <c:v>1.875</c:v>
                </c:pt>
                <c:pt idx="3">
                  <c:v>0.46875</c:v>
                </c:pt>
                <c:pt idx="4">
                  <c:v>0.1171875</c:v>
                </c:pt>
                <c:pt idx="5">
                  <c:v>0</c:v>
                </c:pt>
              </c:numCache>
            </c:numRef>
          </c:xVal>
          <c:yVal>
            <c:numRef>
              <c:f>'Plate 1'!$I$10:$I$15</c:f>
              <c:numCache>
                <c:formatCode>General</c:formatCode>
                <c:ptCount val="6"/>
                <c:pt idx="0">
                  <c:v>43697</c:v>
                </c:pt>
                <c:pt idx="1">
                  <c:v>20697</c:v>
                </c:pt>
                <c:pt idx="2">
                  <c:v>9318</c:v>
                </c:pt>
                <c:pt idx="3">
                  <c:v>4945</c:v>
                </c:pt>
                <c:pt idx="4">
                  <c:v>3916</c:v>
                </c:pt>
                <c:pt idx="5">
                  <c:v>3633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16-4550-9E76-0836750C83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5498808"/>
        <c:axId val="765499136"/>
      </c:scatterChart>
      <c:valAx>
        <c:axId val="765498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499136"/>
        <c:crosses val="autoZero"/>
        <c:crossBetween val="midCat"/>
      </c:valAx>
      <c:valAx>
        <c:axId val="76549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498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4389"/>
            <c:dispRSqr val="1"/>
            <c:dispEq val="1"/>
            <c:trendlineLbl>
              <c:layout>
                <c:manualLayout>
                  <c:x val="-3.6132515311408306E-2"/>
                  <c:y val="-0.356299257926249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2'!$G$9:$G$14</c:f>
              <c:numCache>
                <c:formatCode>General</c:formatCode>
                <c:ptCount val="6"/>
                <c:pt idx="0">
                  <c:v>30</c:v>
                </c:pt>
                <c:pt idx="1">
                  <c:v>15</c:v>
                </c:pt>
                <c:pt idx="2">
                  <c:v>7.5</c:v>
                </c:pt>
                <c:pt idx="3">
                  <c:v>1.875</c:v>
                </c:pt>
                <c:pt idx="4">
                  <c:v>0.46875</c:v>
                </c:pt>
                <c:pt idx="5">
                  <c:v>0.1171875</c:v>
                </c:pt>
              </c:numCache>
            </c:numRef>
          </c:xVal>
          <c:yVal>
            <c:numRef>
              <c:f>'Plate 2'!$I$9:$I$14</c:f>
              <c:numCache>
                <c:formatCode>General</c:formatCode>
                <c:ptCount val="6"/>
                <c:pt idx="0">
                  <c:v>64989</c:v>
                </c:pt>
                <c:pt idx="1">
                  <c:v>43188</c:v>
                </c:pt>
                <c:pt idx="2">
                  <c:v>20584</c:v>
                </c:pt>
                <c:pt idx="3">
                  <c:v>9256</c:v>
                </c:pt>
                <c:pt idx="4">
                  <c:v>4862</c:v>
                </c:pt>
                <c:pt idx="5">
                  <c:v>3868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1E-4328-AE25-2803792F00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990280"/>
        <c:axId val="622989952"/>
      </c:scatterChart>
      <c:valAx>
        <c:axId val="622990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989952"/>
        <c:crosses val="autoZero"/>
        <c:crossBetween val="midCat"/>
      </c:valAx>
      <c:valAx>
        <c:axId val="62298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990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3565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2'!$G$10:$G$15</c:f>
              <c:numCache>
                <c:formatCode>General</c:formatCode>
                <c:ptCount val="6"/>
                <c:pt idx="0">
                  <c:v>15</c:v>
                </c:pt>
                <c:pt idx="1">
                  <c:v>7.5</c:v>
                </c:pt>
                <c:pt idx="2">
                  <c:v>1.875</c:v>
                </c:pt>
                <c:pt idx="3">
                  <c:v>0.46875</c:v>
                </c:pt>
                <c:pt idx="4">
                  <c:v>0.1171875</c:v>
                </c:pt>
                <c:pt idx="5">
                  <c:v>0</c:v>
                </c:pt>
              </c:numCache>
            </c:numRef>
          </c:xVal>
          <c:yVal>
            <c:numRef>
              <c:f>'Plate 2'!$I$10:$I$15</c:f>
              <c:numCache>
                <c:formatCode>General</c:formatCode>
                <c:ptCount val="6"/>
                <c:pt idx="0">
                  <c:v>43188</c:v>
                </c:pt>
                <c:pt idx="1">
                  <c:v>20584</c:v>
                </c:pt>
                <c:pt idx="2">
                  <c:v>9256</c:v>
                </c:pt>
                <c:pt idx="3">
                  <c:v>4862</c:v>
                </c:pt>
                <c:pt idx="4">
                  <c:v>3868</c:v>
                </c:pt>
                <c:pt idx="5">
                  <c:v>3565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96-4165-AE96-5B4A9380ED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583295"/>
        <c:axId val="178582879"/>
      </c:scatterChart>
      <c:valAx>
        <c:axId val="178583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82879"/>
        <c:crosses val="autoZero"/>
        <c:crossBetween val="midCat"/>
      </c:valAx>
      <c:valAx>
        <c:axId val="178582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83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3753"/>
            <c:dispRSqr val="1"/>
            <c:dispEq val="1"/>
            <c:trendlineLbl>
              <c:layout>
                <c:manualLayout>
                  <c:x val="7.9816176880960887E-3"/>
                  <c:y val="-0.4997805000600511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3'!$G$9:$G$14</c:f>
              <c:numCache>
                <c:formatCode>General</c:formatCode>
                <c:ptCount val="6"/>
                <c:pt idx="0">
                  <c:v>30</c:v>
                </c:pt>
                <c:pt idx="1">
                  <c:v>15</c:v>
                </c:pt>
                <c:pt idx="2">
                  <c:v>7.5</c:v>
                </c:pt>
                <c:pt idx="3">
                  <c:v>1.875</c:v>
                </c:pt>
                <c:pt idx="4">
                  <c:v>0.46875</c:v>
                </c:pt>
                <c:pt idx="5">
                  <c:v>0.1171875</c:v>
                </c:pt>
              </c:numCache>
            </c:numRef>
          </c:xVal>
          <c:yVal>
            <c:numRef>
              <c:f>'Plate 3'!$I$9:$I$14</c:f>
              <c:numCache>
                <c:formatCode>General</c:formatCode>
                <c:ptCount val="6"/>
                <c:pt idx="0">
                  <c:v>64973</c:v>
                </c:pt>
                <c:pt idx="1">
                  <c:v>41469</c:v>
                </c:pt>
                <c:pt idx="2">
                  <c:v>19883</c:v>
                </c:pt>
                <c:pt idx="3">
                  <c:v>9102</c:v>
                </c:pt>
                <c:pt idx="4">
                  <c:v>4891</c:v>
                </c:pt>
                <c:pt idx="5">
                  <c:v>3885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E5-4657-92C4-EE6753E457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0470200"/>
        <c:axId val="620469872"/>
      </c:scatterChart>
      <c:valAx>
        <c:axId val="620470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469872"/>
        <c:crosses val="autoZero"/>
        <c:crossBetween val="midCat"/>
      </c:valAx>
      <c:valAx>
        <c:axId val="62046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470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3596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3'!$G$10:$G$15</c:f>
              <c:numCache>
                <c:formatCode>General</c:formatCode>
                <c:ptCount val="6"/>
                <c:pt idx="0">
                  <c:v>15</c:v>
                </c:pt>
                <c:pt idx="1">
                  <c:v>7.5</c:v>
                </c:pt>
                <c:pt idx="2">
                  <c:v>1.875</c:v>
                </c:pt>
                <c:pt idx="3">
                  <c:v>0.46875</c:v>
                </c:pt>
                <c:pt idx="4">
                  <c:v>0.1171875</c:v>
                </c:pt>
                <c:pt idx="5">
                  <c:v>0</c:v>
                </c:pt>
              </c:numCache>
            </c:numRef>
          </c:xVal>
          <c:yVal>
            <c:numRef>
              <c:f>'Plate 3'!$I$10:$I$15</c:f>
              <c:numCache>
                <c:formatCode>General</c:formatCode>
                <c:ptCount val="6"/>
                <c:pt idx="0">
                  <c:v>41469</c:v>
                </c:pt>
                <c:pt idx="1">
                  <c:v>19883</c:v>
                </c:pt>
                <c:pt idx="2">
                  <c:v>9102</c:v>
                </c:pt>
                <c:pt idx="3">
                  <c:v>4891</c:v>
                </c:pt>
                <c:pt idx="4">
                  <c:v>3885</c:v>
                </c:pt>
                <c:pt idx="5">
                  <c:v>3596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B1-4612-B89B-BB31C68731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7264024"/>
        <c:axId val="757261072"/>
      </c:scatterChart>
      <c:valAx>
        <c:axId val="757264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261072"/>
        <c:crosses val="autoZero"/>
        <c:crossBetween val="midCat"/>
      </c:valAx>
      <c:valAx>
        <c:axId val="75726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264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Consolidated!$G$1</c:f>
              <c:strCache>
                <c:ptCount val="1"/>
                <c:pt idx="0">
                  <c:v>Average yield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Consolidated!$A$2:$A$23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Consolidated!$G$2:$G$23</c:f>
              <c:numCache>
                <c:formatCode>General</c:formatCode>
                <c:ptCount val="22"/>
                <c:pt idx="0">
                  <c:v>-2.959759394460813E-2</c:v>
                </c:pt>
                <c:pt idx="1">
                  <c:v>-3.4215768912328609E-2</c:v>
                </c:pt>
                <c:pt idx="2">
                  <c:v>-2.524576972571646E-2</c:v>
                </c:pt>
                <c:pt idx="3">
                  <c:v>-7.1968580581938044E-3</c:v>
                </c:pt>
                <c:pt idx="4">
                  <c:v>3.9717957916730953E-3</c:v>
                </c:pt>
                <c:pt idx="5">
                  <c:v>8.3338275537240103E-2</c:v>
                </c:pt>
                <c:pt idx="6">
                  <c:v>0.65437035915392616</c:v>
                </c:pt>
                <c:pt idx="7">
                  <c:v>5.4525577392088671</c:v>
                </c:pt>
                <c:pt idx="8">
                  <c:v>16.265080037468461</c:v>
                </c:pt>
                <c:pt idx="9">
                  <c:v>14.648228030734115</c:v>
                </c:pt>
                <c:pt idx="10">
                  <c:v>9.9866250844889155</c:v>
                </c:pt>
                <c:pt idx="11">
                  <c:v>4.7546311899083298</c:v>
                </c:pt>
                <c:pt idx="12">
                  <c:v>1.5196338043882742</c:v>
                </c:pt>
                <c:pt idx="13">
                  <c:v>0.92330233080627211</c:v>
                </c:pt>
                <c:pt idx="14">
                  <c:v>0.45969551618124377</c:v>
                </c:pt>
                <c:pt idx="15">
                  <c:v>0.18500297476060715</c:v>
                </c:pt>
                <c:pt idx="16">
                  <c:v>0.11670359767431794</c:v>
                </c:pt>
                <c:pt idx="17">
                  <c:v>8.1684980886477424E-2</c:v>
                </c:pt>
                <c:pt idx="18">
                  <c:v>9.6795938786458965E-2</c:v>
                </c:pt>
                <c:pt idx="19">
                  <c:v>4.8509578898565796E-2</c:v>
                </c:pt>
                <c:pt idx="20">
                  <c:v>0.10554877902401634</c:v>
                </c:pt>
                <c:pt idx="21">
                  <c:v>-1.2516301244227564E-2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9B-401E-A7E2-A5CA65B961EF}"/>
            </c:ext>
          </c:extLst>
        </c:ser>
        <c:ser>
          <c:idx val="1"/>
          <c:order val="1"/>
          <c:tx>
            <c:v>Average Yield P2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Consolidated!$A$1:$A$23</c:f>
              <c:strCache>
                <c:ptCount val="23"/>
                <c:pt idx="0">
                  <c:v>Fraction 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</c:strCache>
            </c:strRef>
          </c:xVal>
          <c:yVal>
            <c:numRef>
              <c:f>Consolidated!$G$24:$G$45</c:f>
              <c:numCache>
                <c:formatCode>General</c:formatCode>
                <c:ptCount val="22"/>
                <c:pt idx="0">
                  <c:v>-4.1835914794523581E-2</c:v>
                </c:pt>
                <c:pt idx="1">
                  <c:v>-5.2660321698515783E-2</c:v>
                </c:pt>
                <c:pt idx="2">
                  <c:v>-1.5520582033591029E-2</c:v>
                </c:pt>
                <c:pt idx="3">
                  <c:v>-1.6650962977023769E-2</c:v>
                </c:pt>
                <c:pt idx="4">
                  <c:v>-7.400437124936099E-3</c:v>
                </c:pt>
                <c:pt idx="5">
                  <c:v>1.7708960374057017E-2</c:v>
                </c:pt>
                <c:pt idx="6">
                  <c:v>8.6944386790474268E-2</c:v>
                </c:pt>
                <c:pt idx="7">
                  <c:v>0.30329219540700164</c:v>
                </c:pt>
                <c:pt idx="8">
                  <c:v>2.3557170379738839</c:v>
                </c:pt>
                <c:pt idx="9">
                  <c:v>8.2892367851336086</c:v>
                </c:pt>
                <c:pt idx="10">
                  <c:v>8.1564807612882202</c:v>
                </c:pt>
                <c:pt idx="11">
                  <c:v>5.8671639142929015</c:v>
                </c:pt>
                <c:pt idx="12">
                  <c:v>2.2440671655475715</c:v>
                </c:pt>
                <c:pt idx="13">
                  <c:v>0.91004083713249839</c:v>
                </c:pt>
                <c:pt idx="14">
                  <c:v>0.32568974867441175</c:v>
                </c:pt>
                <c:pt idx="15">
                  <c:v>0.1405639009423808</c:v>
                </c:pt>
                <c:pt idx="16">
                  <c:v>9.4358303013956549E-2</c:v>
                </c:pt>
                <c:pt idx="17">
                  <c:v>1.9022271727703825E-2</c:v>
                </c:pt>
                <c:pt idx="18">
                  <c:v>1.7822866138864964E-2</c:v>
                </c:pt>
                <c:pt idx="19">
                  <c:v>8.2302808253448198E-2</c:v>
                </c:pt>
                <c:pt idx="20">
                  <c:v>1.8659220805548205E-2</c:v>
                </c:pt>
                <c:pt idx="21">
                  <c:v>-1.2073821695250652E-2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A9B-401E-A7E2-A5CA65B961EF}"/>
            </c:ext>
          </c:extLst>
        </c:ser>
        <c:ser>
          <c:idx val="2"/>
          <c:order val="2"/>
          <c:tx>
            <c:v>Average P3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Consolidated!$A$1:$A$23</c:f>
              <c:strCache>
                <c:ptCount val="23"/>
                <c:pt idx="0">
                  <c:v>Fraction 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</c:strCache>
            </c:strRef>
          </c:xVal>
          <c:yVal>
            <c:numRef>
              <c:f>Consolidated!$G$46:$G$67</c:f>
              <c:numCache>
                <c:formatCode>General</c:formatCode>
                <c:ptCount val="22"/>
                <c:pt idx="0">
                  <c:v>-1.4695588256491894E-2</c:v>
                </c:pt>
                <c:pt idx="1">
                  <c:v>-4.3171268084925163E-2</c:v>
                </c:pt>
                <c:pt idx="2">
                  <c:v>-4.0436728949034106E-2</c:v>
                </c:pt>
                <c:pt idx="3">
                  <c:v>-2.6223665371621834E-2</c:v>
                </c:pt>
                <c:pt idx="4">
                  <c:v>-3.5275731930128687E-2</c:v>
                </c:pt>
                <c:pt idx="5">
                  <c:v>-1.2585710101287803E-2</c:v>
                </c:pt>
                <c:pt idx="6">
                  <c:v>1.9482818121354623E-2</c:v>
                </c:pt>
                <c:pt idx="7">
                  <c:v>0.14195167727492339</c:v>
                </c:pt>
                <c:pt idx="8">
                  <c:v>0.99063530592365667</c:v>
                </c:pt>
                <c:pt idx="9">
                  <c:v>6.9983831417774818</c:v>
                </c:pt>
                <c:pt idx="10">
                  <c:v>11.785952108884979</c:v>
                </c:pt>
                <c:pt idx="11">
                  <c:v>7.3249930512605959</c:v>
                </c:pt>
                <c:pt idx="12">
                  <c:v>5.3480971134259434</c:v>
                </c:pt>
                <c:pt idx="13">
                  <c:v>1.9673471271858463</c:v>
                </c:pt>
                <c:pt idx="14">
                  <c:v>0.84030288203817027</c:v>
                </c:pt>
                <c:pt idx="15">
                  <c:v>0.55146812302795534</c:v>
                </c:pt>
                <c:pt idx="16">
                  <c:v>0.21602093205320058</c:v>
                </c:pt>
                <c:pt idx="17">
                  <c:v>0.11270645320530019</c:v>
                </c:pt>
                <c:pt idx="18">
                  <c:v>0.1144784611435604</c:v>
                </c:pt>
                <c:pt idx="19">
                  <c:v>9.6553275034823582E-2</c:v>
                </c:pt>
                <c:pt idx="20">
                  <c:v>5.6349841799442239E-2</c:v>
                </c:pt>
                <c:pt idx="21">
                  <c:v>8.1823248053969344E-4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A9B-401E-A7E2-A5CA65B961EF}"/>
            </c:ext>
          </c:extLst>
        </c:ser>
        <c:ser>
          <c:idx val="3"/>
          <c:order val="3"/>
          <c:tx>
            <c:v>Average P4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Consolidated!$A$1:$A$23</c:f>
              <c:strCache>
                <c:ptCount val="23"/>
                <c:pt idx="0">
                  <c:v>Fraction 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</c:strCache>
            </c:strRef>
          </c:xVal>
          <c:yVal>
            <c:numRef>
              <c:f>Consolidated!$G$68:$G$89</c:f>
              <c:numCache>
                <c:formatCode>General</c:formatCode>
                <c:ptCount val="22"/>
                <c:pt idx="0">
                  <c:v>-3.5574649537646968E-2</c:v>
                </c:pt>
                <c:pt idx="1">
                  <c:v>-4.3478860805340747E-2</c:v>
                </c:pt>
                <c:pt idx="2">
                  <c:v>-3.6465994030362402E-2</c:v>
                </c:pt>
                <c:pt idx="3">
                  <c:v>-3.8641910294736376E-2</c:v>
                </c:pt>
                <c:pt idx="4">
                  <c:v>8.530724481207308E-2</c:v>
                </c:pt>
                <c:pt idx="5">
                  <c:v>-1.690796230758251E-2</c:v>
                </c:pt>
                <c:pt idx="6">
                  <c:v>2.8673037935506174E-2</c:v>
                </c:pt>
                <c:pt idx="7">
                  <c:v>0.19308271012828401</c:v>
                </c:pt>
                <c:pt idx="8">
                  <c:v>0.955208137722105</c:v>
                </c:pt>
                <c:pt idx="9">
                  <c:v>5.8645405726871118</c:v>
                </c:pt>
                <c:pt idx="10">
                  <c:v>10.531807922331749</c:v>
                </c:pt>
                <c:pt idx="11">
                  <c:v>9.4254816516077362</c:v>
                </c:pt>
                <c:pt idx="12">
                  <c:v>5.7290350467984412</c:v>
                </c:pt>
                <c:pt idx="13">
                  <c:v>2.1048993366117918</c:v>
                </c:pt>
                <c:pt idx="14">
                  <c:v>1.1717152770967729</c:v>
                </c:pt>
                <c:pt idx="15">
                  <c:v>0.64341749466668141</c:v>
                </c:pt>
                <c:pt idx="16">
                  <c:v>0.24571217085478325</c:v>
                </c:pt>
                <c:pt idx="17">
                  <c:v>0.11667471381399071</c:v>
                </c:pt>
                <c:pt idx="18">
                  <c:v>0.11544462317915</c:v>
                </c:pt>
                <c:pt idx="19">
                  <c:v>7.5676907840211596E-2</c:v>
                </c:pt>
                <c:pt idx="20">
                  <c:v>3.6567097001996902E-2</c:v>
                </c:pt>
                <c:pt idx="21">
                  <c:v>-8.5647260468813702E-3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A9B-401E-A7E2-A5CA65B961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6205823"/>
        <c:axId val="1862874735"/>
      </c:scatterChart>
      <c:valAx>
        <c:axId val="1846205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2874735"/>
        <c:crosses val="autoZero"/>
        <c:crossBetween val="midCat"/>
      </c:valAx>
      <c:valAx>
        <c:axId val="1862874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2058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DD121CA-8F28-48C1-9964-7EB17938B509}">
  <sheetPr/>
  <sheetViews>
    <sheetView zoomScale="82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zoomScale="82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400-000000000000}">
  <sheetPr/>
  <sheetViews>
    <sheetView zoomScale="6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6512622" cy="47237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39B477-FB55-497D-A88C-540E802FB69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85725</xdr:colOff>
      <xdr:row>18</xdr:row>
      <xdr:rowOff>0</xdr:rowOff>
    </xdr:from>
    <xdr:to>
      <xdr:col>10</xdr:col>
      <xdr:colOff>390525</xdr:colOff>
      <xdr:row>34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C3FFC2-A509-4108-B36C-8A2A0DCC8C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427" cy="629579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198D28-1A58-4A20-B12E-6538844170C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20</xdr:row>
      <xdr:rowOff>0</xdr:rowOff>
    </xdr:from>
    <xdr:to>
      <xdr:col>10</xdr:col>
      <xdr:colOff>1533525</xdr:colOff>
      <xdr:row>36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66D9E3A-508F-4F18-B64F-045D95388B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84559" cy="630330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1AC615-5870-4177-9638-C2741107248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</xdr:colOff>
      <xdr:row>16</xdr:row>
      <xdr:rowOff>114300</xdr:rowOff>
    </xdr:from>
    <xdr:to>
      <xdr:col>9</xdr:col>
      <xdr:colOff>361950</xdr:colOff>
      <xdr:row>33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A3AA67-C20C-48A4-A74A-CFA9C2F709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395287</xdr:colOff>
      <xdr:row>2</xdr:row>
      <xdr:rowOff>47625</xdr:rowOff>
    </xdr:from>
    <xdr:to>
      <xdr:col>15</xdr:col>
      <xdr:colOff>280987</xdr:colOff>
      <xdr:row>19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C69A401-E840-908A-906C-4C11163FE3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T104"/>
  <sheetViews>
    <sheetView workbookViewId="0">
      <selection activeCell="N9" sqref="N9:N96"/>
    </sheetView>
  </sheetViews>
  <sheetFormatPr defaultRowHeight="12.75" x14ac:dyDescent="0.2"/>
  <cols>
    <col min="11" max="11" width="24.42578125" customWidth="1"/>
    <col min="12" max="12" width="15.85546875" customWidth="1"/>
  </cols>
  <sheetData>
    <row r="1" spans="1:98" x14ac:dyDescent="0.2">
      <c r="B1" t="s">
        <v>119</v>
      </c>
      <c r="C1" t="s">
        <v>82</v>
      </c>
      <c r="D1" t="s">
        <v>83</v>
      </c>
      <c r="E1" t="s">
        <v>84</v>
      </c>
      <c r="F1" t="s">
        <v>9</v>
      </c>
      <c r="G1" t="s">
        <v>17</v>
      </c>
      <c r="H1" t="s">
        <v>25</v>
      </c>
      <c r="I1" t="s">
        <v>34</v>
      </c>
      <c r="J1" t="s">
        <v>41</v>
      </c>
      <c r="K1" t="s">
        <v>49</v>
      </c>
      <c r="L1" t="s">
        <v>57</v>
      </c>
      <c r="M1" t="s">
        <v>65</v>
      </c>
      <c r="N1" t="s">
        <v>73</v>
      </c>
      <c r="O1" t="s">
        <v>85</v>
      </c>
      <c r="P1" t="s">
        <v>86</v>
      </c>
      <c r="Q1" t="s">
        <v>87</v>
      </c>
      <c r="R1" t="s">
        <v>10</v>
      </c>
      <c r="S1" t="s">
        <v>18</v>
      </c>
      <c r="T1" t="s">
        <v>26</v>
      </c>
      <c r="U1" t="s">
        <v>35</v>
      </c>
      <c r="V1" t="s">
        <v>42</v>
      </c>
      <c r="W1" t="s">
        <v>50</v>
      </c>
      <c r="X1" t="s">
        <v>58</v>
      </c>
      <c r="Y1" t="s">
        <v>66</v>
      </c>
      <c r="Z1" t="s">
        <v>74</v>
      </c>
      <c r="AA1" t="s">
        <v>88</v>
      </c>
      <c r="AB1" t="s">
        <v>89</v>
      </c>
      <c r="AC1" t="s">
        <v>90</v>
      </c>
      <c r="AD1" t="s">
        <v>11</v>
      </c>
      <c r="AE1" t="s">
        <v>19</v>
      </c>
      <c r="AF1" t="s">
        <v>27</v>
      </c>
      <c r="AG1" t="s">
        <v>36</v>
      </c>
      <c r="AH1" t="s">
        <v>43</v>
      </c>
      <c r="AI1" t="s">
        <v>51</v>
      </c>
      <c r="AJ1" t="s">
        <v>59</v>
      </c>
      <c r="AK1" t="s">
        <v>67</v>
      </c>
      <c r="AL1" t="s">
        <v>75</v>
      </c>
      <c r="AM1" t="s">
        <v>91</v>
      </c>
      <c r="AN1" t="s">
        <v>92</v>
      </c>
      <c r="AO1" t="s">
        <v>93</v>
      </c>
      <c r="AP1" t="s">
        <v>12</v>
      </c>
      <c r="AQ1" t="s">
        <v>20</v>
      </c>
      <c r="AR1" t="s">
        <v>28</v>
      </c>
      <c r="AS1" t="s">
        <v>37</v>
      </c>
      <c r="AT1" t="s">
        <v>44</v>
      </c>
      <c r="AU1" t="s">
        <v>52</v>
      </c>
      <c r="AV1" t="s">
        <v>60</v>
      </c>
      <c r="AW1" t="s">
        <v>68</v>
      </c>
      <c r="AX1" t="s">
        <v>76</v>
      </c>
      <c r="AY1" t="s">
        <v>94</v>
      </c>
      <c r="AZ1" t="s">
        <v>95</v>
      </c>
      <c r="BA1" t="s">
        <v>96</v>
      </c>
      <c r="BB1" t="s">
        <v>13</v>
      </c>
      <c r="BC1" t="s">
        <v>21</v>
      </c>
      <c r="BD1" t="s">
        <v>29</v>
      </c>
      <c r="BE1" t="s">
        <v>38</v>
      </c>
      <c r="BF1" t="s">
        <v>45</v>
      </c>
      <c r="BG1" t="s">
        <v>53</v>
      </c>
      <c r="BH1" t="s">
        <v>61</v>
      </c>
      <c r="BI1" t="s">
        <v>69</v>
      </c>
      <c r="BJ1" t="s">
        <v>77</v>
      </c>
      <c r="BK1" t="s">
        <v>97</v>
      </c>
      <c r="BL1" t="s">
        <v>98</v>
      </c>
      <c r="BM1" t="s">
        <v>99</v>
      </c>
      <c r="BN1" t="s">
        <v>14</v>
      </c>
      <c r="BO1" t="s">
        <v>22</v>
      </c>
      <c r="BP1" t="s">
        <v>32</v>
      </c>
      <c r="BQ1" t="s">
        <v>30</v>
      </c>
      <c r="BR1" t="s">
        <v>46</v>
      </c>
      <c r="BS1" t="s">
        <v>54</v>
      </c>
      <c r="BT1" t="s">
        <v>62</v>
      </c>
      <c r="BU1" t="s">
        <v>70</v>
      </c>
      <c r="BV1" t="s">
        <v>78</v>
      </c>
      <c r="BW1" t="s">
        <v>100</v>
      </c>
      <c r="BX1" t="s">
        <v>101</v>
      </c>
      <c r="BY1" t="s">
        <v>102</v>
      </c>
      <c r="BZ1" t="s">
        <v>15</v>
      </c>
      <c r="CA1" t="s">
        <v>23</v>
      </c>
      <c r="CB1" t="s">
        <v>31</v>
      </c>
      <c r="CC1" t="s">
        <v>39</v>
      </c>
      <c r="CD1" t="s">
        <v>47</v>
      </c>
      <c r="CE1" t="s">
        <v>55</v>
      </c>
      <c r="CF1" t="s">
        <v>63</v>
      </c>
      <c r="CG1" t="s">
        <v>71</v>
      </c>
      <c r="CH1" t="s">
        <v>79</v>
      </c>
      <c r="CI1" t="s">
        <v>103</v>
      </c>
      <c r="CJ1" t="s">
        <v>104</v>
      </c>
      <c r="CK1" t="s">
        <v>105</v>
      </c>
      <c r="CL1" t="s">
        <v>16</v>
      </c>
      <c r="CM1" t="s">
        <v>24</v>
      </c>
      <c r="CN1" t="s">
        <v>33</v>
      </c>
      <c r="CO1" t="s">
        <v>40</v>
      </c>
      <c r="CP1" t="s">
        <v>48</v>
      </c>
      <c r="CQ1" t="s">
        <v>56</v>
      </c>
      <c r="CR1" t="s">
        <v>64</v>
      </c>
      <c r="CS1" t="s">
        <v>72</v>
      </c>
      <c r="CT1" t="s">
        <v>80</v>
      </c>
    </row>
    <row r="2" spans="1:98" x14ac:dyDescent="0.2">
      <c r="B2">
        <v>1</v>
      </c>
      <c r="C2">
        <v>64983</v>
      </c>
      <c r="D2">
        <v>3564</v>
      </c>
      <c r="E2">
        <v>4109</v>
      </c>
      <c r="F2">
        <v>3955</v>
      </c>
      <c r="G2">
        <v>25125</v>
      </c>
      <c r="H2">
        <v>24919</v>
      </c>
      <c r="I2">
        <v>3574</v>
      </c>
      <c r="J2">
        <v>3550</v>
      </c>
      <c r="K2">
        <v>3890</v>
      </c>
      <c r="L2">
        <v>3742</v>
      </c>
      <c r="M2">
        <v>9123</v>
      </c>
      <c r="N2">
        <v>6679</v>
      </c>
      <c r="O2">
        <v>43697</v>
      </c>
      <c r="P2">
        <v>3555</v>
      </c>
      <c r="Q2">
        <v>4801</v>
      </c>
      <c r="R2">
        <v>3850</v>
      </c>
      <c r="S2">
        <v>9688</v>
      </c>
      <c r="T2">
        <v>18735</v>
      </c>
      <c r="U2">
        <v>3532</v>
      </c>
      <c r="V2">
        <v>3559</v>
      </c>
      <c r="W2">
        <v>3925</v>
      </c>
      <c r="X2">
        <v>3623</v>
      </c>
      <c r="Y2">
        <v>18592</v>
      </c>
      <c r="Z2">
        <v>5297</v>
      </c>
      <c r="AA2">
        <v>20697</v>
      </c>
      <c r="AB2">
        <v>3549</v>
      </c>
      <c r="AC2">
        <v>6030</v>
      </c>
      <c r="AD2">
        <v>3980</v>
      </c>
      <c r="AE2">
        <v>4425</v>
      </c>
      <c r="AF2">
        <v>9383</v>
      </c>
      <c r="AG2">
        <v>3524</v>
      </c>
      <c r="AH2">
        <v>3685</v>
      </c>
      <c r="AI2">
        <v>3938</v>
      </c>
      <c r="AJ2">
        <v>3534</v>
      </c>
      <c r="AK2">
        <v>28096</v>
      </c>
      <c r="AL2">
        <v>4256</v>
      </c>
      <c r="AM2">
        <v>9318</v>
      </c>
      <c r="AN2">
        <v>3609</v>
      </c>
      <c r="AO2">
        <v>7540</v>
      </c>
      <c r="AP2">
        <v>3759</v>
      </c>
      <c r="AQ2">
        <v>3840</v>
      </c>
      <c r="AR2">
        <v>5961</v>
      </c>
      <c r="AS2">
        <v>3616</v>
      </c>
      <c r="AT2">
        <v>4003</v>
      </c>
      <c r="AU2">
        <v>4186</v>
      </c>
      <c r="AV2">
        <v>3520</v>
      </c>
      <c r="AW2">
        <v>30899</v>
      </c>
      <c r="AX2">
        <v>3921</v>
      </c>
      <c r="AY2">
        <v>4945</v>
      </c>
      <c r="AZ2">
        <v>3636</v>
      </c>
      <c r="BA2">
        <v>15832</v>
      </c>
      <c r="BB2">
        <v>3893</v>
      </c>
      <c r="BC2">
        <v>3662</v>
      </c>
      <c r="BD2">
        <v>4458</v>
      </c>
      <c r="BE2">
        <v>3590</v>
      </c>
      <c r="BF2">
        <v>6164</v>
      </c>
      <c r="BG2">
        <v>5060</v>
      </c>
      <c r="BH2">
        <v>3531</v>
      </c>
      <c r="BI2">
        <v>19146</v>
      </c>
      <c r="BJ2">
        <v>3934</v>
      </c>
      <c r="BK2">
        <v>3916</v>
      </c>
      <c r="BL2">
        <v>3851</v>
      </c>
      <c r="BM2">
        <v>29875</v>
      </c>
      <c r="BN2">
        <v>3605</v>
      </c>
      <c r="BO2">
        <v>3635</v>
      </c>
      <c r="BP2">
        <v>3996</v>
      </c>
      <c r="BQ2">
        <v>3648</v>
      </c>
      <c r="BR2">
        <v>21719</v>
      </c>
      <c r="BS2">
        <v>5832</v>
      </c>
      <c r="BT2">
        <v>3510</v>
      </c>
      <c r="BU2">
        <v>6108</v>
      </c>
      <c r="BV2">
        <v>3826</v>
      </c>
      <c r="BW2">
        <v>3633</v>
      </c>
      <c r="BX2">
        <v>5342</v>
      </c>
      <c r="BY2">
        <v>42440</v>
      </c>
      <c r="BZ2">
        <v>3501</v>
      </c>
      <c r="CA2">
        <v>3596</v>
      </c>
      <c r="CB2">
        <v>3900</v>
      </c>
      <c r="CC2">
        <v>3906</v>
      </c>
      <c r="CD2">
        <v>35217</v>
      </c>
      <c r="CE2">
        <v>8950</v>
      </c>
      <c r="CF2">
        <v>3995</v>
      </c>
      <c r="CG2">
        <v>4198</v>
      </c>
      <c r="CH2">
        <v>3725</v>
      </c>
      <c r="CI2">
        <v>3606</v>
      </c>
      <c r="CJ2">
        <v>17629</v>
      </c>
      <c r="CK2">
        <v>46321</v>
      </c>
      <c r="CL2">
        <v>3491</v>
      </c>
      <c r="CM2">
        <v>3596</v>
      </c>
      <c r="CN2">
        <v>3671</v>
      </c>
      <c r="CO2">
        <v>3679</v>
      </c>
      <c r="CP2">
        <v>22764</v>
      </c>
      <c r="CQ2">
        <v>17429</v>
      </c>
      <c r="CR2">
        <v>3595</v>
      </c>
      <c r="CS2">
        <v>3718</v>
      </c>
      <c r="CT2">
        <v>3610</v>
      </c>
    </row>
    <row r="7" spans="1:98" x14ac:dyDescent="0.2">
      <c r="N7" s="9" t="s">
        <v>115</v>
      </c>
    </row>
    <row r="8" spans="1:98" x14ac:dyDescent="0.2">
      <c r="A8" t="s">
        <v>119</v>
      </c>
      <c r="B8">
        <v>1</v>
      </c>
      <c r="G8" t="s">
        <v>0</v>
      </c>
      <c r="H8" t="s">
        <v>1</v>
      </c>
      <c r="I8" t="s">
        <v>2</v>
      </c>
      <c r="K8" t="s">
        <v>107</v>
      </c>
      <c r="L8" t="s">
        <v>1</v>
      </c>
      <c r="M8" t="s">
        <v>2</v>
      </c>
      <c r="N8" t="s">
        <v>3</v>
      </c>
      <c r="O8" t="s">
        <v>114</v>
      </c>
    </row>
    <row r="9" spans="1:98" x14ac:dyDescent="0.2">
      <c r="A9" t="s">
        <v>82</v>
      </c>
      <c r="B9">
        <v>64983</v>
      </c>
      <c r="E9" s="5">
        <v>30</v>
      </c>
      <c r="G9">
        <f>E9*1</f>
        <v>30</v>
      </c>
      <c r="H9" t="str">
        <f t="shared" ref="H9:I9" si="0">A9</f>
        <v>A1</v>
      </c>
      <c r="I9">
        <f t="shared" si="0"/>
        <v>64983</v>
      </c>
      <c r="K9" t="s">
        <v>82</v>
      </c>
      <c r="L9" s="8" t="str">
        <f>A10</f>
        <v>A2</v>
      </c>
      <c r="M9" s="8">
        <f>B10</f>
        <v>3564</v>
      </c>
      <c r="N9" s="8">
        <f>(M9-3633)/2597.4</f>
        <v>-2.6565026565026566E-2</v>
      </c>
      <c r="O9" s="8">
        <f>N9*40</f>
        <v>-1.0626010626010627</v>
      </c>
    </row>
    <row r="10" spans="1:98" x14ac:dyDescent="0.2">
      <c r="A10" t="s">
        <v>83</v>
      </c>
      <c r="B10">
        <v>3564</v>
      </c>
      <c r="E10">
        <f>E9/2</f>
        <v>15</v>
      </c>
      <c r="G10">
        <f>G9/2</f>
        <v>15</v>
      </c>
      <c r="H10" t="str">
        <f>A21</f>
        <v>B1</v>
      </c>
      <c r="I10">
        <f>B21</f>
        <v>43697</v>
      </c>
      <c r="K10" t="s">
        <v>85</v>
      </c>
      <c r="L10" s="8" t="str">
        <f>A22</f>
        <v>B2</v>
      </c>
      <c r="M10" s="8">
        <f>B22</f>
        <v>3555</v>
      </c>
      <c r="N10" s="8">
        <f t="shared" ref="N10:N73" si="1">(M10-3633)/2597.4</f>
        <v>-3.003003003003003E-2</v>
      </c>
      <c r="O10" s="8">
        <f t="shared" ref="O10:O73" si="2">N10*40</f>
        <v>-1.2012012012012012</v>
      </c>
    </row>
    <row r="11" spans="1:98" x14ac:dyDescent="0.2">
      <c r="A11" t="s">
        <v>84</v>
      </c>
      <c r="B11">
        <v>4109</v>
      </c>
      <c r="E11">
        <f>E10/2</f>
        <v>7.5</v>
      </c>
      <c r="G11">
        <f>G10/2</f>
        <v>7.5</v>
      </c>
      <c r="H11" t="str">
        <f>A33</f>
        <v>C1</v>
      </c>
      <c r="I11">
        <f>B33</f>
        <v>20697</v>
      </c>
      <c r="K11" t="s">
        <v>88</v>
      </c>
      <c r="L11" s="8" t="str">
        <f>A34</f>
        <v>C2</v>
      </c>
      <c r="M11" s="8">
        <f>B34</f>
        <v>3549</v>
      </c>
      <c r="N11" s="8">
        <f t="shared" si="1"/>
        <v>-3.234003234003234E-2</v>
      </c>
      <c r="O11" s="8">
        <f t="shared" si="2"/>
        <v>-1.2936012936012937</v>
      </c>
    </row>
    <row r="12" spans="1:98" x14ac:dyDescent="0.2">
      <c r="A12" t="s">
        <v>9</v>
      </c>
      <c r="B12">
        <v>3955</v>
      </c>
      <c r="E12">
        <f>E11/4</f>
        <v>1.875</v>
      </c>
      <c r="G12">
        <f>G11/4</f>
        <v>1.875</v>
      </c>
      <c r="H12" t="str">
        <f>A45</f>
        <v>D1</v>
      </c>
      <c r="I12">
        <f>B45</f>
        <v>9318</v>
      </c>
      <c r="K12" t="s">
        <v>91</v>
      </c>
      <c r="L12" s="8" t="str">
        <f>A46</f>
        <v>D2</v>
      </c>
      <c r="M12" s="8">
        <f>B46</f>
        <v>3609</v>
      </c>
      <c r="N12" s="8">
        <f t="shared" si="1"/>
        <v>-9.2400092400092403E-3</v>
      </c>
      <c r="O12" s="8">
        <f t="shared" si="2"/>
        <v>-0.36960036960036963</v>
      </c>
    </row>
    <row r="13" spans="1:98" x14ac:dyDescent="0.2">
      <c r="A13" t="s">
        <v>17</v>
      </c>
      <c r="B13">
        <v>25125</v>
      </c>
      <c r="E13">
        <f>E12/4</f>
        <v>0.46875</v>
      </c>
      <c r="G13">
        <f>G12/4</f>
        <v>0.46875</v>
      </c>
      <c r="H13" t="str">
        <f>A57</f>
        <v>E1</v>
      </c>
      <c r="I13">
        <f>B57</f>
        <v>4945</v>
      </c>
      <c r="K13" t="s">
        <v>94</v>
      </c>
      <c r="L13" s="8" t="str">
        <f>A58</f>
        <v>E2</v>
      </c>
      <c r="M13" s="8">
        <f>B58</f>
        <v>3636</v>
      </c>
      <c r="N13" s="8">
        <f t="shared" si="1"/>
        <v>1.155001155001155E-3</v>
      </c>
      <c r="O13" s="8">
        <f t="shared" si="2"/>
        <v>4.6200046200046203E-2</v>
      </c>
    </row>
    <row r="14" spans="1:98" x14ac:dyDescent="0.2">
      <c r="A14" t="s">
        <v>25</v>
      </c>
      <c r="B14">
        <v>24919</v>
      </c>
      <c r="E14">
        <f>E13/4</f>
        <v>0.1171875</v>
      </c>
      <c r="G14">
        <f>G13/4</f>
        <v>0.1171875</v>
      </c>
      <c r="H14" t="str">
        <f>A69</f>
        <v>F1</v>
      </c>
      <c r="I14">
        <f>B69</f>
        <v>3916</v>
      </c>
      <c r="K14" t="s">
        <v>97</v>
      </c>
      <c r="L14" s="8" t="str">
        <f>A70</f>
        <v>F2</v>
      </c>
      <c r="M14" s="8">
        <f>B70</f>
        <v>3851</v>
      </c>
      <c r="N14" s="8">
        <f t="shared" si="1"/>
        <v>8.3930083930083929E-2</v>
      </c>
      <c r="O14" s="8">
        <f t="shared" si="2"/>
        <v>3.3572033572033573</v>
      </c>
    </row>
    <row r="15" spans="1:98" x14ac:dyDescent="0.2">
      <c r="A15" t="s">
        <v>34</v>
      </c>
      <c r="B15">
        <v>3574</v>
      </c>
      <c r="G15">
        <f t="shared" ref="G15" si="3">E15*1.14</f>
        <v>0</v>
      </c>
      <c r="H15" t="str">
        <f>A81</f>
        <v>G1</v>
      </c>
      <c r="I15">
        <f>B81</f>
        <v>3633</v>
      </c>
      <c r="K15" t="s">
        <v>100</v>
      </c>
      <c r="L15" s="8" t="str">
        <f>A82</f>
        <v>G2</v>
      </c>
      <c r="M15" s="8">
        <f>B82</f>
        <v>5342</v>
      </c>
      <c r="N15" s="8">
        <f t="shared" si="1"/>
        <v>0.65796565796565798</v>
      </c>
      <c r="O15" s="8">
        <f t="shared" si="2"/>
        <v>26.318626318626318</v>
      </c>
    </row>
    <row r="16" spans="1:98" x14ac:dyDescent="0.2">
      <c r="A16" t="s">
        <v>41</v>
      </c>
      <c r="B16">
        <v>3550</v>
      </c>
      <c r="K16" t="s">
        <v>103</v>
      </c>
      <c r="L16" s="8" t="str">
        <f>A94</f>
        <v>H2</v>
      </c>
      <c r="M16" s="8">
        <f>B94</f>
        <v>17629</v>
      </c>
      <c r="N16" s="8">
        <f t="shared" si="1"/>
        <v>5.3884653884653879</v>
      </c>
      <c r="O16" s="8">
        <f t="shared" si="2"/>
        <v>215.53861553861552</v>
      </c>
    </row>
    <row r="17" spans="1:15" x14ac:dyDescent="0.2">
      <c r="A17" t="s">
        <v>49</v>
      </c>
      <c r="B17">
        <v>3890</v>
      </c>
      <c r="K17" t="s">
        <v>104</v>
      </c>
      <c r="L17" s="8" t="str">
        <f>A95</f>
        <v>H3</v>
      </c>
      <c r="M17" s="8">
        <f>B95</f>
        <v>46321</v>
      </c>
      <c r="N17" s="8">
        <f t="shared" si="1"/>
        <v>16.434896434896434</v>
      </c>
      <c r="O17" s="8">
        <f t="shared" si="2"/>
        <v>657.39585739585732</v>
      </c>
    </row>
    <row r="18" spans="1:15" x14ac:dyDescent="0.2">
      <c r="A18" t="s">
        <v>57</v>
      </c>
      <c r="B18">
        <v>3742</v>
      </c>
      <c r="K18" t="s">
        <v>101</v>
      </c>
      <c r="L18" s="8" t="str">
        <f>A83</f>
        <v>G3</v>
      </c>
      <c r="M18" s="8">
        <f>B83</f>
        <v>42440</v>
      </c>
      <c r="N18" s="8">
        <f t="shared" si="1"/>
        <v>14.94070994070994</v>
      </c>
      <c r="O18" s="8">
        <f t="shared" si="2"/>
        <v>597.62839762839758</v>
      </c>
    </row>
    <row r="19" spans="1:15" x14ac:dyDescent="0.2">
      <c r="A19" t="s">
        <v>65</v>
      </c>
      <c r="B19">
        <v>9123</v>
      </c>
      <c r="K19" t="s">
        <v>98</v>
      </c>
      <c r="L19" s="8" t="str">
        <f>A71</f>
        <v>F3</v>
      </c>
      <c r="M19" s="8">
        <f>B71</f>
        <v>29875</v>
      </c>
      <c r="N19" s="8">
        <f t="shared" si="1"/>
        <v>10.103180103180103</v>
      </c>
      <c r="O19" s="8">
        <f t="shared" si="2"/>
        <v>404.1272041272041</v>
      </c>
    </row>
    <row r="20" spans="1:15" x14ac:dyDescent="0.2">
      <c r="A20" t="s">
        <v>73</v>
      </c>
      <c r="B20">
        <v>6679</v>
      </c>
      <c r="K20" t="s">
        <v>95</v>
      </c>
      <c r="L20" s="8" t="str">
        <f>A59</f>
        <v>E3</v>
      </c>
      <c r="M20" s="8">
        <f>B59</f>
        <v>15832</v>
      </c>
      <c r="N20" s="8">
        <f t="shared" si="1"/>
        <v>4.6966196966196962</v>
      </c>
      <c r="O20" s="8">
        <f t="shared" si="2"/>
        <v>187.86478786478784</v>
      </c>
    </row>
    <row r="21" spans="1:15" x14ac:dyDescent="0.2">
      <c r="A21" t="s">
        <v>85</v>
      </c>
      <c r="B21">
        <v>43697</v>
      </c>
      <c r="K21" t="s">
        <v>92</v>
      </c>
      <c r="L21" s="8" t="str">
        <f>A47</f>
        <v>D3</v>
      </c>
      <c r="M21" s="8">
        <f>B47</f>
        <v>7540</v>
      </c>
      <c r="N21" s="8">
        <f t="shared" si="1"/>
        <v>1.5041965041965042</v>
      </c>
      <c r="O21" s="8">
        <f t="shared" si="2"/>
        <v>60.167860167860169</v>
      </c>
    </row>
    <row r="22" spans="1:15" x14ac:dyDescent="0.2">
      <c r="A22" t="s">
        <v>86</v>
      </c>
      <c r="B22">
        <v>3555</v>
      </c>
      <c r="K22" t="s">
        <v>89</v>
      </c>
      <c r="L22" s="8" t="str">
        <f>A35</f>
        <v>C3</v>
      </c>
      <c r="M22" s="8">
        <f>B35</f>
        <v>6030</v>
      </c>
      <c r="N22" s="8">
        <f t="shared" si="1"/>
        <v>0.92284592284592282</v>
      </c>
      <c r="O22" s="8">
        <f t="shared" si="2"/>
        <v>36.91383691383691</v>
      </c>
    </row>
    <row r="23" spans="1:15" x14ac:dyDescent="0.2">
      <c r="A23" t="s">
        <v>87</v>
      </c>
      <c r="B23">
        <v>4801</v>
      </c>
      <c r="K23" t="s">
        <v>86</v>
      </c>
      <c r="L23" s="8" t="str">
        <f>A23</f>
        <v>B3</v>
      </c>
      <c r="M23" s="8">
        <f>B23</f>
        <v>4801</v>
      </c>
      <c r="N23" s="8">
        <f t="shared" si="1"/>
        <v>0.44968044968044968</v>
      </c>
      <c r="O23" s="8">
        <f t="shared" si="2"/>
        <v>17.987217987217988</v>
      </c>
    </row>
    <row r="24" spans="1:15" x14ac:dyDescent="0.2">
      <c r="A24" t="s">
        <v>10</v>
      </c>
      <c r="B24">
        <v>3850</v>
      </c>
      <c r="K24" t="s">
        <v>83</v>
      </c>
      <c r="L24" s="8" t="str">
        <f>A11</f>
        <v>A3</v>
      </c>
      <c r="M24" s="8">
        <f>B11</f>
        <v>4109</v>
      </c>
      <c r="N24" s="8">
        <f t="shared" si="1"/>
        <v>0.18326018326018326</v>
      </c>
      <c r="O24" s="8">
        <f t="shared" si="2"/>
        <v>7.3304073304073301</v>
      </c>
    </row>
    <row r="25" spans="1:15" x14ac:dyDescent="0.2">
      <c r="A25" t="s">
        <v>18</v>
      </c>
      <c r="B25">
        <v>9688</v>
      </c>
      <c r="K25" t="s">
        <v>84</v>
      </c>
      <c r="L25" s="8" t="str">
        <f>A12</f>
        <v>A4</v>
      </c>
      <c r="M25" s="8">
        <f>B12</f>
        <v>3955</v>
      </c>
      <c r="N25" s="8">
        <f t="shared" si="1"/>
        <v>0.12397012397012397</v>
      </c>
      <c r="O25" s="8">
        <f t="shared" si="2"/>
        <v>4.9588049588049588</v>
      </c>
    </row>
    <row r="26" spans="1:15" x14ac:dyDescent="0.2">
      <c r="A26" t="s">
        <v>26</v>
      </c>
      <c r="B26">
        <v>18735</v>
      </c>
      <c r="K26" t="s">
        <v>87</v>
      </c>
      <c r="L26" s="8" t="str">
        <f>A24</f>
        <v>B4</v>
      </c>
      <c r="M26" s="8">
        <f>B24</f>
        <v>3850</v>
      </c>
      <c r="N26" s="8">
        <f t="shared" si="1"/>
        <v>8.354508354508354E-2</v>
      </c>
      <c r="O26" s="8">
        <f t="shared" si="2"/>
        <v>3.3418033418033417</v>
      </c>
    </row>
    <row r="27" spans="1:15" x14ac:dyDescent="0.2">
      <c r="A27" t="s">
        <v>35</v>
      </c>
      <c r="B27">
        <v>3532</v>
      </c>
      <c r="K27" t="s">
        <v>90</v>
      </c>
      <c r="L27" s="8" t="str">
        <f>A36</f>
        <v>C4</v>
      </c>
      <c r="M27" s="8">
        <f>B36</f>
        <v>3980</v>
      </c>
      <c r="N27" s="8">
        <f t="shared" si="1"/>
        <v>0.13359513359513359</v>
      </c>
      <c r="O27" s="8">
        <f t="shared" si="2"/>
        <v>5.343805343805343</v>
      </c>
    </row>
    <row r="28" spans="1:15" x14ac:dyDescent="0.2">
      <c r="A28" t="s">
        <v>42</v>
      </c>
      <c r="B28">
        <v>3559</v>
      </c>
      <c r="K28" t="s">
        <v>93</v>
      </c>
      <c r="L28" s="8" t="str">
        <f>A48</f>
        <v>D4</v>
      </c>
      <c r="M28" s="8">
        <f>B48</f>
        <v>3759</v>
      </c>
      <c r="N28" s="8">
        <f t="shared" si="1"/>
        <v>4.851004851004851E-2</v>
      </c>
      <c r="O28" s="8">
        <f t="shared" si="2"/>
        <v>1.9404019404019404</v>
      </c>
    </row>
    <row r="29" spans="1:15" x14ac:dyDescent="0.2">
      <c r="A29" t="s">
        <v>50</v>
      </c>
      <c r="B29">
        <v>3925</v>
      </c>
      <c r="K29" t="s">
        <v>96</v>
      </c>
      <c r="L29" s="8" t="str">
        <f>A60</f>
        <v>E4</v>
      </c>
      <c r="M29" s="8">
        <f>B60</f>
        <v>3893</v>
      </c>
      <c r="N29" s="8">
        <f t="shared" si="1"/>
        <v>0.10010010010010009</v>
      </c>
      <c r="O29" s="8">
        <f t="shared" si="2"/>
        <v>4.0040040040040035</v>
      </c>
    </row>
    <row r="30" spans="1:15" x14ac:dyDescent="0.2">
      <c r="A30" t="s">
        <v>58</v>
      </c>
      <c r="B30">
        <v>3623</v>
      </c>
      <c r="K30" t="s">
        <v>99</v>
      </c>
      <c r="L30" s="8" t="str">
        <f>A72</f>
        <v>F4</v>
      </c>
      <c r="M30" s="8">
        <f>B72</f>
        <v>3605</v>
      </c>
      <c r="N30" s="8">
        <f t="shared" si="1"/>
        <v>-1.078001078001078E-2</v>
      </c>
      <c r="O30" s="8">
        <f t="shared" si="2"/>
        <v>-0.43120043120043117</v>
      </c>
    </row>
    <row r="31" spans="1:15" x14ac:dyDescent="0.2">
      <c r="A31" t="s">
        <v>66</v>
      </c>
      <c r="B31">
        <v>18592</v>
      </c>
      <c r="K31" t="s">
        <v>102</v>
      </c>
      <c r="L31" s="8" t="str">
        <f>A84</f>
        <v>G4</v>
      </c>
      <c r="M31" s="8">
        <f>B84</f>
        <v>3501</v>
      </c>
      <c r="N31" s="8">
        <f t="shared" si="1"/>
        <v>-5.0820050820050817E-2</v>
      </c>
      <c r="O31" s="8">
        <f t="shared" si="2"/>
        <v>-2.0328020328020329</v>
      </c>
    </row>
    <row r="32" spans="1:15" x14ac:dyDescent="0.2">
      <c r="A32" t="s">
        <v>74</v>
      </c>
      <c r="B32">
        <v>5297</v>
      </c>
      <c r="K32" t="s">
        <v>105</v>
      </c>
      <c r="L32" t="str">
        <f>A96</f>
        <v>H4</v>
      </c>
      <c r="M32">
        <f>B96</f>
        <v>3491</v>
      </c>
      <c r="N32" s="8">
        <f t="shared" si="1"/>
        <v>-5.4670054670054667E-2</v>
      </c>
      <c r="O32" s="8">
        <f t="shared" si="2"/>
        <v>-2.1868021868021867</v>
      </c>
    </row>
    <row r="33" spans="1:15" x14ac:dyDescent="0.2">
      <c r="A33" t="s">
        <v>88</v>
      </c>
      <c r="B33">
        <v>20697</v>
      </c>
      <c r="K33" t="s">
        <v>16</v>
      </c>
      <c r="L33" t="str">
        <f>A97</f>
        <v>H5</v>
      </c>
      <c r="M33">
        <f>B97</f>
        <v>3596</v>
      </c>
      <c r="N33" s="8">
        <f t="shared" si="1"/>
        <v>-1.4245014245014245E-2</v>
      </c>
      <c r="O33" s="8">
        <f t="shared" si="2"/>
        <v>-0.56980056980056981</v>
      </c>
    </row>
    <row r="34" spans="1:15" x14ac:dyDescent="0.2">
      <c r="A34" t="s">
        <v>89</v>
      </c>
      <c r="B34">
        <v>3549</v>
      </c>
      <c r="K34" t="s">
        <v>15</v>
      </c>
      <c r="L34" t="str">
        <f>A85</f>
        <v>G5</v>
      </c>
      <c r="M34">
        <f>B85</f>
        <v>3596</v>
      </c>
      <c r="N34" s="8">
        <f t="shared" si="1"/>
        <v>-1.4245014245014245E-2</v>
      </c>
      <c r="O34" s="8">
        <f t="shared" si="2"/>
        <v>-0.56980056980056981</v>
      </c>
    </row>
    <row r="35" spans="1:15" x14ac:dyDescent="0.2">
      <c r="A35" t="s">
        <v>90</v>
      </c>
      <c r="B35">
        <v>6030</v>
      </c>
      <c r="K35" t="s">
        <v>14</v>
      </c>
      <c r="L35" t="str">
        <f>A73</f>
        <v>F5</v>
      </c>
      <c r="M35">
        <f>B73</f>
        <v>3635</v>
      </c>
      <c r="N35" s="8">
        <f t="shared" si="1"/>
        <v>7.7000077000077003E-4</v>
      </c>
      <c r="O35" s="8">
        <f t="shared" si="2"/>
        <v>3.0800030800030801E-2</v>
      </c>
    </row>
    <row r="36" spans="1:15" x14ac:dyDescent="0.2">
      <c r="A36" t="s">
        <v>11</v>
      </c>
      <c r="B36">
        <v>3980</v>
      </c>
      <c r="K36" t="s">
        <v>13</v>
      </c>
      <c r="L36" t="str">
        <f>A61</f>
        <v>E5</v>
      </c>
      <c r="M36">
        <f>B61</f>
        <v>3662</v>
      </c>
      <c r="N36" s="8">
        <f t="shared" si="1"/>
        <v>1.1165011165011165E-2</v>
      </c>
      <c r="O36" s="8">
        <f t="shared" si="2"/>
        <v>0.44660044660044662</v>
      </c>
    </row>
    <row r="37" spans="1:15" x14ac:dyDescent="0.2">
      <c r="A37" t="s">
        <v>19</v>
      </c>
      <c r="B37">
        <v>4425</v>
      </c>
      <c r="K37" t="s">
        <v>12</v>
      </c>
      <c r="L37" t="str">
        <f>A49</f>
        <v>D5</v>
      </c>
      <c r="M37">
        <f>B49</f>
        <v>3840</v>
      </c>
      <c r="N37" s="8">
        <f t="shared" si="1"/>
        <v>7.969507969507969E-2</v>
      </c>
      <c r="O37" s="8">
        <f t="shared" si="2"/>
        <v>3.1878031878031878</v>
      </c>
    </row>
    <row r="38" spans="1:15" x14ac:dyDescent="0.2">
      <c r="A38" t="s">
        <v>27</v>
      </c>
      <c r="B38">
        <v>9383</v>
      </c>
      <c r="K38" t="s">
        <v>11</v>
      </c>
      <c r="L38" t="str">
        <f>A37</f>
        <v>C5</v>
      </c>
      <c r="M38">
        <f>B37</f>
        <v>4425</v>
      </c>
      <c r="N38" s="8">
        <f t="shared" si="1"/>
        <v>0.30492030492030492</v>
      </c>
      <c r="O38" s="8">
        <f t="shared" si="2"/>
        <v>12.196812196812196</v>
      </c>
    </row>
    <row r="39" spans="1:15" x14ac:dyDescent="0.2">
      <c r="A39" t="s">
        <v>36</v>
      </c>
      <c r="B39">
        <v>3524</v>
      </c>
      <c r="K39" t="s">
        <v>10</v>
      </c>
      <c r="L39" t="str">
        <f>A25</f>
        <v>B5</v>
      </c>
      <c r="M39">
        <f>B25</f>
        <v>9688</v>
      </c>
      <c r="N39" s="8">
        <f t="shared" si="1"/>
        <v>2.3311773311773312</v>
      </c>
      <c r="O39" s="8">
        <f t="shared" si="2"/>
        <v>93.247093247093247</v>
      </c>
    </row>
    <row r="40" spans="1:15" x14ac:dyDescent="0.2">
      <c r="A40" t="s">
        <v>43</v>
      </c>
      <c r="B40">
        <v>3685</v>
      </c>
      <c r="K40" t="s">
        <v>9</v>
      </c>
      <c r="L40" t="str">
        <f>A13</f>
        <v>A5</v>
      </c>
      <c r="M40">
        <f>B13</f>
        <v>25125</v>
      </c>
      <c r="N40" s="8">
        <f t="shared" si="1"/>
        <v>8.2744282744282742</v>
      </c>
      <c r="O40" s="8">
        <f t="shared" si="2"/>
        <v>330.97713097713097</v>
      </c>
    </row>
    <row r="41" spans="1:15" x14ac:dyDescent="0.2">
      <c r="A41" t="s">
        <v>51</v>
      </c>
      <c r="B41">
        <v>3938</v>
      </c>
      <c r="K41" t="s">
        <v>17</v>
      </c>
      <c r="L41" t="str">
        <f>A14</f>
        <v>A6</v>
      </c>
      <c r="M41">
        <f>B14</f>
        <v>24919</v>
      </c>
      <c r="N41" s="8">
        <f t="shared" si="1"/>
        <v>8.1951181951181944</v>
      </c>
      <c r="O41" s="8">
        <f t="shared" si="2"/>
        <v>327.8047278047278</v>
      </c>
    </row>
    <row r="42" spans="1:15" x14ac:dyDescent="0.2">
      <c r="A42" t="s">
        <v>59</v>
      </c>
      <c r="B42">
        <v>3534</v>
      </c>
      <c r="K42" t="s">
        <v>18</v>
      </c>
      <c r="L42" t="str">
        <f>A26</f>
        <v>B6</v>
      </c>
      <c r="M42">
        <f>B26</f>
        <v>18735</v>
      </c>
      <c r="N42" s="8">
        <f t="shared" si="1"/>
        <v>5.8142758142758142</v>
      </c>
      <c r="O42" s="8">
        <f t="shared" si="2"/>
        <v>232.57103257103256</v>
      </c>
    </row>
    <row r="43" spans="1:15" x14ac:dyDescent="0.2">
      <c r="A43" t="s">
        <v>67</v>
      </c>
      <c r="B43">
        <v>28096</v>
      </c>
      <c r="K43" t="s">
        <v>19</v>
      </c>
      <c r="L43" t="str">
        <f>A38</f>
        <v>C6</v>
      </c>
      <c r="M43">
        <f>B38</f>
        <v>9383</v>
      </c>
      <c r="N43" s="8">
        <f t="shared" si="1"/>
        <v>2.2137522137522136</v>
      </c>
      <c r="O43" s="8">
        <f t="shared" si="2"/>
        <v>88.550088550088546</v>
      </c>
    </row>
    <row r="44" spans="1:15" x14ac:dyDescent="0.2">
      <c r="A44" t="s">
        <v>75</v>
      </c>
      <c r="B44">
        <v>4256</v>
      </c>
      <c r="K44" t="s">
        <v>20</v>
      </c>
      <c r="L44" t="str">
        <f>A50</f>
        <v>D6</v>
      </c>
      <c r="M44">
        <f>B50</f>
        <v>5961</v>
      </c>
      <c r="N44" s="8">
        <f t="shared" si="1"/>
        <v>0.89628089628089624</v>
      </c>
      <c r="O44" s="8">
        <f t="shared" si="2"/>
        <v>35.851235851235849</v>
      </c>
    </row>
    <row r="45" spans="1:15" x14ac:dyDescent="0.2">
      <c r="A45" t="s">
        <v>91</v>
      </c>
      <c r="B45">
        <v>9318</v>
      </c>
      <c r="K45" t="s">
        <v>21</v>
      </c>
      <c r="L45" t="str">
        <f>A62</f>
        <v>E6</v>
      </c>
      <c r="M45">
        <f>B62</f>
        <v>4458</v>
      </c>
      <c r="N45" s="8">
        <f t="shared" si="1"/>
        <v>0.31762531762531759</v>
      </c>
      <c r="O45" s="8">
        <f t="shared" si="2"/>
        <v>12.705012705012704</v>
      </c>
    </row>
    <row r="46" spans="1:15" x14ac:dyDescent="0.2">
      <c r="A46" t="s">
        <v>92</v>
      </c>
      <c r="B46">
        <v>3609</v>
      </c>
      <c r="K46" t="s">
        <v>22</v>
      </c>
      <c r="L46" t="str">
        <f>A74</f>
        <v>F6</v>
      </c>
      <c r="M46">
        <f>B74</f>
        <v>3996</v>
      </c>
      <c r="N46" s="8">
        <f t="shared" si="1"/>
        <v>0.13975513975513976</v>
      </c>
      <c r="O46" s="8">
        <f t="shared" si="2"/>
        <v>5.5902055902055903</v>
      </c>
    </row>
    <row r="47" spans="1:15" x14ac:dyDescent="0.2">
      <c r="A47" t="s">
        <v>93</v>
      </c>
      <c r="B47">
        <v>7540</v>
      </c>
      <c r="K47" t="s">
        <v>23</v>
      </c>
      <c r="L47" t="str">
        <f>A86</f>
        <v>G6</v>
      </c>
      <c r="M47">
        <f>B86</f>
        <v>3900</v>
      </c>
      <c r="N47" s="8">
        <f t="shared" si="1"/>
        <v>0.10279510279510279</v>
      </c>
      <c r="O47" s="8">
        <f t="shared" si="2"/>
        <v>4.111804111804112</v>
      </c>
    </row>
    <row r="48" spans="1:15" x14ac:dyDescent="0.2">
      <c r="A48" t="s">
        <v>12</v>
      </c>
      <c r="B48">
        <v>3759</v>
      </c>
      <c r="K48" t="s">
        <v>24</v>
      </c>
      <c r="L48" t="str">
        <f>A98</f>
        <v>H6</v>
      </c>
      <c r="M48">
        <f>B98</f>
        <v>3671</v>
      </c>
      <c r="N48" s="8">
        <f t="shared" si="1"/>
        <v>1.4630014630014629E-2</v>
      </c>
      <c r="O48" s="8">
        <f t="shared" si="2"/>
        <v>0.58520058520058515</v>
      </c>
    </row>
    <row r="49" spans="1:15" x14ac:dyDescent="0.2">
      <c r="A49" t="s">
        <v>20</v>
      </c>
      <c r="B49">
        <v>3840</v>
      </c>
      <c r="K49" t="s">
        <v>33</v>
      </c>
      <c r="L49" t="str">
        <f>A99</f>
        <v>H7</v>
      </c>
      <c r="M49">
        <f>B99</f>
        <v>3679</v>
      </c>
      <c r="N49" s="8">
        <f t="shared" si="1"/>
        <v>1.7710017710017709E-2</v>
      </c>
      <c r="O49" s="8">
        <f t="shared" si="2"/>
        <v>0.70840070840070835</v>
      </c>
    </row>
    <row r="50" spans="1:15" x14ac:dyDescent="0.2">
      <c r="A50" t="s">
        <v>28</v>
      </c>
      <c r="B50">
        <v>5961</v>
      </c>
      <c r="K50" t="s">
        <v>31</v>
      </c>
      <c r="L50" t="str">
        <f>A87</f>
        <v>G7</v>
      </c>
      <c r="M50">
        <f>B87</f>
        <v>3906</v>
      </c>
      <c r="N50" s="8">
        <f t="shared" si="1"/>
        <v>0.1051051051051051</v>
      </c>
      <c r="O50" s="8">
        <f t="shared" si="2"/>
        <v>4.2042042042042036</v>
      </c>
    </row>
    <row r="51" spans="1:15" x14ac:dyDescent="0.2">
      <c r="A51" t="s">
        <v>37</v>
      </c>
      <c r="B51">
        <v>3616</v>
      </c>
      <c r="K51" t="s">
        <v>32</v>
      </c>
      <c r="L51" t="str">
        <f>A75</f>
        <v>F7</v>
      </c>
      <c r="M51">
        <f>B75</f>
        <v>3648</v>
      </c>
      <c r="N51" s="8">
        <f t="shared" si="1"/>
        <v>5.7750057750057746E-3</v>
      </c>
      <c r="O51" s="8">
        <f t="shared" si="2"/>
        <v>0.23100023100023098</v>
      </c>
    </row>
    <row r="52" spans="1:15" x14ac:dyDescent="0.2">
      <c r="A52" t="s">
        <v>44</v>
      </c>
      <c r="B52">
        <v>4003</v>
      </c>
      <c r="K52" t="s">
        <v>29</v>
      </c>
      <c r="L52" t="str">
        <f>A63</f>
        <v>E7</v>
      </c>
      <c r="M52">
        <f>B63</f>
        <v>3590</v>
      </c>
      <c r="N52" s="8">
        <f t="shared" si="1"/>
        <v>-1.6555016555016556E-2</v>
      </c>
      <c r="O52" s="8">
        <f t="shared" si="2"/>
        <v>-0.6622006622006622</v>
      </c>
    </row>
    <row r="53" spans="1:15" x14ac:dyDescent="0.2">
      <c r="A53" t="s">
        <v>52</v>
      </c>
      <c r="B53">
        <v>4186</v>
      </c>
      <c r="K53" t="s">
        <v>28</v>
      </c>
      <c r="L53" t="str">
        <f>A51</f>
        <v>D7</v>
      </c>
      <c r="M53">
        <f>B51</f>
        <v>3616</v>
      </c>
      <c r="N53" s="8">
        <f t="shared" si="1"/>
        <v>-6.545006545006545E-3</v>
      </c>
      <c r="O53" s="8">
        <f t="shared" si="2"/>
        <v>-0.26180026180026178</v>
      </c>
    </row>
    <row r="54" spans="1:15" x14ac:dyDescent="0.2">
      <c r="A54" t="s">
        <v>60</v>
      </c>
      <c r="B54">
        <v>3520</v>
      </c>
      <c r="K54" t="s">
        <v>27</v>
      </c>
      <c r="L54" s="8" t="str">
        <f>A39</f>
        <v>C7</v>
      </c>
      <c r="M54" s="8">
        <f>B39</f>
        <v>3524</v>
      </c>
      <c r="N54" s="8">
        <f t="shared" si="1"/>
        <v>-4.1965041965041965E-2</v>
      </c>
      <c r="O54" s="8">
        <f t="shared" si="2"/>
        <v>-1.6786016786016786</v>
      </c>
    </row>
    <row r="55" spans="1:15" x14ac:dyDescent="0.2">
      <c r="A55" t="s">
        <v>68</v>
      </c>
      <c r="B55">
        <v>30899</v>
      </c>
      <c r="K55" t="s">
        <v>26</v>
      </c>
      <c r="L55" s="8" t="str">
        <f>A27</f>
        <v>B7</v>
      </c>
      <c r="M55" s="8">
        <f>B27</f>
        <v>3532</v>
      </c>
      <c r="N55" s="8">
        <f t="shared" si="1"/>
        <v>-3.8885038885038886E-2</v>
      </c>
      <c r="O55" s="8">
        <f t="shared" si="2"/>
        <v>-1.5554015554015554</v>
      </c>
    </row>
    <row r="56" spans="1:15" x14ac:dyDescent="0.2">
      <c r="A56" t="s">
        <v>76</v>
      </c>
      <c r="B56">
        <v>3921</v>
      </c>
      <c r="K56" t="s">
        <v>25</v>
      </c>
      <c r="L56" s="8" t="str">
        <f>A15</f>
        <v>A7</v>
      </c>
      <c r="M56" s="8">
        <f>B15</f>
        <v>3574</v>
      </c>
      <c r="N56" s="8">
        <f t="shared" si="1"/>
        <v>-2.2715022715022713E-2</v>
      </c>
      <c r="O56" s="8">
        <f t="shared" si="2"/>
        <v>-0.90860090860090847</v>
      </c>
    </row>
    <row r="57" spans="1:15" x14ac:dyDescent="0.2">
      <c r="A57" t="s">
        <v>94</v>
      </c>
      <c r="B57">
        <v>4945</v>
      </c>
      <c r="K57" t="s">
        <v>34</v>
      </c>
      <c r="L57" s="8" t="str">
        <f>A16</f>
        <v>A8</v>
      </c>
      <c r="M57" s="8">
        <f>B16</f>
        <v>3550</v>
      </c>
      <c r="N57" s="8">
        <f t="shared" si="1"/>
        <v>-3.1955031955031951E-2</v>
      </c>
      <c r="O57" s="8">
        <f t="shared" si="2"/>
        <v>-1.2782012782012782</v>
      </c>
    </row>
    <row r="58" spans="1:15" x14ac:dyDescent="0.2">
      <c r="A58" t="s">
        <v>95</v>
      </c>
      <c r="B58">
        <v>3636</v>
      </c>
      <c r="K58" t="s">
        <v>35</v>
      </c>
      <c r="L58" s="8" t="str">
        <f>A28</f>
        <v>B8</v>
      </c>
      <c r="M58" s="8">
        <f>B28</f>
        <v>3559</v>
      </c>
      <c r="N58" s="8">
        <f t="shared" si="1"/>
        <v>-2.8490028490028491E-2</v>
      </c>
      <c r="O58" s="8">
        <f t="shared" si="2"/>
        <v>-1.1396011396011396</v>
      </c>
    </row>
    <row r="59" spans="1:15" x14ac:dyDescent="0.2">
      <c r="A59" t="s">
        <v>96</v>
      </c>
      <c r="B59">
        <v>15832</v>
      </c>
      <c r="K59" t="s">
        <v>36</v>
      </c>
      <c r="L59" s="8" t="str">
        <f>A40</f>
        <v>C8</v>
      </c>
      <c r="M59" s="8">
        <f>B40</f>
        <v>3685</v>
      </c>
      <c r="N59" s="8">
        <f t="shared" si="1"/>
        <v>2.002002002002002E-2</v>
      </c>
      <c r="O59" s="8">
        <f t="shared" si="2"/>
        <v>0.80080080080080074</v>
      </c>
    </row>
    <row r="60" spans="1:15" x14ac:dyDescent="0.2">
      <c r="A60" t="s">
        <v>13</v>
      </c>
      <c r="B60">
        <v>3893</v>
      </c>
      <c r="K60" t="s">
        <v>37</v>
      </c>
      <c r="L60" s="8" t="str">
        <f>A52</f>
        <v>D8</v>
      </c>
      <c r="M60" s="8">
        <f>B52</f>
        <v>4003</v>
      </c>
      <c r="N60" s="8">
        <f t="shared" si="1"/>
        <v>0.14245014245014245</v>
      </c>
      <c r="O60" s="8">
        <f t="shared" si="2"/>
        <v>5.6980056980056979</v>
      </c>
    </row>
    <row r="61" spans="1:15" x14ac:dyDescent="0.2">
      <c r="A61" t="s">
        <v>21</v>
      </c>
      <c r="B61">
        <v>3662</v>
      </c>
      <c r="K61" t="s">
        <v>38</v>
      </c>
      <c r="L61" s="8" t="str">
        <f>A64</f>
        <v>E8</v>
      </c>
      <c r="M61" s="8">
        <f>B64</f>
        <v>6164</v>
      </c>
      <c r="N61" s="8">
        <f t="shared" si="1"/>
        <v>0.97443597443597441</v>
      </c>
      <c r="O61" s="8">
        <f t="shared" si="2"/>
        <v>38.977438977438979</v>
      </c>
    </row>
    <row r="62" spans="1:15" x14ac:dyDescent="0.2">
      <c r="A62" t="s">
        <v>29</v>
      </c>
      <c r="B62">
        <v>4458</v>
      </c>
      <c r="K62" t="s">
        <v>30</v>
      </c>
      <c r="L62" s="8" t="str">
        <f>A76</f>
        <v>F8</v>
      </c>
      <c r="M62" s="8">
        <f>B76</f>
        <v>21719</v>
      </c>
      <c r="N62" s="8">
        <f t="shared" si="1"/>
        <v>6.9631169631169625</v>
      </c>
      <c r="O62" s="8">
        <f t="shared" si="2"/>
        <v>278.52467852467851</v>
      </c>
    </row>
    <row r="63" spans="1:15" x14ac:dyDescent="0.2">
      <c r="A63" t="s">
        <v>38</v>
      </c>
      <c r="B63">
        <v>3590</v>
      </c>
      <c r="K63" t="s">
        <v>39</v>
      </c>
      <c r="L63" s="8" t="str">
        <f>A88</f>
        <v>G8</v>
      </c>
      <c r="M63" s="8">
        <f>B88</f>
        <v>35217</v>
      </c>
      <c r="N63" s="8">
        <f t="shared" si="1"/>
        <v>12.159852159852159</v>
      </c>
      <c r="O63" s="8">
        <f t="shared" si="2"/>
        <v>486.39408639408634</v>
      </c>
    </row>
    <row r="64" spans="1:15" x14ac:dyDescent="0.2">
      <c r="A64" t="s">
        <v>45</v>
      </c>
      <c r="B64">
        <v>6164</v>
      </c>
      <c r="K64" t="s">
        <v>40</v>
      </c>
      <c r="L64" s="8" t="str">
        <f>A100</f>
        <v>H8</v>
      </c>
      <c r="M64" s="8">
        <f>B100</f>
        <v>22764</v>
      </c>
      <c r="N64" s="8">
        <f t="shared" si="1"/>
        <v>7.3654423654423651</v>
      </c>
      <c r="O64" s="8">
        <f t="shared" si="2"/>
        <v>294.61769461769461</v>
      </c>
    </row>
    <row r="65" spans="1:15" x14ac:dyDescent="0.2">
      <c r="A65" t="s">
        <v>53</v>
      </c>
      <c r="B65">
        <v>5060</v>
      </c>
      <c r="K65" t="s">
        <v>48</v>
      </c>
      <c r="L65" s="8" t="str">
        <f>A101</f>
        <v>H9</v>
      </c>
      <c r="M65" s="8">
        <f>B101</f>
        <v>17429</v>
      </c>
      <c r="N65" s="8">
        <f t="shared" si="1"/>
        <v>5.3114653114653114</v>
      </c>
      <c r="O65" s="8">
        <f t="shared" si="2"/>
        <v>212.45861245861246</v>
      </c>
    </row>
    <row r="66" spans="1:15" x14ac:dyDescent="0.2">
      <c r="A66" t="s">
        <v>61</v>
      </c>
      <c r="B66">
        <v>3531</v>
      </c>
      <c r="K66" t="s">
        <v>47</v>
      </c>
      <c r="L66" s="8" t="str">
        <f>A89</f>
        <v>G9</v>
      </c>
      <c r="M66" s="8">
        <f>B89</f>
        <v>8950</v>
      </c>
      <c r="N66" s="8">
        <f t="shared" si="1"/>
        <v>2.0470470470470468</v>
      </c>
      <c r="O66" s="8">
        <f t="shared" si="2"/>
        <v>81.881881881881867</v>
      </c>
    </row>
    <row r="67" spans="1:15" x14ac:dyDescent="0.2">
      <c r="A67" t="s">
        <v>69</v>
      </c>
      <c r="B67">
        <v>19146</v>
      </c>
      <c r="K67" t="s">
        <v>46</v>
      </c>
      <c r="L67" s="8" t="str">
        <f>A77</f>
        <v>F9</v>
      </c>
      <c r="M67" s="8">
        <f>B77</f>
        <v>5832</v>
      </c>
      <c r="N67" s="8">
        <f t="shared" si="1"/>
        <v>0.84661584661584655</v>
      </c>
      <c r="O67" s="8">
        <f t="shared" si="2"/>
        <v>33.864633864633859</v>
      </c>
    </row>
    <row r="68" spans="1:15" x14ac:dyDescent="0.2">
      <c r="A68" t="s">
        <v>77</v>
      </c>
      <c r="B68">
        <v>3934</v>
      </c>
      <c r="K68" t="s">
        <v>45</v>
      </c>
      <c r="L68" s="8" t="str">
        <f>A65</f>
        <v>E9</v>
      </c>
      <c r="M68" s="8">
        <f>B65</f>
        <v>5060</v>
      </c>
      <c r="N68" s="8">
        <f t="shared" si="1"/>
        <v>0.54939554939554935</v>
      </c>
      <c r="O68" s="8">
        <f t="shared" si="2"/>
        <v>21.975821975821972</v>
      </c>
    </row>
    <row r="69" spans="1:15" x14ac:dyDescent="0.2">
      <c r="A69" t="s">
        <v>97</v>
      </c>
      <c r="B69">
        <v>3916</v>
      </c>
      <c r="K69" t="s">
        <v>44</v>
      </c>
      <c r="L69" s="8" t="str">
        <f>A53</f>
        <v>D9</v>
      </c>
      <c r="M69" s="8">
        <f>B53</f>
        <v>4186</v>
      </c>
      <c r="N69" s="8">
        <f t="shared" si="1"/>
        <v>0.21290521290521289</v>
      </c>
      <c r="O69" s="8">
        <f t="shared" si="2"/>
        <v>8.5162085162085148</v>
      </c>
    </row>
    <row r="70" spans="1:15" x14ac:dyDescent="0.2">
      <c r="A70" t="s">
        <v>98</v>
      </c>
      <c r="B70">
        <v>3851</v>
      </c>
      <c r="K70" t="s">
        <v>43</v>
      </c>
      <c r="L70" s="8" t="str">
        <f>A41</f>
        <v>C9</v>
      </c>
      <c r="M70" s="8">
        <f>B41</f>
        <v>3938</v>
      </c>
      <c r="N70" s="8">
        <f t="shared" si="1"/>
        <v>0.11742511742511742</v>
      </c>
      <c r="O70" s="8">
        <f t="shared" si="2"/>
        <v>4.6970046970046972</v>
      </c>
    </row>
    <row r="71" spans="1:15" x14ac:dyDescent="0.2">
      <c r="A71" t="s">
        <v>99</v>
      </c>
      <c r="B71">
        <v>29875</v>
      </c>
      <c r="K71" t="s">
        <v>42</v>
      </c>
      <c r="L71" s="8" t="str">
        <f>A29</f>
        <v>B9</v>
      </c>
      <c r="M71" s="8">
        <f>B29</f>
        <v>3925</v>
      </c>
      <c r="N71" s="8">
        <f t="shared" si="1"/>
        <v>0.11242011242011242</v>
      </c>
      <c r="O71" s="8">
        <f t="shared" si="2"/>
        <v>4.4968044968044971</v>
      </c>
    </row>
    <row r="72" spans="1:15" x14ac:dyDescent="0.2">
      <c r="A72" t="s">
        <v>14</v>
      </c>
      <c r="B72">
        <v>3605</v>
      </c>
      <c r="K72" t="s">
        <v>41</v>
      </c>
      <c r="L72" s="8" t="str">
        <f>A17</f>
        <v>A9</v>
      </c>
      <c r="M72" s="8">
        <f>B17</f>
        <v>3890</v>
      </c>
      <c r="N72" s="8">
        <f t="shared" si="1"/>
        <v>9.8945098945098939E-2</v>
      </c>
      <c r="O72" s="8">
        <f t="shared" si="2"/>
        <v>3.9578039578039577</v>
      </c>
    </row>
    <row r="73" spans="1:15" x14ac:dyDescent="0.2">
      <c r="A73" t="s">
        <v>22</v>
      </c>
      <c r="B73">
        <v>3635</v>
      </c>
      <c r="K73" t="s">
        <v>49</v>
      </c>
      <c r="L73" s="8" t="str">
        <f>A18</f>
        <v>A10</v>
      </c>
      <c r="M73" s="8">
        <f>B18</f>
        <v>3742</v>
      </c>
      <c r="N73" s="8">
        <f t="shared" si="1"/>
        <v>4.1965041965041965E-2</v>
      </c>
      <c r="O73" s="8">
        <f t="shared" si="2"/>
        <v>1.6786016786016786</v>
      </c>
    </row>
    <row r="74" spans="1:15" x14ac:dyDescent="0.2">
      <c r="A74" t="s">
        <v>32</v>
      </c>
      <c r="B74">
        <v>3996</v>
      </c>
      <c r="K74" t="s">
        <v>50</v>
      </c>
      <c r="L74" s="8" t="str">
        <f>A30</f>
        <v>B10</v>
      </c>
      <c r="M74" s="8">
        <f>B30</f>
        <v>3623</v>
      </c>
      <c r="N74" s="8">
        <f t="shared" ref="N74:N96" si="4">(M74-3633)/2597.4</f>
        <v>-3.8500038500038497E-3</v>
      </c>
      <c r="O74" s="8">
        <f t="shared" ref="O74:O96" si="5">N74*40</f>
        <v>-0.15400015400015399</v>
      </c>
    </row>
    <row r="75" spans="1:15" x14ac:dyDescent="0.2">
      <c r="A75" t="s">
        <v>30</v>
      </c>
      <c r="B75">
        <v>3648</v>
      </c>
      <c r="K75" t="s">
        <v>51</v>
      </c>
      <c r="L75" s="8" t="str">
        <f>A42</f>
        <v>C10</v>
      </c>
      <c r="M75" s="8">
        <f>B42</f>
        <v>3534</v>
      </c>
      <c r="N75" s="8">
        <f t="shared" si="4"/>
        <v>-3.8115038115038115E-2</v>
      </c>
      <c r="O75" s="8">
        <f t="shared" si="5"/>
        <v>-1.5246015246015245</v>
      </c>
    </row>
    <row r="76" spans="1:15" x14ac:dyDescent="0.2">
      <c r="A76" t="s">
        <v>46</v>
      </c>
      <c r="B76">
        <v>21719</v>
      </c>
      <c r="K76" t="s">
        <v>52</v>
      </c>
      <c r="L76" t="str">
        <f>A54</f>
        <v>D10</v>
      </c>
      <c r="M76">
        <f>B54</f>
        <v>3520</v>
      </c>
      <c r="N76" s="8">
        <f t="shared" si="4"/>
        <v>-4.35050435050435E-2</v>
      </c>
      <c r="O76" s="8">
        <f t="shared" si="5"/>
        <v>-1.74020174020174</v>
      </c>
    </row>
    <row r="77" spans="1:15" x14ac:dyDescent="0.2">
      <c r="A77" t="s">
        <v>54</v>
      </c>
      <c r="B77">
        <v>5832</v>
      </c>
      <c r="K77" t="s">
        <v>53</v>
      </c>
      <c r="L77" t="str">
        <f>A66</f>
        <v>E10</v>
      </c>
      <c r="M77">
        <f>B66</f>
        <v>3531</v>
      </c>
      <c r="N77" s="8">
        <f t="shared" si="4"/>
        <v>-3.9270039270039268E-2</v>
      </c>
      <c r="O77" s="8">
        <f t="shared" si="5"/>
        <v>-1.5708015708015708</v>
      </c>
    </row>
    <row r="78" spans="1:15" x14ac:dyDescent="0.2">
      <c r="A78" t="s">
        <v>62</v>
      </c>
      <c r="B78">
        <v>3510</v>
      </c>
      <c r="K78" t="s">
        <v>54</v>
      </c>
      <c r="L78" t="str">
        <f>A78</f>
        <v>F10</v>
      </c>
      <c r="M78">
        <f>B78</f>
        <v>3510</v>
      </c>
      <c r="N78" s="8">
        <f t="shared" si="4"/>
        <v>-4.735504735504735E-2</v>
      </c>
      <c r="O78" s="8">
        <f t="shared" si="5"/>
        <v>-1.8942018942018941</v>
      </c>
    </row>
    <row r="79" spans="1:15" x14ac:dyDescent="0.2">
      <c r="A79" t="s">
        <v>70</v>
      </c>
      <c r="B79">
        <v>6108</v>
      </c>
      <c r="K79" t="s">
        <v>55</v>
      </c>
      <c r="L79" t="str">
        <f>A90</f>
        <v>G10</v>
      </c>
      <c r="M79">
        <f>B90</f>
        <v>3995</v>
      </c>
      <c r="N79" s="8">
        <f t="shared" si="4"/>
        <v>0.13937013937013937</v>
      </c>
      <c r="O79" s="8">
        <f t="shared" si="5"/>
        <v>5.5748055748055751</v>
      </c>
    </row>
    <row r="80" spans="1:15" x14ac:dyDescent="0.2">
      <c r="A80" t="s">
        <v>78</v>
      </c>
      <c r="B80">
        <v>3826</v>
      </c>
      <c r="K80" t="s">
        <v>56</v>
      </c>
      <c r="L80" t="str">
        <f>A102</f>
        <v>H10</v>
      </c>
      <c r="M80">
        <f>B102</f>
        <v>3595</v>
      </c>
      <c r="N80" s="8">
        <f t="shared" si="4"/>
        <v>-1.4630014630014629E-2</v>
      </c>
      <c r="O80" s="8">
        <f t="shared" si="5"/>
        <v>-0.58520058520058515</v>
      </c>
    </row>
    <row r="81" spans="1:15" x14ac:dyDescent="0.2">
      <c r="A81" t="s">
        <v>100</v>
      </c>
      <c r="B81">
        <v>3633</v>
      </c>
      <c r="K81" t="s">
        <v>64</v>
      </c>
      <c r="L81" t="str">
        <f>A103</f>
        <v>H11</v>
      </c>
      <c r="M81">
        <f>B103</f>
        <v>3718</v>
      </c>
      <c r="N81" s="8">
        <f t="shared" si="4"/>
        <v>3.2725032725032722E-2</v>
      </c>
      <c r="O81" s="8">
        <f t="shared" si="5"/>
        <v>1.3090013090013088</v>
      </c>
    </row>
    <row r="82" spans="1:15" x14ac:dyDescent="0.2">
      <c r="A82" t="s">
        <v>101</v>
      </c>
      <c r="B82">
        <v>5342</v>
      </c>
      <c r="K82" t="s">
        <v>63</v>
      </c>
      <c r="L82" t="str">
        <f>A91</f>
        <v>G11</v>
      </c>
      <c r="M82">
        <f>B91</f>
        <v>4198</v>
      </c>
      <c r="N82" s="8">
        <f t="shared" si="4"/>
        <v>0.21752521752521753</v>
      </c>
      <c r="O82" s="8">
        <f t="shared" si="5"/>
        <v>8.7010087010087016</v>
      </c>
    </row>
    <row r="83" spans="1:15" x14ac:dyDescent="0.2">
      <c r="A83" t="s">
        <v>102</v>
      </c>
      <c r="B83">
        <v>42440</v>
      </c>
      <c r="K83" t="s">
        <v>62</v>
      </c>
      <c r="L83" t="str">
        <f>A79</f>
        <v>F11</v>
      </c>
      <c r="M83">
        <f>B79</f>
        <v>6108</v>
      </c>
      <c r="N83" s="8">
        <f t="shared" si="4"/>
        <v>0.95287595287595284</v>
      </c>
      <c r="O83" s="8">
        <f t="shared" si="5"/>
        <v>38.115038115038111</v>
      </c>
    </row>
    <row r="84" spans="1:15" x14ac:dyDescent="0.2">
      <c r="A84" t="s">
        <v>15</v>
      </c>
      <c r="B84">
        <v>3501</v>
      </c>
      <c r="K84" t="s">
        <v>61</v>
      </c>
      <c r="L84" t="str">
        <f>A67</f>
        <v>E11</v>
      </c>
      <c r="M84">
        <f>B67</f>
        <v>19146</v>
      </c>
      <c r="N84" s="8">
        <f t="shared" si="4"/>
        <v>5.972510972510972</v>
      </c>
      <c r="O84" s="8">
        <f t="shared" si="5"/>
        <v>238.90043890043887</v>
      </c>
    </row>
    <row r="85" spans="1:15" x14ac:dyDescent="0.2">
      <c r="A85" t="s">
        <v>23</v>
      </c>
      <c r="B85">
        <v>3596</v>
      </c>
      <c r="K85" t="s">
        <v>60</v>
      </c>
      <c r="L85" t="str">
        <f>A55</f>
        <v>D11</v>
      </c>
      <c r="M85">
        <f>B55</f>
        <v>30899</v>
      </c>
      <c r="N85" s="8">
        <f t="shared" si="4"/>
        <v>10.497420497420498</v>
      </c>
      <c r="O85" s="8">
        <f t="shared" si="5"/>
        <v>419.89681989681992</v>
      </c>
    </row>
    <row r="86" spans="1:15" x14ac:dyDescent="0.2">
      <c r="A86" t="s">
        <v>31</v>
      </c>
      <c r="B86">
        <v>3900</v>
      </c>
      <c r="K86" t="s">
        <v>59</v>
      </c>
      <c r="L86" t="str">
        <f>A43</f>
        <v>C11</v>
      </c>
      <c r="M86">
        <f>B43</f>
        <v>28096</v>
      </c>
      <c r="N86" s="8">
        <f t="shared" si="4"/>
        <v>9.4182644182644175</v>
      </c>
      <c r="O86" s="8">
        <f t="shared" si="5"/>
        <v>376.73057673057667</v>
      </c>
    </row>
    <row r="87" spans="1:15" x14ac:dyDescent="0.2">
      <c r="A87" t="s">
        <v>39</v>
      </c>
      <c r="B87">
        <v>3906</v>
      </c>
      <c r="K87" t="s">
        <v>58</v>
      </c>
      <c r="L87" t="str">
        <f>A31</f>
        <v>B11</v>
      </c>
      <c r="M87">
        <f>B31</f>
        <v>18592</v>
      </c>
      <c r="N87" s="8">
        <f t="shared" si="4"/>
        <v>5.7592207592207592</v>
      </c>
      <c r="O87" s="8">
        <f t="shared" si="5"/>
        <v>230.36883036883037</v>
      </c>
    </row>
    <row r="88" spans="1:15" x14ac:dyDescent="0.2">
      <c r="A88" t="s">
        <v>47</v>
      </c>
      <c r="B88">
        <v>35217</v>
      </c>
      <c r="K88" t="s">
        <v>57</v>
      </c>
      <c r="L88" t="str">
        <f>A19</f>
        <v>A11</v>
      </c>
      <c r="M88">
        <f>B19</f>
        <v>9123</v>
      </c>
      <c r="N88" s="8">
        <f t="shared" si="4"/>
        <v>2.1136521136521136</v>
      </c>
      <c r="O88" s="8">
        <f t="shared" si="5"/>
        <v>84.546084546084543</v>
      </c>
    </row>
    <row r="89" spans="1:15" x14ac:dyDescent="0.2">
      <c r="A89" t="s">
        <v>55</v>
      </c>
      <c r="B89">
        <v>8950</v>
      </c>
      <c r="K89" t="s">
        <v>65</v>
      </c>
      <c r="L89" t="str">
        <f>A20</f>
        <v>A12</v>
      </c>
      <c r="M89">
        <f>B20</f>
        <v>6679</v>
      </c>
      <c r="N89" s="8">
        <f t="shared" si="4"/>
        <v>1.1727111727111728</v>
      </c>
      <c r="O89" s="8">
        <f t="shared" si="5"/>
        <v>46.908446908446912</v>
      </c>
    </row>
    <row r="90" spans="1:15" x14ac:dyDescent="0.2">
      <c r="A90" t="s">
        <v>63</v>
      </c>
      <c r="B90">
        <v>3995</v>
      </c>
      <c r="K90" t="s">
        <v>66</v>
      </c>
      <c r="L90" t="str">
        <f>A32</f>
        <v>B12</v>
      </c>
      <c r="M90">
        <f>B32</f>
        <v>5297</v>
      </c>
      <c r="N90" s="8">
        <f t="shared" si="4"/>
        <v>0.64064064064064064</v>
      </c>
      <c r="O90" s="8">
        <f t="shared" si="5"/>
        <v>25.625625625625624</v>
      </c>
    </row>
    <row r="91" spans="1:15" x14ac:dyDescent="0.2">
      <c r="A91" t="s">
        <v>71</v>
      </c>
      <c r="B91">
        <v>4198</v>
      </c>
      <c r="K91" t="s">
        <v>67</v>
      </c>
      <c r="L91" t="str">
        <f>A44</f>
        <v>C12</v>
      </c>
      <c r="M91">
        <f>B44</f>
        <v>4256</v>
      </c>
      <c r="N91" s="8">
        <f t="shared" si="4"/>
        <v>0.23985523985523985</v>
      </c>
      <c r="O91" s="8">
        <f t="shared" si="5"/>
        <v>9.5942095942095946</v>
      </c>
    </row>
    <row r="92" spans="1:15" x14ac:dyDescent="0.2">
      <c r="A92" t="s">
        <v>79</v>
      </c>
      <c r="B92">
        <v>3725</v>
      </c>
      <c r="K92" t="s">
        <v>68</v>
      </c>
      <c r="L92" t="str">
        <f>A56</f>
        <v>D12</v>
      </c>
      <c r="M92">
        <f>B56</f>
        <v>3921</v>
      </c>
      <c r="N92" s="8">
        <f t="shared" si="4"/>
        <v>0.11088011088011088</v>
      </c>
      <c r="O92" s="8">
        <f t="shared" si="5"/>
        <v>4.4352044352044349</v>
      </c>
    </row>
    <row r="93" spans="1:15" x14ac:dyDescent="0.2">
      <c r="A93" t="s">
        <v>103</v>
      </c>
      <c r="B93">
        <v>3606</v>
      </c>
      <c r="K93" t="s">
        <v>69</v>
      </c>
      <c r="L93" t="str">
        <f>A68</f>
        <v>E12</v>
      </c>
      <c r="M93">
        <f>B68</f>
        <v>3934</v>
      </c>
      <c r="N93" s="8">
        <f t="shared" si="4"/>
        <v>0.11588511588511588</v>
      </c>
      <c r="O93" s="8">
        <f t="shared" si="5"/>
        <v>4.635404635404635</v>
      </c>
    </row>
    <row r="94" spans="1:15" x14ac:dyDescent="0.2">
      <c r="A94" t="s">
        <v>104</v>
      </c>
      <c r="B94">
        <v>17629</v>
      </c>
      <c r="K94" t="s">
        <v>70</v>
      </c>
      <c r="L94" t="str">
        <f>A80</f>
        <v>F12</v>
      </c>
      <c r="M94">
        <f>B80</f>
        <v>3826</v>
      </c>
      <c r="N94" s="8">
        <f t="shared" si="4"/>
        <v>7.4305074305074298E-2</v>
      </c>
      <c r="O94" s="8">
        <f t="shared" si="5"/>
        <v>2.9722029722029717</v>
      </c>
    </row>
    <row r="95" spans="1:15" x14ac:dyDescent="0.2">
      <c r="A95" t="s">
        <v>105</v>
      </c>
      <c r="B95">
        <v>46321</v>
      </c>
      <c r="K95" t="s">
        <v>71</v>
      </c>
      <c r="L95" t="str">
        <f>A92</f>
        <v>G12</v>
      </c>
      <c r="M95">
        <f>B92</f>
        <v>3725</v>
      </c>
      <c r="N95" s="8">
        <f t="shared" si="4"/>
        <v>3.5420035420035419E-2</v>
      </c>
      <c r="O95" s="8">
        <f t="shared" si="5"/>
        <v>1.4168014168014167</v>
      </c>
    </row>
    <row r="96" spans="1:15" x14ac:dyDescent="0.2">
      <c r="A96" t="s">
        <v>16</v>
      </c>
      <c r="B96">
        <v>3491</v>
      </c>
      <c r="K96" t="s">
        <v>72</v>
      </c>
      <c r="L96" t="str">
        <f>A104</f>
        <v>H12</v>
      </c>
      <c r="M96">
        <f>B104</f>
        <v>3610</v>
      </c>
      <c r="N96" s="8">
        <f t="shared" si="4"/>
        <v>-8.8550088550088547E-3</v>
      </c>
      <c r="O96" s="8">
        <f t="shared" si="5"/>
        <v>-0.35420035420035417</v>
      </c>
    </row>
    <row r="97" spans="1:2" x14ac:dyDescent="0.2">
      <c r="A97" t="s">
        <v>24</v>
      </c>
      <c r="B97">
        <v>3596</v>
      </c>
    </row>
    <row r="98" spans="1:2" x14ac:dyDescent="0.2">
      <c r="A98" t="s">
        <v>33</v>
      </c>
      <c r="B98">
        <v>3671</v>
      </c>
    </row>
    <row r="99" spans="1:2" x14ac:dyDescent="0.2">
      <c r="A99" t="s">
        <v>40</v>
      </c>
      <c r="B99">
        <v>3679</v>
      </c>
    </row>
    <row r="100" spans="1:2" x14ac:dyDescent="0.2">
      <c r="A100" t="s">
        <v>48</v>
      </c>
      <c r="B100">
        <v>22764</v>
      </c>
    </row>
    <row r="101" spans="1:2" x14ac:dyDescent="0.2">
      <c r="A101" t="s">
        <v>56</v>
      </c>
      <c r="B101">
        <v>17429</v>
      </c>
    </row>
    <row r="102" spans="1:2" x14ac:dyDescent="0.2">
      <c r="A102" t="s">
        <v>64</v>
      </c>
      <c r="B102">
        <v>3595</v>
      </c>
    </row>
    <row r="103" spans="1:2" x14ac:dyDescent="0.2">
      <c r="A103" t="s">
        <v>72</v>
      </c>
      <c r="B103">
        <v>3718</v>
      </c>
    </row>
    <row r="104" spans="1:2" x14ac:dyDescent="0.2">
      <c r="A104" t="s">
        <v>80</v>
      </c>
      <c r="B104">
        <v>3610</v>
      </c>
    </row>
  </sheetData>
  <phoneticPr fontId="0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T104"/>
  <sheetViews>
    <sheetView workbookViewId="0">
      <selection activeCell="N9" sqref="N9:N96"/>
    </sheetView>
  </sheetViews>
  <sheetFormatPr defaultRowHeight="12.75" x14ac:dyDescent="0.2"/>
  <cols>
    <col min="11" max="11" width="24.42578125" customWidth="1"/>
    <col min="12" max="12" width="15.85546875" customWidth="1"/>
  </cols>
  <sheetData>
    <row r="1" spans="1:98" x14ac:dyDescent="0.2">
      <c r="B1" t="s">
        <v>119</v>
      </c>
      <c r="C1" t="s">
        <v>82</v>
      </c>
      <c r="D1" t="s">
        <v>83</v>
      </c>
      <c r="E1" t="s">
        <v>84</v>
      </c>
      <c r="F1" t="s">
        <v>9</v>
      </c>
      <c r="G1" t="s">
        <v>17</v>
      </c>
      <c r="H1" t="s">
        <v>25</v>
      </c>
      <c r="I1" t="s">
        <v>34</v>
      </c>
      <c r="J1" t="s">
        <v>41</v>
      </c>
      <c r="K1" t="s">
        <v>49</v>
      </c>
      <c r="L1" t="s">
        <v>57</v>
      </c>
      <c r="M1" t="s">
        <v>65</v>
      </c>
      <c r="N1" t="s">
        <v>73</v>
      </c>
      <c r="O1" t="s">
        <v>85</v>
      </c>
      <c r="P1" t="s">
        <v>86</v>
      </c>
      <c r="Q1" t="s">
        <v>87</v>
      </c>
      <c r="R1" t="s">
        <v>10</v>
      </c>
      <c r="S1" t="s">
        <v>18</v>
      </c>
      <c r="T1" t="s">
        <v>26</v>
      </c>
      <c r="U1" t="s">
        <v>35</v>
      </c>
      <c r="V1" t="s">
        <v>42</v>
      </c>
      <c r="W1" t="s">
        <v>50</v>
      </c>
      <c r="X1" t="s">
        <v>58</v>
      </c>
      <c r="Y1" t="s">
        <v>66</v>
      </c>
      <c r="Z1" t="s">
        <v>74</v>
      </c>
      <c r="AA1" t="s">
        <v>88</v>
      </c>
      <c r="AB1" t="s">
        <v>89</v>
      </c>
      <c r="AC1" t="s">
        <v>90</v>
      </c>
      <c r="AD1" t="s">
        <v>11</v>
      </c>
      <c r="AE1" t="s">
        <v>19</v>
      </c>
      <c r="AF1" t="s">
        <v>27</v>
      </c>
      <c r="AG1" t="s">
        <v>36</v>
      </c>
      <c r="AH1" t="s">
        <v>43</v>
      </c>
      <c r="AI1" t="s">
        <v>51</v>
      </c>
      <c r="AJ1" t="s">
        <v>59</v>
      </c>
      <c r="AK1" t="s">
        <v>67</v>
      </c>
      <c r="AL1" t="s">
        <v>75</v>
      </c>
      <c r="AM1" t="s">
        <v>91</v>
      </c>
      <c r="AN1" t="s">
        <v>92</v>
      </c>
      <c r="AO1" t="s">
        <v>93</v>
      </c>
      <c r="AP1" t="s">
        <v>12</v>
      </c>
      <c r="AQ1" t="s">
        <v>20</v>
      </c>
      <c r="AR1" t="s">
        <v>28</v>
      </c>
      <c r="AS1" t="s">
        <v>37</v>
      </c>
      <c r="AT1" t="s">
        <v>44</v>
      </c>
      <c r="AU1" t="s">
        <v>52</v>
      </c>
      <c r="AV1" t="s">
        <v>60</v>
      </c>
      <c r="AW1" t="s">
        <v>68</v>
      </c>
      <c r="AX1" t="s">
        <v>76</v>
      </c>
      <c r="AY1" t="s">
        <v>94</v>
      </c>
      <c r="AZ1" t="s">
        <v>95</v>
      </c>
      <c r="BA1" t="s">
        <v>96</v>
      </c>
      <c r="BB1" t="s">
        <v>13</v>
      </c>
      <c r="BC1" t="s">
        <v>21</v>
      </c>
      <c r="BD1" t="s">
        <v>29</v>
      </c>
      <c r="BE1" t="s">
        <v>38</v>
      </c>
      <c r="BF1" t="s">
        <v>45</v>
      </c>
      <c r="BG1" t="s">
        <v>53</v>
      </c>
      <c r="BH1" t="s">
        <v>61</v>
      </c>
      <c r="BI1" t="s">
        <v>69</v>
      </c>
      <c r="BJ1" t="s">
        <v>77</v>
      </c>
      <c r="BK1" t="s">
        <v>97</v>
      </c>
      <c r="BL1" t="s">
        <v>98</v>
      </c>
      <c r="BM1" t="s">
        <v>99</v>
      </c>
      <c r="BN1" t="s">
        <v>14</v>
      </c>
      <c r="BO1" t="s">
        <v>22</v>
      </c>
      <c r="BP1" t="s">
        <v>32</v>
      </c>
      <c r="BQ1" t="s">
        <v>30</v>
      </c>
      <c r="BR1" t="s">
        <v>46</v>
      </c>
      <c r="BS1" t="s">
        <v>54</v>
      </c>
      <c r="BT1" t="s">
        <v>62</v>
      </c>
      <c r="BU1" t="s">
        <v>70</v>
      </c>
      <c r="BV1" t="s">
        <v>78</v>
      </c>
      <c r="BW1" t="s">
        <v>100</v>
      </c>
      <c r="BX1" t="s">
        <v>101</v>
      </c>
      <c r="BY1" t="s">
        <v>102</v>
      </c>
      <c r="BZ1" t="s">
        <v>15</v>
      </c>
      <c r="CA1" t="s">
        <v>23</v>
      </c>
      <c r="CB1" t="s">
        <v>31</v>
      </c>
      <c r="CC1" t="s">
        <v>39</v>
      </c>
      <c r="CD1" t="s">
        <v>47</v>
      </c>
      <c r="CE1" t="s">
        <v>55</v>
      </c>
      <c r="CF1" t="s">
        <v>63</v>
      </c>
      <c r="CG1" t="s">
        <v>71</v>
      </c>
      <c r="CH1" t="s">
        <v>79</v>
      </c>
      <c r="CI1" t="s">
        <v>103</v>
      </c>
      <c r="CJ1" t="s">
        <v>104</v>
      </c>
      <c r="CK1" t="s">
        <v>105</v>
      </c>
      <c r="CL1" t="s">
        <v>16</v>
      </c>
      <c r="CM1" t="s">
        <v>24</v>
      </c>
      <c r="CN1" t="s">
        <v>33</v>
      </c>
      <c r="CO1" t="s">
        <v>40</v>
      </c>
      <c r="CP1" t="s">
        <v>48</v>
      </c>
      <c r="CQ1" t="s">
        <v>56</v>
      </c>
      <c r="CR1" t="s">
        <v>64</v>
      </c>
      <c r="CS1" t="s">
        <v>72</v>
      </c>
      <c r="CT1" t="s">
        <v>80</v>
      </c>
    </row>
    <row r="2" spans="1:98" x14ac:dyDescent="0.2">
      <c r="B2">
        <v>1</v>
      </c>
      <c r="C2">
        <v>64989</v>
      </c>
      <c r="D2">
        <v>3476</v>
      </c>
      <c r="E2">
        <v>4030</v>
      </c>
      <c r="F2">
        <v>3853</v>
      </c>
      <c r="G2">
        <v>24768</v>
      </c>
      <c r="H2">
        <v>24397</v>
      </c>
      <c r="I2">
        <v>3489</v>
      </c>
      <c r="J2">
        <v>3468</v>
      </c>
      <c r="K2">
        <v>3811</v>
      </c>
      <c r="L2">
        <v>3778</v>
      </c>
      <c r="M2">
        <v>8952</v>
      </c>
      <c r="N2">
        <v>6551</v>
      </c>
      <c r="O2">
        <v>43188</v>
      </c>
      <c r="P2">
        <v>3466</v>
      </c>
      <c r="Q2">
        <v>4737</v>
      </c>
      <c r="R2">
        <v>3762</v>
      </c>
      <c r="S2">
        <v>9543</v>
      </c>
      <c r="T2">
        <v>18709</v>
      </c>
      <c r="U2">
        <v>3469</v>
      </c>
      <c r="V2">
        <v>3629</v>
      </c>
      <c r="W2">
        <v>3876</v>
      </c>
      <c r="X2">
        <v>3599</v>
      </c>
      <c r="Y2">
        <v>18140</v>
      </c>
      <c r="Z2">
        <v>5234</v>
      </c>
      <c r="AA2">
        <v>20584</v>
      </c>
      <c r="AB2">
        <v>3537</v>
      </c>
      <c r="AC2">
        <v>5907</v>
      </c>
      <c r="AD2">
        <v>3753</v>
      </c>
      <c r="AE2">
        <v>4332</v>
      </c>
      <c r="AF2">
        <v>9319</v>
      </c>
      <c r="AG2">
        <v>3460</v>
      </c>
      <c r="AH2">
        <v>3621</v>
      </c>
      <c r="AI2">
        <v>3885</v>
      </c>
      <c r="AJ2">
        <v>3492</v>
      </c>
      <c r="AK2">
        <v>27863</v>
      </c>
      <c r="AL2">
        <v>4216</v>
      </c>
      <c r="AM2">
        <v>9256</v>
      </c>
      <c r="AN2">
        <v>3551</v>
      </c>
      <c r="AO2">
        <v>7500</v>
      </c>
      <c r="AP2">
        <v>3686</v>
      </c>
      <c r="AQ2">
        <v>3801</v>
      </c>
      <c r="AR2">
        <v>5919</v>
      </c>
      <c r="AS2">
        <v>3482</v>
      </c>
      <c r="AT2">
        <v>3924</v>
      </c>
      <c r="AU2">
        <v>4144</v>
      </c>
      <c r="AV2">
        <v>3471</v>
      </c>
      <c r="AW2">
        <v>30654</v>
      </c>
      <c r="AX2">
        <v>3876</v>
      </c>
      <c r="AY2">
        <v>4862</v>
      </c>
      <c r="AZ2">
        <v>3577</v>
      </c>
      <c r="BA2">
        <v>15760</v>
      </c>
      <c r="BB2">
        <v>3844</v>
      </c>
      <c r="BC2">
        <v>3628</v>
      </c>
      <c r="BD2">
        <v>4422</v>
      </c>
      <c r="BE2">
        <v>3551</v>
      </c>
      <c r="BF2">
        <v>6134</v>
      </c>
      <c r="BG2">
        <v>5010</v>
      </c>
      <c r="BH2">
        <v>3486</v>
      </c>
      <c r="BI2">
        <v>18519</v>
      </c>
      <c r="BJ2">
        <v>3885</v>
      </c>
      <c r="BK2">
        <v>3868</v>
      </c>
      <c r="BL2">
        <v>3779</v>
      </c>
      <c r="BM2">
        <v>28760</v>
      </c>
      <c r="BN2">
        <v>3539</v>
      </c>
      <c r="BO2">
        <v>3554</v>
      </c>
      <c r="BP2">
        <v>3938</v>
      </c>
      <c r="BQ2">
        <v>3576</v>
      </c>
      <c r="BR2">
        <v>21562</v>
      </c>
      <c r="BS2">
        <v>5726</v>
      </c>
      <c r="BT2">
        <v>3467</v>
      </c>
      <c r="BU2">
        <v>6030</v>
      </c>
      <c r="BV2">
        <v>3776</v>
      </c>
      <c r="BW2">
        <v>3565</v>
      </c>
      <c r="BX2">
        <v>5229</v>
      </c>
      <c r="BY2">
        <v>40369</v>
      </c>
      <c r="BZ2">
        <v>3491</v>
      </c>
      <c r="CA2">
        <v>3516</v>
      </c>
      <c r="CB2">
        <v>3735</v>
      </c>
      <c r="CC2">
        <v>3636</v>
      </c>
      <c r="CD2">
        <v>33354</v>
      </c>
      <c r="CE2">
        <v>8459</v>
      </c>
      <c r="CF2">
        <v>3479</v>
      </c>
      <c r="CG2">
        <v>3931</v>
      </c>
      <c r="CH2">
        <v>3639</v>
      </c>
      <c r="CI2">
        <v>3543</v>
      </c>
      <c r="CJ2">
        <v>17855</v>
      </c>
      <c r="CK2">
        <v>45076</v>
      </c>
      <c r="CL2">
        <v>3455</v>
      </c>
      <c r="CM2">
        <v>3531</v>
      </c>
      <c r="CN2">
        <v>3647</v>
      </c>
      <c r="CO2">
        <v>3634</v>
      </c>
      <c r="CP2">
        <v>22250</v>
      </c>
      <c r="CQ2">
        <v>17343</v>
      </c>
      <c r="CR2">
        <v>3492</v>
      </c>
      <c r="CS2">
        <v>3585</v>
      </c>
      <c r="CT2">
        <v>3552</v>
      </c>
    </row>
    <row r="7" spans="1:98" ht="18" x14ac:dyDescent="0.25">
      <c r="N7" s="4" t="s">
        <v>110</v>
      </c>
    </row>
    <row r="8" spans="1:98" x14ac:dyDescent="0.2">
      <c r="A8" t="s">
        <v>119</v>
      </c>
      <c r="B8">
        <v>1</v>
      </c>
      <c r="G8" t="s">
        <v>0</v>
      </c>
      <c r="H8" t="s">
        <v>1</v>
      </c>
      <c r="I8" t="s">
        <v>2</v>
      </c>
      <c r="K8" t="s">
        <v>107</v>
      </c>
      <c r="L8" t="s">
        <v>1</v>
      </c>
      <c r="M8" t="s">
        <v>2</v>
      </c>
      <c r="N8" t="s">
        <v>3</v>
      </c>
      <c r="O8" t="s">
        <v>118</v>
      </c>
    </row>
    <row r="9" spans="1:98" x14ac:dyDescent="0.2">
      <c r="A9" t="s">
        <v>82</v>
      </c>
      <c r="B9">
        <v>64989</v>
      </c>
      <c r="G9">
        <f>'Plate 1'!G9</f>
        <v>30</v>
      </c>
      <c r="H9" t="str">
        <f t="shared" ref="H9:I9" si="0">A9</f>
        <v>A1</v>
      </c>
      <c r="I9">
        <f t="shared" si="0"/>
        <v>64989</v>
      </c>
      <c r="K9" t="s">
        <v>82</v>
      </c>
      <c r="L9" t="str">
        <f>A10</f>
        <v>A2</v>
      </c>
      <c r="M9">
        <f>B10</f>
        <v>3476</v>
      </c>
      <c r="N9">
        <f>(M9-3565)/2573</f>
        <v>-3.4589972794403422E-2</v>
      </c>
      <c r="O9">
        <f>N9*40</f>
        <v>-1.3835989117761369</v>
      </c>
    </row>
    <row r="10" spans="1:98" x14ac:dyDescent="0.2">
      <c r="A10" t="s">
        <v>83</v>
      </c>
      <c r="B10">
        <v>3476</v>
      </c>
      <c r="G10">
        <f>'Plate 1'!G10</f>
        <v>15</v>
      </c>
      <c r="H10" t="str">
        <f>A21</f>
        <v>B1</v>
      </c>
      <c r="I10">
        <f>B21</f>
        <v>43188</v>
      </c>
      <c r="K10" t="s">
        <v>85</v>
      </c>
      <c r="L10" t="str">
        <f>A22</f>
        <v>B2</v>
      </c>
      <c r="M10">
        <f>B22</f>
        <v>3466</v>
      </c>
      <c r="N10">
        <f t="shared" ref="N10:N73" si="1">(M10-3565)/2573</f>
        <v>-3.8476486591527401E-2</v>
      </c>
      <c r="O10">
        <f t="shared" ref="O10:O73" si="2">N10*40</f>
        <v>-1.5390594636610961</v>
      </c>
    </row>
    <row r="11" spans="1:98" x14ac:dyDescent="0.2">
      <c r="A11" t="s">
        <v>84</v>
      </c>
      <c r="B11">
        <v>4030</v>
      </c>
      <c r="G11">
        <f>'Plate 1'!G11</f>
        <v>7.5</v>
      </c>
      <c r="H11" t="str">
        <f>A33</f>
        <v>C1</v>
      </c>
      <c r="I11">
        <f>B33</f>
        <v>20584</v>
      </c>
      <c r="K11" t="s">
        <v>88</v>
      </c>
      <c r="L11" t="str">
        <f>A34</f>
        <v>C2</v>
      </c>
      <c r="M11">
        <f>B34</f>
        <v>3537</v>
      </c>
      <c r="N11">
        <f t="shared" si="1"/>
        <v>-1.0882238631947143E-2</v>
      </c>
      <c r="O11">
        <f t="shared" si="2"/>
        <v>-0.43528954527788571</v>
      </c>
    </row>
    <row r="12" spans="1:98" x14ac:dyDescent="0.2">
      <c r="A12" t="s">
        <v>9</v>
      </c>
      <c r="B12">
        <v>3853</v>
      </c>
      <c r="G12">
        <f>'Plate 1'!G12</f>
        <v>1.875</v>
      </c>
      <c r="H12" t="str">
        <f>A45</f>
        <v>D1</v>
      </c>
      <c r="I12">
        <f>B45</f>
        <v>9256</v>
      </c>
      <c r="K12" t="s">
        <v>91</v>
      </c>
      <c r="L12" t="str">
        <f>A46</f>
        <v>D2</v>
      </c>
      <c r="M12">
        <f>B46</f>
        <v>3551</v>
      </c>
      <c r="N12">
        <f t="shared" si="1"/>
        <v>-5.4411193159735714E-3</v>
      </c>
      <c r="O12">
        <f t="shared" si="2"/>
        <v>-0.21764477263894286</v>
      </c>
    </row>
    <row r="13" spans="1:98" x14ac:dyDescent="0.2">
      <c r="A13" t="s">
        <v>17</v>
      </c>
      <c r="B13">
        <v>24768</v>
      </c>
      <c r="G13">
        <f>'Plate 1'!G13</f>
        <v>0.46875</v>
      </c>
      <c r="H13" t="str">
        <f>A57</f>
        <v>E1</v>
      </c>
      <c r="I13">
        <f>B57</f>
        <v>4862</v>
      </c>
      <c r="K13" t="s">
        <v>94</v>
      </c>
      <c r="L13" t="str">
        <f>A58</f>
        <v>E2</v>
      </c>
      <c r="M13">
        <f>B58</f>
        <v>3577</v>
      </c>
      <c r="N13">
        <f t="shared" si="1"/>
        <v>4.6638165565487761E-3</v>
      </c>
      <c r="O13">
        <f t="shared" si="2"/>
        <v>0.18655266226195105</v>
      </c>
    </row>
    <row r="14" spans="1:98" x14ac:dyDescent="0.2">
      <c r="A14" t="s">
        <v>25</v>
      </c>
      <c r="B14">
        <v>24397</v>
      </c>
      <c r="G14">
        <f>'Plate 1'!G14</f>
        <v>0.1171875</v>
      </c>
      <c r="H14" t="str">
        <f>A69</f>
        <v>F1</v>
      </c>
      <c r="I14">
        <f>B69</f>
        <v>3868</v>
      </c>
      <c r="K14" t="s">
        <v>97</v>
      </c>
      <c r="L14" t="str">
        <f>A70</f>
        <v>F2</v>
      </c>
      <c r="M14">
        <f>B70</f>
        <v>3779</v>
      </c>
      <c r="N14">
        <f t="shared" si="1"/>
        <v>8.3171395258453171E-2</v>
      </c>
      <c r="O14">
        <f t="shared" si="2"/>
        <v>3.3268558103381269</v>
      </c>
    </row>
    <row r="15" spans="1:98" x14ac:dyDescent="0.2">
      <c r="A15" t="s">
        <v>34</v>
      </c>
      <c r="B15">
        <v>3489</v>
      </c>
      <c r="G15">
        <f>'Plate 1'!G15</f>
        <v>0</v>
      </c>
      <c r="H15" t="str">
        <f>A81</f>
        <v>G1</v>
      </c>
      <c r="I15">
        <f>B81</f>
        <v>3565</v>
      </c>
      <c r="K15" t="s">
        <v>100</v>
      </c>
      <c r="L15" t="str">
        <f>A82</f>
        <v>G2</v>
      </c>
      <c r="M15">
        <f>B82</f>
        <v>5229</v>
      </c>
      <c r="N15">
        <f t="shared" si="1"/>
        <v>0.64671589584143019</v>
      </c>
      <c r="O15">
        <f t="shared" si="2"/>
        <v>25.868635833657208</v>
      </c>
    </row>
    <row r="16" spans="1:98" x14ac:dyDescent="0.2">
      <c r="A16" t="s">
        <v>41</v>
      </c>
      <c r="B16">
        <v>3468</v>
      </c>
      <c r="K16" t="s">
        <v>103</v>
      </c>
      <c r="L16" t="str">
        <f>A94</f>
        <v>H2</v>
      </c>
      <c r="M16">
        <f>B94</f>
        <v>17855</v>
      </c>
      <c r="N16">
        <f t="shared" si="1"/>
        <v>5.5538282160901673</v>
      </c>
      <c r="O16">
        <f t="shared" si="2"/>
        <v>222.15312864360669</v>
      </c>
    </row>
    <row r="17" spans="1:15" x14ac:dyDescent="0.2">
      <c r="A17" t="s">
        <v>49</v>
      </c>
      <c r="B17">
        <v>3811</v>
      </c>
      <c r="K17" t="s">
        <v>104</v>
      </c>
      <c r="L17" t="str">
        <f>A95</f>
        <v>H3</v>
      </c>
      <c r="M17">
        <f>B95</f>
        <v>45076</v>
      </c>
      <c r="N17">
        <f t="shared" si="1"/>
        <v>16.133307423241352</v>
      </c>
      <c r="O17">
        <f t="shared" si="2"/>
        <v>645.33229692965404</v>
      </c>
    </row>
    <row r="18" spans="1:15" x14ac:dyDescent="0.2">
      <c r="A18" t="s">
        <v>57</v>
      </c>
      <c r="B18">
        <v>3778</v>
      </c>
      <c r="K18" t="s">
        <v>101</v>
      </c>
      <c r="L18" t="str">
        <f>A83</f>
        <v>G3</v>
      </c>
      <c r="M18">
        <f>B83</f>
        <v>40369</v>
      </c>
      <c r="N18">
        <f t="shared" si="1"/>
        <v>14.303925378935094</v>
      </c>
      <c r="O18">
        <f t="shared" si="2"/>
        <v>572.15701515740375</v>
      </c>
    </row>
    <row r="19" spans="1:15" x14ac:dyDescent="0.2">
      <c r="A19" t="s">
        <v>65</v>
      </c>
      <c r="B19">
        <v>8952</v>
      </c>
      <c r="K19" t="s">
        <v>98</v>
      </c>
      <c r="L19" t="str">
        <f>A71</f>
        <v>F3</v>
      </c>
      <c r="M19">
        <f>B71</f>
        <v>28760</v>
      </c>
      <c r="N19">
        <f t="shared" si="1"/>
        <v>9.7920715118538677</v>
      </c>
      <c r="O19">
        <f t="shared" si="2"/>
        <v>391.68286047415472</v>
      </c>
    </row>
    <row r="20" spans="1:15" x14ac:dyDescent="0.2">
      <c r="A20" t="s">
        <v>73</v>
      </c>
      <c r="B20">
        <v>6551</v>
      </c>
      <c r="K20" t="s">
        <v>95</v>
      </c>
      <c r="L20" t="str">
        <f>A59</f>
        <v>E3</v>
      </c>
      <c r="M20">
        <f>B59</f>
        <v>15760</v>
      </c>
      <c r="N20">
        <f t="shared" si="1"/>
        <v>4.7396035755926933</v>
      </c>
      <c r="O20">
        <f t="shared" si="2"/>
        <v>189.58414302370772</v>
      </c>
    </row>
    <row r="21" spans="1:15" x14ac:dyDescent="0.2">
      <c r="A21" t="s">
        <v>85</v>
      </c>
      <c r="B21">
        <v>43188</v>
      </c>
      <c r="K21" t="s">
        <v>92</v>
      </c>
      <c r="L21" t="str">
        <f>A47</f>
        <v>D3</v>
      </c>
      <c r="M21">
        <f>B47</f>
        <v>7500</v>
      </c>
      <c r="N21">
        <f t="shared" si="1"/>
        <v>1.5293431791682861</v>
      </c>
      <c r="O21">
        <f t="shared" si="2"/>
        <v>61.173727166731446</v>
      </c>
    </row>
    <row r="22" spans="1:15" x14ac:dyDescent="0.2">
      <c r="A22" t="s">
        <v>86</v>
      </c>
      <c r="B22">
        <v>3466</v>
      </c>
      <c r="K22" t="s">
        <v>89</v>
      </c>
      <c r="L22" t="str">
        <f>A35</f>
        <v>C3</v>
      </c>
      <c r="M22">
        <f>B35</f>
        <v>5907</v>
      </c>
      <c r="N22">
        <f t="shared" si="1"/>
        <v>0.91022153128643601</v>
      </c>
      <c r="O22">
        <f t="shared" si="2"/>
        <v>36.408861251457438</v>
      </c>
    </row>
    <row r="23" spans="1:15" x14ac:dyDescent="0.2">
      <c r="A23" t="s">
        <v>87</v>
      </c>
      <c r="B23">
        <v>4737</v>
      </c>
      <c r="K23" t="s">
        <v>86</v>
      </c>
      <c r="L23" t="str">
        <f>A23</f>
        <v>B3</v>
      </c>
      <c r="M23">
        <f>B23</f>
        <v>4737</v>
      </c>
      <c r="N23">
        <f t="shared" si="1"/>
        <v>0.45549941702293045</v>
      </c>
      <c r="O23">
        <f t="shared" si="2"/>
        <v>18.219976680917217</v>
      </c>
    </row>
    <row r="24" spans="1:15" x14ac:dyDescent="0.2">
      <c r="A24" t="s">
        <v>10</v>
      </c>
      <c r="B24">
        <v>3762</v>
      </c>
      <c r="K24" t="s">
        <v>83</v>
      </c>
      <c r="L24" t="str">
        <f>A11</f>
        <v>A3</v>
      </c>
      <c r="M24">
        <f>B11</f>
        <v>4030</v>
      </c>
      <c r="N24">
        <f t="shared" si="1"/>
        <v>0.18072289156626506</v>
      </c>
      <c r="O24">
        <f t="shared" si="2"/>
        <v>7.2289156626506026</v>
      </c>
    </row>
    <row r="25" spans="1:15" x14ac:dyDescent="0.2">
      <c r="A25" t="s">
        <v>18</v>
      </c>
      <c r="B25">
        <v>9543</v>
      </c>
      <c r="K25" t="s">
        <v>84</v>
      </c>
      <c r="L25" t="str">
        <f>A12</f>
        <v>A4</v>
      </c>
      <c r="M25">
        <f>B12</f>
        <v>3853</v>
      </c>
      <c r="N25">
        <f t="shared" si="1"/>
        <v>0.11193159735717062</v>
      </c>
      <c r="O25">
        <f t="shared" si="2"/>
        <v>4.4772638942868248</v>
      </c>
    </row>
    <row r="26" spans="1:15" x14ac:dyDescent="0.2">
      <c r="A26" t="s">
        <v>26</v>
      </c>
      <c r="B26">
        <v>18709</v>
      </c>
      <c r="K26" t="s">
        <v>87</v>
      </c>
      <c r="L26" t="str">
        <f>A24</f>
        <v>B4</v>
      </c>
      <c r="M26">
        <f>B24</f>
        <v>3762</v>
      </c>
      <c r="N26">
        <f t="shared" si="1"/>
        <v>7.6564321803342397E-2</v>
      </c>
      <c r="O26">
        <f t="shared" si="2"/>
        <v>3.0625728721336958</v>
      </c>
    </row>
    <row r="27" spans="1:15" x14ac:dyDescent="0.2">
      <c r="A27" t="s">
        <v>35</v>
      </c>
      <c r="B27">
        <v>3469</v>
      </c>
      <c r="K27" t="s">
        <v>90</v>
      </c>
      <c r="L27" t="str">
        <f>A36</f>
        <v>C4</v>
      </c>
      <c r="M27">
        <f>B36</f>
        <v>3753</v>
      </c>
      <c r="N27">
        <f t="shared" si="1"/>
        <v>7.3066459385930815E-2</v>
      </c>
      <c r="O27">
        <f t="shared" si="2"/>
        <v>2.9226583754372326</v>
      </c>
    </row>
    <row r="28" spans="1:15" x14ac:dyDescent="0.2">
      <c r="A28" t="s">
        <v>42</v>
      </c>
      <c r="B28">
        <v>3629</v>
      </c>
      <c r="K28" t="s">
        <v>93</v>
      </c>
      <c r="L28" t="str">
        <f>A48</f>
        <v>D4</v>
      </c>
      <c r="M28">
        <f>B48</f>
        <v>3686</v>
      </c>
      <c r="N28">
        <f t="shared" si="1"/>
        <v>4.7026816945200153E-2</v>
      </c>
      <c r="O28">
        <f t="shared" si="2"/>
        <v>1.8810726778080062</v>
      </c>
    </row>
    <row r="29" spans="1:15" x14ac:dyDescent="0.2">
      <c r="A29" t="s">
        <v>50</v>
      </c>
      <c r="B29">
        <v>3876</v>
      </c>
      <c r="K29" t="s">
        <v>96</v>
      </c>
      <c r="L29" t="str">
        <f>A60</f>
        <v>E4</v>
      </c>
      <c r="M29">
        <f>B60</f>
        <v>3844</v>
      </c>
      <c r="N29">
        <f t="shared" si="1"/>
        <v>0.10843373493975904</v>
      </c>
      <c r="O29">
        <f t="shared" si="2"/>
        <v>4.3373493975903612</v>
      </c>
    </row>
    <row r="30" spans="1:15" x14ac:dyDescent="0.2">
      <c r="A30" t="s">
        <v>58</v>
      </c>
      <c r="B30">
        <v>3599</v>
      </c>
      <c r="K30" t="s">
        <v>99</v>
      </c>
      <c r="L30" t="str">
        <f>A72</f>
        <v>F4</v>
      </c>
      <c r="M30">
        <f>B72</f>
        <v>3539</v>
      </c>
      <c r="N30">
        <f t="shared" si="1"/>
        <v>-1.0104935872522347E-2</v>
      </c>
      <c r="O30">
        <f t="shared" si="2"/>
        <v>-0.40419743490089388</v>
      </c>
    </row>
    <row r="31" spans="1:15" x14ac:dyDescent="0.2">
      <c r="A31" t="s">
        <v>66</v>
      </c>
      <c r="B31">
        <v>18140</v>
      </c>
      <c r="K31" t="s">
        <v>102</v>
      </c>
      <c r="L31" t="str">
        <f>A84</f>
        <v>G4</v>
      </c>
      <c r="M31">
        <f>B84</f>
        <v>3491</v>
      </c>
      <c r="N31">
        <f t="shared" si="1"/>
        <v>-2.8760202098717449E-2</v>
      </c>
      <c r="O31">
        <f t="shared" si="2"/>
        <v>-1.1504080839486979</v>
      </c>
    </row>
    <row r="32" spans="1:15" x14ac:dyDescent="0.2">
      <c r="A32" t="s">
        <v>74</v>
      </c>
      <c r="B32">
        <v>5234</v>
      </c>
      <c r="K32" t="s">
        <v>105</v>
      </c>
      <c r="L32" t="str">
        <f>A96</f>
        <v>H4</v>
      </c>
      <c r="M32">
        <f>B96</f>
        <v>3455</v>
      </c>
      <c r="N32">
        <f t="shared" si="1"/>
        <v>-4.2751651768363777E-2</v>
      </c>
      <c r="O32">
        <f t="shared" si="2"/>
        <v>-1.710066070734551</v>
      </c>
    </row>
    <row r="33" spans="1:15" x14ac:dyDescent="0.2">
      <c r="A33" t="s">
        <v>88</v>
      </c>
      <c r="B33">
        <v>20584</v>
      </c>
      <c r="K33" t="s">
        <v>16</v>
      </c>
      <c r="L33" t="str">
        <f>A97</f>
        <v>H5</v>
      </c>
      <c r="M33">
        <f>B97</f>
        <v>3531</v>
      </c>
      <c r="N33">
        <f t="shared" si="1"/>
        <v>-1.3214146910221531E-2</v>
      </c>
      <c r="O33">
        <f t="shared" si="2"/>
        <v>-0.52856587640886121</v>
      </c>
    </row>
    <row r="34" spans="1:15" x14ac:dyDescent="0.2">
      <c r="A34" t="s">
        <v>89</v>
      </c>
      <c r="B34">
        <v>3537</v>
      </c>
      <c r="K34" t="s">
        <v>15</v>
      </c>
      <c r="L34" t="str">
        <f>A85</f>
        <v>G5</v>
      </c>
      <c r="M34">
        <f>B85</f>
        <v>3516</v>
      </c>
      <c r="N34">
        <f t="shared" si="1"/>
        <v>-1.9043917605907502E-2</v>
      </c>
      <c r="O34">
        <f t="shared" si="2"/>
        <v>-0.76175670423630004</v>
      </c>
    </row>
    <row r="35" spans="1:15" x14ac:dyDescent="0.2">
      <c r="A35" t="s">
        <v>90</v>
      </c>
      <c r="B35">
        <v>5907</v>
      </c>
      <c r="K35" t="s">
        <v>14</v>
      </c>
      <c r="L35" t="str">
        <f>A73</f>
        <v>F5</v>
      </c>
      <c r="M35">
        <f>B73</f>
        <v>3554</v>
      </c>
      <c r="N35">
        <f t="shared" si="1"/>
        <v>-4.275165176836378E-3</v>
      </c>
      <c r="O35">
        <f t="shared" si="2"/>
        <v>-0.17100660707345511</v>
      </c>
    </row>
    <row r="36" spans="1:15" x14ac:dyDescent="0.2">
      <c r="A36" t="s">
        <v>11</v>
      </c>
      <c r="B36">
        <v>3753</v>
      </c>
      <c r="K36" t="s">
        <v>13</v>
      </c>
      <c r="L36" t="str">
        <f>A61</f>
        <v>E5</v>
      </c>
      <c r="M36">
        <f>B61</f>
        <v>3628</v>
      </c>
      <c r="N36">
        <f t="shared" si="1"/>
        <v>2.4485036921881073E-2</v>
      </c>
      <c r="O36">
        <f t="shared" si="2"/>
        <v>0.97940147687524293</v>
      </c>
    </row>
    <row r="37" spans="1:15" x14ac:dyDescent="0.2">
      <c r="A37" t="s">
        <v>19</v>
      </c>
      <c r="B37">
        <v>4332</v>
      </c>
      <c r="K37" t="s">
        <v>12</v>
      </c>
      <c r="L37" t="str">
        <f>A49</f>
        <v>D5</v>
      </c>
      <c r="M37">
        <f>B49</f>
        <v>3801</v>
      </c>
      <c r="N37">
        <f t="shared" si="1"/>
        <v>9.1721725612125923E-2</v>
      </c>
      <c r="O37">
        <f t="shared" si="2"/>
        <v>3.668869024485037</v>
      </c>
    </row>
    <row r="38" spans="1:15" x14ac:dyDescent="0.2">
      <c r="A38" t="s">
        <v>27</v>
      </c>
      <c r="B38">
        <v>9319</v>
      </c>
      <c r="K38" t="s">
        <v>11</v>
      </c>
      <c r="L38" t="str">
        <f>A37</f>
        <v>C5</v>
      </c>
      <c r="M38">
        <f>B37</f>
        <v>4332</v>
      </c>
      <c r="N38">
        <f t="shared" si="1"/>
        <v>0.29809560823940923</v>
      </c>
      <c r="O38">
        <f t="shared" si="2"/>
        <v>11.92382432957637</v>
      </c>
    </row>
    <row r="39" spans="1:15" x14ac:dyDescent="0.2">
      <c r="A39" t="s">
        <v>36</v>
      </c>
      <c r="B39">
        <v>3460</v>
      </c>
      <c r="K39" t="s">
        <v>10</v>
      </c>
      <c r="L39" t="str">
        <f>A25</f>
        <v>B5</v>
      </c>
      <c r="M39">
        <f>B25</f>
        <v>9543</v>
      </c>
      <c r="N39">
        <f t="shared" si="1"/>
        <v>2.3233579479207149</v>
      </c>
      <c r="O39">
        <f t="shared" si="2"/>
        <v>92.934317916828604</v>
      </c>
    </row>
    <row r="40" spans="1:15" x14ac:dyDescent="0.2">
      <c r="A40" t="s">
        <v>43</v>
      </c>
      <c r="B40">
        <v>3621</v>
      </c>
      <c r="K40" t="s">
        <v>9</v>
      </c>
      <c r="L40" t="str">
        <f>A13</f>
        <v>A5</v>
      </c>
      <c r="M40">
        <f>B13</f>
        <v>24768</v>
      </c>
      <c r="N40">
        <f t="shared" si="1"/>
        <v>8.2405752040419742</v>
      </c>
      <c r="O40">
        <f t="shared" si="2"/>
        <v>329.62300816167897</v>
      </c>
    </row>
    <row r="41" spans="1:15" x14ac:dyDescent="0.2">
      <c r="A41" t="s">
        <v>51</v>
      </c>
      <c r="B41">
        <v>3885</v>
      </c>
      <c r="K41" t="s">
        <v>17</v>
      </c>
      <c r="L41" t="str">
        <f>A14</f>
        <v>A6</v>
      </c>
      <c r="M41">
        <f>B14</f>
        <v>24397</v>
      </c>
      <c r="N41">
        <f t="shared" si="1"/>
        <v>8.0963855421686741</v>
      </c>
      <c r="O41">
        <f t="shared" si="2"/>
        <v>323.85542168674698</v>
      </c>
    </row>
    <row r="42" spans="1:15" x14ac:dyDescent="0.2">
      <c r="A42" t="s">
        <v>59</v>
      </c>
      <c r="B42">
        <v>3492</v>
      </c>
      <c r="K42" t="s">
        <v>18</v>
      </c>
      <c r="L42" t="str">
        <f>A26</f>
        <v>B6</v>
      </c>
      <c r="M42">
        <f>B26</f>
        <v>18709</v>
      </c>
      <c r="N42">
        <f t="shared" si="1"/>
        <v>5.8857364943645551</v>
      </c>
      <c r="O42">
        <f t="shared" si="2"/>
        <v>235.4294597745822</v>
      </c>
    </row>
    <row r="43" spans="1:15" x14ac:dyDescent="0.2">
      <c r="A43" t="s">
        <v>67</v>
      </c>
      <c r="B43">
        <v>27863</v>
      </c>
      <c r="K43" t="s">
        <v>19</v>
      </c>
      <c r="L43" t="str">
        <f>A38</f>
        <v>C6</v>
      </c>
      <c r="M43">
        <f>B38</f>
        <v>9319</v>
      </c>
      <c r="N43">
        <f t="shared" si="1"/>
        <v>2.2363000388651382</v>
      </c>
      <c r="O43">
        <f t="shared" si="2"/>
        <v>89.45200155460553</v>
      </c>
    </row>
    <row r="44" spans="1:15" x14ac:dyDescent="0.2">
      <c r="A44" t="s">
        <v>75</v>
      </c>
      <c r="B44">
        <v>4216</v>
      </c>
      <c r="K44" t="s">
        <v>20</v>
      </c>
      <c r="L44" t="str">
        <f>A50</f>
        <v>D6</v>
      </c>
      <c r="M44">
        <f>B50</f>
        <v>5919</v>
      </c>
      <c r="N44">
        <f t="shared" si="1"/>
        <v>0.91488534784298481</v>
      </c>
      <c r="O44">
        <f t="shared" si="2"/>
        <v>36.595413913719391</v>
      </c>
    </row>
    <row r="45" spans="1:15" x14ac:dyDescent="0.2">
      <c r="A45" t="s">
        <v>91</v>
      </c>
      <c r="B45">
        <v>9256</v>
      </c>
      <c r="K45" t="s">
        <v>21</v>
      </c>
      <c r="L45" t="str">
        <f>A62</f>
        <v>E6</v>
      </c>
      <c r="M45">
        <f>B62</f>
        <v>4422</v>
      </c>
      <c r="N45">
        <f t="shared" si="1"/>
        <v>0.33307423241352507</v>
      </c>
      <c r="O45">
        <f t="shared" si="2"/>
        <v>13.322969296541004</v>
      </c>
    </row>
    <row r="46" spans="1:15" x14ac:dyDescent="0.2">
      <c r="A46" t="s">
        <v>92</v>
      </c>
      <c r="B46">
        <v>3551</v>
      </c>
      <c r="K46" t="s">
        <v>22</v>
      </c>
      <c r="L46" t="str">
        <f>A74</f>
        <v>F6</v>
      </c>
      <c r="M46">
        <f>B74</f>
        <v>3938</v>
      </c>
      <c r="N46">
        <f t="shared" si="1"/>
        <v>0.14496696463272446</v>
      </c>
      <c r="O46">
        <f t="shared" si="2"/>
        <v>5.7986785853089788</v>
      </c>
    </row>
    <row r="47" spans="1:15" x14ac:dyDescent="0.2">
      <c r="A47" t="s">
        <v>93</v>
      </c>
      <c r="B47">
        <v>7500</v>
      </c>
      <c r="K47" t="s">
        <v>23</v>
      </c>
      <c r="L47" t="str">
        <f>A86</f>
        <v>G6</v>
      </c>
      <c r="M47">
        <f>B86</f>
        <v>3735</v>
      </c>
      <c r="N47">
        <f t="shared" si="1"/>
        <v>6.6070734551107652E-2</v>
      </c>
      <c r="O47">
        <f t="shared" si="2"/>
        <v>2.6428293820443063</v>
      </c>
    </row>
    <row r="48" spans="1:15" x14ac:dyDescent="0.2">
      <c r="A48" t="s">
        <v>12</v>
      </c>
      <c r="B48">
        <v>3686</v>
      </c>
      <c r="K48" t="s">
        <v>24</v>
      </c>
      <c r="L48" t="str">
        <f>A98</f>
        <v>H6</v>
      </c>
      <c r="M48">
        <f>B98</f>
        <v>3647</v>
      </c>
      <c r="N48">
        <f t="shared" si="1"/>
        <v>3.1869413136416634E-2</v>
      </c>
      <c r="O48">
        <f t="shared" si="2"/>
        <v>1.2747765254566654</v>
      </c>
    </row>
    <row r="49" spans="1:15" x14ac:dyDescent="0.2">
      <c r="A49" t="s">
        <v>20</v>
      </c>
      <c r="B49">
        <v>3801</v>
      </c>
      <c r="K49" t="s">
        <v>33</v>
      </c>
      <c r="L49" t="str">
        <f>A99</f>
        <v>H7</v>
      </c>
      <c r="M49">
        <f>B99</f>
        <v>3634</v>
      </c>
      <c r="N49">
        <f t="shared" si="1"/>
        <v>2.681694520015546E-2</v>
      </c>
      <c r="O49">
        <f t="shared" si="2"/>
        <v>1.0726778080062185</v>
      </c>
    </row>
    <row r="50" spans="1:15" x14ac:dyDescent="0.2">
      <c r="A50" t="s">
        <v>28</v>
      </c>
      <c r="B50">
        <v>5919</v>
      </c>
      <c r="K50" t="s">
        <v>31</v>
      </c>
      <c r="L50" t="str">
        <f>A87</f>
        <v>G7</v>
      </c>
      <c r="M50">
        <f>B87</f>
        <v>3636</v>
      </c>
      <c r="N50">
        <f t="shared" si="1"/>
        <v>2.7594247959580258E-2</v>
      </c>
      <c r="O50">
        <f t="shared" si="2"/>
        <v>1.1037699183832104</v>
      </c>
    </row>
    <row r="51" spans="1:15" x14ac:dyDescent="0.2">
      <c r="A51" t="s">
        <v>37</v>
      </c>
      <c r="B51">
        <v>3482</v>
      </c>
      <c r="K51" t="s">
        <v>32</v>
      </c>
      <c r="L51" t="str">
        <f>A75</f>
        <v>F7</v>
      </c>
      <c r="M51">
        <f>B75</f>
        <v>3576</v>
      </c>
      <c r="N51">
        <f t="shared" si="1"/>
        <v>4.275165176836378E-3</v>
      </c>
      <c r="O51">
        <f t="shared" si="2"/>
        <v>0.17100660707345511</v>
      </c>
    </row>
    <row r="52" spans="1:15" x14ac:dyDescent="0.2">
      <c r="A52" t="s">
        <v>44</v>
      </c>
      <c r="B52">
        <v>3924</v>
      </c>
      <c r="K52" t="s">
        <v>29</v>
      </c>
      <c r="L52" t="str">
        <f>A63</f>
        <v>E7</v>
      </c>
      <c r="M52">
        <f>B63</f>
        <v>3551</v>
      </c>
      <c r="N52">
        <f t="shared" si="1"/>
        <v>-5.4411193159735714E-3</v>
      </c>
      <c r="O52">
        <f t="shared" si="2"/>
        <v>-0.21764477263894286</v>
      </c>
    </row>
    <row r="53" spans="1:15" x14ac:dyDescent="0.2">
      <c r="A53" t="s">
        <v>52</v>
      </c>
      <c r="B53">
        <v>4144</v>
      </c>
      <c r="K53" t="s">
        <v>28</v>
      </c>
      <c r="L53" t="str">
        <f>A51</f>
        <v>D7</v>
      </c>
      <c r="M53">
        <f>B51</f>
        <v>3482</v>
      </c>
      <c r="N53">
        <f t="shared" si="1"/>
        <v>-3.2258064516129031E-2</v>
      </c>
      <c r="O53">
        <f t="shared" si="2"/>
        <v>-1.2903225806451613</v>
      </c>
    </row>
    <row r="54" spans="1:15" x14ac:dyDescent="0.2">
      <c r="A54" t="s">
        <v>60</v>
      </c>
      <c r="B54">
        <v>3471</v>
      </c>
      <c r="K54" t="s">
        <v>27</v>
      </c>
      <c r="L54" t="str">
        <f>A39</f>
        <v>C7</v>
      </c>
      <c r="M54">
        <f>B39</f>
        <v>3460</v>
      </c>
      <c r="N54">
        <f t="shared" si="1"/>
        <v>-4.0808394869801791E-2</v>
      </c>
      <c r="O54">
        <f t="shared" si="2"/>
        <v>-1.6323357947920716</v>
      </c>
    </row>
    <row r="55" spans="1:15" x14ac:dyDescent="0.2">
      <c r="A55" t="s">
        <v>68</v>
      </c>
      <c r="B55">
        <v>30654</v>
      </c>
      <c r="K55" t="s">
        <v>26</v>
      </c>
      <c r="L55" t="str">
        <f>A27</f>
        <v>B7</v>
      </c>
      <c r="M55">
        <f>B27</f>
        <v>3469</v>
      </c>
      <c r="N55">
        <f t="shared" si="1"/>
        <v>-3.7310532452390209E-2</v>
      </c>
      <c r="O55">
        <f t="shared" si="2"/>
        <v>-1.4924212980956084</v>
      </c>
    </row>
    <row r="56" spans="1:15" x14ac:dyDescent="0.2">
      <c r="A56" t="s">
        <v>76</v>
      </c>
      <c r="B56">
        <v>3876</v>
      </c>
      <c r="K56" t="s">
        <v>25</v>
      </c>
      <c r="L56" t="str">
        <f>A15</f>
        <v>A7</v>
      </c>
      <c r="M56">
        <f>B15</f>
        <v>3489</v>
      </c>
      <c r="N56">
        <f t="shared" si="1"/>
        <v>-2.9537504858142247E-2</v>
      </c>
      <c r="O56">
        <f t="shared" si="2"/>
        <v>-1.18150019432569</v>
      </c>
    </row>
    <row r="57" spans="1:15" x14ac:dyDescent="0.2">
      <c r="A57" t="s">
        <v>94</v>
      </c>
      <c r="B57">
        <v>4862</v>
      </c>
      <c r="K57" t="s">
        <v>34</v>
      </c>
      <c r="L57" t="str">
        <f>A16</f>
        <v>A8</v>
      </c>
      <c r="M57">
        <f>B16</f>
        <v>3468</v>
      </c>
      <c r="N57">
        <f t="shared" si="1"/>
        <v>-3.7699183832102606E-2</v>
      </c>
      <c r="O57">
        <f t="shared" si="2"/>
        <v>-1.5079673532841043</v>
      </c>
    </row>
    <row r="58" spans="1:15" x14ac:dyDescent="0.2">
      <c r="A58" t="s">
        <v>95</v>
      </c>
      <c r="B58">
        <v>3577</v>
      </c>
      <c r="K58" t="s">
        <v>35</v>
      </c>
      <c r="L58" t="str">
        <f>A28</f>
        <v>B8</v>
      </c>
      <c r="M58">
        <f>B28</f>
        <v>3629</v>
      </c>
      <c r="N58">
        <f t="shared" si="1"/>
        <v>2.487368830159347E-2</v>
      </c>
      <c r="O58">
        <f t="shared" si="2"/>
        <v>0.99494753206373887</v>
      </c>
    </row>
    <row r="59" spans="1:15" x14ac:dyDescent="0.2">
      <c r="A59" t="s">
        <v>96</v>
      </c>
      <c r="B59">
        <v>15760</v>
      </c>
      <c r="K59" t="s">
        <v>36</v>
      </c>
      <c r="L59" t="str">
        <f>A40</f>
        <v>C8</v>
      </c>
      <c r="M59">
        <f>B40</f>
        <v>3621</v>
      </c>
      <c r="N59">
        <f t="shared" si="1"/>
        <v>2.1764477263894286E-2</v>
      </c>
      <c r="O59">
        <f t="shared" si="2"/>
        <v>0.87057909055577143</v>
      </c>
    </row>
    <row r="60" spans="1:15" x14ac:dyDescent="0.2">
      <c r="A60" t="s">
        <v>13</v>
      </c>
      <c r="B60">
        <v>3844</v>
      </c>
      <c r="K60" t="s">
        <v>37</v>
      </c>
      <c r="L60" t="str">
        <f>A52</f>
        <v>D8</v>
      </c>
      <c r="M60">
        <f>B52</f>
        <v>3924</v>
      </c>
      <c r="N60">
        <f t="shared" si="1"/>
        <v>0.13952584531675088</v>
      </c>
      <c r="O60">
        <f t="shared" si="2"/>
        <v>5.5810338126700358</v>
      </c>
    </row>
    <row r="61" spans="1:15" x14ac:dyDescent="0.2">
      <c r="A61" t="s">
        <v>21</v>
      </c>
      <c r="B61">
        <v>3628</v>
      </c>
      <c r="K61" t="s">
        <v>38</v>
      </c>
      <c r="L61" t="str">
        <f>A64</f>
        <v>E8</v>
      </c>
      <c r="M61">
        <f>B64</f>
        <v>6134</v>
      </c>
      <c r="N61">
        <f t="shared" si="1"/>
        <v>0.99844539448115044</v>
      </c>
      <c r="O61">
        <f t="shared" si="2"/>
        <v>39.937815779246016</v>
      </c>
    </row>
    <row r="62" spans="1:15" x14ac:dyDescent="0.2">
      <c r="A62" t="s">
        <v>29</v>
      </c>
      <c r="B62">
        <v>4422</v>
      </c>
      <c r="K62" t="s">
        <v>30</v>
      </c>
      <c r="L62" t="str">
        <f>A76</f>
        <v>F8</v>
      </c>
      <c r="M62">
        <f>B76</f>
        <v>21562</v>
      </c>
      <c r="N62">
        <f t="shared" si="1"/>
        <v>6.9945588806840266</v>
      </c>
      <c r="O62">
        <f t="shared" si="2"/>
        <v>279.78235522736105</v>
      </c>
    </row>
    <row r="63" spans="1:15" x14ac:dyDescent="0.2">
      <c r="A63" t="s">
        <v>38</v>
      </c>
      <c r="B63">
        <v>3551</v>
      </c>
      <c r="K63" t="s">
        <v>39</v>
      </c>
      <c r="L63" t="str">
        <f>A88</f>
        <v>G8</v>
      </c>
      <c r="M63">
        <f>B88</f>
        <v>33354</v>
      </c>
      <c r="N63">
        <f t="shared" si="1"/>
        <v>11.577535950252624</v>
      </c>
      <c r="O63">
        <f t="shared" si="2"/>
        <v>463.10143801010497</v>
      </c>
    </row>
    <row r="64" spans="1:15" x14ac:dyDescent="0.2">
      <c r="A64" t="s">
        <v>45</v>
      </c>
      <c r="B64">
        <v>6134</v>
      </c>
      <c r="K64" t="s">
        <v>40</v>
      </c>
      <c r="L64" t="str">
        <f>A100</f>
        <v>H8</v>
      </c>
      <c r="M64">
        <f>B100</f>
        <v>22250</v>
      </c>
      <c r="N64">
        <f t="shared" si="1"/>
        <v>7.2619510299261565</v>
      </c>
      <c r="O64">
        <f t="shared" si="2"/>
        <v>290.47804119704625</v>
      </c>
    </row>
    <row r="65" spans="1:15" x14ac:dyDescent="0.2">
      <c r="A65" t="s">
        <v>53</v>
      </c>
      <c r="B65">
        <v>5010</v>
      </c>
      <c r="K65" t="s">
        <v>48</v>
      </c>
      <c r="L65" t="str">
        <f>A101</f>
        <v>H9</v>
      </c>
      <c r="M65">
        <f>B101</f>
        <v>17343</v>
      </c>
      <c r="N65">
        <f t="shared" si="1"/>
        <v>5.354838709677419</v>
      </c>
      <c r="O65">
        <f t="shared" si="2"/>
        <v>214.19354838709677</v>
      </c>
    </row>
    <row r="66" spans="1:15" x14ac:dyDescent="0.2">
      <c r="A66" t="s">
        <v>61</v>
      </c>
      <c r="B66">
        <v>3486</v>
      </c>
      <c r="K66" t="s">
        <v>47</v>
      </c>
      <c r="L66" t="str">
        <f>A89</f>
        <v>G9</v>
      </c>
      <c r="M66">
        <f>B89</f>
        <v>8459</v>
      </c>
      <c r="N66">
        <f t="shared" si="1"/>
        <v>1.9020598523124757</v>
      </c>
      <c r="O66">
        <f t="shared" si="2"/>
        <v>76.08239409249903</v>
      </c>
    </row>
    <row r="67" spans="1:15" x14ac:dyDescent="0.2">
      <c r="A67" t="s">
        <v>69</v>
      </c>
      <c r="B67">
        <v>18519</v>
      </c>
      <c r="K67" t="s">
        <v>46</v>
      </c>
      <c r="L67" t="str">
        <f>A77</f>
        <v>F9</v>
      </c>
      <c r="M67">
        <f>B77</f>
        <v>5726</v>
      </c>
      <c r="N67">
        <f t="shared" si="1"/>
        <v>0.83987563155849199</v>
      </c>
      <c r="O67">
        <f t="shared" si="2"/>
        <v>33.595025262339682</v>
      </c>
    </row>
    <row r="68" spans="1:15" x14ac:dyDescent="0.2">
      <c r="A68" t="s">
        <v>77</v>
      </c>
      <c r="B68">
        <v>3885</v>
      </c>
      <c r="K68" t="s">
        <v>45</v>
      </c>
      <c r="L68" t="str">
        <f>A65</f>
        <v>E9</v>
      </c>
      <c r="M68">
        <f>B65</f>
        <v>5010</v>
      </c>
      <c r="N68">
        <f t="shared" si="1"/>
        <v>0.56160124368441511</v>
      </c>
      <c r="O68">
        <f t="shared" si="2"/>
        <v>22.464049747376606</v>
      </c>
    </row>
    <row r="69" spans="1:15" x14ac:dyDescent="0.2">
      <c r="A69" t="s">
        <v>97</v>
      </c>
      <c r="B69">
        <v>3868</v>
      </c>
      <c r="K69" t="s">
        <v>44</v>
      </c>
      <c r="L69" t="str">
        <f>A53</f>
        <v>D9</v>
      </c>
      <c r="M69">
        <f>B53</f>
        <v>4144</v>
      </c>
      <c r="N69">
        <f t="shared" si="1"/>
        <v>0.22502914885347844</v>
      </c>
      <c r="O69">
        <f t="shared" si="2"/>
        <v>9.0011659541391378</v>
      </c>
    </row>
    <row r="70" spans="1:15" x14ac:dyDescent="0.2">
      <c r="A70" t="s">
        <v>98</v>
      </c>
      <c r="B70">
        <v>3779</v>
      </c>
      <c r="K70" t="s">
        <v>43</v>
      </c>
      <c r="L70" t="str">
        <f>A41</f>
        <v>C9</v>
      </c>
      <c r="M70">
        <f>B41</f>
        <v>3885</v>
      </c>
      <c r="N70">
        <f t="shared" si="1"/>
        <v>0.12436844150796736</v>
      </c>
      <c r="O70">
        <f t="shared" si="2"/>
        <v>4.9747376603186941</v>
      </c>
    </row>
    <row r="71" spans="1:15" x14ac:dyDescent="0.2">
      <c r="A71" t="s">
        <v>99</v>
      </c>
      <c r="B71">
        <v>28760</v>
      </c>
      <c r="K71" t="s">
        <v>42</v>
      </c>
      <c r="L71" t="str">
        <f>A29</f>
        <v>B9</v>
      </c>
      <c r="M71">
        <f>B29</f>
        <v>3876</v>
      </c>
      <c r="N71">
        <f t="shared" si="1"/>
        <v>0.12087057909055578</v>
      </c>
      <c r="O71">
        <f t="shared" si="2"/>
        <v>4.8348231636222314</v>
      </c>
    </row>
    <row r="72" spans="1:15" x14ac:dyDescent="0.2">
      <c r="A72" t="s">
        <v>14</v>
      </c>
      <c r="B72">
        <v>3539</v>
      </c>
      <c r="K72" t="s">
        <v>41</v>
      </c>
      <c r="L72" t="str">
        <f>A17</f>
        <v>A9</v>
      </c>
      <c r="M72">
        <f>B17</f>
        <v>3811</v>
      </c>
      <c r="N72">
        <f t="shared" si="1"/>
        <v>9.5608239409249909E-2</v>
      </c>
      <c r="O72">
        <f t="shared" si="2"/>
        <v>3.8243295763699963</v>
      </c>
    </row>
    <row r="73" spans="1:15" x14ac:dyDescent="0.2">
      <c r="A73" t="s">
        <v>22</v>
      </c>
      <c r="B73">
        <v>3554</v>
      </c>
      <c r="K73" t="s">
        <v>49</v>
      </c>
      <c r="L73" t="str">
        <f>A18</f>
        <v>A10</v>
      </c>
      <c r="M73">
        <f>B18</f>
        <v>3778</v>
      </c>
      <c r="N73">
        <f t="shared" si="1"/>
        <v>8.2782743878740767E-2</v>
      </c>
      <c r="O73">
        <f t="shared" si="2"/>
        <v>3.3113097551496304</v>
      </c>
    </row>
    <row r="74" spans="1:15" x14ac:dyDescent="0.2">
      <c r="A74" t="s">
        <v>32</v>
      </c>
      <c r="B74">
        <v>3938</v>
      </c>
      <c r="K74" t="s">
        <v>50</v>
      </c>
      <c r="L74" t="str">
        <f>A30</f>
        <v>B10</v>
      </c>
      <c r="M74">
        <f>B30</f>
        <v>3599</v>
      </c>
      <c r="N74">
        <f t="shared" ref="N74:N96" si="3">(M74-3565)/2573</f>
        <v>1.3214146910221531E-2</v>
      </c>
      <c r="O74">
        <f t="shared" ref="O74:O96" si="4">N74*40</f>
        <v>0.52856587640886121</v>
      </c>
    </row>
    <row r="75" spans="1:15" x14ac:dyDescent="0.2">
      <c r="A75" t="s">
        <v>30</v>
      </c>
      <c r="B75">
        <v>3576</v>
      </c>
      <c r="K75" t="s">
        <v>51</v>
      </c>
      <c r="L75" t="str">
        <f>A42</f>
        <v>C10</v>
      </c>
      <c r="M75">
        <f>B42</f>
        <v>3492</v>
      </c>
      <c r="N75">
        <f t="shared" si="3"/>
        <v>-2.8371550719005052E-2</v>
      </c>
      <c r="O75">
        <f t="shared" si="4"/>
        <v>-1.134862028760202</v>
      </c>
    </row>
    <row r="76" spans="1:15" x14ac:dyDescent="0.2">
      <c r="A76" t="s">
        <v>46</v>
      </c>
      <c r="B76">
        <v>21562</v>
      </c>
      <c r="K76" t="s">
        <v>52</v>
      </c>
      <c r="L76" t="str">
        <f>A54</f>
        <v>D10</v>
      </c>
      <c r="M76">
        <f>B54</f>
        <v>3471</v>
      </c>
      <c r="N76">
        <f t="shared" si="3"/>
        <v>-3.6533229692965408E-2</v>
      </c>
      <c r="O76">
        <f t="shared" si="4"/>
        <v>-1.4613291877186163</v>
      </c>
    </row>
    <row r="77" spans="1:15" x14ac:dyDescent="0.2">
      <c r="A77" t="s">
        <v>54</v>
      </c>
      <c r="B77">
        <v>5726</v>
      </c>
      <c r="K77" t="s">
        <v>53</v>
      </c>
      <c r="L77" t="str">
        <f>A66</f>
        <v>E10</v>
      </c>
      <c r="M77">
        <f>B66</f>
        <v>3486</v>
      </c>
      <c r="N77">
        <f t="shared" si="3"/>
        <v>-3.0703458997279439E-2</v>
      </c>
      <c r="O77">
        <f t="shared" si="4"/>
        <v>-1.2281383598911775</v>
      </c>
    </row>
    <row r="78" spans="1:15" x14ac:dyDescent="0.2">
      <c r="A78" t="s">
        <v>62</v>
      </c>
      <c r="B78">
        <v>3467</v>
      </c>
      <c r="K78" t="s">
        <v>54</v>
      </c>
      <c r="L78" t="str">
        <f>A78</f>
        <v>F10</v>
      </c>
      <c r="M78">
        <f>B78</f>
        <v>3467</v>
      </c>
      <c r="N78">
        <f t="shared" si="3"/>
        <v>-3.8087835211815003E-2</v>
      </c>
      <c r="O78">
        <f t="shared" si="4"/>
        <v>-1.5235134084726001</v>
      </c>
    </row>
    <row r="79" spans="1:15" x14ac:dyDescent="0.2">
      <c r="A79" t="s">
        <v>70</v>
      </c>
      <c r="B79">
        <v>6030</v>
      </c>
      <c r="K79" t="s">
        <v>55</v>
      </c>
      <c r="L79" t="str">
        <f>A90</f>
        <v>G10</v>
      </c>
      <c r="M79">
        <f>B90</f>
        <v>3479</v>
      </c>
      <c r="N79">
        <f t="shared" si="3"/>
        <v>-3.3424018655266223E-2</v>
      </c>
      <c r="O79">
        <f t="shared" si="4"/>
        <v>-1.336960746210649</v>
      </c>
    </row>
    <row r="80" spans="1:15" x14ac:dyDescent="0.2">
      <c r="A80" t="s">
        <v>78</v>
      </c>
      <c r="B80">
        <v>3776</v>
      </c>
      <c r="K80" t="s">
        <v>56</v>
      </c>
      <c r="L80" t="str">
        <f>A102</f>
        <v>H10</v>
      </c>
      <c r="M80">
        <f>B102</f>
        <v>3492</v>
      </c>
      <c r="N80">
        <f t="shared" si="3"/>
        <v>-2.8371550719005052E-2</v>
      </c>
      <c r="O80">
        <f t="shared" si="4"/>
        <v>-1.134862028760202</v>
      </c>
    </row>
    <row r="81" spans="1:15" x14ac:dyDescent="0.2">
      <c r="A81" t="s">
        <v>100</v>
      </c>
      <c r="B81">
        <v>3565</v>
      </c>
      <c r="K81" t="s">
        <v>64</v>
      </c>
      <c r="L81" t="str">
        <f>A103</f>
        <v>H11</v>
      </c>
      <c r="M81">
        <f>B103</f>
        <v>3585</v>
      </c>
      <c r="N81">
        <f t="shared" si="3"/>
        <v>7.7730275942479599E-3</v>
      </c>
      <c r="O81">
        <f t="shared" si="4"/>
        <v>0.31092110376991838</v>
      </c>
    </row>
    <row r="82" spans="1:15" x14ac:dyDescent="0.2">
      <c r="A82" t="s">
        <v>101</v>
      </c>
      <c r="B82">
        <v>5229</v>
      </c>
      <c r="K82" t="s">
        <v>63</v>
      </c>
      <c r="L82" t="str">
        <f>A91</f>
        <v>G11</v>
      </c>
      <c r="M82">
        <f>B91</f>
        <v>3931</v>
      </c>
      <c r="N82">
        <f t="shared" si="3"/>
        <v>0.14224640497473767</v>
      </c>
      <c r="O82">
        <f t="shared" si="4"/>
        <v>5.6898561989895065</v>
      </c>
    </row>
    <row r="83" spans="1:15" x14ac:dyDescent="0.2">
      <c r="A83" t="s">
        <v>102</v>
      </c>
      <c r="B83">
        <v>40369</v>
      </c>
      <c r="K83" t="s">
        <v>62</v>
      </c>
      <c r="L83" t="str">
        <f>A79</f>
        <v>F11</v>
      </c>
      <c r="M83">
        <f>B79</f>
        <v>6030</v>
      </c>
      <c r="N83">
        <f t="shared" si="3"/>
        <v>0.95802565099106107</v>
      </c>
      <c r="O83">
        <f t="shared" si="4"/>
        <v>38.32102603964244</v>
      </c>
    </row>
    <row r="84" spans="1:15" x14ac:dyDescent="0.2">
      <c r="A84" t="s">
        <v>15</v>
      </c>
      <c r="B84">
        <v>3491</v>
      </c>
      <c r="K84" t="s">
        <v>61</v>
      </c>
      <c r="L84" t="str">
        <f>A67</f>
        <v>E11</v>
      </c>
      <c r="M84">
        <f>B67</f>
        <v>18519</v>
      </c>
      <c r="N84">
        <f t="shared" si="3"/>
        <v>5.8118927322191993</v>
      </c>
      <c r="O84">
        <f t="shared" si="4"/>
        <v>232.47570928876797</v>
      </c>
    </row>
    <row r="85" spans="1:15" x14ac:dyDescent="0.2">
      <c r="A85" t="s">
        <v>23</v>
      </c>
      <c r="B85">
        <v>3516</v>
      </c>
      <c r="K85" t="s">
        <v>60</v>
      </c>
      <c r="L85" t="str">
        <f>A55</f>
        <v>D11</v>
      </c>
      <c r="M85">
        <f>B55</f>
        <v>30654</v>
      </c>
      <c r="N85">
        <f t="shared" si="3"/>
        <v>10.528177225029149</v>
      </c>
      <c r="O85">
        <f t="shared" si="4"/>
        <v>421.12708900116593</v>
      </c>
    </row>
    <row r="86" spans="1:15" x14ac:dyDescent="0.2">
      <c r="A86" t="s">
        <v>31</v>
      </c>
      <c r="B86">
        <v>3735</v>
      </c>
      <c r="K86" t="s">
        <v>59</v>
      </c>
      <c r="L86" t="str">
        <f>A43</f>
        <v>C11</v>
      </c>
      <c r="M86">
        <f>B43</f>
        <v>27863</v>
      </c>
      <c r="N86">
        <f t="shared" si="3"/>
        <v>9.4434512242518469</v>
      </c>
      <c r="O86">
        <f t="shared" si="4"/>
        <v>377.73804897007386</v>
      </c>
    </row>
    <row r="87" spans="1:15" x14ac:dyDescent="0.2">
      <c r="A87" t="s">
        <v>39</v>
      </c>
      <c r="B87">
        <v>3636</v>
      </c>
      <c r="K87" t="s">
        <v>58</v>
      </c>
      <c r="L87" t="str">
        <f>A31</f>
        <v>B11</v>
      </c>
      <c r="M87">
        <f>B31</f>
        <v>18140</v>
      </c>
      <c r="N87">
        <f t="shared" si="3"/>
        <v>5.6645938593082006</v>
      </c>
      <c r="O87">
        <f t="shared" si="4"/>
        <v>226.58375437232803</v>
      </c>
    </row>
    <row r="88" spans="1:15" x14ac:dyDescent="0.2">
      <c r="A88" t="s">
        <v>47</v>
      </c>
      <c r="B88">
        <v>33354</v>
      </c>
      <c r="K88" t="s">
        <v>57</v>
      </c>
      <c r="L88" t="str">
        <f>A19</f>
        <v>A11</v>
      </c>
      <c r="M88">
        <f>B19</f>
        <v>8952</v>
      </c>
      <c r="N88">
        <f t="shared" si="3"/>
        <v>2.0936649825106879</v>
      </c>
      <c r="O88">
        <f t="shared" si="4"/>
        <v>83.746599300427519</v>
      </c>
    </row>
    <row r="89" spans="1:15" x14ac:dyDescent="0.2">
      <c r="A89" t="s">
        <v>55</v>
      </c>
      <c r="B89">
        <v>8459</v>
      </c>
      <c r="K89" t="s">
        <v>65</v>
      </c>
      <c r="L89" t="str">
        <f>A20</f>
        <v>A12</v>
      </c>
      <c r="M89">
        <f>B20</f>
        <v>6551</v>
      </c>
      <c r="N89">
        <f t="shared" si="3"/>
        <v>1.1605130198212203</v>
      </c>
      <c r="O89">
        <f t="shared" si="4"/>
        <v>46.420520792848812</v>
      </c>
    </row>
    <row r="90" spans="1:15" x14ac:dyDescent="0.2">
      <c r="A90" t="s">
        <v>63</v>
      </c>
      <c r="B90">
        <v>3479</v>
      </c>
      <c r="K90" t="s">
        <v>66</v>
      </c>
      <c r="L90" t="str">
        <f>A32</f>
        <v>B12</v>
      </c>
      <c r="M90">
        <f>B32</f>
        <v>5234</v>
      </c>
      <c r="N90">
        <f t="shared" si="3"/>
        <v>0.6486591527399922</v>
      </c>
      <c r="O90">
        <f t="shared" si="4"/>
        <v>25.946366109599687</v>
      </c>
    </row>
    <row r="91" spans="1:15" x14ac:dyDescent="0.2">
      <c r="A91" t="s">
        <v>71</v>
      </c>
      <c r="B91">
        <v>3931</v>
      </c>
      <c r="K91" t="s">
        <v>67</v>
      </c>
      <c r="L91" t="str">
        <f>A44</f>
        <v>C12</v>
      </c>
      <c r="M91">
        <f>B44</f>
        <v>4216</v>
      </c>
      <c r="N91">
        <f t="shared" si="3"/>
        <v>0.25301204819277107</v>
      </c>
      <c r="O91">
        <f t="shared" si="4"/>
        <v>10.120481927710843</v>
      </c>
    </row>
    <row r="92" spans="1:15" x14ac:dyDescent="0.2">
      <c r="A92" t="s">
        <v>79</v>
      </c>
      <c r="B92">
        <v>3639</v>
      </c>
      <c r="K92" t="s">
        <v>68</v>
      </c>
      <c r="L92" t="str">
        <f>A56</f>
        <v>D12</v>
      </c>
      <c r="M92">
        <f>B56</f>
        <v>3876</v>
      </c>
      <c r="N92">
        <f t="shared" si="3"/>
        <v>0.12087057909055578</v>
      </c>
      <c r="O92">
        <f t="shared" si="4"/>
        <v>4.8348231636222314</v>
      </c>
    </row>
    <row r="93" spans="1:15" x14ac:dyDescent="0.2">
      <c r="A93" t="s">
        <v>103</v>
      </c>
      <c r="B93">
        <v>3543</v>
      </c>
      <c r="K93" t="s">
        <v>69</v>
      </c>
      <c r="L93" t="str">
        <f>A68</f>
        <v>E12</v>
      </c>
      <c r="M93">
        <f>B68</f>
        <v>3885</v>
      </c>
      <c r="N93">
        <f t="shared" si="3"/>
        <v>0.12436844150796736</v>
      </c>
      <c r="O93">
        <f t="shared" si="4"/>
        <v>4.9747376603186941</v>
      </c>
    </row>
    <row r="94" spans="1:15" x14ac:dyDescent="0.2">
      <c r="A94" t="s">
        <v>104</v>
      </c>
      <c r="B94">
        <v>17855</v>
      </c>
      <c r="K94" t="s">
        <v>70</v>
      </c>
      <c r="L94" t="str">
        <f>A80</f>
        <v>F12</v>
      </c>
      <c r="M94">
        <f>B80</f>
        <v>3776</v>
      </c>
      <c r="N94">
        <f t="shared" si="3"/>
        <v>8.2005441119315972E-2</v>
      </c>
      <c r="O94">
        <f t="shared" si="4"/>
        <v>3.2802176447726388</v>
      </c>
    </row>
    <row r="95" spans="1:15" x14ac:dyDescent="0.2">
      <c r="A95" t="s">
        <v>105</v>
      </c>
      <c r="B95">
        <v>45076</v>
      </c>
      <c r="K95" t="s">
        <v>71</v>
      </c>
      <c r="L95" t="str">
        <f>A92</f>
        <v>G12</v>
      </c>
      <c r="M95">
        <f>B92</f>
        <v>3639</v>
      </c>
      <c r="N95">
        <f t="shared" si="3"/>
        <v>2.8760202098717449E-2</v>
      </c>
      <c r="O95">
        <f t="shared" si="4"/>
        <v>1.1504080839486979</v>
      </c>
    </row>
    <row r="96" spans="1:15" x14ac:dyDescent="0.2">
      <c r="A96" t="s">
        <v>16</v>
      </c>
      <c r="B96">
        <v>3455</v>
      </c>
      <c r="K96" t="s">
        <v>72</v>
      </c>
      <c r="L96" t="str">
        <f>A104</f>
        <v>H12</v>
      </c>
      <c r="M96">
        <f>B104</f>
        <v>3552</v>
      </c>
      <c r="N96">
        <f t="shared" si="3"/>
        <v>-5.0524679362611733E-3</v>
      </c>
      <c r="O96">
        <f t="shared" si="4"/>
        <v>-0.20209871745044694</v>
      </c>
    </row>
    <row r="97" spans="1:2" x14ac:dyDescent="0.2">
      <c r="A97" t="s">
        <v>24</v>
      </c>
      <c r="B97">
        <v>3531</v>
      </c>
    </row>
    <row r="98" spans="1:2" x14ac:dyDescent="0.2">
      <c r="A98" t="s">
        <v>33</v>
      </c>
      <c r="B98">
        <v>3647</v>
      </c>
    </row>
    <row r="99" spans="1:2" x14ac:dyDescent="0.2">
      <c r="A99" t="s">
        <v>40</v>
      </c>
      <c r="B99">
        <v>3634</v>
      </c>
    </row>
    <row r="100" spans="1:2" x14ac:dyDescent="0.2">
      <c r="A100" t="s">
        <v>48</v>
      </c>
      <c r="B100">
        <v>22250</v>
      </c>
    </row>
    <row r="101" spans="1:2" x14ac:dyDescent="0.2">
      <c r="A101" t="s">
        <v>56</v>
      </c>
      <c r="B101">
        <v>17343</v>
      </c>
    </row>
    <row r="102" spans="1:2" x14ac:dyDescent="0.2">
      <c r="A102" t="s">
        <v>64</v>
      </c>
      <c r="B102">
        <v>3492</v>
      </c>
    </row>
    <row r="103" spans="1:2" x14ac:dyDescent="0.2">
      <c r="A103" t="s">
        <v>72</v>
      </c>
      <c r="B103">
        <v>3585</v>
      </c>
    </row>
    <row r="104" spans="1:2" x14ac:dyDescent="0.2">
      <c r="A104" t="s">
        <v>80</v>
      </c>
      <c r="B104">
        <v>3552</v>
      </c>
    </row>
  </sheetData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T104"/>
  <sheetViews>
    <sheetView workbookViewId="0">
      <selection activeCell="N9" sqref="N9:N96"/>
    </sheetView>
  </sheetViews>
  <sheetFormatPr defaultRowHeight="12.75" x14ac:dyDescent="0.2"/>
  <cols>
    <col min="11" max="11" width="24.42578125" customWidth="1"/>
    <col min="12" max="12" width="15.85546875" customWidth="1"/>
  </cols>
  <sheetData>
    <row r="1" spans="1:98" x14ac:dyDescent="0.2">
      <c r="B1" t="s">
        <v>119</v>
      </c>
      <c r="C1" t="s">
        <v>82</v>
      </c>
      <c r="D1" t="s">
        <v>83</v>
      </c>
      <c r="E1" t="s">
        <v>84</v>
      </c>
      <c r="F1" t="s">
        <v>9</v>
      </c>
      <c r="G1" t="s">
        <v>17</v>
      </c>
      <c r="H1" t="s">
        <v>25</v>
      </c>
      <c r="I1" t="s">
        <v>34</v>
      </c>
      <c r="J1" t="s">
        <v>41</v>
      </c>
      <c r="K1" t="s">
        <v>49</v>
      </c>
      <c r="L1" t="s">
        <v>57</v>
      </c>
      <c r="M1" t="s">
        <v>65</v>
      </c>
      <c r="N1" t="s">
        <v>73</v>
      </c>
      <c r="O1" t="s">
        <v>85</v>
      </c>
      <c r="P1" t="s">
        <v>86</v>
      </c>
      <c r="Q1" t="s">
        <v>87</v>
      </c>
      <c r="R1" t="s">
        <v>10</v>
      </c>
      <c r="S1" t="s">
        <v>18</v>
      </c>
      <c r="T1" t="s">
        <v>26</v>
      </c>
      <c r="U1" t="s">
        <v>35</v>
      </c>
      <c r="V1" t="s">
        <v>42</v>
      </c>
      <c r="W1" t="s">
        <v>50</v>
      </c>
      <c r="X1" t="s">
        <v>58</v>
      </c>
      <c r="Y1" t="s">
        <v>66</v>
      </c>
      <c r="Z1" t="s">
        <v>74</v>
      </c>
      <c r="AA1" t="s">
        <v>88</v>
      </c>
      <c r="AB1" t="s">
        <v>89</v>
      </c>
      <c r="AC1" t="s">
        <v>90</v>
      </c>
      <c r="AD1" t="s">
        <v>11</v>
      </c>
      <c r="AE1" t="s">
        <v>19</v>
      </c>
      <c r="AF1" t="s">
        <v>27</v>
      </c>
      <c r="AG1" t="s">
        <v>36</v>
      </c>
      <c r="AH1" t="s">
        <v>43</v>
      </c>
      <c r="AI1" t="s">
        <v>51</v>
      </c>
      <c r="AJ1" t="s">
        <v>59</v>
      </c>
      <c r="AK1" t="s">
        <v>67</v>
      </c>
      <c r="AL1" t="s">
        <v>75</v>
      </c>
      <c r="AM1" t="s">
        <v>91</v>
      </c>
      <c r="AN1" t="s">
        <v>92</v>
      </c>
      <c r="AO1" t="s">
        <v>93</v>
      </c>
      <c r="AP1" t="s">
        <v>12</v>
      </c>
      <c r="AQ1" t="s">
        <v>20</v>
      </c>
      <c r="AR1" t="s">
        <v>28</v>
      </c>
      <c r="AS1" t="s">
        <v>37</v>
      </c>
      <c r="AT1" t="s">
        <v>44</v>
      </c>
      <c r="AU1" t="s">
        <v>52</v>
      </c>
      <c r="AV1" t="s">
        <v>60</v>
      </c>
      <c r="AW1" t="s">
        <v>68</v>
      </c>
      <c r="AX1" t="s">
        <v>76</v>
      </c>
      <c r="AY1" t="s">
        <v>94</v>
      </c>
      <c r="AZ1" t="s">
        <v>95</v>
      </c>
      <c r="BA1" t="s">
        <v>96</v>
      </c>
      <c r="BB1" t="s">
        <v>13</v>
      </c>
      <c r="BC1" t="s">
        <v>21</v>
      </c>
      <c r="BD1" t="s">
        <v>29</v>
      </c>
      <c r="BE1" t="s">
        <v>38</v>
      </c>
      <c r="BF1" t="s">
        <v>45</v>
      </c>
      <c r="BG1" t="s">
        <v>53</v>
      </c>
      <c r="BH1" t="s">
        <v>61</v>
      </c>
      <c r="BI1" t="s">
        <v>69</v>
      </c>
      <c r="BJ1" t="s">
        <v>77</v>
      </c>
      <c r="BK1" t="s">
        <v>97</v>
      </c>
      <c r="BL1" t="s">
        <v>98</v>
      </c>
      <c r="BM1" t="s">
        <v>99</v>
      </c>
      <c r="BN1" t="s">
        <v>14</v>
      </c>
      <c r="BO1" t="s">
        <v>22</v>
      </c>
      <c r="BP1" t="s">
        <v>32</v>
      </c>
      <c r="BQ1" t="s">
        <v>30</v>
      </c>
      <c r="BR1" t="s">
        <v>46</v>
      </c>
      <c r="BS1" t="s">
        <v>54</v>
      </c>
      <c r="BT1" t="s">
        <v>62</v>
      </c>
      <c r="BU1" t="s">
        <v>70</v>
      </c>
      <c r="BV1" t="s">
        <v>78</v>
      </c>
      <c r="BW1" t="s">
        <v>100</v>
      </c>
      <c r="BX1" t="s">
        <v>101</v>
      </c>
      <c r="BY1" t="s">
        <v>102</v>
      </c>
      <c r="BZ1" t="s">
        <v>15</v>
      </c>
      <c r="CA1" t="s">
        <v>23</v>
      </c>
      <c r="CB1" t="s">
        <v>31</v>
      </c>
      <c r="CC1" t="s">
        <v>39</v>
      </c>
      <c r="CD1" t="s">
        <v>47</v>
      </c>
      <c r="CE1" t="s">
        <v>55</v>
      </c>
      <c r="CF1" t="s">
        <v>63</v>
      </c>
      <c r="CG1" t="s">
        <v>71</v>
      </c>
      <c r="CH1" t="s">
        <v>79</v>
      </c>
      <c r="CI1" t="s">
        <v>103</v>
      </c>
      <c r="CJ1" t="s">
        <v>104</v>
      </c>
      <c r="CK1" t="s">
        <v>105</v>
      </c>
      <c r="CL1" t="s">
        <v>16</v>
      </c>
      <c r="CM1" t="s">
        <v>24</v>
      </c>
      <c r="CN1" t="s">
        <v>33</v>
      </c>
      <c r="CO1" t="s">
        <v>40</v>
      </c>
      <c r="CP1" t="s">
        <v>48</v>
      </c>
      <c r="CQ1" t="s">
        <v>56</v>
      </c>
      <c r="CR1" t="s">
        <v>64</v>
      </c>
      <c r="CS1" t="s">
        <v>72</v>
      </c>
      <c r="CT1" t="s">
        <v>80</v>
      </c>
    </row>
    <row r="2" spans="1:98" x14ac:dyDescent="0.2">
      <c r="B2">
        <v>1</v>
      </c>
      <c r="C2">
        <v>64973</v>
      </c>
      <c r="D2">
        <v>3528</v>
      </c>
      <c r="E2">
        <v>4066</v>
      </c>
      <c r="F2">
        <v>3877</v>
      </c>
      <c r="G2">
        <v>24147</v>
      </c>
      <c r="H2">
        <v>23717</v>
      </c>
      <c r="I2">
        <v>3531</v>
      </c>
      <c r="J2">
        <v>3507</v>
      </c>
      <c r="K2">
        <v>3830</v>
      </c>
      <c r="L2">
        <v>3705</v>
      </c>
      <c r="M2">
        <v>8781</v>
      </c>
      <c r="N2">
        <v>6504</v>
      </c>
      <c r="O2">
        <v>41469</v>
      </c>
      <c r="P2">
        <v>3512</v>
      </c>
      <c r="Q2">
        <v>4762</v>
      </c>
      <c r="R2">
        <v>3805</v>
      </c>
      <c r="S2">
        <v>9532</v>
      </c>
      <c r="T2">
        <v>18116</v>
      </c>
      <c r="U2">
        <v>3485</v>
      </c>
      <c r="V2">
        <v>3512</v>
      </c>
      <c r="W2">
        <v>3867</v>
      </c>
      <c r="X2">
        <v>3579</v>
      </c>
      <c r="Y2">
        <v>17776</v>
      </c>
      <c r="Z2">
        <v>5173</v>
      </c>
      <c r="AA2">
        <v>19883</v>
      </c>
      <c r="AB2">
        <v>3516</v>
      </c>
      <c r="AC2">
        <v>5901</v>
      </c>
      <c r="AD2">
        <v>3802</v>
      </c>
      <c r="AE2">
        <v>4351</v>
      </c>
      <c r="AF2">
        <v>9211</v>
      </c>
      <c r="AG2">
        <v>3481</v>
      </c>
      <c r="AH2">
        <v>3637</v>
      </c>
      <c r="AI2">
        <v>3833</v>
      </c>
      <c r="AJ2">
        <v>3497</v>
      </c>
      <c r="AK2">
        <v>26760</v>
      </c>
      <c r="AL2">
        <v>4197</v>
      </c>
      <c r="AM2">
        <v>9102</v>
      </c>
      <c r="AN2">
        <v>3579</v>
      </c>
      <c r="AO2">
        <v>7349</v>
      </c>
      <c r="AP2">
        <v>3719</v>
      </c>
      <c r="AQ2">
        <v>3816</v>
      </c>
      <c r="AR2">
        <v>5857</v>
      </c>
      <c r="AS2">
        <v>3583</v>
      </c>
      <c r="AT2">
        <v>3950</v>
      </c>
      <c r="AU2">
        <v>4113</v>
      </c>
      <c r="AV2">
        <v>3472</v>
      </c>
      <c r="AW2">
        <v>29602</v>
      </c>
      <c r="AX2">
        <v>3887</v>
      </c>
      <c r="AY2">
        <v>4891</v>
      </c>
      <c r="AZ2">
        <v>3611</v>
      </c>
      <c r="BA2">
        <v>15474</v>
      </c>
      <c r="BB2">
        <v>3862</v>
      </c>
      <c r="BC2">
        <v>3639</v>
      </c>
      <c r="BD2">
        <v>4399</v>
      </c>
      <c r="BE2">
        <v>3561</v>
      </c>
      <c r="BF2">
        <v>6054</v>
      </c>
      <c r="BG2">
        <v>4933</v>
      </c>
      <c r="BH2">
        <v>3499</v>
      </c>
      <c r="BI2">
        <v>17889</v>
      </c>
      <c r="BJ2">
        <v>3857</v>
      </c>
      <c r="BK2">
        <v>3885</v>
      </c>
      <c r="BL2">
        <v>3800</v>
      </c>
      <c r="BM2">
        <v>28359</v>
      </c>
      <c r="BN2">
        <v>3555</v>
      </c>
      <c r="BO2">
        <v>3550</v>
      </c>
      <c r="BP2">
        <v>3933</v>
      </c>
      <c r="BQ2">
        <v>3709</v>
      </c>
      <c r="BR2">
        <v>20911</v>
      </c>
      <c r="BS2">
        <v>5649</v>
      </c>
      <c r="BT2">
        <v>3521</v>
      </c>
      <c r="BU2">
        <v>5945</v>
      </c>
      <c r="BV2">
        <v>3770</v>
      </c>
      <c r="BW2">
        <v>3596</v>
      </c>
      <c r="BX2">
        <v>5216</v>
      </c>
      <c r="BY2">
        <v>39764</v>
      </c>
      <c r="BZ2">
        <v>3483</v>
      </c>
      <c r="CA2">
        <v>3555</v>
      </c>
      <c r="CB2">
        <v>3877</v>
      </c>
      <c r="CC2">
        <v>3877</v>
      </c>
      <c r="CD2">
        <v>32187</v>
      </c>
      <c r="CE2">
        <v>8401</v>
      </c>
      <c r="CF2">
        <v>3965</v>
      </c>
      <c r="CG2">
        <v>4136</v>
      </c>
      <c r="CH2">
        <v>3708</v>
      </c>
      <c r="CI2">
        <v>3575</v>
      </c>
      <c r="CJ2">
        <v>16920</v>
      </c>
      <c r="CK2">
        <v>43521</v>
      </c>
      <c r="CL2">
        <v>3447</v>
      </c>
      <c r="CM2">
        <v>3549</v>
      </c>
      <c r="CN2">
        <v>3622</v>
      </c>
      <c r="CO2">
        <v>3618</v>
      </c>
      <c r="CP2">
        <v>21674</v>
      </c>
      <c r="CQ2">
        <v>16828</v>
      </c>
      <c r="CR2">
        <v>3577</v>
      </c>
      <c r="CS2">
        <v>3708</v>
      </c>
      <c r="CT2">
        <v>3567</v>
      </c>
    </row>
    <row r="7" spans="1:98" x14ac:dyDescent="0.2">
      <c r="N7" s="1" t="s">
        <v>109</v>
      </c>
    </row>
    <row r="8" spans="1:98" x14ac:dyDescent="0.2">
      <c r="A8" t="s">
        <v>119</v>
      </c>
      <c r="B8">
        <v>1</v>
      </c>
      <c r="G8" t="s">
        <v>0</v>
      </c>
      <c r="H8" t="s">
        <v>1</v>
      </c>
      <c r="I8" t="s">
        <v>2</v>
      </c>
      <c r="K8" t="s">
        <v>107</v>
      </c>
      <c r="L8" t="s">
        <v>1</v>
      </c>
      <c r="M8" t="s">
        <v>2</v>
      </c>
      <c r="N8" t="s">
        <v>3</v>
      </c>
      <c r="O8" t="s">
        <v>118</v>
      </c>
    </row>
    <row r="9" spans="1:98" x14ac:dyDescent="0.2">
      <c r="A9" t="s">
        <v>82</v>
      </c>
      <c r="B9">
        <v>64973</v>
      </c>
      <c r="G9">
        <f>'Plate 1'!G9</f>
        <v>30</v>
      </c>
      <c r="H9" t="str">
        <f t="shared" ref="H9:I9" si="0">A9</f>
        <v>A1</v>
      </c>
      <c r="I9">
        <f t="shared" si="0"/>
        <v>64973</v>
      </c>
      <c r="K9" t="s">
        <v>82</v>
      </c>
      <c r="L9" t="str">
        <f>A10</f>
        <v>A2</v>
      </c>
      <c r="M9">
        <f>B10</f>
        <v>3528</v>
      </c>
      <c r="N9">
        <f>(M9-3596)/2460.4</f>
        <v>-2.7637782474394405E-2</v>
      </c>
      <c r="O9">
        <f>N9*40</f>
        <v>-1.1055112989757763</v>
      </c>
    </row>
    <row r="10" spans="1:98" x14ac:dyDescent="0.2">
      <c r="A10" t="s">
        <v>83</v>
      </c>
      <c r="B10">
        <v>3528</v>
      </c>
      <c r="G10">
        <f>'Plate 1'!G10</f>
        <v>15</v>
      </c>
      <c r="H10" t="str">
        <f>A21</f>
        <v>B1</v>
      </c>
      <c r="I10">
        <f>B21</f>
        <v>41469</v>
      </c>
      <c r="K10" t="s">
        <v>85</v>
      </c>
      <c r="L10" t="str">
        <f>A22</f>
        <v>B2</v>
      </c>
      <c r="M10">
        <f>B22</f>
        <v>3512</v>
      </c>
      <c r="N10">
        <f t="shared" ref="N10:N73" si="1">(M10-3596)/2460.4</f>
        <v>-3.4140790115428386E-2</v>
      </c>
      <c r="O10">
        <f t="shared" ref="O10:O73" si="2">N10*40</f>
        <v>-1.3656316046171355</v>
      </c>
    </row>
    <row r="11" spans="1:98" x14ac:dyDescent="0.2">
      <c r="A11" t="s">
        <v>84</v>
      </c>
      <c r="B11">
        <v>4066</v>
      </c>
      <c r="G11">
        <f>'Plate 1'!G11</f>
        <v>7.5</v>
      </c>
      <c r="H11" t="str">
        <f>A33</f>
        <v>C1</v>
      </c>
      <c r="I11">
        <f>B33</f>
        <v>19883</v>
      </c>
      <c r="K11" t="s">
        <v>88</v>
      </c>
      <c r="L11" t="str">
        <f>A34</f>
        <v>C2</v>
      </c>
      <c r="M11">
        <f>B34</f>
        <v>3516</v>
      </c>
      <c r="N11">
        <f t="shared" si="1"/>
        <v>-3.2515038205169891E-2</v>
      </c>
      <c r="O11">
        <f t="shared" si="2"/>
        <v>-1.3006015282067955</v>
      </c>
    </row>
    <row r="12" spans="1:98" x14ac:dyDescent="0.2">
      <c r="A12" t="s">
        <v>9</v>
      </c>
      <c r="B12">
        <v>3877</v>
      </c>
      <c r="G12">
        <f>'Plate 1'!G12</f>
        <v>1.875</v>
      </c>
      <c r="H12" t="str">
        <f>A45</f>
        <v>D1</v>
      </c>
      <c r="I12">
        <f>B45</f>
        <v>9102</v>
      </c>
      <c r="K12" t="s">
        <v>91</v>
      </c>
      <c r="L12" t="str">
        <f>A46</f>
        <v>D2</v>
      </c>
      <c r="M12">
        <f>B46</f>
        <v>3579</v>
      </c>
      <c r="N12">
        <f t="shared" si="1"/>
        <v>-6.9094456185986013E-3</v>
      </c>
      <c r="O12">
        <f t="shared" si="2"/>
        <v>-0.27637782474394407</v>
      </c>
    </row>
    <row r="13" spans="1:98" x14ac:dyDescent="0.2">
      <c r="A13" t="s">
        <v>17</v>
      </c>
      <c r="B13">
        <v>24147</v>
      </c>
      <c r="G13">
        <f>'Plate 1'!G13</f>
        <v>0.46875</v>
      </c>
      <c r="H13" t="str">
        <f>A57</f>
        <v>E1</v>
      </c>
      <c r="I13">
        <f>B57</f>
        <v>4891</v>
      </c>
      <c r="K13" t="s">
        <v>94</v>
      </c>
      <c r="L13" t="str">
        <f>A58</f>
        <v>E2</v>
      </c>
      <c r="M13">
        <f>B58</f>
        <v>3611</v>
      </c>
      <c r="N13">
        <f t="shared" si="1"/>
        <v>6.0965696634693546E-3</v>
      </c>
      <c r="O13">
        <f t="shared" si="2"/>
        <v>0.24386278653877419</v>
      </c>
    </row>
    <row r="14" spans="1:98" x14ac:dyDescent="0.2">
      <c r="A14" t="s">
        <v>25</v>
      </c>
      <c r="B14">
        <v>23717</v>
      </c>
      <c r="G14">
        <f>'Plate 1'!G14</f>
        <v>0.1171875</v>
      </c>
      <c r="H14" t="str">
        <f>A69</f>
        <v>F1</v>
      </c>
      <c r="I14">
        <f>B69</f>
        <v>3885</v>
      </c>
      <c r="K14" t="s">
        <v>97</v>
      </c>
      <c r="L14" t="str">
        <f>A70</f>
        <v>F2</v>
      </c>
      <c r="M14">
        <f>B70</f>
        <v>3800</v>
      </c>
      <c r="N14">
        <f t="shared" si="1"/>
        <v>8.2913347423183223E-2</v>
      </c>
      <c r="O14">
        <f t="shared" si="2"/>
        <v>3.316533896927329</v>
      </c>
    </row>
    <row r="15" spans="1:98" x14ac:dyDescent="0.2">
      <c r="A15" t="s">
        <v>34</v>
      </c>
      <c r="B15">
        <v>3531</v>
      </c>
      <c r="G15">
        <f>'Plate 1'!G15</f>
        <v>0</v>
      </c>
      <c r="H15" t="str">
        <f>A81</f>
        <v>G1</v>
      </c>
      <c r="I15">
        <f>B81</f>
        <v>3596</v>
      </c>
      <c r="K15" t="s">
        <v>100</v>
      </c>
      <c r="L15" t="str">
        <f>A82</f>
        <v>G2</v>
      </c>
      <c r="M15">
        <f>B82</f>
        <v>5216</v>
      </c>
      <c r="N15">
        <f t="shared" si="1"/>
        <v>0.65842952365469032</v>
      </c>
      <c r="O15">
        <f t="shared" si="2"/>
        <v>26.337180946187612</v>
      </c>
    </row>
    <row r="16" spans="1:98" x14ac:dyDescent="0.2">
      <c r="A16" t="s">
        <v>41</v>
      </c>
      <c r="B16">
        <v>3507</v>
      </c>
      <c r="K16" t="s">
        <v>103</v>
      </c>
      <c r="L16" t="str">
        <f>A94</f>
        <v>H2</v>
      </c>
      <c r="M16">
        <f>B94</f>
        <v>16920</v>
      </c>
      <c r="N16">
        <f t="shared" si="1"/>
        <v>5.4153796130710452</v>
      </c>
      <c r="O16">
        <f t="shared" si="2"/>
        <v>216.61518452284182</v>
      </c>
    </row>
    <row r="17" spans="1:15" x14ac:dyDescent="0.2">
      <c r="A17" t="s">
        <v>49</v>
      </c>
      <c r="B17">
        <v>3830</v>
      </c>
      <c r="K17" t="s">
        <v>104</v>
      </c>
      <c r="L17" t="str">
        <f>A95</f>
        <v>H3</v>
      </c>
      <c r="M17">
        <f>B95</f>
        <v>43521</v>
      </c>
      <c r="N17">
        <f t="shared" si="1"/>
        <v>16.227036254267599</v>
      </c>
      <c r="O17">
        <f t="shared" si="2"/>
        <v>649.08145017070399</v>
      </c>
    </row>
    <row r="18" spans="1:15" x14ac:dyDescent="0.2">
      <c r="A18" t="s">
        <v>57</v>
      </c>
      <c r="B18">
        <v>3705</v>
      </c>
      <c r="K18" t="s">
        <v>101</v>
      </c>
      <c r="L18" t="str">
        <f>A83</f>
        <v>G3</v>
      </c>
      <c r="M18">
        <f>B83</f>
        <v>39764</v>
      </c>
      <c r="N18">
        <f t="shared" si="1"/>
        <v>14.700048772557308</v>
      </c>
      <c r="O18">
        <f t="shared" si="2"/>
        <v>588.00195090229226</v>
      </c>
    </row>
    <row r="19" spans="1:15" x14ac:dyDescent="0.2">
      <c r="A19" t="s">
        <v>65</v>
      </c>
      <c r="B19">
        <v>8781</v>
      </c>
      <c r="K19" t="s">
        <v>98</v>
      </c>
      <c r="L19" t="str">
        <f>A71</f>
        <v>F3</v>
      </c>
      <c r="M19">
        <f>B71</f>
        <v>28359</v>
      </c>
      <c r="N19">
        <f t="shared" si="1"/>
        <v>10.064623638432774</v>
      </c>
      <c r="O19">
        <f t="shared" si="2"/>
        <v>402.584945537311</v>
      </c>
    </row>
    <row r="20" spans="1:15" x14ac:dyDescent="0.2">
      <c r="A20" t="s">
        <v>73</v>
      </c>
      <c r="B20">
        <v>6504</v>
      </c>
      <c r="K20" t="s">
        <v>95</v>
      </c>
      <c r="L20" t="str">
        <f>A59</f>
        <v>E3</v>
      </c>
      <c r="M20">
        <f>B59</f>
        <v>15474</v>
      </c>
      <c r="N20">
        <f t="shared" si="1"/>
        <v>4.8276702975125998</v>
      </c>
      <c r="O20">
        <f t="shared" si="2"/>
        <v>193.106811900504</v>
      </c>
    </row>
    <row r="21" spans="1:15" x14ac:dyDescent="0.2">
      <c r="A21" t="s">
        <v>85</v>
      </c>
      <c r="B21">
        <v>41469</v>
      </c>
      <c r="K21" t="s">
        <v>92</v>
      </c>
      <c r="L21" t="str">
        <f>A47</f>
        <v>D3</v>
      </c>
      <c r="M21">
        <f>B47</f>
        <v>7349</v>
      </c>
      <c r="N21">
        <f t="shared" si="1"/>
        <v>1.5253617298000324</v>
      </c>
      <c r="O21">
        <f t="shared" si="2"/>
        <v>61.014469192001293</v>
      </c>
    </row>
    <row r="22" spans="1:15" x14ac:dyDescent="0.2">
      <c r="A22" t="s">
        <v>86</v>
      </c>
      <c r="B22">
        <v>3512</v>
      </c>
      <c r="K22" t="s">
        <v>89</v>
      </c>
      <c r="L22" t="str">
        <f>A35</f>
        <v>C3</v>
      </c>
      <c r="M22">
        <f>B35</f>
        <v>5901</v>
      </c>
      <c r="N22">
        <f t="shared" si="1"/>
        <v>0.9368395382864575</v>
      </c>
      <c r="O22">
        <f t="shared" si="2"/>
        <v>37.473581531458301</v>
      </c>
    </row>
    <row r="23" spans="1:15" x14ac:dyDescent="0.2">
      <c r="A23" t="s">
        <v>87</v>
      </c>
      <c r="B23">
        <v>4762</v>
      </c>
      <c r="K23" t="s">
        <v>86</v>
      </c>
      <c r="L23" t="str">
        <f>A23</f>
        <v>B3</v>
      </c>
      <c r="M23">
        <f>B23</f>
        <v>4762</v>
      </c>
      <c r="N23">
        <f t="shared" si="1"/>
        <v>0.47390668184035112</v>
      </c>
      <c r="O23">
        <f t="shared" si="2"/>
        <v>18.956267273614046</v>
      </c>
    </row>
    <row r="24" spans="1:15" x14ac:dyDescent="0.2">
      <c r="A24" t="s">
        <v>10</v>
      </c>
      <c r="B24">
        <v>3805</v>
      </c>
      <c r="K24" t="s">
        <v>83</v>
      </c>
      <c r="L24" t="str">
        <f>A11</f>
        <v>A3</v>
      </c>
      <c r="M24">
        <f>B11</f>
        <v>4066</v>
      </c>
      <c r="N24">
        <f t="shared" si="1"/>
        <v>0.1910258494553731</v>
      </c>
      <c r="O24">
        <f t="shared" si="2"/>
        <v>7.6410339782149244</v>
      </c>
    </row>
    <row r="25" spans="1:15" x14ac:dyDescent="0.2">
      <c r="A25" t="s">
        <v>18</v>
      </c>
      <c r="B25">
        <v>9532</v>
      </c>
      <c r="K25" t="s">
        <v>84</v>
      </c>
      <c r="L25" t="str">
        <f>A12</f>
        <v>A4</v>
      </c>
      <c r="M25">
        <f>B12</f>
        <v>3877</v>
      </c>
      <c r="N25">
        <f t="shared" si="1"/>
        <v>0.11420907169565923</v>
      </c>
      <c r="O25">
        <f t="shared" si="2"/>
        <v>4.5683628678263695</v>
      </c>
    </row>
    <row r="26" spans="1:15" x14ac:dyDescent="0.2">
      <c r="A26" t="s">
        <v>26</v>
      </c>
      <c r="B26">
        <v>18116</v>
      </c>
      <c r="K26" t="s">
        <v>87</v>
      </c>
      <c r="L26" t="str">
        <f>A24</f>
        <v>B4</v>
      </c>
      <c r="M26">
        <f>B24</f>
        <v>3805</v>
      </c>
      <c r="N26">
        <f t="shared" si="1"/>
        <v>8.4945537311006333E-2</v>
      </c>
      <c r="O26">
        <f t="shared" si="2"/>
        <v>3.3978214924402534</v>
      </c>
    </row>
    <row r="27" spans="1:15" x14ac:dyDescent="0.2">
      <c r="A27" t="s">
        <v>35</v>
      </c>
      <c r="B27">
        <v>3485</v>
      </c>
      <c r="K27" t="s">
        <v>90</v>
      </c>
      <c r="L27" t="str">
        <f>A36</f>
        <v>C4</v>
      </c>
      <c r="M27">
        <f>B36</f>
        <v>3802</v>
      </c>
      <c r="N27">
        <f t="shared" si="1"/>
        <v>8.3726223378312467E-2</v>
      </c>
      <c r="O27">
        <f t="shared" si="2"/>
        <v>3.3490489351324988</v>
      </c>
    </row>
    <row r="28" spans="1:15" x14ac:dyDescent="0.2">
      <c r="A28" t="s">
        <v>42</v>
      </c>
      <c r="B28">
        <v>3512</v>
      </c>
      <c r="K28" t="s">
        <v>93</v>
      </c>
      <c r="L28" t="str">
        <f>A48</f>
        <v>D4</v>
      </c>
      <c r="M28">
        <f>B48</f>
        <v>3719</v>
      </c>
      <c r="N28">
        <f t="shared" si="1"/>
        <v>4.9991871240448703E-2</v>
      </c>
      <c r="O28">
        <f t="shared" si="2"/>
        <v>1.9996748496179482</v>
      </c>
    </row>
    <row r="29" spans="1:15" x14ac:dyDescent="0.2">
      <c r="A29" t="s">
        <v>50</v>
      </c>
      <c r="B29">
        <v>3867</v>
      </c>
      <c r="K29" t="s">
        <v>96</v>
      </c>
      <c r="L29" t="str">
        <f>A60</f>
        <v>E4</v>
      </c>
      <c r="M29">
        <f>B60</f>
        <v>3862</v>
      </c>
      <c r="N29">
        <f t="shared" si="1"/>
        <v>0.10811250203218989</v>
      </c>
      <c r="O29">
        <f t="shared" si="2"/>
        <v>4.3245000812875958</v>
      </c>
    </row>
    <row r="30" spans="1:15" x14ac:dyDescent="0.2">
      <c r="A30" t="s">
        <v>58</v>
      </c>
      <c r="B30">
        <v>3579</v>
      </c>
      <c r="K30" t="s">
        <v>99</v>
      </c>
      <c r="L30" t="str">
        <f>A72</f>
        <v>F4</v>
      </c>
      <c r="M30">
        <f>B72</f>
        <v>3555</v>
      </c>
      <c r="N30">
        <f t="shared" si="1"/>
        <v>-1.6663957080149568E-2</v>
      </c>
      <c r="O30">
        <f t="shared" si="2"/>
        <v>-0.66655828320598265</v>
      </c>
    </row>
    <row r="31" spans="1:15" x14ac:dyDescent="0.2">
      <c r="A31" t="s">
        <v>66</v>
      </c>
      <c r="B31">
        <v>17776</v>
      </c>
      <c r="K31" t="s">
        <v>102</v>
      </c>
      <c r="L31" t="str">
        <f>A84</f>
        <v>G4</v>
      </c>
      <c r="M31">
        <f>B84</f>
        <v>3483</v>
      </c>
      <c r="N31">
        <f t="shared" si="1"/>
        <v>-4.5927491464802468E-2</v>
      </c>
      <c r="O31">
        <f t="shared" si="2"/>
        <v>-1.8370996585920987</v>
      </c>
    </row>
    <row r="32" spans="1:15" x14ac:dyDescent="0.2">
      <c r="A32" t="s">
        <v>74</v>
      </c>
      <c r="B32">
        <v>5173</v>
      </c>
      <c r="K32" t="s">
        <v>105</v>
      </c>
      <c r="L32" t="str">
        <f>A96</f>
        <v>H4</v>
      </c>
      <c r="M32">
        <f>B96</f>
        <v>3447</v>
      </c>
      <c r="N32">
        <f t="shared" si="1"/>
        <v>-6.0559258657128918E-2</v>
      </c>
      <c r="O32">
        <f t="shared" si="2"/>
        <v>-2.4223703462851569</v>
      </c>
    </row>
    <row r="33" spans="1:15" x14ac:dyDescent="0.2">
      <c r="A33" t="s">
        <v>88</v>
      </c>
      <c r="B33">
        <v>19883</v>
      </c>
      <c r="K33" t="s">
        <v>16</v>
      </c>
      <c r="L33" t="str">
        <f>A97</f>
        <v>H5</v>
      </c>
      <c r="M33">
        <f>B97</f>
        <v>3549</v>
      </c>
      <c r="N33">
        <f t="shared" si="1"/>
        <v>-1.910258494553731E-2</v>
      </c>
      <c r="O33">
        <f t="shared" si="2"/>
        <v>-0.76410339782149239</v>
      </c>
    </row>
    <row r="34" spans="1:15" x14ac:dyDescent="0.2">
      <c r="A34" t="s">
        <v>89</v>
      </c>
      <c r="B34">
        <v>3516</v>
      </c>
      <c r="K34" t="s">
        <v>15</v>
      </c>
      <c r="L34" t="str">
        <f>A85</f>
        <v>G5</v>
      </c>
      <c r="M34">
        <f>B85</f>
        <v>3555</v>
      </c>
      <c r="N34">
        <f t="shared" si="1"/>
        <v>-1.6663957080149568E-2</v>
      </c>
      <c r="O34">
        <f t="shared" si="2"/>
        <v>-0.66655828320598265</v>
      </c>
    </row>
    <row r="35" spans="1:15" x14ac:dyDescent="0.2">
      <c r="A35" t="s">
        <v>90</v>
      </c>
      <c r="B35">
        <v>5901</v>
      </c>
      <c r="K35" t="s">
        <v>14</v>
      </c>
      <c r="L35" t="str">
        <f>A73</f>
        <v>F5</v>
      </c>
      <c r="M35">
        <f>B73</f>
        <v>3550</v>
      </c>
      <c r="N35">
        <f t="shared" si="1"/>
        <v>-1.8696146967972688E-2</v>
      </c>
      <c r="O35">
        <f t="shared" si="2"/>
        <v>-0.74784587871890751</v>
      </c>
    </row>
    <row r="36" spans="1:15" x14ac:dyDescent="0.2">
      <c r="A36" t="s">
        <v>11</v>
      </c>
      <c r="B36">
        <v>3802</v>
      </c>
      <c r="K36" t="s">
        <v>13</v>
      </c>
      <c r="L36" t="str">
        <f>A61</f>
        <v>E5</v>
      </c>
      <c r="M36">
        <f>B61</f>
        <v>3639</v>
      </c>
      <c r="N36">
        <f t="shared" si="1"/>
        <v>1.7476833035278815E-2</v>
      </c>
      <c r="O36">
        <f t="shared" si="2"/>
        <v>0.69907332141115264</v>
      </c>
    </row>
    <row r="37" spans="1:15" x14ac:dyDescent="0.2">
      <c r="A37" t="s">
        <v>19</v>
      </c>
      <c r="B37">
        <v>4351</v>
      </c>
      <c r="K37" t="s">
        <v>12</v>
      </c>
      <c r="L37" t="str">
        <f>A49</f>
        <v>D5</v>
      </c>
      <c r="M37">
        <f>B49</f>
        <v>3816</v>
      </c>
      <c r="N37">
        <f t="shared" si="1"/>
        <v>8.9416355064217204E-2</v>
      </c>
      <c r="O37">
        <f t="shared" si="2"/>
        <v>3.576654202568688</v>
      </c>
    </row>
    <row r="38" spans="1:15" x14ac:dyDescent="0.2">
      <c r="A38" t="s">
        <v>27</v>
      </c>
      <c r="B38">
        <v>9211</v>
      </c>
      <c r="K38" t="s">
        <v>11</v>
      </c>
      <c r="L38" t="str">
        <f>A37</f>
        <v>C5</v>
      </c>
      <c r="M38">
        <f>B37</f>
        <v>4351</v>
      </c>
      <c r="N38">
        <f t="shared" si="1"/>
        <v>0.30686067306129083</v>
      </c>
      <c r="O38">
        <f t="shared" si="2"/>
        <v>12.274426922451633</v>
      </c>
    </row>
    <row r="39" spans="1:15" x14ac:dyDescent="0.2">
      <c r="A39" t="s">
        <v>36</v>
      </c>
      <c r="B39">
        <v>3481</v>
      </c>
      <c r="K39" t="s">
        <v>10</v>
      </c>
      <c r="L39" t="str">
        <f>A25</f>
        <v>B5</v>
      </c>
      <c r="M39">
        <f>B25</f>
        <v>9532</v>
      </c>
      <c r="N39">
        <f t="shared" si="1"/>
        <v>2.412615834823606</v>
      </c>
      <c r="O39">
        <f t="shared" si="2"/>
        <v>96.504633392944243</v>
      </c>
    </row>
    <row r="40" spans="1:15" x14ac:dyDescent="0.2">
      <c r="A40" t="s">
        <v>43</v>
      </c>
      <c r="B40">
        <v>3637</v>
      </c>
      <c r="K40" t="s">
        <v>9</v>
      </c>
      <c r="L40" t="str">
        <f>A13</f>
        <v>A5</v>
      </c>
      <c r="M40">
        <f>B13</f>
        <v>24147</v>
      </c>
      <c r="N40">
        <f t="shared" si="1"/>
        <v>8.3527068769305792</v>
      </c>
      <c r="O40">
        <f t="shared" si="2"/>
        <v>334.1082750772232</v>
      </c>
    </row>
    <row r="41" spans="1:15" x14ac:dyDescent="0.2">
      <c r="A41" t="s">
        <v>51</v>
      </c>
      <c r="B41">
        <v>3833</v>
      </c>
      <c r="K41" t="s">
        <v>17</v>
      </c>
      <c r="L41" t="str">
        <f>A14</f>
        <v>A6</v>
      </c>
      <c r="M41">
        <f>B14</f>
        <v>23717</v>
      </c>
      <c r="N41">
        <f t="shared" si="1"/>
        <v>8.1779385465777921</v>
      </c>
      <c r="O41">
        <f t="shared" si="2"/>
        <v>327.11754186311168</v>
      </c>
    </row>
    <row r="42" spans="1:15" x14ac:dyDescent="0.2">
      <c r="A42" t="s">
        <v>59</v>
      </c>
      <c r="B42">
        <v>3497</v>
      </c>
      <c r="K42" t="s">
        <v>18</v>
      </c>
      <c r="L42" t="str">
        <f>A26</f>
        <v>B6</v>
      </c>
      <c r="M42">
        <f>B26</f>
        <v>18116</v>
      </c>
      <c r="N42">
        <f t="shared" si="1"/>
        <v>5.9014794342383352</v>
      </c>
      <c r="O42">
        <f t="shared" si="2"/>
        <v>236.05917736953342</v>
      </c>
    </row>
    <row r="43" spans="1:15" x14ac:dyDescent="0.2">
      <c r="A43" t="s">
        <v>67</v>
      </c>
      <c r="B43">
        <v>26760</v>
      </c>
      <c r="K43" t="s">
        <v>19</v>
      </c>
      <c r="L43" t="str">
        <f>A38</f>
        <v>C6</v>
      </c>
      <c r="M43">
        <f>B38</f>
        <v>9211</v>
      </c>
      <c r="N43">
        <f t="shared" si="1"/>
        <v>2.2821492440253617</v>
      </c>
      <c r="O43">
        <f t="shared" si="2"/>
        <v>91.285969761014471</v>
      </c>
    </row>
    <row r="44" spans="1:15" x14ac:dyDescent="0.2">
      <c r="A44" t="s">
        <v>75</v>
      </c>
      <c r="B44">
        <v>4197</v>
      </c>
      <c r="K44" t="s">
        <v>20</v>
      </c>
      <c r="L44" t="str">
        <f>A50</f>
        <v>D6</v>
      </c>
      <c r="M44">
        <f>B50</f>
        <v>5857</v>
      </c>
      <c r="N44">
        <f t="shared" si="1"/>
        <v>0.91895626727361401</v>
      </c>
      <c r="O44">
        <f t="shared" si="2"/>
        <v>36.758250690944564</v>
      </c>
    </row>
    <row r="45" spans="1:15" x14ac:dyDescent="0.2">
      <c r="A45" t="s">
        <v>91</v>
      </c>
      <c r="B45">
        <v>9102</v>
      </c>
      <c r="K45" t="s">
        <v>21</v>
      </c>
      <c r="L45" t="str">
        <f>A62</f>
        <v>E6</v>
      </c>
      <c r="M45">
        <f>B62</f>
        <v>4399</v>
      </c>
      <c r="N45">
        <f t="shared" si="1"/>
        <v>0.32636969598439275</v>
      </c>
      <c r="O45">
        <f t="shared" si="2"/>
        <v>13.05478783937571</v>
      </c>
    </row>
    <row r="46" spans="1:15" x14ac:dyDescent="0.2">
      <c r="A46" t="s">
        <v>92</v>
      </c>
      <c r="B46">
        <v>3579</v>
      </c>
      <c r="K46" t="s">
        <v>22</v>
      </c>
      <c r="L46" t="str">
        <f>A74</f>
        <v>F6</v>
      </c>
      <c r="M46">
        <f>B74</f>
        <v>3933</v>
      </c>
      <c r="N46">
        <f t="shared" si="1"/>
        <v>0.13696959843927817</v>
      </c>
      <c r="O46">
        <f t="shared" si="2"/>
        <v>5.4787839375711265</v>
      </c>
    </row>
    <row r="47" spans="1:15" x14ac:dyDescent="0.2">
      <c r="A47" t="s">
        <v>93</v>
      </c>
      <c r="B47">
        <v>7349</v>
      </c>
      <c r="K47" t="s">
        <v>23</v>
      </c>
      <c r="L47" t="str">
        <f>A86</f>
        <v>G6</v>
      </c>
      <c r="M47">
        <f>B86</f>
        <v>3877</v>
      </c>
      <c r="N47">
        <f t="shared" si="1"/>
        <v>0.11420907169565923</v>
      </c>
      <c r="O47">
        <f t="shared" si="2"/>
        <v>4.5683628678263695</v>
      </c>
    </row>
    <row r="48" spans="1:15" x14ac:dyDescent="0.2">
      <c r="A48" t="s">
        <v>12</v>
      </c>
      <c r="B48">
        <v>3719</v>
      </c>
      <c r="K48" t="s">
        <v>24</v>
      </c>
      <c r="L48" t="str">
        <f>A98</f>
        <v>H6</v>
      </c>
      <c r="M48">
        <f>B98</f>
        <v>3622</v>
      </c>
      <c r="N48">
        <f t="shared" si="1"/>
        <v>1.0567387416680214E-2</v>
      </c>
      <c r="O48">
        <f t="shared" si="2"/>
        <v>0.42269549666720857</v>
      </c>
    </row>
    <row r="49" spans="1:15" x14ac:dyDescent="0.2">
      <c r="A49" t="s">
        <v>20</v>
      </c>
      <c r="B49">
        <v>3816</v>
      </c>
      <c r="K49" t="s">
        <v>33</v>
      </c>
      <c r="L49" t="str">
        <f>A99</f>
        <v>H7</v>
      </c>
      <c r="M49">
        <f>B99</f>
        <v>3618</v>
      </c>
      <c r="N49">
        <f t="shared" si="1"/>
        <v>8.9416355064217204E-3</v>
      </c>
      <c r="O49">
        <f t="shared" si="2"/>
        <v>0.35766542025686882</v>
      </c>
    </row>
    <row r="50" spans="1:15" x14ac:dyDescent="0.2">
      <c r="A50" t="s">
        <v>28</v>
      </c>
      <c r="B50">
        <v>5857</v>
      </c>
      <c r="K50" t="s">
        <v>31</v>
      </c>
      <c r="L50" t="str">
        <f>A87</f>
        <v>G7</v>
      </c>
      <c r="M50">
        <f>B87</f>
        <v>3877</v>
      </c>
      <c r="N50">
        <f t="shared" si="1"/>
        <v>0.11420907169565923</v>
      </c>
      <c r="O50">
        <f t="shared" si="2"/>
        <v>4.5683628678263695</v>
      </c>
    </row>
    <row r="51" spans="1:15" x14ac:dyDescent="0.2">
      <c r="A51" t="s">
        <v>37</v>
      </c>
      <c r="B51">
        <v>3583</v>
      </c>
      <c r="K51" t="s">
        <v>32</v>
      </c>
      <c r="L51" t="str">
        <f>A75</f>
        <v>F7</v>
      </c>
      <c r="M51">
        <f>B75</f>
        <v>3709</v>
      </c>
      <c r="N51">
        <f t="shared" si="1"/>
        <v>4.5927491464802468E-2</v>
      </c>
      <c r="O51">
        <f t="shared" si="2"/>
        <v>1.8370996585920987</v>
      </c>
    </row>
    <row r="52" spans="1:15" x14ac:dyDescent="0.2">
      <c r="A52" t="s">
        <v>44</v>
      </c>
      <c r="B52">
        <v>3950</v>
      </c>
      <c r="K52" t="s">
        <v>29</v>
      </c>
      <c r="L52" t="str">
        <f>A63</f>
        <v>E7</v>
      </c>
      <c r="M52">
        <f>B63</f>
        <v>3561</v>
      </c>
      <c r="N52">
        <f t="shared" si="1"/>
        <v>-1.4225329214761826E-2</v>
      </c>
      <c r="O52">
        <f t="shared" si="2"/>
        <v>-0.56901316859047302</v>
      </c>
    </row>
    <row r="53" spans="1:15" x14ac:dyDescent="0.2">
      <c r="A53" t="s">
        <v>52</v>
      </c>
      <c r="B53">
        <v>4113</v>
      </c>
      <c r="K53" t="s">
        <v>28</v>
      </c>
      <c r="L53" t="str">
        <f>A51</f>
        <v>D7</v>
      </c>
      <c r="M53">
        <f>B51</f>
        <v>3583</v>
      </c>
      <c r="N53">
        <f t="shared" si="1"/>
        <v>-5.283693708340107E-3</v>
      </c>
      <c r="O53">
        <f t="shared" si="2"/>
        <v>-0.21134774833360429</v>
      </c>
    </row>
    <row r="54" spans="1:15" x14ac:dyDescent="0.2">
      <c r="A54" t="s">
        <v>60</v>
      </c>
      <c r="B54">
        <v>3472</v>
      </c>
      <c r="K54" t="s">
        <v>27</v>
      </c>
      <c r="L54" t="str">
        <f>A39</f>
        <v>C7</v>
      </c>
      <c r="M54">
        <f>B39</f>
        <v>3481</v>
      </c>
      <c r="N54">
        <f t="shared" si="1"/>
        <v>-4.6740367419931719E-2</v>
      </c>
      <c r="O54">
        <f t="shared" si="2"/>
        <v>-1.8696146967972687</v>
      </c>
    </row>
    <row r="55" spans="1:15" x14ac:dyDescent="0.2">
      <c r="A55" t="s">
        <v>68</v>
      </c>
      <c r="B55">
        <v>29602</v>
      </c>
      <c r="K55" t="s">
        <v>26</v>
      </c>
      <c r="L55" t="str">
        <f>A27</f>
        <v>B7</v>
      </c>
      <c r="M55">
        <f>B27</f>
        <v>3485</v>
      </c>
      <c r="N55">
        <f t="shared" si="1"/>
        <v>-4.5114615509673224E-2</v>
      </c>
      <c r="O55">
        <f t="shared" si="2"/>
        <v>-1.8045846203869289</v>
      </c>
    </row>
    <row r="56" spans="1:15" x14ac:dyDescent="0.2">
      <c r="A56" t="s">
        <v>76</v>
      </c>
      <c r="B56">
        <v>3887</v>
      </c>
      <c r="K56" t="s">
        <v>25</v>
      </c>
      <c r="L56" t="str">
        <f>A15</f>
        <v>A7</v>
      </c>
      <c r="M56">
        <f>B15</f>
        <v>3531</v>
      </c>
      <c r="N56">
        <f t="shared" si="1"/>
        <v>-2.6418468541700536E-2</v>
      </c>
      <c r="O56">
        <f t="shared" si="2"/>
        <v>-1.0567387416680214</v>
      </c>
    </row>
    <row r="57" spans="1:15" x14ac:dyDescent="0.2">
      <c r="A57" t="s">
        <v>94</v>
      </c>
      <c r="B57">
        <v>4891</v>
      </c>
      <c r="K57" t="s">
        <v>34</v>
      </c>
      <c r="L57" t="str">
        <f>A16</f>
        <v>A8</v>
      </c>
      <c r="M57">
        <f>B16</f>
        <v>3507</v>
      </c>
      <c r="N57">
        <f t="shared" si="1"/>
        <v>-3.6172980003251504E-2</v>
      </c>
      <c r="O57">
        <f t="shared" si="2"/>
        <v>-1.4469192001300601</v>
      </c>
    </row>
    <row r="58" spans="1:15" x14ac:dyDescent="0.2">
      <c r="A58" t="s">
        <v>95</v>
      </c>
      <c r="B58">
        <v>3611</v>
      </c>
      <c r="K58" t="s">
        <v>35</v>
      </c>
      <c r="L58" t="str">
        <f>A28</f>
        <v>B8</v>
      </c>
      <c r="M58">
        <f>B28</f>
        <v>3512</v>
      </c>
      <c r="N58">
        <f t="shared" si="1"/>
        <v>-3.4140790115428386E-2</v>
      </c>
      <c r="O58">
        <f t="shared" si="2"/>
        <v>-1.3656316046171355</v>
      </c>
    </row>
    <row r="59" spans="1:15" x14ac:dyDescent="0.2">
      <c r="A59" t="s">
        <v>96</v>
      </c>
      <c r="B59">
        <v>15474</v>
      </c>
      <c r="K59" t="s">
        <v>36</v>
      </c>
      <c r="L59" t="str">
        <f>A40</f>
        <v>C8</v>
      </c>
      <c r="M59">
        <f>B40</f>
        <v>3637</v>
      </c>
      <c r="N59">
        <f t="shared" si="1"/>
        <v>1.6663957080149568E-2</v>
      </c>
      <c r="O59">
        <f t="shared" si="2"/>
        <v>0.66655828320598265</v>
      </c>
    </row>
    <row r="60" spans="1:15" x14ac:dyDescent="0.2">
      <c r="A60" t="s">
        <v>13</v>
      </c>
      <c r="B60">
        <v>3862</v>
      </c>
      <c r="K60" t="s">
        <v>37</v>
      </c>
      <c r="L60" t="str">
        <f>A52</f>
        <v>D8</v>
      </c>
      <c r="M60">
        <f>B52</f>
        <v>3950</v>
      </c>
      <c r="N60">
        <f t="shared" si="1"/>
        <v>0.14387904405787677</v>
      </c>
      <c r="O60">
        <f t="shared" si="2"/>
        <v>5.7551617623150708</v>
      </c>
    </row>
    <row r="61" spans="1:15" x14ac:dyDescent="0.2">
      <c r="A61" t="s">
        <v>21</v>
      </c>
      <c r="B61">
        <v>3639</v>
      </c>
      <c r="K61" t="s">
        <v>38</v>
      </c>
      <c r="L61" t="str">
        <f>A64</f>
        <v>E8</v>
      </c>
      <c r="M61">
        <f>B64</f>
        <v>6054</v>
      </c>
      <c r="N61">
        <f t="shared" si="1"/>
        <v>0.99902454885384484</v>
      </c>
      <c r="O61">
        <f t="shared" si="2"/>
        <v>39.960981954153795</v>
      </c>
    </row>
    <row r="62" spans="1:15" x14ac:dyDescent="0.2">
      <c r="A62" t="s">
        <v>29</v>
      </c>
      <c r="B62">
        <v>4399</v>
      </c>
      <c r="K62" t="s">
        <v>30</v>
      </c>
      <c r="L62" t="str">
        <f>A76</f>
        <v>F8</v>
      </c>
      <c r="M62">
        <f>B76</f>
        <v>20911</v>
      </c>
      <c r="N62">
        <f t="shared" si="1"/>
        <v>7.037473581531458</v>
      </c>
      <c r="O62">
        <f t="shared" si="2"/>
        <v>281.49894326125832</v>
      </c>
    </row>
    <row r="63" spans="1:15" x14ac:dyDescent="0.2">
      <c r="A63" t="s">
        <v>38</v>
      </c>
      <c r="B63">
        <v>3561</v>
      </c>
      <c r="K63" t="s">
        <v>39</v>
      </c>
      <c r="L63" t="str">
        <f>A88</f>
        <v>G8</v>
      </c>
      <c r="M63">
        <f>B88</f>
        <v>32187</v>
      </c>
      <c r="N63">
        <f t="shared" si="1"/>
        <v>11.620468216550154</v>
      </c>
      <c r="O63">
        <f t="shared" si="2"/>
        <v>464.81872866200615</v>
      </c>
    </row>
    <row r="64" spans="1:15" x14ac:dyDescent="0.2">
      <c r="A64" t="s">
        <v>45</v>
      </c>
      <c r="B64">
        <v>6054</v>
      </c>
      <c r="K64" t="s">
        <v>40</v>
      </c>
      <c r="L64" t="str">
        <f>A100</f>
        <v>H8</v>
      </c>
      <c r="M64">
        <f>B100</f>
        <v>21674</v>
      </c>
      <c r="N64">
        <f t="shared" si="1"/>
        <v>7.347585758413266</v>
      </c>
      <c r="O64">
        <f t="shared" si="2"/>
        <v>293.90343033653062</v>
      </c>
    </row>
    <row r="65" spans="1:15" x14ac:dyDescent="0.2">
      <c r="A65" t="s">
        <v>53</v>
      </c>
      <c r="B65">
        <v>4933</v>
      </c>
      <c r="K65" t="s">
        <v>48</v>
      </c>
      <c r="L65" t="str">
        <f>A101</f>
        <v>H9</v>
      </c>
      <c r="M65">
        <f>B101</f>
        <v>16828</v>
      </c>
      <c r="N65">
        <f t="shared" si="1"/>
        <v>5.3779873191350998</v>
      </c>
      <c r="O65">
        <f t="shared" si="2"/>
        <v>215.119492765404</v>
      </c>
    </row>
    <row r="66" spans="1:15" x14ac:dyDescent="0.2">
      <c r="A66" t="s">
        <v>61</v>
      </c>
      <c r="B66">
        <v>3499</v>
      </c>
      <c r="K66" t="s">
        <v>47</v>
      </c>
      <c r="L66" t="str">
        <f>A89</f>
        <v>G9</v>
      </c>
      <c r="M66">
        <f>B89</f>
        <v>8401</v>
      </c>
      <c r="N66">
        <f t="shared" si="1"/>
        <v>1.9529344821980166</v>
      </c>
      <c r="O66">
        <f t="shared" si="2"/>
        <v>78.11737928792067</v>
      </c>
    </row>
    <row r="67" spans="1:15" x14ac:dyDescent="0.2">
      <c r="A67" t="s">
        <v>69</v>
      </c>
      <c r="B67">
        <v>17889</v>
      </c>
      <c r="K67" t="s">
        <v>46</v>
      </c>
      <c r="L67" t="str">
        <f>A77</f>
        <v>F9</v>
      </c>
      <c r="M67">
        <f>B77</f>
        <v>5649</v>
      </c>
      <c r="N67">
        <f t="shared" si="1"/>
        <v>0.83441716794017229</v>
      </c>
      <c r="O67">
        <f t="shared" si="2"/>
        <v>33.376686717606894</v>
      </c>
    </row>
    <row r="68" spans="1:15" x14ac:dyDescent="0.2">
      <c r="A68" t="s">
        <v>77</v>
      </c>
      <c r="B68">
        <v>3857</v>
      </c>
      <c r="K68" t="s">
        <v>45</v>
      </c>
      <c r="L68" t="str">
        <f>A65</f>
        <v>E9</v>
      </c>
      <c r="M68">
        <f>B65</f>
        <v>4933</v>
      </c>
      <c r="N68">
        <f t="shared" si="1"/>
        <v>0.54340757600390177</v>
      </c>
      <c r="O68">
        <f t="shared" si="2"/>
        <v>21.73630304015607</v>
      </c>
    </row>
    <row r="69" spans="1:15" x14ac:dyDescent="0.2">
      <c r="A69" t="s">
        <v>97</v>
      </c>
      <c r="B69">
        <v>3885</v>
      </c>
      <c r="K69" t="s">
        <v>44</v>
      </c>
      <c r="L69" t="str">
        <f>A53</f>
        <v>D9</v>
      </c>
      <c r="M69">
        <f>B53</f>
        <v>4113</v>
      </c>
      <c r="N69">
        <f t="shared" si="1"/>
        <v>0.21012843440091042</v>
      </c>
      <c r="O69">
        <f t="shared" si="2"/>
        <v>8.4051373760364161</v>
      </c>
    </row>
    <row r="70" spans="1:15" x14ac:dyDescent="0.2">
      <c r="A70" t="s">
        <v>98</v>
      </c>
      <c r="B70">
        <v>3800</v>
      </c>
      <c r="K70" t="s">
        <v>43</v>
      </c>
      <c r="L70" t="str">
        <f>A41</f>
        <v>C9</v>
      </c>
      <c r="M70">
        <f>B41</f>
        <v>3833</v>
      </c>
      <c r="N70">
        <f t="shared" si="1"/>
        <v>9.6325800682815793E-2</v>
      </c>
      <c r="O70">
        <f t="shared" si="2"/>
        <v>3.8530320273126319</v>
      </c>
    </row>
    <row r="71" spans="1:15" x14ac:dyDescent="0.2">
      <c r="A71" t="s">
        <v>99</v>
      </c>
      <c r="B71">
        <v>28359</v>
      </c>
      <c r="K71" t="s">
        <v>42</v>
      </c>
      <c r="L71" t="str">
        <f>A29</f>
        <v>B9</v>
      </c>
      <c r="M71">
        <f>B29</f>
        <v>3867</v>
      </c>
      <c r="N71">
        <f t="shared" si="1"/>
        <v>0.110144691920013</v>
      </c>
      <c r="O71">
        <f t="shared" si="2"/>
        <v>4.4057876768005197</v>
      </c>
    </row>
    <row r="72" spans="1:15" x14ac:dyDescent="0.2">
      <c r="A72" t="s">
        <v>14</v>
      </c>
      <c r="B72">
        <v>3555</v>
      </c>
      <c r="K72" t="s">
        <v>41</v>
      </c>
      <c r="L72" t="str">
        <f>A17</f>
        <v>A9</v>
      </c>
      <c r="M72">
        <f>B17</f>
        <v>3830</v>
      </c>
      <c r="N72">
        <f t="shared" si="1"/>
        <v>9.5106486750121927E-2</v>
      </c>
      <c r="O72">
        <f t="shared" si="2"/>
        <v>3.8042594700048769</v>
      </c>
    </row>
    <row r="73" spans="1:15" x14ac:dyDescent="0.2">
      <c r="A73" t="s">
        <v>22</v>
      </c>
      <c r="B73">
        <v>3550</v>
      </c>
      <c r="K73" t="s">
        <v>49</v>
      </c>
      <c r="L73" t="str">
        <f>A18</f>
        <v>A10</v>
      </c>
      <c r="M73">
        <f>B18</f>
        <v>3705</v>
      </c>
      <c r="N73">
        <f t="shared" si="1"/>
        <v>4.4301739554543973E-2</v>
      </c>
      <c r="O73">
        <f t="shared" si="2"/>
        <v>1.7720695821817589</v>
      </c>
    </row>
    <row r="74" spans="1:15" x14ac:dyDescent="0.2">
      <c r="A74" t="s">
        <v>32</v>
      </c>
      <c r="B74">
        <v>3933</v>
      </c>
      <c r="K74" t="s">
        <v>50</v>
      </c>
      <c r="L74" t="str">
        <f>A30</f>
        <v>B10</v>
      </c>
      <c r="M74">
        <f>B30</f>
        <v>3579</v>
      </c>
      <c r="N74">
        <f t="shared" ref="N74:N96" si="3">(M74-3596)/2460.4</f>
        <v>-6.9094456185986013E-3</v>
      </c>
      <c r="O74">
        <f t="shared" ref="O74:O96" si="4">N74*40</f>
        <v>-0.27637782474394407</v>
      </c>
    </row>
    <row r="75" spans="1:15" x14ac:dyDescent="0.2">
      <c r="A75" t="s">
        <v>30</v>
      </c>
      <c r="B75">
        <v>3709</v>
      </c>
      <c r="K75" t="s">
        <v>51</v>
      </c>
      <c r="L75" t="str">
        <f>A42</f>
        <v>C10</v>
      </c>
      <c r="M75">
        <f>B42</f>
        <v>3497</v>
      </c>
      <c r="N75">
        <f t="shared" si="3"/>
        <v>-4.0237359778897738E-2</v>
      </c>
      <c r="O75">
        <f t="shared" si="4"/>
        <v>-1.6094943911559096</v>
      </c>
    </row>
    <row r="76" spans="1:15" x14ac:dyDescent="0.2">
      <c r="A76" t="s">
        <v>46</v>
      </c>
      <c r="B76">
        <v>20911</v>
      </c>
      <c r="K76" t="s">
        <v>52</v>
      </c>
      <c r="L76" t="str">
        <f>A54</f>
        <v>D10</v>
      </c>
      <c r="M76">
        <f>B54</f>
        <v>3472</v>
      </c>
      <c r="N76">
        <f t="shared" si="3"/>
        <v>-5.0398309218013332E-2</v>
      </c>
      <c r="O76">
        <f t="shared" si="4"/>
        <v>-2.0159323687205335</v>
      </c>
    </row>
    <row r="77" spans="1:15" x14ac:dyDescent="0.2">
      <c r="A77" t="s">
        <v>54</v>
      </c>
      <c r="B77">
        <v>5649</v>
      </c>
      <c r="K77" t="s">
        <v>53</v>
      </c>
      <c r="L77" t="str">
        <f>A66</f>
        <v>E10</v>
      </c>
      <c r="M77">
        <f>B66</f>
        <v>3499</v>
      </c>
      <c r="N77">
        <f t="shared" si="3"/>
        <v>-3.9424483823768494E-2</v>
      </c>
      <c r="O77">
        <f t="shared" si="4"/>
        <v>-1.5769793529507399</v>
      </c>
    </row>
    <row r="78" spans="1:15" x14ac:dyDescent="0.2">
      <c r="A78" t="s">
        <v>62</v>
      </c>
      <c r="B78">
        <v>3521</v>
      </c>
      <c r="K78" t="s">
        <v>54</v>
      </c>
      <c r="L78" t="str">
        <f>A78</f>
        <v>F10</v>
      </c>
      <c r="M78">
        <f>B78</f>
        <v>3521</v>
      </c>
      <c r="N78">
        <f t="shared" si="3"/>
        <v>-3.048284831734677E-2</v>
      </c>
      <c r="O78">
        <f t="shared" si="4"/>
        <v>-1.2193139326938709</v>
      </c>
    </row>
    <row r="79" spans="1:15" x14ac:dyDescent="0.2">
      <c r="A79" t="s">
        <v>70</v>
      </c>
      <c r="B79">
        <v>5945</v>
      </c>
      <c r="K79" t="s">
        <v>55</v>
      </c>
      <c r="L79" t="str">
        <f>A90</f>
        <v>G10</v>
      </c>
      <c r="M79">
        <f>B90</f>
        <v>3965</v>
      </c>
      <c r="N79">
        <f t="shared" si="3"/>
        <v>0.14997561372134613</v>
      </c>
      <c r="O79">
        <f t="shared" si="4"/>
        <v>5.9990245488538454</v>
      </c>
    </row>
    <row r="80" spans="1:15" x14ac:dyDescent="0.2">
      <c r="A80" t="s">
        <v>78</v>
      </c>
      <c r="B80">
        <v>3770</v>
      </c>
      <c r="K80" t="s">
        <v>56</v>
      </c>
      <c r="L80" t="str">
        <f>A102</f>
        <v>H10</v>
      </c>
      <c r="M80">
        <f>B102</f>
        <v>3577</v>
      </c>
      <c r="N80">
        <f t="shared" si="3"/>
        <v>-7.722321573727849E-3</v>
      </c>
      <c r="O80">
        <f t="shared" si="4"/>
        <v>-0.30889286294911394</v>
      </c>
    </row>
    <row r="81" spans="1:15" x14ac:dyDescent="0.2">
      <c r="A81" t="s">
        <v>100</v>
      </c>
      <c r="B81">
        <v>3596</v>
      </c>
      <c r="K81" t="s">
        <v>64</v>
      </c>
      <c r="L81" t="str">
        <f>A103</f>
        <v>H11</v>
      </c>
      <c r="M81">
        <f>B103</f>
        <v>3708</v>
      </c>
      <c r="N81">
        <f t="shared" si="3"/>
        <v>4.5521053487237846E-2</v>
      </c>
      <c r="O81">
        <f t="shared" si="4"/>
        <v>1.8208421394895138</v>
      </c>
    </row>
    <row r="82" spans="1:15" x14ac:dyDescent="0.2">
      <c r="A82" t="s">
        <v>101</v>
      </c>
      <c r="B82">
        <v>5216</v>
      </c>
      <c r="K82" t="s">
        <v>63</v>
      </c>
      <c r="L82" t="str">
        <f>A91</f>
        <v>G11</v>
      </c>
      <c r="M82">
        <f>B91</f>
        <v>4136</v>
      </c>
      <c r="N82">
        <f t="shared" si="3"/>
        <v>0.21947650788489675</v>
      </c>
      <c r="O82">
        <f t="shared" si="4"/>
        <v>8.7790603153958706</v>
      </c>
    </row>
    <row r="83" spans="1:15" x14ac:dyDescent="0.2">
      <c r="A83" t="s">
        <v>102</v>
      </c>
      <c r="B83">
        <v>39764</v>
      </c>
      <c r="K83" t="s">
        <v>62</v>
      </c>
      <c r="L83" t="str">
        <f>A79</f>
        <v>F11</v>
      </c>
      <c r="M83">
        <f>B79</f>
        <v>5945</v>
      </c>
      <c r="N83">
        <f t="shared" si="3"/>
        <v>0.95472280929930087</v>
      </c>
      <c r="O83">
        <f t="shared" si="4"/>
        <v>38.188912371972037</v>
      </c>
    </row>
    <row r="84" spans="1:15" x14ac:dyDescent="0.2">
      <c r="A84" t="s">
        <v>15</v>
      </c>
      <c r="B84">
        <v>3483</v>
      </c>
      <c r="K84" t="s">
        <v>61</v>
      </c>
      <c r="L84" t="str">
        <f>A67</f>
        <v>E11</v>
      </c>
      <c r="M84">
        <f>B67</f>
        <v>17889</v>
      </c>
      <c r="N84">
        <f t="shared" si="3"/>
        <v>5.8092180133311651</v>
      </c>
      <c r="O84">
        <f t="shared" si="4"/>
        <v>232.3687205332466</v>
      </c>
    </row>
    <row r="85" spans="1:15" x14ac:dyDescent="0.2">
      <c r="A85" t="s">
        <v>23</v>
      </c>
      <c r="B85">
        <v>3555</v>
      </c>
      <c r="K85" t="s">
        <v>60</v>
      </c>
      <c r="L85" t="str">
        <f>A55</f>
        <v>D11</v>
      </c>
      <c r="M85">
        <f>B55</f>
        <v>29602</v>
      </c>
      <c r="N85">
        <f t="shared" si="3"/>
        <v>10.569826044545602</v>
      </c>
      <c r="O85">
        <f t="shared" si="4"/>
        <v>422.79304178182406</v>
      </c>
    </row>
    <row r="86" spans="1:15" x14ac:dyDescent="0.2">
      <c r="A86" t="s">
        <v>31</v>
      </c>
      <c r="B86">
        <v>3877</v>
      </c>
      <c r="K86" t="s">
        <v>59</v>
      </c>
      <c r="L86" t="str">
        <f>A43</f>
        <v>C11</v>
      </c>
      <c r="M86">
        <f>B43</f>
        <v>26760</v>
      </c>
      <c r="N86">
        <f t="shared" si="3"/>
        <v>9.4147293123069424</v>
      </c>
      <c r="O86">
        <f t="shared" si="4"/>
        <v>376.58917249227773</v>
      </c>
    </row>
    <row r="87" spans="1:15" x14ac:dyDescent="0.2">
      <c r="A87" t="s">
        <v>39</v>
      </c>
      <c r="B87">
        <v>3877</v>
      </c>
      <c r="K87" t="s">
        <v>58</v>
      </c>
      <c r="L87" t="str">
        <f>A31</f>
        <v>B11</v>
      </c>
      <c r="M87">
        <f>B31</f>
        <v>17776</v>
      </c>
      <c r="N87">
        <f t="shared" si="3"/>
        <v>5.763290521866363</v>
      </c>
      <c r="O87">
        <f t="shared" si="4"/>
        <v>230.53162087465452</v>
      </c>
    </row>
    <row r="88" spans="1:15" x14ac:dyDescent="0.2">
      <c r="A88" t="s">
        <v>47</v>
      </c>
      <c r="B88">
        <v>32187</v>
      </c>
      <c r="K88" t="s">
        <v>57</v>
      </c>
      <c r="L88" t="str">
        <f>A19</f>
        <v>A11</v>
      </c>
      <c r="M88">
        <f>B19</f>
        <v>8781</v>
      </c>
      <c r="N88">
        <f t="shared" si="3"/>
        <v>2.1073809136725736</v>
      </c>
      <c r="O88">
        <f t="shared" si="4"/>
        <v>84.295236546902942</v>
      </c>
    </row>
    <row r="89" spans="1:15" x14ac:dyDescent="0.2">
      <c r="A89" t="s">
        <v>55</v>
      </c>
      <c r="B89">
        <v>8401</v>
      </c>
      <c r="K89" t="s">
        <v>65</v>
      </c>
      <c r="L89" t="str">
        <f>A20</f>
        <v>A12</v>
      </c>
      <c r="M89">
        <f>B20</f>
        <v>6504</v>
      </c>
      <c r="N89">
        <f t="shared" si="3"/>
        <v>1.1819216387579254</v>
      </c>
      <c r="O89">
        <f t="shared" si="4"/>
        <v>47.276865550317019</v>
      </c>
    </row>
    <row r="90" spans="1:15" x14ac:dyDescent="0.2">
      <c r="A90" t="s">
        <v>63</v>
      </c>
      <c r="B90">
        <v>3965</v>
      </c>
      <c r="K90" t="s">
        <v>66</v>
      </c>
      <c r="L90" t="str">
        <f>A32</f>
        <v>B12</v>
      </c>
      <c r="M90">
        <f>B32</f>
        <v>5173</v>
      </c>
      <c r="N90">
        <f t="shared" si="3"/>
        <v>0.6409526906194114</v>
      </c>
      <c r="O90">
        <f t="shared" si="4"/>
        <v>25.638107624776456</v>
      </c>
    </row>
    <row r="91" spans="1:15" x14ac:dyDescent="0.2">
      <c r="A91" t="s">
        <v>71</v>
      </c>
      <c r="B91">
        <v>4136</v>
      </c>
      <c r="K91" t="s">
        <v>67</v>
      </c>
      <c r="L91" t="str">
        <f>A44</f>
        <v>C12</v>
      </c>
      <c r="M91">
        <f>B44</f>
        <v>4197</v>
      </c>
      <c r="N91">
        <f t="shared" si="3"/>
        <v>0.24426922451633878</v>
      </c>
      <c r="O91">
        <f t="shared" si="4"/>
        <v>9.7707689806535516</v>
      </c>
    </row>
    <row r="92" spans="1:15" x14ac:dyDescent="0.2">
      <c r="A92" t="s">
        <v>79</v>
      </c>
      <c r="B92">
        <v>3708</v>
      </c>
      <c r="K92" t="s">
        <v>68</v>
      </c>
      <c r="L92" t="str">
        <f>A56</f>
        <v>D12</v>
      </c>
      <c r="M92">
        <f>B56</f>
        <v>3887</v>
      </c>
      <c r="N92">
        <f t="shared" si="3"/>
        <v>0.11827345147130547</v>
      </c>
      <c r="O92">
        <f t="shared" si="4"/>
        <v>4.7309380588522192</v>
      </c>
    </row>
    <row r="93" spans="1:15" x14ac:dyDescent="0.2">
      <c r="A93" t="s">
        <v>103</v>
      </c>
      <c r="B93">
        <v>3575</v>
      </c>
      <c r="K93" t="s">
        <v>69</v>
      </c>
      <c r="L93" t="str">
        <f>A68</f>
        <v>E12</v>
      </c>
      <c r="M93">
        <f>B68</f>
        <v>3857</v>
      </c>
      <c r="N93">
        <f t="shared" si="3"/>
        <v>0.10608031214436676</v>
      </c>
      <c r="O93">
        <f t="shared" si="4"/>
        <v>4.2432124857746709</v>
      </c>
    </row>
    <row r="94" spans="1:15" x14ac:dyDescent="0.2">
      <c r="A94" t="s">
        <v>104</v>
      </c>
      <c r="B94">
        <v>16920</v>
      </c>
      <c r="K94" t="s">
        <v>70</v>
      </c>
      <c r="L94" t="str">
        <f>A80</f>
        <v>F12</v>
      </c>
      <c r="M94">
        <f>B80</f>
        <v>3770</v>
      </c>
      <c r="N94">
        <f t="shared" si="3"/>
        <v>7.0720208096244505E-2</v>
      </c>
      <c r="O94">
        <f t="shared" si="4"/>
        <v>2.8288083238497803</v>
      </c>
    </row>
    <row r="95" spans="1:15" x14ac:dyDescent="0.2">
      <c r="A95" t="s">
        <v>105</v>
      </c>
      <c r="B95">
        <v>43521</v>
      </c>
      <c r="K95" t="s">
        <v>71</v>
      </c>
      <c r="L95" t="str">
        <f>A92</f>
        <v>G12</v>
      </c>
      <c r="M95">
        <f>B92</f>
        <v>3708</v>
      </c>
      <c r="N95">
        <f t="shared" si="3"/>
        <v>4.5521053487237846E-2</v>
      </c>
      <c r="O95">
        <f t="shared" si="4"/>
        <v>1.8208421394895138</v>
      </c>
    </row>
    <row r="96" spans="1:15" x14ac:dyDescent="0.2">
      <c r="A96" t="s">
        <v>16</v>
      </c>
      <c r="B96">
        <v>3447</v>
      </c>
      <c r="K96" t="s">
        <v>72</v>
      </c>
      <c r="L96" t="str">
        <f>A104</f>
        <v>H12</v>
      </c>
      <c r="M96">
        <f>B104</f>
        <v>3567</v>
      </c>
      <c r="N96">
        <f t="shared" si="3"/>
        <v>-1.1786701349374085E-2</v>
      </c>
      <c r="O96">
        <f t="shared" si="4"/>
        <v>-0.47146805397496339</v>
      </c>
    </row>
    <row r="97" spans="1:2" x14ac:dyDescent="0.2">
      <c r="A97" t="s">
        <v>24</v>
      </c>
      <c r="B97">
        <v>3549</v>
      </c>
    </row>
    <row r="98" spans="1:2" x14ac:dyDescent="0.2">
      <c r="A98" t="s">
        <v>33</v>
      </c>
      <c r="B98">
        <v>3622</v>
      </c>
    </row>
    <row r="99" spans="1:2" x14ac:dyDescent="0.2">
      <c r="A99" t="s">
        <v>40</v>
      </c>
      <c r="B99">
        <v>3618</v>
      </c>
    </row>
    <row r="100" spans="1:2" x14ac:dyDescent="0.2">
      <c r="A100" t="s">
        <v>48</v>
      </c>
      <c r="B100">
        <v>21674</v>
      </c>
    </row>
    <row r="101" spans="1:2" x14ac:dyDescent="0.2">
      <c r="A101" t="s">
        <v>56</v>
      </c>
      <c r="B101">
        <v>16828</v>
      </c>
    </row>
    <row r="102" spans="1:2" x14ac:dyDescent="0.2">
      <c r="A102" t="s">
        <v>64</v>
      </c>
      <c r="B102">
        <v>3577</v>
      </c>
    </row>
    <row r="103" spans="1:2" x14ac:dyDescent="0.2">
      <c r="A103" t="s">
        <v>72</v>
      </c>
      <c r="B103">
        <v>3708</v>
      </c>
    </row>
    <row r="104" spans="1:2" x14ac:dyDescent="0.2">
      <c r="A104" t="s">
        <v>80</v>
      </c>
      <c r="B104">
        <v>3567</v>
      </c>
    </row>
  </sheetData>
  <pageMargins left="0.75" right="0.75" top="1" bottom="1" header="0.5" footer="0.5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89"/>
  <sheetViews>
    <sheetView tabSelected="1" topLeftCell="C1" workbookViewId="0">
      <selection activeCell="K30" sqref="K30"/>
    </sheetView>
  </sheetViews>
  <sheetFormatPr defaultRowHeight="12.75" x14ac:dyDescent="0.2"/>
  <cols>
    <col min="2" max="2" width="15.42578125" customWidth="1"/>
    <col min="3" max="3" width="13.140625" style="2" customWidth="1"/>
    <col min="4" max="6" width="10.140625" customWidth="1"/>
    <col min="7" max="8" width="14.7109375" customWidth="1"/>
    <col min="9" max="9" width="15.28515625" bestFit="1" customWidth="1"/>
    <col min="10" max="10" width="15.7109375" bestFit="1" customWidth="1"/>
    <col min="11" max="11" width="12" bestFit="1" customWidth="1"/>
    <col min="12" max="12" width="15.140625" bestFit="1" customWidth="1"/>
  </cols>
  <sheetData>
    <row r="1" spans="1:15" x14ac:dyDescent="0.2">
      <c r="A1" t="s">
        <v>108</v>
      </c>
      <c r="B1" t="s">
        <v>106</v>
      </c>
      <c r="C1" s="2" t="s">
        <v>81</v>
      </c>
      <c r="D1" t="s">
        <v>5</v>
      </c>
      <c r="E1" t="s">
        <v>6</v>
      </c>
      <c r="F1" t="s">
        <v>7</v>
      </c>
      <c r="G1" t="s">
        <v>8</v>
      </c>
      <c r="H1" t="s">
        <v>4</v>
      </c>
      <c r="I1" s="3" t="s">
        <v>117</v>
      </c>
      <c r="J1" s="3" t="s">
        <v>111</v>
      </c>
      <c r="K1" s="3" t="s">
        <v>112</v>
      </c>
      <c r="L1" s="3" t="s">
        <v>113</v>
      </c>
      <c r="M1" s="13"/>
      <c r="N1" s="14"/>
      <c r="O1" s="14"/>
    </row>
    <row r="2" spans="1:15" x14ac:dyDescent="0.2">
      <c r="A2" s="7">
        <v>1</v>
      </c>
      <c r="B2" s="7" t="s">
        <v>82</v>
      </c>
      <c r="C2" s="7" t="s">
        <v>83</v>
      </c>
      <c r="D2" s="7">
        <f>'Plate 1'!N9</f>
        <v>-2.6565026565026566E-2</v>
      </c>
      <c r="E2" s="7">
        <f>'Plate 2'!N9</f>
        <v>-3.4589972794403422E-2</v>
      </c>
      <c r="F2" s="7">
        <f>'Plate 3'!N9</f>
        <v>-2.7637782474394405E-2</v>
      </c>
      <c r="G2" s="7">
        <f>AVERAGE(D2:F2)</f>
        <v>-2.959759394460813E-2</v>
      </c>
      <c r="H2" s="7">
        <f>STDEV(D2:F2)</f>
        <v>4.3566714639944352E-3</v>
      </c>
      <c r="I2" s="7">
        <f>G2*40</f>
        <v>-1.1839037577843252</v>
      </c>
      <c r="L2" s="9" t="s">
        <v>116</v>
      </c>
      <c r="M2" s="3"/>
      <c r="N2" s="3"/>
      <c r="O2" s="3"/>
    </row>
    <row r="3" spans="1:15" x14ac:dyDescent="0.2">
      <c r="A3" s="7">
        <v>2</v>
      </c>
      <c r="B3" s="7" t="s">
        <v>85</v>
      </c>
      <c r="C3" s="7" t="s">
        <v>86</v>
      </c>
      <c r="D3" s="7">
        <f>'Plate 1'!N10</f>
        <v>-3.003003003003003E-2</v>
      </c>
      <c r="E3" s="7">
        <f>'Plate 2'!N10</f>
        <v>-3.8476486591527401E-2</v>
      </c>
      <c r="F3" s="7">
        <f>'Plate 3'!N10</f>
        <v>-3.4140790115428386E-2</v>
      </c>
      <c r="G3" s="7">
        <f t="shared" ref="G3:G66" si="0">AVERAGE(D3:F3)</f>
        <v>-3.4215768912328609E-2</v>
      </c>
      <c r="H3" s="7">
        <f t="shared" ref="H3:H66" si="1">STDEV(D3:F3)</f>
        <v>4.2237274386854023E-3</v>
      </c>
      <c r="I3" s="7">
        <f t="shared" ref="I3:I66" si="2">G3*40</f>
        <v>-1.3686307564931444</v>
      </c>
      <c r="M3" s="3"/>
      <c r="N3" s="10"/>
      <c r="O3" s="11"/>
    </row>
    <row r="4" spans="1:15" x14ac:dyDescent="0.2">
      <c r="A4" s="7">
        <v>3</v>
      </c>
      <c r="B4" s="7" t="s">
        <v>88</v>
      </c>
      <c r="C4" s="7" t="s">
        <v>89</v>
      </c>
      <c r="D4" s="7">
        <f>'Plate 1'!N11</f>
        <v>-3.234003234003234E-2</v>
      </c>
      <c r="E4" s="7">
        <f>'Plate 2'!N11</f>
        <v>-1.0882238631947143E-2</v>
      </c>
      <c r="F4" s="7">
        <f>'Plate 3'!N11</f>
        <v>-3.2515038205169891E-2</v>
      </c>
      <c r="G4" s="7">
        <f t="shared" si="0"/>
        <v>-2.524576972571646E-2</v>
      </c>
      <c r="H4" s="7">
        <f t="shared" si="1"/>
        <v>1.2439490579379302E-2</v>
      </c>
      <c r="I4" s="7">
        <f t="shared" si="2"/>
        <v>-1.0098307890286584</v>
      </c>
      <c r="M4" s="3"/>
      <c r="N4" s="10"/>
      <c r="O4" s="11"/>
    </row>
    <row r="5" spans="1:15" x14ac:dyDescent="0.2">
      <c r="A5" s="7">
        <v>4</v>
      </c>
      <c r="B5" s="7" t="s">
        <v>91</v>
      </c>
      <c r="C5" s="7" t="s">
        <v>92</v>
      </c>
      <c r="D5" s="7">
        <f>'Plate 1'!N12</f>
        <v>-9.2400092400092403E-3</v>
      </c>
      <c r="E5" s="7">
        <f>'Plate 2'!N12</f>
        <v>-5.4411193159735714E-3</v>
      </c>
      <c r="F5" s="7">
        <f>'Plate 3'!N12</f>
        <v>-6.9094456185986013E-3</v>
      </c>
      <c r="G5" s="7">
        <f t="shared" si="0"/>
        <v>-7.1968580581938044E-3</v>
      </c>
      <c r="H5" s="7">
        <f t="shared" si="1"/>
        <v>1.9156841066732485E-3</v>
      </c>
      <c r="I5" s="7">
        <f t="shared" si="2"/>
        <v>-0.28787432232775217</v>
      </c>
      <c r="M5" s="3"/>
      <c r="N5" s="10"/>
      <c r="O5" s="11"/>
    </row>
    <row r="6" spans="1:15" x14ac:dyDescent="0.2">
      <c r="A6" s="7">
        <v>5</v>
      </c>
      <c r="B6" s="7" t="s">
        <v>94</v>
      </c>
      <c r="C6" s="7" t="s">
        <v>95</v>
      </c>
      <c r="D6" s="7">
        <f>'Plate 1'!N13</f>
        <v>1.155001155001155E-3</v>
      </c>
      <c r="E6" s="7">
        <f>'Plate 2'!N13</f>
        <v>4.6638165565487761E-3</v>
      </c>
      <c r="F6" s="7">
        <f>'Plate 3'!N13</f>
        <v>6.0965696634693546E-3</v>
      </c>
      <c r="G6" s="7">
        <f t="shared" si="0"/>
        <v>3.9717957916730953E-3</v>
      </c>
      <c r="H6" s="7">
        <f t="shared" si="1"/>
        <v>2.5424288358252031E-3</v>
      </c>
      <c r="I6" s="7">
        <f t="shared" si="2"/>
        <v>0.15887183166692381</v>
      </c>
      <c r="M6" s="12"/>
      <c r="N6" s="10"/>
      <c r="O6" s="11"/>
    </row>
    <row r="7" spans="1:15" x14ac:dyDescent="0.2">
      <c r="A7" s="7">
        <v>6</v>
      </c>
      <c r="B7" s="7" t="s">
        <v>97</v>
      </c>
      <c r="C7" s="7" t="s">
        <v>98</v>
      </c>
      <c r="D7" s="7">
        <f>'Plate 1'!N14</f>
        <v>8.3930083930083929E-2</v>
      </c>
      <c r="E7" s="7">
        <f>'Plate 2'!N14</f>
        <v>8.3171395258453171E-2</v>
      </c>
      <c r="F7" s="7">
        <f>'Plate 3'!N14</f>
        <v>8.2913347423183223E-2</v>
      </c>
      <c r="G7" s="7">
        <f t="shared" si="0"/>
        <v>8.3338275537240103E-2</v>
      </c>
      <c r="H7" s="7">
        <f t="shared" si="1"/>
        <v>5.2851211121616385E-4</v>
      </c>
      <c r="I7" s="7">
        <f t="shared" si="2"/>
        <v>3.3335310214896041</v>
      </c>
      <c r="M7" s="3"/>
      <c r="N7" s="10"/>
      <c r="O7" s="11"/>
    </row>
    <row r="8" spans="1:15" x14ac:dyDescent="0.2">
      <c r="A8" s="7">
        <v>7</v>
      </c>
      <c r="B8" s="7" t="s">
        <v>100</v>
      </c>
      <c r="C8" s="7" t="s">
        <v>101</v>
      </c>
      <c r="D8" s="7">
        <f>'Plate 1'!N15</f>
        <v>0.65796565796565798</v>
      </c>
      <c r="E8" s="7">
        <f>'Plate 2'!N15</f>
        <v>0.64671589584143019</v>
      </c>
      <c r="F8" s="7">
        <f>'Plate 3'!N15</f>
        <v>0.65842952365469032</v>
      </c>
      <c r="G8" s="7">
        <f t="shared" si="0"/>
        <v>0.65437035915392616</v>
      </c>
      <c r="H8" s="7">
        <f t="shared" si="1"/>
        <v>6.6330158522443982E-3</v>
      </c>
      <c r="I8" s="7">
        <f t="shared" si="2"/>
        <v>26.174814366157047</v>
      </c>
      <c r="M8" s="3"/>
      <c r="N8" s="10"/>
      <c r="O8" s="11"/>
    </row>
    <row r="9" spans="1:15" x14ac:dyDescent="0.2">
      <c r="A9" s="7">
        <v>8</v>
      </c>
      <c r="B9" s="7" t="s">
        <v>103</v>
      </c>
      <c r="C9" s="7" t="s">
        <v>104</v>
      </c>
      <c r="D9" s="7">
        <f>'Plate 1'!N16</f>
        <v>5.3884653884653879</v>
      </c>
      <c r="E9" s="7">
        <f>'Plate 2'!N16</f>
        <v>5.5538282160901673</v>
      </c>
      <c r="F9" s="7">
        <f>'Plate 3'!N16</f>
        <v>5.4153796130710452</v>
      </c>
      <c r="G9" s="7">
        <f t="shared" si="0"/>
        <v>5.4525577392088671</v>
      </c>
      <c r="H9" s="7">
        <f t="shared" si="1"/>
        <v>8.8729228483941269E-2</v>
      </c>
      <c r="I9" s="7">
        <f t="shared" si="2"/>
        <v>218.10230956835468</v>
      </c>
      <c r="M9" s="3"/>
      <c r="N9" s="10"/>
      <c r="O9" s="11"/>
    </row>
    <row r="10" spans="1:15" x14ac:dyDescent="0.2">
      <c r="A10" s="7">
        <v>9</v>
      </c>
      <c r="B10" s="7" t="s">
        <v>104</v>
      </c>
      <c r="C10" s="7" t="s">
        <v>105</v>
      </c>
      <c r="D10" s="7">
        <f>'Plate 1'!N17</f>
        <v>16.434896434896434</v>
      </c>
      <c r="E10" s="7">
        <f>'Plate 2'!N17</f>
        <v>16.133307423241352</v>
      </c>
      <c r="F10" s="7">
        <f>'Plate 3'!N17</f>
        <v>16.227036254267599</v>
      </c>
      <c r="G10" s="7">
        <f t="shared" si="0"/>
        <v>16.265080037468461</v>
      </c>
      <c r="H10" s="7">
        <f t="shared" si="1"/>
        <v>0.15435180617002181</v>
      </c>
      <c r="I10" s="7">
        <f t="shared" si="2"/>
        <v>650.60320149873849</v>
      </c>
      <c r="M10" s="3"/>
      <c r="N10" s="10"/>
      <c r="O10" s="11"/>
    </row>
    <row r="11" spans="1:15" x14ac:dyDescent="0.2">
      <c r="A11" s="7">
        <v>10</v>
      </c>
      <c r="B11" s="7" t="s">
        <v>101</v>
      </c>
      <c r="C11" s="7" t="s">
        <v>102</v>
      </c>
      <c r="D11" s="7">
        <f>'Plate 1'!N18</f>
        <v>14.94070994070994</v>
      </c>
      <c r="E11" s="7">
        <f>'Plate 2'!N18</f>
        <v>14.303925378935094</v>
      </c>
      <c r="F11" s="7">
        <f>'Plate 3'!N18</f>
        <v>14.700048772557308</v>
      </c>
      <c r="G11" s="7">
        <f t="shared" si="0"/>
        <v>14.648228030734115</v>
      </c>
      <c r="H11" s="7">
        <f t="shared" si="1"/>
        <v>0.32153955665053896</v>
      </c>
      <c r="I11" s="7">
        <f t="shared" si="2"/>
        <v>585.92912122936457</v>
      </c>
      <c r="M11" s="3"/>
      <c r="N11" s="10"/>
      <c r="O11" s="11"/>
    </row>
    <row r="12" spans="1:15" x14ac:dyDescent="0.2">
      <c r="A12" s="7">
        <v>11</v>
      </c>
      <c r="B12" s="7" t="s">
        <v>98</v>
      </c>
      <c r="C12" s="7" t="s">
        <v>99</v>
      </c>
      <c r="D12" s="7">
        <f>'Plate 1'!N19</f>
        <v>10.103180103180103</v>
      </c>
      <c r="E12" s="7">
        <f>'Plate 2'!N19</f>
        <v>9.7920715118538677</v>
      </c>
      <c r="F12" s="7">
        <f>'Plate 3'!N19</f>
        <v>10.064623638432774</v>
      </c>
      <c r="G12" s="7">
        <f t="shared" si="0"/>
        <v>9.9866250844889155</v>
      </c>
      <c r="H12" s="7">
        <f t="shared" si="1"/>
        <v>0.1695876461073991</v>
      </c>
      <c r="I12" s="7">
        <f t="shared" si="2"/>
        <v>399.46500337955661</v>
      </c>
      <c r="M12" s="3"/>
      <c r="N12" s="10"/>
      <c r="O12" s="11"/>
    </row>
    <row r="13" spans="1:15" x14ac:dyDescent="0.2">
      <c r="A13" s="7">
        <v>12</v>
      </c>
      <c r="B13" s="7" t="s">
        <v>95</v>
      </c>
      <c r="C13" s="7" t="s">
        <v>96</v>
      </c>
      <c r="D13" s="7">
        <f>'Plate 1'!N20</f>
        <v>4.6966196966196962</v>
      </c>
      <c r="E13" s="7">
        <f>'Plate 2'!N20</f>
        <v>4.7396035755926933</v>
      </c>
      <c r="F13" s="7">
        <f>'Plate 3'!N20</f>
        <v>4.8276702975125998</v>
      </c>
      <c r="G13" s="7">
        <f t="shared" si="0"/>
        <v>4.7546311899083298</v>
      </c>
      <c r="H13" s="7">
        <f t="shared" si="1"/>
        <v>6.6805216058421782E-2</v>
      </c>
      <c r="I13" s="7">
        <f t="shared" si="2"/>
        <v>190.1852475963332</v>
      </c>
      <c r="M13" s="12"/>
      <c r="N13" s="10"/>
      <c r="O13" s="11"/>
    </row>
    <row r="14" spans="1:15" x14ac:dyDescent="0.2">
      <c r="A14" s="7">
        <v>13</v>
      </c>
      <c r="B14" s="7" t="s">
        <v>92</v>
      </c>
      <c r="C14" s="7" t="s">
        <v>93</v>
      </c>
      <c r="D14" s="7">
        <f>'Plate 1'!N21</f>
        <v>1.5041965041965042</v>
      </c>
      <c r="E14" s="7">
        <f>'Plate 2'!N21</f>
        <v>1.5293431791682861</v>
      </c>
      <c r="F14" s="7">
        <f>'Plate 3'!N21</f>
        <v>1.5253617298000324</v>
      </c>
      <c r="G14" s="7">
        <f t="shared" si="0"/>
        <v>1.5196338043882742</v>
      </c>
      <c r="H14" s="7">
        <f t="shared" si="1"/>
        <v>1.3516495946661223E-2</v>
      </c>
      <c r="I14" s="7">
        <f t="shared" si="2"/>
        <v>60.785352175530967</v>
      </c>
    </row>
    <row r="15" spans="1:15" x14ac:dyDescent="0.2">
      <c r="A15" s="7">
        <v>14</v>
      </c>
      <c r="B15" s="7" t="s">
        <v>89</v>
      </c>
      <c r="C15" s="7" t="s">
        <v>90</v>
      </c>
      <c r="D15" s="7">
        <f>'Plate 1'!N22</f>
        <v>0.92284592284592282</v>
      </c>
      <c r="E15" s="7">
        <f>'Plate 2'!N22</f>
        <v>0.91022153128643601</v>
      </c>
      <c r="F15" s="7">
        <f>'Plate 3'!N22</f>
        <v>0.9368395382864575</v>
      </c>
      <c r="G15" s="7">
        <f t="shared" si="0"/>
        <v>0.92330233080627211</v>
      </c>
      <c r="H15" s="7">
        <f t="shared" si="1"/>
        <v>1.331487158529893E-2</v>
      </c>
      <c r="I15" s="7">
        <f t="shared" si="2"/>
        <v>36.932093232250885</v>
      </c>
    </row>
    <row r="16" spans="1:15" x14ac:dyDescent="0.2">
      <c r="A16" s="7">
        <v>15</v>
      </c>
      <c r="B16" s="7" t="s">
        <v>86</v>
      </c>
      <c r="C16" s="7" t="s">
        <v>87</v>
      </c>
      <c r="D16" s="7">
        <f>'Plate 1'!N23</f>
        <v>0.44968044968044968</v>
      </c>
      <c r="E16" s="7">
        <f>'Plate 2'!N23</f>
        <v>0.45549941702293045</v>
      </c>
      <c r="F16" s="7">
        <f>'Plate 3'!N23</f>
        <v>0.47390668184035112</v>
      </c>
      <c r="G16" s="7">
        <f t="shared" si="0"/>
        <v>0.45969551618124377</v>
      </c>
      <c r="H16" s="7">
        <f t="shared" si="1"/>
        <v>1.2646462638863046E-2</v>
      </c>
      <c r="I16" s="7">
        <f t="shared" si="2"/>
        <v>18.38782064724975</v>
      </c>
    </row>
    <row r="17" spans="1:12" x14ac:dyDescent="0.2">
      <c r="A17" s="7">
        <v>16</v>
      </c>
      <c r="B17" s="7" t="s">
        <v>83</v>
      </c>
      <c r="C17" s="7" t="s">
        <v>84</v>
      </c>
      <c r="D17" s="7">
        <f>'Plate 1'!N24</f>
        <v>0.18326018326018326</v>
      </c>
      <c r="E17" s="7">
        <f>'Plate 2'!N24</f>
        <v>0.18072289156626506</v>
      </c>
      <c r="F17" s="7">
        <f>'Plate 3'!N24</f>
        <v>0.1910258494553731</v>
      </c>
      <c r="G17" s="7">
        <f t="shared" si="0"/>
        <v>0.18500297476060715</v>
      </c>
      <c r="H17" s="7">
        <f t="shared" si="1"/>
        <v>5.3680282205522808E-3</v>
      </c>
      <c r="I17" s="7">
        <f t="shared" si="2"/>
        <v>7.4001189904242857</v>
      </c>
    </row>
    <row r="18" spans="1:12" x14ac:dyDescent="0.2">
      <c r="A18" s="7">
        <v>17</v>
      </c>
      <c r="B18" s="7" t="s">
        <v>84</v>
      </c>
      <c r="C18" s="7" t="s">
        <v>9</v>
      </c>
      <c r="D18" s="7">
        <f>'Plate 1'!N25</f>
        <v>0.12397012397012397</v>
      </c>
      <c r="E18" s="7">
        <f>'Plate 2'!N25</f>
        <v>0.11193159735717062</v>
      </c>
      <c r="F18" s="7">
        <f>'Plate 3'!N25</f>
        <v>0.11420907169565923</v>
      </c>
      <c r="G18" s="7">
        <f t="shared" si="0"/>
        <v>0.11670359767431794</v>
      </c>
      <c r="H18" s="7">
        <f t="shared" si="1"/>
        <v>6.3951955127539992E-3</v>
      </c>
      <c r="I18" s="7">
        <f t="shared" si="2"/>
        <v>4.668143906972718</v>
      </c>
    </row>
    <row r="19" spans="1:12" x14ac:dyDescent="0.2">
      <c r="A19" s="7">
        <v>18</v>
      </c>
      <c r="B19" s="7" t="s">
        <v>87</v>
      </c>
      <c r="C19" s="7" t="s">
        <v>10</v>
      </c>
      <c r="D19" s="7">
        <f>'Plate 1'!N26</f>
        <v>8.354508354508354E-2</v>
      </c>
      <c r="E19" s="7">
        <f>'Plate 2'!N26</f>
        <v>7.6564321803342397E-2</v>
      </c>
      <c r="F19" s="7">
        <f>'Plate 3'!N26</f>
        <v>8.4945537311006333E-2</v>
      </c>
      <c r="G19" s="7">
        <f t="shared" si="0"/>
        <v>8.1684980886477424E-2</v>
      </c>
      <c r="H19" s="7">
        <f t="shared" si="1"/>
        <v>4.4895634277612971E-3</v>
      </c>
      <c r="I19" s="7">
        <f t="shared" si="2"/>
        <v>3.2673992354590968</v>
      </c>
    </row>
    <row r="20" spans="1:12" x14ac:dyDescent="0.2">
      <c r="A20" s="7">
        <v>19</v>
      </c>
      <c r="B20" s="7" t="s">
        <v>90</v>
      </c>
      <c r="C20" s="7" t="s">
        <v>11</v>
      </c>
      <c r="D20" s="7">
        <f>'Plate 1'!N27</f>
        <v>0.13359513359513359</v>
      </c>
      <c r="E20" s="7">
        <f>'Plate 2'!N27</f>
        <v>7.3066459385930815E-2</v>
      </c>
      <c r="F20" s="7">
        <f>'Plate 3'!N27</f>
        <v>8.3726223378312467E-2</v>
      </c>
      <c r="G20" s="7">
        <f t="shared" si="0"/>
        <v>9.6795938786458965E-2</v>
      </c>
      <c r="H20" s="7">
        <f t="shared" si="1"/>
        <v>3.2311657277496762E-2</v>
      </c>
      <c r="I20" s="7">
        <f t="shared" si="2"/>
        <v>3.8718375514583587</v>
      </c>
    </row>
    <row r="21" spans="1:12" x14ac:dyDescent="0.2">
      <c r="A21" s="7">
        <v>20</v>
      </c>
      <c r="B21" s="7" t="s">
        <v>93</v>
      </c>
      <c r="C21" s="7" t="s">
        <v>12</v>
      </c>
      <c r="D21" s="7">
        <f>'Plate 1'!N28</f>
        <v>4.851004851004851E-2</v>
      </c>
      <c r="E21" s="7">
        <f>'Plate 2'!N28</f>
        <v>4.7026816945200153E-2</v>
      </c>
      <c r="F21" s="7">
        <f>'Plate 3'!N28</f>
        <v>4.9991871240448703E-2</v>
      </c>
      <c r="G21" s="7">
        <f t="shared" si="0"/>
        <v>4.8509578898565796E-2</v>
      </c>
      <c r="H21" s="7">
        <f t="shared" si="1"/>
        <v>1.4825272034078082E-3</v>
      </c>
      <c r="I21" s="7">
        <f t="shared" si="2"/>
        <v>1.9403831559426319</v>
      </c>
    </row>
    <row r="22" spans="1:12" x14ac:dyDescent="0.2">
      <c r="A22" s="7">
        <v>21</v>
      </c>
      <c r="B22" s="7" t="s">
        <v>96</v>
      </c>
      <c r="C22" s="7" t="s">
        <v>13</v>
      </c>
      <c r="D22" s="7">
        <f>'Plate 1'!N29</f>
        <v>0.10010010010010009</v>
      </c>
      <c r="E22" s="7">
        <f>'Plate 2'!N29</f>
        <v>0.10843373493975904</v>
      </c>
      <c r="F22" s="7">
        <f>'Plate 3'!N29</f>
        <v>0.10811250203218989</v>
      </c>
      <c r="G22" s="7">
        <f t="shared" si="0"/>
        <v>0.10554877902401634</v>
      </c>
      <c r="H22" s="7">
        <f t="shared" si="1"/>
        <v>4.7214271314056271E-3</v>
      </c>
      <c r="I22" s="7">
        <f t="shared" si="2"/>
        <v>4.2219511609606535</v>
      </c>
    </row>
    <row r="23" spans="1:12" x14ac:dyDescent="0.2">
      <c r="A23" s="7">
        <v>22</v>
      </c>
      <c r="B23" s="7" t="s">
        <v>99</v>
      </c>
      <c r="C23" s="7" t="s">
        <v>14</v>
      </c>
      <c r="D23" s="7">
        <f>'Plate 1'!N30</f>
        <v>-1.078001078001078E-2</v>
      </c>
      <c r="E23" s="7">
        <f>'Plate 2'!N30</f>
        <v>-1.0104935872522347E-2</v>
      </c>
      <c r="F23" s="7">
        <f>'Plate 3'!N30</f>
        <v>-1.6663957080149568E-2</v>
      </c>
      <c r="G23" s="7">
        <f t="shared" si="0"/>
        <v>-1.2516301244227564E-2</v>
      </c>
      <c r="H23" s="7">
        <f t="shared" si="1"/>
        <v>3.6077996386472857E-3</v>
      </c>
      <c r="I23" s="7">
        <f t="shared" si="2"/>
        <v>-0.5006520497691026</v>
      </c>
      <c r="J23">
        <f>SUM(I2:I23)</f>
        <v>2211.0763088725066</v>
      </c>
      <c r="K23" t="e">
        <f>J23/L2*100</f>
        <v>#VALUE!</v>
      </c>
    </row>
    <row r="24" spans="1:12" x14ac:dyDescent="0.2">
      <c r="A24">
        <v>23</v>
      </c>
      <c r="B24" t="s">
        <v>102</v>
      </c>
      <c r="C24" t="s">
        <v>15</v>
      </c>
      <c r="D24">
        <f>'Plate 1'!N31</f>
        <v>-5.0820050820050817E-2</v>
      </c>
      <c r="E24">
        <f>'Plate 2'!N31</f>
        <v>-2.8760202098717449E-2</v>
      </c>
      <c r="F24">
        <f>'Plate 3'!N31</f>
        <v>-4.5927491464802468E-2</v>
      </c>
      <c r="G24">
        <f t="shared" si="0"/>
        <v>-4.1835914794523581E-2</v>
      </c>
      <c r="H24">
        <f t="shared" si="1"/>
        <v>1.1585118952285549E-2</v>
      </c>
      <c r="I24" s="7">
        <f t="shared" si="2"/>
        <v>-1.6734365917809433</v>
      </c>
      <c r="L24" s="5"/>
    </row>
    <row r="25" spans="1:12" x14ac:dyDescent="0.2">
      <c r="A25">
        <v>24</v>
      </c>
      <c r="B25" t="s">
        <v>105</v>
      </c>
      <c r="C25" t="s">
        <v>16</v>
      </c>
      <c r="D25">
        <f>'Plate 1'!N32</f>
        <v>-5.4670054670054667E-2</v>
      </c>
      <c r="E25">
        <f>'Plate 2'!N32</f>
        <v>-4.2751651768363777E-2</v>
      </c>
      <c r="F25">
        <f>'Plate 3'!N32</f>
        <v>-6.0559258657128918E-2</v>
      </c>
      <c r="G25">
        <f t="shared" si="0"/>
        <v>-5.2660321698515783E-2</v>
      </c>
      <c r="H25">
        <f t="shared" si="1"/>
        <v>9.0723197551049756E-3</v>
      </c>
      <c r="I25" s="7">
        <f t="shared" si="2"/>
        <v>-2.1064128679406311</v>
      </c>
    </row>
    <row r="26" spans="1:12" x14ac:dyDescent="0.2">
      <c r="A26">
        <v>25</v>
      </c>
      <c r="B26" t="s">
        <v>16</v>
      </c>
      <c r="C26" t="s">
        <v>24</v>
      </c>
      <c r="D26">
        <f>'Plate 1'!N33</f>
        <v>-1.4245014245014245E-2</v>
      </c>
      <c r="E26">
        <f>'Plate 2'!N33</f>
        <v>-1.3214146910221531E-2</v>
      </c>
      <c r="F26">
        <f>'Plate 3'!N33</f>
        <v>-1.910258494553731E-2</v>
      </c>
      <c r="G26">
        <f t="shared" si="0"/>
        <v>-1.5520582033591029E-2</v>
      </c>
      <c r="H26">
        <f t="shared" si="1"/>
        <v>3.1446351952777269E-3</v>
      </c>
      <c r="I26" s="7">
        <f t="shared" si="2"/>
        <v>-0.62082328134364118</v>
      </c>
    </row>
    <row r="27" spans="1:12" x14ac:dyDescent="0.2">
      <c r="A27">
        <v>26</v>
      </c>
      <c r="B27" t="s">
        <v>15</v>
      </c>
      <c r="C27" t="s">
        <v>23</v>
      </c>
      <c r="D27">
        <f>'Plate 1'!N34</f>
        <v>-1.4245014245014245E-2</v>
      </c>
      <c r="E27">
        <f>'Plate 2'!N34</f>
        <v>-1.9043917605907502E-2</v>
      </c>
      <c r="F27">
        <f>'Plate 3'!N34</f>
        <v>-1.6663957080149568E-2</v>
      </c>
      <c r="G27">
        <f t="shared" si="0"/>
        <v>-1.6650962977023769E-2</v>
      </c>
      <c r="H27">
        <f t="shared" si="1"/>
        <v>2.3994780686297556E-3</v>
      </c>
      <c r="I27" s="7">
        <f t="shared" si="2"/>
        <v>-0.6660385190809508</v>
      </c>
    </row>
    <row r="28" spans="1:12" x14ac:dyDescent="0.2">
      <c r="A28">
        <v>27</v>
      </c>
      <c r="B28" t="s">
        <v>14</v>
      </c>
      <c r="C28" t="s">
        <v>22</v>
      </c>
      <c r="D28">
        <f>'Plate 1'!N35</f>
        <v>7.7000077000077003E-4</v>
      </c>
      <c r="E28">
        <f>'Plate 2'!N35</f>
        <v>-4.275165176836378E-3</v>
      </c>
      <c r="F28">
        <f>'Plate 3'!N35</f>
        <v>-1.8696146967972688E-2</v>
      </c>
      <c r="G28">
        <f t="shared" si="0"/>
        <v>-7.400437124936099E-3</v>
      </c>
      <c r="H28">
        <f t="shared" si="1"/>
        <v>1.0102386871494111E-2</v>
      </c>
      <c r="I28" s="7">
        <f t="shared" si="2"/>
        <v>-0.29601748499744396</v>
      </c>
    </row>
    <row r="29" spans="1:12" x14ac:dyDescent="0.2">
      <c r="A29">
        <v>28</v>
      </c>
      <c r="B29" t="s">
        <v>13</v>
      </c>
      <c r="C29" t="s">
        <v>21</v>
      </c>
      <c r="D29">
        <f>'Plate 1'!N36</f>
        <v>1.1165011165011165E-2</v>
      </c>
      <c r="E29">
        <f>'Plate 2'!N36</f>
        <v>2.4485036921881073E-2</v>
      </c>
      <c r="F29">
        <f>'Plate 3'!N36</f>
        <v>1.7476833035278815E-2</v>
      </c>
      <c r="G29">
        <f t="shared" si="0"/>
        <v>1.7708960374057017E-2</v>
      </c>
      <c r="H29">
        <f t="shared" si="1"/>
        <v>6.6630461402406339E-3</v>
      </c>
      <c r="I29" s="7">
        <f t="shared" si="2"/>
        <v>0.70835841496228069</v>
      </c>
    </row>
    <row r="30" spans="1:12" x14ac:dyDescent="0.2">
      <c r="A30">
        <v>29</v>
      </c>
      <c r="B30" t="s">
        <v>12</v>
      </c>
      <c r="C30" t="s">
        <v>20</v>
      </c>
      <c r="D30">
        <f>'Plate 1'!N37</f>
        <v>7.969507969507969E-2</v>
      </c>
      <c r="E30">
        <f>'Plate 2'!N37</f>
        <v>9.1721725612125923E-2</v>
      </c>
      <c r="F30">
        <f>'Plate 3'!N37</f>
        <v>8.9416355064217204E-2</v>
      </c>
      <c r="G30">
        <f t="shared" si="0"/>
        <v>8.6944386790474268E-2</v>
      </c>
      <c r="H30">
        <f t="shared" si="1"/>
        <v>6.3830261916503926E-3</v>
      </c>
      <c r="I30" s="7">
        <f t="shared" si="2"/>
        <v>3.4777754716189708</v>
      </c>
    </row>
    <row r="31" spans="1:12" x14ac:dyDescent="0.2">
      <c r="A31">
        <v>30</v>
      </c>
      <c r="B31" t="s">
        <v>11</v>
      </c>
      <c r="C31" t="s">
        <v>19</v>
      </c>
      <c r="D31">
        <f>'Plate 1'!N38</f>
        <v>0.30492030492030492</v>
      </c>
      <c r="E31">
        <f>'Plate 2'!N38</f>
        <v>0.29809560823940923</v>
      </c>
      <c r="F31">
        <f>'Plate 3'!N38</f>
        <v>0.30686067306129083</v>
      </c>
      <c r="G31">
        <f t="shared" si="0"/>
        <v>0.30329219540700164</v>
      </c>
      <c r="H31">
        <f t="shared" si="1"/>
        <v>4.603764304721523E-3</v>
      </c>
      <c r="I31" s="7">
        <f t="shared" si="2"/>
        <v>12.131687816280065</v>
      </c>
    </row>
    <row r="32" spans="1:12" x14ac:dyDescent="0.2">
      <c r="A32">
        <v>31</v>
      </c>
      <c r="B32" t="s">
        <v>10</v>
      </c>
      <c r="C32" t="s">
        <v>18</v>
      </c>
      <c r="D32">
        <f>'Plate 1'!N39</f>
        <v>2.3311773311773312</v>
      </c>
      <c r="E32">
        <f>'Plate 2'!N39</f>
        <v>2.3233579479207149</v>
      </c>
      <c r="F32">
        <f>'Plate 3'!N39</f>
        <v>2.412615834823606</v>
      </c>
      <c r="G32">
        <f t="shared" si="0"/>
        <v>2.3557170379738839</v>
      </c>
      <c r="H32">
        <f t="shared" si="1"/>
        <v>4.9430663568658564E-2</v>
      </c>
      <c r="I32" s="7">
        <f t="shared" si="2"/>
        <v>94.228681518955355</v>
      </c>
    </row>
    <row r="33" spans="1:12" x14ac:dyDescent="0.2">
      <c r="A33">
        <v>32</v>
      </c>
      <c r="B33" t="s">
        <v>9</v>
      </c>
      <c r="C33" t="s">
        <v>17</v>
      </c>
      <c r="D33">
        <f>'Plate 1'!N40</f>
        <v>8.2744282744282742</v>
      </c>
      <c r="E33">
        <f>'Plate 2'!N40</f>
        <v>8.2405752040419742</v>
      </c>
      <c r="F33">
        <f>'Plate 3'!N40</f>
        <v>8.3527068769305792</v>
      </c>
      <c r="G33">
        <f t="shared" si="0"/>
        <v>8.2892367851336086</v>
      </c>
      <c r="H33">
        <f t="shared" si="1"/>
        <v>5.7513885351120182E-2</v>
      </c>
      <c r="I33" s="7">
        <f t="shared" si="2"/>
        <v>331.56947140534436</v>
      </c>
    </row>
    <row r="34" spans="1:12" x14ac:dyDescent="0.2">
      <c r="A34">
        <v>33</v>
      </c>
      <c r="B34" t="s">
        <v>17</v>
      </c>
      <c r="C34" t="s">
        <v>25</v>
      </c>
      <c r="D34">
        <f>'Plate 1'!N41</f>
        <v>8.1951181951181944</v>
      </c>
      <c r="E34">
        <f>'Plate 2'!N41</f>
        <v>8.0963855421686741</v>
      </c>
      <c r="F34">
        <f>'Plate 3'!N41</f>
        <v>8.1779385465777921</v>
      </c>
      <c r="G34">
        <f t="shared" si="0"/>
        <v>8.1564807612882202</v>
      </c>
      <c r="H34">
        <f t="shared" si="1"/>
        <v>5.2748095716932085E-2</v>
      </c>
      <c r="I34" s="7">
        <f t="shared" si="2"/>
        <v>326.25923045152882</v>
      </c>
    </row>
    <row r="35" spans="1:12" x14ac:dyDescent="0.2">
      <c r="A35">
        <v>34</v>
      </c>
      <c r="B35" t="s">
        <v>18</v>
      </c>
      <c r="C35" t="s">
        <v>26</v>
      </c>
      <c r="D35">
        <f>'Plate 1'!N42</f>
        <v>5.8142758142758142</v>
      </c>
      <c r="E35">
        <f>'Plate 2'!N42</f>
        <v>5.8857364943645551</v>
      </c>
      <c r="F35">
        <f>'Plate 3'!N42</f>
        <v>5.9014794342383352</v>
      </c>
      <c r="G35">
        <f t="shared" si="0"/>
        <v>5.8671639142929015</v>
      </c>
      <c r="H35">
        <f t="shared" si="1"/>
        <v>4.6473900003447505E-2</v>
      </c>
      <c r="I35" s="7">
        <f t="shared" si="2"/>
        <v>234.68655657171607</v>
      </c>
    </row>
    <row r="36" spans="1:12" x14ac:dyDescent="0.2">
      <c r="A36">
        <v>35</v>
      </c>
      <c r="B36" t="s">
        <v>19</v>
      </c>
      <c r="C36" t="s">
        <v>27</v>
      </c>
      <c r="D36">
        <f>'Plate 1'!N43</f>
        <v>2.2137522137522136</v>
      </c>
      <c r="E36">
        <f>'Plate 2'!N43</f>
        <v>2.2363000388651382</v>
      </c>
      <c r="F36">
        <f>'Plate 3'!N43</f>
        <v>2.2821492440253617</v>
      </c>
      <c r="G36">
        <f t="shared" si="0"/>
        <v>2.2440671655475715</v>
      </c>
      <c r="H36">
        <f t="shared" si="1"/>
        <v>3.4853760632422494E-2</v>
      </c>
      <c r="I36" s="7">
        <f t="shared" si="2"/>
        <v>89.762686621902859</v>
      </c>
    </row>
    <row r="37" spans="1:12" x14ac:dyDescent="0.2">
      <c r="A37">
        <v>36</v>
      </c>
      <c r="B37" t="s">
        <v>20</v>
      </c>
      <c r="C37" t="s">
        <v>28</v>
      </c>
      <c r="D37">
        <f>'Plate 1'!N44</f>
        <v>0.89628089628089624</v>
      </c>
      <c r="E37">
        <f>'Plate 2'!N44</f>
        <v>0.91488534784298481</v>
      </c>
      <c r="F37">
        <f>'Plate 3'!N44</f>
        <v>0.91895626727361401</v>
      </c>
      <c r="G37">
        <f t="shared" si="0"/>
        <v>0.91004083713249839</v>
      </c>
      <c r="H37">
        <f t="shared" si="1"/>
        <v>1.2089047747128807E-2</v>
      </c>
      <c r="I37" s="7">
        <f t="shared" si="2"/>
        <v>36.401633485299939</v>
      </c>
    </row>
    <row r="38" spans="1:12" x14ac:dyDescent="0.2">
      <c r="A38">
        <v>37</v>
      </c>
      <c r="B38" t="s">
        <v>21</v>
      </c>
      <c r="C38" t="s">
        <v>29</v>
      </c>
      <c r="D38">
        <f>'Plate 1'!N45</f>
        <v>0.31762531762531759</v>
      </c>
      <c r="E38">
        <f>'Plate 2'!N45</f>
        <v>0.33307423241352507</v>
      </c>
      <c r="F38">
        <f>'Plate 3'!N45</f>
        <v>0.32636969598439275</v>
      </c>
      <c r="G38">
        <f t="shared" si="0"/>
        <v>0.32568974867441175</v>
      </c>
      <c r="H38">
        <f t="shared" si="1"/>
        <v>7.7468695801327829E-3</v>
      </c>
      <c r="I38" s="7">
        <f t="shared" si="2"/>
        <v>13.02758994697647</v>
      </c>
    </row>
    <row r="39" spans="1:12" x14ac:dyDescent="0.2">
      <c r="A39">
        <v>38</v>
      </c>
      <c r="B39" t="s">
        <v>22</v>
      </c>
      <c r="C39" t="s">
        <v>32</v>
      </c>
      <c r="D39">
        <f>'Plate 1'!N46</f>
        <v>0.13975513975513976</v>
      </c>
      <c r="E39">
        <f>'Plate 2'!N46</f>
        <v>0.14496696463272446</v>
      </c>
      <c r="F39">
        <f>'Plate 3'!N46</f>
        <v>0.13696959843927817</v>
      </c>
      <c r="G39">
        <f t="shared" si="0"/>
        <v>0.1405639009423808</v>
      </c>
      <c r="H39">
        <f t="shared" si="1"/>
        <v>4.0595612449512396E-3</v>
      </c>
      <c r="I39" s="7">
        <f t="shared" si="2"/>
        <v>5.6225560376952322</v>
      </c>
    </row>
    <row r="40" spans="1:12" x14ac:dyDescent="0.2">
      <c r="A40">
        <v>39</v>
      </c>
      <c r="B40" t="s">
        <v>23</v>
      </c>
      <c r="C40" t="s">
        <v>31</v>
      </c>
      <c r="D40">
        <f>'Plate 1'!N47</f>
        <v>0.10279510279510279</v>
      </c>
      <c r="E40">
        <f>'Plate 2'!N47</f>
        <v>6.6070734551107652E-2</v>
      </c>
      <c r="F40">
        <f>'Plate 3'!N47</f>
        <v>0.11420907169565923</v>
      </c>
      <c r="G40">
        <f t="shared" si="0"/>
        <v>9.4358303013956549E-2</v>
      </c>
      <c r="H40">
        <f t="shared" si="1"/>
        <v>2.5153718784127976E-2</v>
      </c>
      <c r="I40" s="7">
        <f t="shared" si="2"/>
        <v>3.7743321205582618</v>
      </c>
    </row>
    <row r="41" spans="1:12" x14ac:dyDescent="0.2">
      <c r="A41">
        <v>40</v>
      </c>
      <c r="B41" t="s">
        <v>24</v>
      </c>
      <c r="C41" t="s">
        <v>33</v>
      </c>
      <c r="D41">
        <f>'Plate 1'!N48</f>
        <v>1.4630014630014629E-2</v>
      </c>
      <c r="E41">
        <f>'Plate 2'!N48</f>
        <v>3.1869413136416634E-2</v>
      </c>
      <c r="F41">
        <f>'Plate 3'!N48</f>
        <v>1.0567387416680214E-2</v>
      </c>
      <c r="G41">
        <f t="shared" si="0"/>
        <v>1.9022271727703825E-2</v>
      </c>
      <c r="H41">
        <f t="shared" si="1"/>
        <v>1.1309863692822681E-2</v>
      </c>
      <c r="I41" s="7">
        <f t="shared" si="2"/>
        <v>0.76089086910815296</v>
      </c>
    </row>
    <row r="42" spans="1:12" x14ac:dyDescent="0.2">
      <c r="A42">
        <v>41</v>
      </c>
      <c r="B42" t="s">
        <v>33</v>
      </c>
      <c r="C42" t="s">
        <v>40</v>
      </c>
      <c r="D42">
        <f>'Plate 1'!N49</f>
        <v>1.7710017710017709E-2</v>
      </c>
      <c r="E42">
        <f>'Plate 2'!N49</f>
        <v>2.681694520015546E-2</v>
      </c>
      <c r="F42">
        <f>'Plate 3'!N49</f>
        <v>8.9416355064217204E-3</v>
      </c>
      <c r="G42">
        <f t="shared" si="0"/>
        <v>1.7822866138864964E-2</v>
      </c>
      <c r="H42">
        <f t="shared" si="1"/>
        <v>8.9381891475646697E-3</v>
      </c>
      <c r="I42" s="7">
        <f t="shared" si="2"/>
        <v>0.7129146455545986</v>
      </c>
    </row>
    <row r="43" spans="1:12" x14ac:dyDescent="0.2">
      <c r="A43">
        <v>42</v>
      </c>
      <c r="B43" t="s">
        <v>31</v>
      </c>
      <c r="C43" t="s">
        <v>39</v>
      </c>
      <c r="D43">
        <f>'Plate 1'!N50</f>
        <v>0.1051051051051051</v>
      </c>
      <c r="E43">
        <f>'Plate 2'!N50</f>
        <v>2.7594247959580258E-2</v>
      </c>
      <c r="F43">
        <f>'Plate 3'!N50</f>
        <v>0.11420907169565923</v>
      </c>
      <c r="G43">
        <f t="shared" si="0"/>
        <v>8.2302808253448198E-2</v>
      </c>
      <c r="H43">
        <f t="shared" si="1"/>
        <v>4.7597168812769937E-2</v>
      </c>
      <c r="I43" s="7">
        <f t="shared" si="2"/>
        <v>3.292112330137928</v>
      </c>
    </row>
    <row r="44" spans="1:12" x14ac:dyDescent="0.2">
      <c r="A44">
        <v>43</v>
      </c>
      <c r="B44" t="s">
        <v>32</v>
      </c>
      <c r="C44" t="s">
        <v>30</v>
      </c>
      <c r="D44">
        <f>'Plate 1'!N51</f>
        <v>5.7750057750057746E-3</v>
      </c>
      <c r="E44">
        <f>'Plate 2'!N51</f>
        <v>4.275165176836378E-3</v>
      </c>
      <c r="F44">
        <f>'Plate 3'!N51</f>
        <v>4.5927491464802468E-2</v>
      </c>
      <c r="G44">
        <f t="shared" si="0"/>
        <v>1.8659220805548205E-2</v>
      </c>
      <c r="H44">
        <f t="shared" si="1"/>
        <v>2.3626919372079367E-2</v>
      </c>
      <c r="I44" s="7">
        <f t="shared" si="2"/>
        <v>0.74636883222192818</v>
      </c>
    </row>
    <row r="45" spans="1:12" x14ac:dyDescent="0.2">
      <c r="A45">
        <v>44</v>
      </c>
      <c r="B45" t="s">
        <v>29</v>
      </c>
      <c r="C45" t="s">
        <v>38</v>
      </c>
      <c r="D45">
        <f>'Plate 1'!N52</f>
        <v>-1.6555016555016556E-2</v>
      </c>
      <c r="E45">
        <f>'Plate 2'!N52</f>
        <v>-5.4411193159735714E-3</v>
      </c>
      <c r="F45">
        <f>'Plate 3'!N52</f>
        <v>-1.4225329214761826E-2</v>
      </c>
      <c r="G45">
        <f t="shared" si="0"/>
        <v>-1.2073821695250652E-2</v>
      </c>
      <c r="H45">
        <f t="shared" si="1"/>
        <v>5.8610081398072344E-3</v>
      </c>
      <c r="I45" s="7">
        <f t="shared" si="2"/>
        <v>-0.48295286781002611</v>
      </c>
      <c r="J45">
        <f>SUM(I24:I45)</f>
        <v>1151.3171649269075</v>
      </c>
      <c r="K45" t="e">
        <f>J45/L24*100</f>
        <v>#DIV/0!</v>
      </c>
    </row>
    <row r="46" spans="1:12" x14ac:dyDescent="0.2">
      <c r="A46" s="6">
        <v>45</v>
      </c>
      <c r="B46" s="6" t="s">
        <v>28</v>
      </c>
      <c r="C46" s="6" t="s">
        <v>37</v>
      </c>
      <c r="D46" s="6">
        <f>'Plate 1'!N53</f>
        <v>-6.545006545006545E-3</v>
      </c>
      <c r="E46" s="6">
        <f>'Plate 2'!N53</f>
        <v>-3.2258064516129031E-2</v>
      </c>
      <c r="F46" s="6">
        <f>'Plate 3'!N53</f>
        <v>-5.283693708340107E-3</v>
      </c>
      <c r="G46" s="6">
        <f t="shared" si="0"/>
        <v>-1.4695588256491894E-2</v>
      </c>
      <c r="H46" s="6">
        <f t="shared" si="1"/>
        <v>1.5222619905775859E-2</v>
      </c>
      <c r="I46" s="7">
        <f t="shared" si="2"/>
        <v>-0.58782353025967582</v>
      </c>
      <c r="L46" s="5"/>
    </row>
    <row r="47" spans="1:12" x14ac:dyDescent="0.2">
      <c r="A47" s="6">
        <v>46</v>
      </c>
      <c r="B47" s="6" t="s">
        <v>27</v>
      </c>
      <c r="C47" s="6" t="s">
        <v>36</v>
      </c>
      <c r="D47" s="6">
        <f>'Plate 1'!N54</f>
        <v>-4.1965041965041965E-2</v>
      </c>
      <c r="E47" s="6">
        <f>'Plate 2'!N54</f>
        <v>-4.0808394869801791E-2</v>
      </c>
      <c r="F47" s="6">
        <f>'Plate 3'!N54</f>
        <v>-4.6740367419931719E-2</v>
      </c>
      <c r="G47" s="6">
        <f t="shared" si="0"/>
        <v>-4.3171268084925163E-2</v>
      </c>
      <c r="H47" s="6">
        <f t="shared" si="1"/>
        <v>3.1445684398801197E-3</v>
      </c>
      <c r="I47" s="7">
        <f t="shared" si="2"/>
        <v>-1.7268507233970065</v>
      </c>
    </row>
    <row r="48" spans="1:12" x14ac:dyDescent="0.2">
      <c r="A48" s="6">
        <v>47</v>
      </c>
      <c r="B48" s="6" t="s">
        <v>26</v>
      </c>
      <c r="C48" s="6" t="s">
        <v>35</v>
      </c>
      <c r="D48" s="6">
        <f>'Plate 1'!N55</f>
        <v>-3.8885038885038886E-2</v>
      </c>
      <c r="E48" s="6">
        <f>'Plate 2'!N55</f>
        <v>-3.7310532452390209E-2</v>
      </c>
      <c r="F48" s="6">
        <f>'Plate 3'!N55</f>
        <v>-4.5114615509673224E-2</v>
      </c>
      <c r="G48" s="6">
        <f t="shared" si="0"/>
        <v>-4.0436728949034106E-2</v>
      </c>
      <c r="H48" s="6">
        <f t="shared" si="1"/>
        <v>4.126952220739789E-3</v>
      </c>
      <c r="I48" s="7">
        <f t="shared" si="2"/>
        <v>-1.6174691579613643</v>
      </c>
    </row>
    <row r="49" spans="1:9" x14ac:dyDescent="0.2">
      <c r="A49" s="6">
        <v>48</v>
      </c>
      <c r="B49" s="6" t="s">
        <v>25</v>
      </c>
      <c r="C49" s="6" t="s">
        <v>34</v>
      </c>
      <c r="D49" s="6">
        <f>'Plate 1'!N56</f>
        <v>-2.2715022715022713E-2</v>
      </c>
      <c r="E49" s="6">
        <f>'Plate 2'!N56</f>
        <v>-2.9537504858142247E-2</v>
      </c>
      <c r="F49" s="6">
        <f>'Plate 3'!N56</f>
        <v>-2.6418468541700536E-2</v>
      </c>
      <c r="G49" s="6">
        <f t="shared" si="0"/>
        <v>-2.6223665371621834E-2</v>
      </c>
      <c r="H49" s="6">
        <f t="shared" si="1"/>
        <v>3.4154102029772008E-3</v>
      </c>
      <c r="I49" s="7">
        <f t="shared" si="2"/>
        <v>-1.0489466148648734</v>
      </c>
    </row>
    <row r="50" spans="1:9" x14ac:dyDescent="0.2">
      <c r="A50" s="6">
        <v>49</v>
      </c>
      <c r="B50" s="6" t="s">
        <v>34</v>
      </c>
      <c r="C50" s="6" t="s">
        <v>41</v>
      </c>
      <c r="D50" s="6">
        <f>'Plate 1'!N57</f>
        <v>-3.1955031955031951E-2</v>
      </c>
      <c r="E50" s="6">
        <f>'Plate 2'!N57</f>
        <v>-3.7699183832102606E-2</v>
      </c>
      <c r="F50" s="6">
        <f>'Plate 3'!N57</f>
        <v>-3.6172980003251504E-2</v>
      </c>
      <c r="G50" s="6">
        <f t="shared" si="0"/>
        <v>-3.5275731930128687E-2</v>
      </c>
      <c r="H50" s="6">
        <f t="shared" si="1"/>
        <v>2.9753337250223778E-3</v>
      </c>
      <c r="I50" s="7">
        <f t="shared" si="2"/>
        <v>-1.4110292772051474</v>
      </c>
    </row>
    <row r="51" spans="1:9" x14ac:dyDescent="0.2">
      <c r="A51" s="6">
        <v>50</v>
      </c>
      <c r="B51" s="6" t="s">
        <v>35</v>
      </c>
      <c r="C51" s="6" t="s">
        <v>42</v>
      </c>
      <c r="D51" s="6">
        <f>'Plate 1'!N58</f>
        <v>-2.8490028490028491E-2</v>
      </c>
      <c r="E51" s="6">
        <f>'Plate 2'!N58</f>
        <v>2.487368830159347E-2</v>
      </c>
      <c r="F51" s="6">
        <f>'Plate 3'!N58</f>
        <v>-3.4140790115428386E-2</v>
      </c>
      <c r="G51" s="6">
        <f t="shared" si="0"/>
        <v>-1.2585710101287803E-2</v>
      </c>
      <c r="H51" s="6">
        <f t="shared" si="1"/>
        <v>3.2563594292800528E-2</v>
      </c>
      <c r="I51" s="7">
        <f t="shared" si="2"/>
        <v>-0.50342840405151212</v>
      </c>
    </row>
    <row r="52" spans="1:9" x14ac:dyDescent="0.2">
      <c r="A52" s="6">
        <v>51</v>
      </c>
      <c r="B52" s="6" t="s">
        <v>36</v>
      </c>
      <c r="C52" s="6" t="s">
        <v>43</v>
      </c>
      <c r="D52" s="6">
        <f>'Plate 1'!N59</f>
        <v>2.002002002002002E-2</v>
      </c>
      <c r="E52" s="6">
        <f>'Plate 2'!N59</f>
        <v>2.1764477263894286E-2</v>
      </c>
      <c r="F52" s="6">
        <f>'Plate 3'!N59</f>
        <v>1.6663957080149568E-2</v>
      </c>
      <c r="G52" s="6">
        <f t="shared" si="0"/>
        <v>1.9482818121354623E-2</v>
      </c>
      <c r="H52" s="6">
        <f t="shared" si="1"/>
        <v>2.5923475743318243E-3</v>
      </c>
      <c r="I52" s="7">
        <f t="shared" si="2"/>
        <v>0.7793127248541849</v>
      </c>
    </row>
    <row r="53" spans="1:9" x14ac:dyDescent="0.2">
      <c r="A53" s="6">
        <v>52</v>
      </c>
      <c r="B53" s="6" t="s">
        <v>37</v>
      </c>
      <c r="C53" s="6" t="s">
        <v>44</v>
      </c>
      <c r="D53" s="6">
        <f>'Plate 1'!N60</f>
        <v>0.14245014245014245</v>
      </c>
      <c r="E53" s="6">
        <f>'Plate 2'!N60</f>
        <v>0.13952584531675088</v>
      </c>
      <c r="F53" s="6">
        <f>'Plate 3'!N60</f>
        <v>0.14387904405787677</v>
      </c>
      <c r="G53" s="6">
        <f t="shared" si="0"/>
        <v>0.14195167727492339</v>
      </c>
      <c r="H53" s="6">
        <f t="shared" si="1"/>
        <v>2.2189942469764633E-3</v>
      </c>
      <c r="I53" s="7">
        <f t="shared" si="2"/>
        <v>5.6780670909969357</v>
      </c>
    </row>
    <row r="54" spans="1:9" x14ac:dyDescent="0.2">
      <c r="A54" s="6">
        <v>53</v>
      </c>
      <c r="B54" s="6" t="s">
        <v>38</v>
      </c>
      <c r="C54" s="6" t="s">
        <v>45</v>
      </c>
      <c r="D54" s="6">
        <f>'Plate 1'!N61</f>
        <v>0.97443597443597441</v>
      </c>
      <c r="E54" s="6">
        <f>'Plate 2'!N61</f>
        <v>0.99844539448115044</v>
      </c>
      <c r="F54" s="6">
        <f>'Plate 3'!N61</f>
        <v>0.99902454885384484</v>
      </c>
      <c r="G54" s="6">
        <f t="shared" si="0"/>
        <v>0.99063530592365667</v>
      </c>
      <c r="H54" s="6">
        <f t="shared" si="1"/>
        <v>1.4032020896246937E-2</v>
      </c>
      <c r="I54" s="7">
        <f t="shared" si="2"/>
        <v>39.625412236946268</v>
      </c>
    </row>
    <row r="55" spans="1:9" x14ac:dyDescent="0.2">
      <c r="A55" s="6">
        <v>54</v>
      </c>
      <c r="B55" s="6" t="s">
        <v>30</v>
      </c>
      <c r="C55" s="6" t="s">
        <v>46</v>
      </c>
      <c r="D55" s="6">
        <f>'Plate 1'!N62</f>
        <v>6.9631169631169625</v>
      </c>
      <c r="E55" s="6">
        <f>'Plate 2'!N62</f>
        <v>6.9945588806840266</v>
      </c>
      <c r="F55" s="6">
        <f>'Plate 3'!N62</f>
        <v>7.037473581531458</v>
      </c>
      <c r="G55" s="6">
        <f t="shared" si="0"/>
        <v>6.9983831417774818</v>
      </c>
      <c r="H55" s="6">
        <f t="shared" si="1"/>
        <v>3.7325532885585322E-2</v>
      </c>
      <c r="I55" s="7">
        <f t="shared" si="2"/>
        <v>279.93532567109929</v>
      </c>
    </row>
    <row r="56" spans="1:9" x14ac:dyDescent="0.2">
      <c r="A56" s="6">
        <v>55</v>
      </c>
      <c r="B56" s="6" t="s">
        <v>39</v>
      </c>
      <c r="C56" s="6" t="s">
        <v>47</v>
      </c>
      <c r="D56" s="6">
        <f>'Plate 1'!N63</f>
        <v>12.159852159852159</v>
      </c>
      <c r="E56" s="6">
        <f>'Plate 2'!N63</f>
        <v>11.577535950252624</v>
      </c>
      <c r="F56" s="6">
        <f>'Plate 3'!N63</f>
        <v>11.620468216550154</v>
      </c>
      <c r="G56" s="6">
        <f t="shared" si="0"/>
        <v>11.785952108884979</v>
      </c>
      <c r="H56" s="6">
        <f t="shared" si="1"/>
        <v>0.32451768974480449</v>
      </c>
      <c r="I56" s="7">
        <f t="shared" si="2"/>
        <v>471.43808435539916</v>
      </c>
    </row>
    <row r="57" spans="1:9" x14ac:dyDescent="0.2">
      <c r="A57" s="6">
        <v>56</v>
      </c>
      <c r="B57" s="6" t="s">
        <v>40</v>
      </c>
      <c r="C57" s="6" t="s">
        <v>48</v>
      </c>
      <c r="D57" s="6">
        <f>'Plate 1'!N64</f>
        <v>7.3654423654423651</v>
      </c>
      <c r="E57" s="6">
        <f>'Plate 2'!N64</f>
        <v>7.2619510299261565</v>
      </c>
      <c r="F57" s="6">
        <f>'Plate 3'!N64</f>
        <v>7.347585758413266</v>
      </c>
      <c r="G57" s="6">
        <f t="shared" si="0"/>
        <v>7.3249930512605959</v>
      </c>
      <c r="H57" s="6">
        <f t="shared" si="1"/>
        <v>5.5321216039570645E-2</v>
      </c>
      <c r="I57" s="7">
        <f t="shared" si="2"/>
        <v>292.99972205042383</v>
      </c>
    </row>
    <row r="58" spans="1:9" x14ac:dyDescent="0.2">
      <c r="A58" s="6">
        <v>57</v>
      </c>
      <c r="B58" s="6" t="s">
        <v>48</v>
      </c>
      <c r="C58" s="6" t="s">
        <v>56</v>
      </c>
      <c r="D58" s="6">
        <f>'Plate 1'!N65</f>
        <v>5.3114653114653114</v>
      </c>
      <c r="E58" s="6">
        <f>'Plate 2'!N65</f>
        <v>5.354838709677419</v>
      </c>
      <c r="F58" s="6">
        <f>'Plate 3'!N65</f>
        <v>5.3779873191350998</v>
      </c>
      <c r="G58" s="6">
        <f t="shared" si="0"/>
        <v>5.3480971134259434</v>
      </c>
      <c r="H58" s="6">
        <f t="shared" si="1"/>
        <v>3.3769530883894096E-2</v>
      </c>
      <c r="I58" s="7">
        <f t="shared" si="2"/>
        <v>213.92388453703774</v>
      </c>
    </row>
    <row r="59" spans="1:9" x14ac:dyDescent="0.2">
      <c r="A59" s="6">
        <v>58</v>
      </c>
      <c r="B59" s="6" t="s">
        <v>47</v>
      </c>
      <c r="C59" s="6" t="s">
        <v>55</v>
      </c>
      <c r="D59" s="6">
        <f>'Plate 1'!N66</f>
        <v>2.0470470470470468</v>
      </c>
      <c r="E59" s="6">
        <f>'Plate 2'!N66</f>
        <v>1.9020598523124757</v>
      </c>
      <c r="F59" s="6">
        <f>'Plate 3'!N66</f>
        <v>1.9529344821980166</v>
      </c>
      <c r="G59" s="6">
        <f t="shared" si="0"/>
        <v>1.9673471271858463</v>
      </c>
      <c r="H59" s="6">
        <f t="shared" si="1"/>
        <v>7.3560280796833702E-2</v>
      </c>
      <c r="I59" s="7">
        <f t="shared" si="2"/>
        <v>78.693885087433856</v>
      </c>
    </row>
    <row r="60" spans="1:9" x14ac:dyDescent="0.2">
      <c r="A60" s="6">
        <v>59</v>
      </c>
      <c r="B60" s="6" t="s">
        <v>46</v>
      </c>
      <c r="C60" s="6" t="s">
        <v>54</v>
      </c>
      <c r="D60" s="6">
        <f>'Plate 1'!N67</f>
        <v>0.84661584661584655</v>
      </c>
      <c r="E60" s="6">
        <f>'Plate 2'!N67</f>
        <v>0.83987563155849199</v>
      </c>
      <c r="F60" s="6">
        <f>'Plate 3'!N67</f>
        <v>0.83441716794017229</v>
      </c>
      <c r="G60" s="6">
        <f t="shared" si="0"/>
        <v>0.84030288203817027</v>
      </c>
      <c r="H60" s="6">
        <f t="shared" si="1"/>
        <v>6.1105521507779032E-3</v>
      </c>
      <c r="I60" s="7">
        <f t="shared" si="2"/>
        <v>33.612115281526812</v>
      </c>
    </row>
    <row r="61" spans="1:9" x14ac:dyDescent="0.2">
      <c r="A61" s="6">
        <v>60</v>
      </c>
      <c r="B61" s="6" t="s">
        <v>45</v>
      </c>
      <c r="C61" s="6" t="s">
        <v>53</v>
      </c>
      <c r="D61" s="6">
        <f>'Plate 1'!N68</f>
        <v>0.54939554939554935</v>
      </c>
      <c r="E61" s="6">
        <f>'Plate 2'!N68</f>
        <v>0.56160124368441511</v>
      </c>
      <c r="F61" s="6">
        <f>'Plate 3'!N68</f>
        <v>0.54340757600390177</v>
      </c>
      <c r="G61" s="6">
        <f t="shared" si="0"/>
        <v>0.55146812302795534</v>
      </c>
      <c r="H61" s="6">
        <f t="shared" si="1"/>
        <v>9.2722196379048036E-3</v>
      </c>
      <c r="I61" s="7">
        <f t="shared" si="2"/>
        <v>22.058724921118213</v>
      </c>
    </row>
    <row r="62" spans="1:9" x14ac:dyDescent="0.2">
      <c r="A62" s="6">
        <v>61</v>
      </c>
      <c r="B62" s="6" t="s">
        <v>44</v>
      </c>
      <c r="C62" s="6" t="s">
        <v>52</v>
      </c>
      <c r="D62" s="6">
        <f>'Plate 1'!N69</f>
        <v>0.21290521290521289</v>
      </c>
      <c r="E62" s="6">
        <f>'Plate 2'!N69</f>
        <v>0.22502914885347844</v>
      </c>
      <c r="F62" s="6">
        <f>'Plate 3'!N69</f>
        <v>0.21012843440091042</v>
      </c>
      <c r="G62" s="6">
        <f t="shared" si="0"/>
        <v>0.21602093205320058</v>
      </c>
      <c r="H62" s="6">
        <f t="shared" si="1"/>
        <v>7.9239259307552351E-3</v>
      </c>
      <c r="I62" s="7">
        <f t="shared" si="2"/>
        <v>8.6408372821280235</v>
      </c>
    </row>
    <row r="63" spans="1:9" x14ac:dyDescent="0.2">
      <c r="A63" s="6">
        <v>62</v>
      </c>
      <c r="B63" s="6" t="s">
        <v>43</v>
      </c>
      <c r="C63" s="6" t="s">
        <v>51</v>
      </c>
      <c r="D63" s="6">
        <f>'Plate 1'!N70</f>
        <v>0.11742511742511742</v>
      </c>
      <c r="E63" s="6">
        <f>'Plate 2'!N70</f>
        <v>0.12436844150796736</v>
      </c>
      <c r="F63" s="6">
        <f>'Plate 3'!N70</f>
        <v>9.6325800682815793E-2</v>
      </c>
      <c r="G63" s="6">
        <f t="shared" si="0"/>
        <v>0.11270645320530019</v>
      </c>
      <c r="H63" s="6">
        <f t="shared" si="1"/>
        <v>1.4604683157352477E-2</v>
      </c>
      <c r="I63" s="7">
        <f t="shared" si="2"/>
        <v>4.5082581282120078</v>
      </c>
    </row>
    <row r="64" spans="1:9" x14ac:dyDescent="0.2">
      <c r="A64" s="6">
        <v>63</v>
      </c>
      <c r="B64" s="6" t="s">
        <v>42</v>
      </c>
      <c r="C64" s="6" t="s">
        <v>50</v>
      </c>
      <c r="D64" s="6">
        <f>'Plate 1'!N71</f>
        <v>0.11242011242011242</v>
      </c>
      <c r="E64" s="6">
        <f>'Plate 2'!N71</f>
        <v>0.12087057909055578</v>
      </c>
      <c r="F64" s="6">
        <f>'Plate 3'!N71</f>
        <v>0.110144691920013</v>
      </c>
      <c r="G64" s="6">
        <f t="shared" si="0"/>
        <v>0.1144784611435604</v>
      </c>
      <c r="H64" s="6">
        <f t="shared" si="1"/>
        <v>5.6514390644590235E-3</v>
      </c>
      <c r="I64" s="7">
        <f t="shared" si="2"/>
        <v>4.5791384457424158</v>
      </c>
    </row>
    <row r="65" spans="1:12" x14ac:dyDescent="0.2">
      <c r="A65" s="6">
        <v>64</v>
      </c>
      <c r="B65" s="6" t="s">
        <v>41</v>
      </c>
      <c r="C65" s="6" t="s">
        <v>49</v>
      </c>
      <c r="D65" s="6">
        <f>'Plate 1'!N72</f>
        <v>9.8945098945098939E-2</v>
      </c>
      <c r="E65" s="6">
        <f>'Plate 2'!N72</f>
        <v>9.5608239409249909E-2</v>
      </c>
      <c r="F65" s="6">
        <f>'Plate 3'!N72</f>
        <v>9.5106486750121927E-2</v>
      </c>
      <c r="G65" s="6">
        <f t="shared" si="0"/>
        <v>9.6553275034823582E-2</v>
      </c>
      <c r="H65" s="6">
        <f t="shared" si="1"/>
        <v>2.0865174684289462E-3</v>
      </c>
      <c r="I65" s="7">
        <f t="shared" si="2"/>
        <v>3.8621310013929433</v>
      </c>
    </row>
    <row r="66" spans="1:12" x14ac:dyDescent="0.2">
      <c r="A66" s="6">
        <v>65</v>
      </c>
      <c r="B66" s="6" t="s">
        <v>49</v>
      </c>
      <c r="C66" s="6" t="s">
        <v>57</v>
      </c>
      <c r="D66" s="6">
        <f>'Plate 1'!N73</f>
        <v>4.1965041965041965E-2</v>
      </c>
      <c r="E66" s="6">
        <f>'Plate 2'!N73</f>
        <v>8.2782743878740767E-2</v>
      </c>
      <c r="F66" s="6">
        <f>'Plate 3'!N73</f>
        <v>4.4301739554543973E-2</v>
      </c>
      <c r="G66" s="6">
        <f t="shared" si="0"/>
        <v>5.6349841799442239E-2</v>
      </c>
      <c r="H66" s="6">
        <f t="shared" si="1"/>
        <v>2.29213606305676E-2</v>
      </c>
      <c r="I66" s="7">
        <f t="shared" si="2"/>
        <v>2.2539936719776894</v>
      </c>
    </row>
    <row r="67" spans="1:12" x14ac:dyDescent="0.2">
      <c r="A67" s="6">
        <v>66</v>
      </c>
      <c r="B67" s="6" t="s">
        <v>50</v>
      </c>
      <c r="C67" s="6" t="s">
        <v>58</v>
      </c>
      <c r="D67" s="6">
        <f>'Plate 1'!N74</f>
        <v>-3.8500038500038497E-3</v>
      </c>
      <c r="E67" s="6">
        <f>'Plate 2'!N74</f>
        <v>1.3214146910221531E-2</v>
      </c>
      <c r="F67" s="6">
        <f>'Plate 3'!N74</f>
        <v>-6.9094456185986013E-3</v>
      </c>
      <c r="G67" s="6">
        <f t="shared" ref="G67:G73" si="3">AVERAGE(D67:F67)</f>
        <v>8.1823248053969344E-4</v>
      </c>
      <c r="H67" s="6">
        <f t="shared" ref="H67:H73" si="4">STDEV(D67:F67)</f>
        <v>1.0843618717699887E-2</v>
      </c>
      <c r="I67" s="7">
        <f t="shared" ref="I67:I89" si="5">G67*40</f>
        <v>3.2729299221587738E-2</v>
      </c>
      <c r="J67">
        <f>SUM(I46:I67)</f>
        <v>1455.7260740777715</v>
      </c>
      <c r="K67" t="e">
        <f>J67/L46*100</f>
        <v>#DIV/0!</v>
      </c>
    </row>
    <row r="68" spans="1:12" x14ac:dyDescent="0.2">
      <c r="A68">
        <v>67</v>
      </c>
      <c r="B68" t="s">
        <v>51</v>
      </c>
      <c r="C68" t="s">
        <v>59</v>
      </c>
      <c r="D68">
        <f>'Plate 1'!N75</f>
        <v>-3.8115038115038115E-2</v>
      </c>
      <c r="E68">
        <f>'Plate 2'!N75</f>
        <v>-2.8371550719005052E-2</v>
      </c>
      <c r="F68">
        <f>'Plate 3'!N75</f>
        <v>-4.0237359778897738E-2</v>
      </c>
      <c r="G68">
        <f t="shared" si="3"/>
        <v>-3.5574649537646968E-2</v>
      </c>
      <c r="H68">
        <f t="shared" si="4"/>
        <v>6.327680203246892E-3</v>
      </c>
      <c r="I68" s="7">
        <f t="shared" si="5"/>
        <v>-1.4229859815058787</v>
      </c>
      <c r="L68" s="5"/>
    </row>
    <row r="69" spans="1:12" x14ac:dyDescent="0.2">
      <c r="A69">
        <v>68</v>
      </c>
      <c r="B69" t="s">
        <v>52</v>
      </c>
      <c r="C69" t="s">
        <v>60</v>
      </c>
      <c r="D69">
        <f>'Plate 1'!N76</f>
        <v>-4.35050435050435E-2</v>
      </c>
      <c r="E69">
        <f>'Plate 2'!N76</f>
        <v>-3.6533229692965408E-2</v>
      </c>
      <c r="F69">
        <f>'Plate 3'!N76</f>
        <v>-5.0398309218013332E-2</v>
      </c>
      <c r="G69">
        <f t="shared" si="3"/>
        <v>-4.3478860805340747E-2</v>
      </c>
      <c r="H69">
        <f t="shared" si="4"/>
        <v>6.9325768448174141E-3</v>
      </c>
      <c r="I69" s="7">
        <f t="shared" si="5"/>
        <v>-1.7391544322136299</v>
      </c>
    </row>
    <row r="70" spans="1:12" x14ac:dyDescent="0.2">
      <c r="A70">
        <v>69</v>
      </c>
      <c r="B70" t="s">
        <v>53</v>
      </c>
      <c r="C70" t="s">
        <v>61</v>
      </c>
      <c r="D70">
        <f>'Plate 1'!N77</f>
        <v>-3.9270039270039268E-2</v>
      </c>
      <c r="E70">
        <f>'Plate 2'!N77</f>
        <v>-3.0703458997279439E-2</v>
      </c>
      <c r="F70">
        <f>'Plate 3'!N77</f>
        <v>-3.9424483823768494E-2</v>
      </c>
      <c r="G70">
        <f t="shared" si="3"/>
        <v>-3.6465994030362402E-2</v>
      </c>
      <c r="H70">
        <f t="shared" si="4"/>
        <v>4.9910991560652741E-3</v>
      </c>
      <c r="I70" s="7">
        <f t="shared" si="5"/>
        <v>-1.4586397612144961</v>
      </c>
    </row>
    <row r="71" spans="1:12" x14ac:dyDescent="0.2">
      <c r="A71">
        <v>70</v>
      </c>
      <c r="B71" t="s">
        <v>54</v>
      </c>
      <c r="C71" t="s">
        <v>62</v>
      </c>
      <c r="D71">
        <f>'Plate 1'!N78</f>
        <v>-4.735504735504735E-2</v>
      </c>
      <c r="E71">
        <f>'Plate 2'!N78</f>
        <v>-3.8087835211815003E-2</v>
      </c>
      <c r="F71">
        <f>'Plate 3'!N78</f>
        <v>-3.048284831734677E-2</v>
      </c>
      <c r="G71">
        <f t="shared" si="3"/>
        <v>-3.8641910294736376E-2</v>
      </c>
      <c r="H71">
        <f t="shared" si="4"/>
        <v>8.4497351727780019E-3</v>
      </c>
      <c r="I71" s="7">
        <f t="shared" si="5"/>
        <v>-1.545676411789455</v>
      </c>
    </row>
    <row r="72" spans="1:12" x14ac:dyDescent="0.2">
      <c r="A72">
        <v>71</v>
      </c>
      <c r="B72" t="s">
        <v>55</v>
      </c>
      <c r="C72" t="s">
        <v>63</v>
      </c>
      <c r="D72">
        <f>'Plate 1'!N79</f>
        <v>0.13937013937013937</v>
      </c>
      <c r="E72">
        <f>'Plate 2'!N79</f>
        <v>-3.3424018655266223E-2</v>
      </c>
      <c r="F72">
        <f>'Plate 3'!N79</f>
        <v>0.14997561372134613</v>
      </c>
      <c r="G72">
        <f t="shared" si="3"/>
        <v>8.530724481207308E-2</v>
      </c>
      <c r="H72">
        <f t="shared" si="4"/>
        <v>0.10296093295501255</v>
      </c>
      <c r="I72" s="7">
        <f t="shared" si="5"/>
        <v>3.4122897924829232</v>
      </c>
    </row>
    <row r="73" spans="1:12" x14ac:dyDescent="0.2">
      <c r="A73">
        <v>72</v>
      </c>
      <c r="B73" t="s">
        <v>56</v>
      </c>
      <c r="C73" t="s">
        <v>64</v>
      </c>
      <c r="D73">
        <f>'Plate 1'!N80</f>
        <v>-1.4630014630014629E-2</v>
      </c>
      <c r="E73">
        <f>'Plate 2'!N80</f>
        <v>-2.8371550719005052E-2</v>
      </c>
      <c r="F73">
        <f>'Plate 3'!N80</f>
        <v>-7.722321573727849E-3</v>
      </c>
      <c r="G73">
        <f t="shared" si="3"/>
        <v>-1.690796230758251E-2</v>
      </c>
      <c r="H73">
        <f t="shared" si="4"/>
        <v>1.0511396210296906E-2</v>
      </c>
      <c r="I73" s="7">
        <f t="shared" si="5"/>
        <v>-0.67631849230330043</v>
      </c>
    </row>
    <row r="74" spans="1:12" x14ac:dyDescent="0.2">
      <c r="A74">
        <v>73</v>
      </c>
      <c r="B74" t="s">
        <v>64</v>
      </c>
      <c r="C74" t="s">
        <v>72</v>
      </c>
      <c r="D74">
        <f>'Plate 1'!N81</f>
        <v>3.2725032725032722E-2</v>
      </c>
      <c r="E74">
        <f>'Plate 2'!N81</f>
        <v>7.7730275942479599E-3</v>
      </c>
      <c r="F74">
        <f>'Plate 3'!N81</f>
        <v>4.5521053487237846E-2</v>
      </c>
      <c r="G74">
        <f t="shared" ref="G74:G89" si="6">AVERAGE(D74:F74)</f>
        <v>2.8673037935506174E-2</v>
      </c>
      <c r="H74">
        <f t="shared" ref="H74:H89" si="7">STDEV(D74:F74)</f>
        <v>1.9197457150237934E-2</v>
      </c>
      <c r="I74" s="7">
        <f t="shared" si="5"/>
        <v>1.1469215174202469</v>
      </c>
    </row>
    <row r="75" spans="1:12" x14ac:dyDescent="0.2">
      <c r="A75">
        <v>74</v>
      </c>
      <c r="B75" t="s">
        <v>63</v>
      </c>
      <c r="C75" t="s">
        <v>71</v>
      </c>
      <c r="D75">
        <f>'Plate 1'!N82</f>
        <v>0.21752521752521753</v>
      </c>
      <c r="E75">
        <f>'Plate 2'!N82</f>
        <v>0.14224640497473767</v>
      </c>
      <c r="F75">
        <f>'Plate 3'!N82</f>
        <v>0.21947650788489675</v>
      </c>
      <c r="G75">
        <f t="shared" si="6"/>
        <v>0.19308271012828401</v>
      </c>
      <c r="H75">
        <f t="shared" si="7"/>
        <v>4.4036340955684469E-2</v>
      </c>
      <c r="I75" s="7">
        <f t="shared" si="5"/>
        <v>7.7233084051313607</v>
      </c>
    </row>
    <row r="76" spans="1:12" x14ac:dyDescent="0.2">
      <c r="A76">
        <v>75</v>
      </c>
      <c r="B76" t="s">
        <v>62</v>
      </c>
      <c r="C76" t="s">
        <v>70</v>
      </c>
      <c r="D76">
        <f>'Plate 1'!N83</f>
        <v>0.95287595287595284</v>
      </c>
      <c r="E76">
        <f>'Plate 2'!N83</f>
        <v>0.95802565099106107</v>
      </c>
      <c r="F76">
        <f>'Plate 3'!N83</f>
        <v>0.95472280929930087</v>
      </c>
      <c r="G76">
        <f t="shared" si="6"/>
        <v>0.955208137722105</v>
      </c>
      <c r="H76">
        <f t="shared" si="7"/>
        <v>2.6089280227084527E-3</v>
      </c>
      <c r="I76" s="7">
        <f t="shared" si="5"/>
        <v>38.208325508884201</v>
      </c>
    </row>
    <row r="77" spans="1:12" x14ac:dyDescent="0.2">
      <c r="A77">
        <v>76</v>
      </c>
      <c r="B77" t="s">
        <v>61</v>
      </c>
      <c r="C77" t="s">
        <v>69</v>
      </c>
      <c r="D77">
        <f>'Plate 1'!N84</f>
        <v>5.972510972510972</v>
      </c>
      <c r="E77">
        <f>'Plate 2'!N84</f>
        <v>5.8118927322191993</v>
      </c>
      <c r="F77">
        <f>'Plate 3'!N84</f>
        <v>5.8092180133311651</v>
      </c>
      <c r="G77">
        <f t="shared" si="6"/>
        <v>5.8645405726871118</v>
      </c>
      <c r="H77">
        <f t="shared" si="7"/>
        <v>9.351467242564461E-2</v>
      </c>
      <c r="I77" s="7">
        <f t="shared" si="5"/>
        <v>234.58162290748447</v>
      </c>
    </row>
    <row r="78" spans="1:12" x14ac:dyDescent="0.2">
      <c r="A78">
        <v>77</v>
      </c>
      <c r="B78" t="s">
        <v>60</v>
      </c>
      <c r="C78" t="s">
        <v>68</v>
      </c>
      <c r="D78">
        <f>'Plate 1'!N85</f>
        <v>10.497420497420498</v>
      </c>
      <c r="E78">
        <f>'Plate 2'!N85</f>
        <v>10.528177225029149</v>
      </c>
      <c r="F78">
        <f>'Plate 3'!N85</f>
        <v>10.569826044545602</v>
      </c>
      <c r="G78">
        <f t="shared" si="6"/>
        <v>10.531807922331749</v>
      </c>
      <c r="H78">
        <f t="shared" si="7"/>
        <v>3.6339060056621644E-2</v>
      </c>
      <c r="I78" s="7">
        <f t="shared" si="5"/>
        <v>421.27231689326999</v>
      </c>
    </row>
    <row r="79" spans="1:12" x14ac:dyDescent="0.2">
      <c r="A79">
        <v>78</v>
      </c>
      <c r="B79" t="s">
        <v>59</v>
      </c>
      <c r="C79" t="s">
        <v>67</v>
      </c>
      <c r="D79">
        <f>'Plate 1'!N86</f>
        <v>9.4182644182644175</v>
      </c>
      <c r="E79">
        <f>'Plate 2'!N86</f>
        <v>9.4434512242518469</v>
      </c>
      <c r="F79">
        <f>'Plate 3'!N86</f>
        <v>9.4147293123069424</v>
      </c>
      <c r="G79">
        <f t="shared" si="6"/>
        <v>9.4254816516077362</v>
      </c>
      <c r="H79">
        <f t="shared" si="7"/>
        <v>1.5662164578743212E-2</v>
      </c>
      <c r="I79" s="7">
        <f t="shared" si="5"/>
        <v>377.01926606430948</v>
      </c>
    </row>
    <row r="80" spans="1:12" x14ac:dyDescent="0.2">
      <c r="A80">
        <v>79</v>
      </c>
      <c r="B80" t="s">
        <v>58</v>
      </c>
      <c r="C80" t="s">
        <v>66</v>
      </c>
      <c r="D80">
        <f>'Plate 1'!N87</f>
        <v>5.7592207592207592</v>
      </c>
      <c r="E80">
        <f>'Plate 2'!N87</f>
        <v>5.6645938593082006</v>
      </c>
      <c r="F80">
        <f>'Plate 3'!N87</f>
        <v>5.763290521866363</v>
      </c>
      <c r="G80">
        <f t="shared" si="6"/>
        <v>5.7290350467984412</v>
      </c>
      <c r="H80">
        <f t="shared" si="7"/>
        <v>5.5844791394203626E-2</v>
      </c>
      <c r="I80" s="7">
        <f t="shared" si="5"/>
        <v>229.16140187193764</v>
      </c>
    </row>
    <row r="81" spans="1:11" x14ac:dyDescent="0.2">
      <c r="A81">
        <v>80</v>
      </c>
      <c r="B81" t="s">
        <v>57</v>
      </c>
      <c r="C81" t="s">
        <v>65</v>
      </c>
      <c r="D81">
        <f>'Plate 1'!N88</f>
        <v>2.1136521136521136</v>
      </c>
      <c r="E81">
        <f>'Plate 2'!N88</f>
        <v>2.0936649825106879</v>
      </c>
      <c r="F81">
        <f>'Plate 3'!N88</f>
        <v>2.1073809136725736</v>
      </c>
      <c r="G81">
        <f t="shared" si="6"/>
        <v>2.1048993366117918</v>
      </c>
      <c r="H81">
        <f t="shared" si="7"/>
        <v>1.022203606663499E-2</v>
      </c>
      <c r="I81" s="7">
        <f t="shared" si="5"/>
        <v>84.195973464471678</v>
      </c>
    </row>
    <row r="82" spans="1:11" x14ac:dyDescent="0.2">
      <c r="A82">
        <v>81</v>
      </c>
      <c r="B82" t="s">
        <v>65</v>
      </c>
      <c r="C82" t="s">
        <v>73</v>
      </c>
      <c r="D82">
        <f>'Plate 1'!N89</f>
        <v>1.1727111727111728</v>
      </c>
      <c r="E82">
        <f>'Plate 2'!N89</f>
        <v>1.1605130198212203</v>
      </c>
      <c r="F82">
        <f>'Plate 3'!N89</f>
        <v>1.1819216387579254</v>
      </c>
      <c r="G82">
        <f t="shared" si="6"/>
        <v>1.1717152770967729</v>
      </c>
      <c r="H82">
        <f t="shared" si="7"/>
        <v>1.0738998894233472E-2</v>
      </c>
      <c r="I82" s="7">
        <f t="shared" si="5"/>
        <v>46.868611083870917</v>
      </c>
    </row>
    <row r="83" spans="1:11" x14ac:dyDescent="0.2">
      <c r="A83">
        <v>82</v>
      </c>
      <c r="B83" t="s">
        <v>66</v>
      </c>
      <c r="C83" t="s">
        <v>74</v>
      </c>
      <c r="D83">
        <f>'Plate 1'!N90</f>
        <v>0.64064064064064064</v>
      </c>
      <c r="E83">
        <f>'Plate 2'!N90</f>
        <v>0.6486591527399922</v>
      </c>
      <c r="F83">
        <f>'Plate 3'!N90</f>
        <v>0.6409526906194114</v>
      </c>
      <c r="G83">
        <f t="shared" si="6"/>
        <v>0.64341749466668141</v>
      </c>
      <c r="H83">
        <f t="shared" si="7"/>
        <v>4.5420896419424402E-3</v>
      </c>
      <c r="I83" s="7">
        <f t="shared" si="5"/>
        <v>25.736699786667256</v>
      </c>
    </row>
    <row r="84" spans="1:11" x14ac:dyDescent="0.2">
      <c r="A84">
        <v>83</v>
      </c>
      <c r="B84" t="s">
        <v>67</v>
      </c>
      <c r="C84" t="s">
        <v>75</v>
      </c>
      <c r="D84">
        <f>'Plate 1'!N91</f>
        <v>0.23985523985523985</v>
      </c>
      <c r="E84">
        <f>'Plate 2'!N91</f>
        <v>0.25301204819277107</v>
      </c>
      <c r="F84">
        <f>'Plate 3'!N91</f>
        <v>0.24426922451633878</v>
      </c>
      <c r="G84">
        <f t="shared" si="6"/>
        <v>0.24571217085478325</v>
      </c>
      <c r="H84">
        <f t="shared" si="7"/>
        <v>6.6960415178936436E-3</v>
      </c>
      <c r="I84" s="7">
        <f t="shared" si="5"/>
        <v>9.828486834191331</v>
      </c>
    </row>
    <row r="85" spans="1:11" x14ac:dyDescent="0.2">
      <c r="A85">
        <v>84</v>
      </c>
      <c r="B85" t="s">
        <v>68</v>
      </c>
      <c r="C85" t="s">
        <v>76</v>
      </c>
      <c r="D85">
        <f>'Plate 1'!N92</f>
        <v>0.11088011088011088</v>
      </c>
      <c r="E85">
        <f>'Plate 2'!N92</f>
        <v>0.12087057909055578</v>
      </c>
      <c r="F85">
        <f>'Plate 3'!N92</f>
        <v>0.11827345147130547</v>
      </c>
      <c r="G85">
        <f t="shared" si="6"/>
        <v>0.11667471381399071</v>
      </c>
      <c r="H85">
        <f t="shared" si="7"/>
        <v>5.1835639610855336E-3</v>
      </c>
      <c r="I85" s="7">
        <f t="shared" si="5"/>
        <v>4.6669885525596282</v>
      </c>
    </row>
    <row r="86" spans="1:11" x14ac:dyDescent="0.2">
      <c r="A86">
        <v>85</v>
      </c>
      <c r="B86" t="s">
        <v>69</v>
      </c>
      <c r="C86" t="s">
        <v>77</v>
      </c>
      <c r="D86">
        <f>'Plate 1'!N93</f>
        <v>0.11588511588511588</v>
      </c>
      <c r="E86">
        <f>'Plate 2'!N93</f>
        <v>0.12436844150796736</v>
      </c>
      <c r="F86">
        <f>'Plate 3'!N93</f>
        <v>0.10608031214436676</v>
      </c>
      <c r="G86">
        <f t="shared" si="6"/>
        <v>0.11544462317915</v>
      </c>
      <c r="H86">
        <f t="shared" si="7"/>
        <v>9.1520185900682283E-3</v>
      </c>
      <c r="I86" s="7">
        <f t="shared" si="5"/>
        <v>4.6177849271659994</v>
      </c>
    </row>
    <row r="87" spans="1:11" x14ac:dyDescent="0.2">
      <c r="A87">
        <v>86</v>
      </c>
      <c r="B87" t="s">
        <v>70</v>
      </c>
      <c r="C87" t="s">
        <v>78</v>
      </c>
      <c r="D87">
        <f>'Plate 1'!N94</f>
        <v>7.4305074305074298E-2</v>
      </c>
      <c r="E87">
        <f>'Plate 2'!N94</f>
        <v>8.2005441119315972E-2</v>
      </c>
      <c r="F87">
        <f>'Plate 3'!N94</f>
        <v>7.0720208096244505E-2</v>
      </c>
      <c r="G87">
        <f t="shared" si="6"/>
        <v>7.5676907840211596E-2</v>
      </c>
      <c r="H87">
        <f t="shared" si="7"/>
        <v>5.766330421711121E-3</v>
      </c>
      <c r="I87" s="7">
        <f t="shared" si="5"/>
        <v>3.0270763136084637</v>
      </c>
    </row>
    <row r="88" spans="1:11" x14ac:dyDescent="0.2">
      <c r="A88">
        <v>87</v>
      </c>
      <c r="B88" t="s">
        <v>71</v>
      </c>
      <c r="C88" t="s">
        <v>79</v>
      </c>
      <c r="D88">
        <f>'Plate 1'!N95</f>
        <v>3.5420035420035419E-2</v>
      </c>
      <c r="E88">
        <f>'Plate 2'!N95</f>
        <v>2.8760202098717449E-2</v>
      </c>
      <c r="F88">
        <f>'Plate 3'!N95</f>
        <v>4.5521053487237846E-2</v>
      </c>
      <c r="G88">
        <f t="shared" si="6"/>
        <v>3.6567097001996902E-2</v>
      </c>
      <c r="H88">
        <f t="shared" si="7"/>
        <v>8.4390963687841162E-3</v>
      </c>
      <c r="I88" s="7">
        <f t="shared" si="5"/>
        <v>1.462683880079876</v>
      </c>
    </row>
    <row r="89" spans="1:11" x14ac:dyDescent="0.2">
      <c r="A89">
        <v>88</v>
      </c>
      <c r="B89" t="s">
        <v>72</v>
      </c>
      <c r="C89" t="s">
        <v>80</v>
      </c>
      <c r="D89">
        <f>'Plate 1'!N96</f>
        <v>-8.8550088550088547E-3</v>
      </c>
      <c r="E89">
        <f>'Plate 2'!N96</f>
        <v>-5.0524679362611733E-3</v>
      </c>
      <c r="F89">
        <f>'Plate 3'!N96</f>
        <v>-1.1786701349374085E-2</v>
      </c>
      <c r="G89">
        <f t="shared" si="6"/>
        <v>-8.5647260468813702E-3</v>
      </c>
      <c r="H89">
        <f t="shared" si="7"/>
        <v>3.376488264024086E-3</v>
      </c>
      <c r="I89" s="7">
        <f t="shared" si="5"/>
        <v>-0.3425890418752548</v>
      </c>
      <c r="J89">
        <f>SUM(I68:I89)</f>
        <v>1485.7443936826335</v>
      </c>
      <c r="K89" t="e">
        <f>J89/L68*100</f>
        <v>#DIV/0!</v>
      </c>
    </row>
  </sheetData>
  <mergeCells count="1">
    <mergeCell ref="M1:O1"/>
  </mergeCells>
  <phoneticPr fontId="0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3</vt:i4>
      </vt:variant>
    </vt:vector>
  </HeadingPairs>
  <TitlesOfParts>
    <vt:vector size="7" baseType="lpstr">
      <vt:lpstr>Plate 1</vt:lpstr>
      <vt:lpstr>Plate 2</vt:lpstr>
      <vt:lpstr>Plate 3</vt:lpstr>
      <vt:lpstr>Consolidated</vt:lpstr>
      <vt:lpstr>Chart 1</vt:lpstr>
      <vt:lpstr>Chart 2</vt:lpstr>
      <vt:lpstr>Chart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</dc:creator>
  <cp:lastModifiedBy>Allen, George Michael</cp:lastModifiedBy>
  <dcterms:created xsi:type="dcterms:W3CDTF">2010-07-22T23:26:34Z</dcterms:created>
  <dcterms:modified xsi:type="dcterms:W3CDTF">2022-09-16T20:18:41Z</dcterms:modified>
</cp:coreProperties>
</file>