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P Pipeline\Mike\220809 Batch 125 Water Yr\"/>
    </mc:Choice>
  </mc:AlternateContent>
  <xr:revisionPtr revIDLastSave="0" documentId="13_ncr:1_{D4043169-2187-4DE9-AA81-F2993450B58D}" xr6:coauthVersionLast="47" xr6:coauthVersionMax="47" xr10:uidLastSave="{00000000-0000-0000-0000-000000000000}"/>
  <bookViews>
    <workbookView xWindow="16533" yWindow="0" windowWidth="10994" windowHeight="4593" firstSheet="6" activeTab="6" xr2:uid="{00000000-000D-0000-FFFF-FFFF00000000}"/>
  </bookViews>
  <sheets>
    <sheet name="Chart 1" sheetId="10" r:id="rId1"/>
    <sheet name="Plate 1" sheetId="1" r:id="rId2"/>
    <sheet name="Chart 2" sheetId="8" r:id="rId3"/>
    <sheet name="Plate 2" sheetId="5" r:id="rId4"/>
    <sheet name="Chart 3" sheetId="7" r:id="rId5"/>
    <sheet name="Plate 3" sheetId="6" r:id="rId6"/>
    <sheet name="Consolidate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5" i="3" l="1"/>
  <c r="N10" i="6" l="1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" i="6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" i="5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" i="1"/>
  <c r="E10" i="1"/>
  <c r="E11" i="1" s="1"/>
  <c r="E12" i="1" s="1"/>
  <c r="E13" i="1" s="1"/>
  <c r="E14" i="1" s="1"/>
  <c r="G9" i="1"/>
  <c r="G9" i="5" s="1"/>
  <c r="G15" i="1"/>
  <c r="M9" i="5"/>
  <c r="G15" i="6"/>
  <c r="G15" i="5"/>
  <c r="M10" i="5"/>
  <c r="M10" i="6"/>
  <c r="M11" i="5"/>
  <c r="M11" i="6"/>
  <c r="M12" i="5"/>
  <c r="M12" i="6"/>
  <c r="M13" i="5"/>
  <c r="M13" i="6"/>
  <c r="M14" i="5"/>
  <c r="M14" i="6"/>
  <c r="M15" i="5"/>
  <c r="M15" i="6"/>
  <c r="M16" i="5"/>
  <c r="M16" i="6"/>
  <c r="M17" i="5"/>
  <c r="M17" i="6"/>
  <c r="M18" i="5"/>
  <c r="M18" i="6"/>
  <c r="M19" i="5"/>
  <c r="M19" i="6"/>
  <c r="M20" i="5"/>
  <c r="M20" i="6"/>
  <c r="M21" i="5"/>
  <c r="M21" i="6"/>
  <c r="M22" i="5"/>
  <c r="M22" i="6"/>
  <c r="M23" i="5"/>
  <c r="M23" i="6"/>
  <c r="M24" i="5"/>
  <c r="M24" i="6"/>
  <c r="M25" i="5"/>
  <c r="M25" i="6"/>
  <c r="M26" i="5"/>
  <c r="M26" i="6"/>
  <c r="M27" i="5"/>
  <c r="M27" i="6"/>
  <c r="M28" i="5"/>
  <c r="M28" i="6"/>
  <c r="M29" i="5"/>
  <c r="M29" i="6"/>
  <c r="M30" i="5"/>
  <c r="M30" i="6"/>
  <c r="M31" i="5"/>
  <c r="M31" i="6"/>
  <c r="M32" i="5"/>
  <c r="M32" i="6"/>
  <c r="M33" i="5"/>
  <c r="M33" i="6"/>
  <c r="M34" i="5"/>
  <c r="M34" i="6"/>
  <c r="M35" i="5"/>
  <c r="M35" i="6"/>
  <c r="M36" i="5"/>
  <c r="M36" i="6"/>
  <c r="M37" i="5"/>
  <c r="M37" i="6"/>
  <c r="M38" i="5"/>
  <c r="M38" i="6"/>
  <c r="M39" i="5"/>
  <c r="M39" i="6"/>
  <c r="M40" i="5"/>
  <c r="M40" i="6"/>
  <c r="M41" i="5"/>
  <c r="M41" i="6"/>
  <c r="M42" i="5"/>
  <c r="M42" i="6"/>
  <c r="M43" i="5"/>
  <c r="M43" i="6"/>
  <c r="M44" i="5"/>
  <c r="M44" i="6"/>
  <c r="M45" i="5"/>
  <c r="M45" i="6"/>
  <c r="M46" i="5"/>
  <c r="M46" i="6"/>
  <c r="M47" i="5"/>
  <c r="M47" i="6"/>
  <c r="M48" i="5"/>
  <c r="M48" i="6"/>
  <c r="M49" i="5"/>
  <c r="M49" i="6"/>
  <c r="M50" i="5"/>
  <c r="M50" i="6"/>
  <c r="M51" i="5"/>
  <c r="M51" i="6"/>
  <c r="M52" i="5"/>
  <c r="M52" i="6"/>
  <c r="M53" i="5"/>
  <c r="M53" i="6"/>
  <c r="M54" i="5"/>
  <c r="M54" i="6"/>
  <c r="M55" i="5"/>
  <c r="M55" i="6"/>
  <c r="M56" i="5"/>
  <c r="M56" i="6"/>
  <c r="M57" i="5"/>
  <c r="M57" i="6"/>
  <c r="M58" i="5"/>
  <c r="M58" i="6"/>
  <c r="M59" i="5"/>
  <c r="M59" i="6"/>
  <c r="M60" i="5"/>
  <c r="M60" i="6"/>
  <c r="M61" i="5"/>
  <c r="M61" i="6"/>
  <c r="M62" i="5"/>
  <c r="M62" i="6"/>
  <c r="M63" i="5"/>
  <c r="M63" i="6"/>
  <c r="M64" i="5"/>
  <c r="M64" i="6"/>
  <c r="M65" i="5"/>
  <c r="M65" i="6"/>
  <c r="M66" i="5"/>
  <c r="M66" i="6"/>
  <c r="M67" i="5"/>
  <c r="M67" i="6"/>
  <c r="M68" i="5"/>
  <c r="M68" i="6"/>
  <c r="M69" i="5"/>
  <c r="M69" i="6"/>
  <c r="M70" i="5"/>
  <c r="M70" i="6"/>
  <c r="M71" i="5"/>
  <c r="M71" i="6"/>
  <c r="M72" i="5"/>
  <c r="M72" i="6"/>
  <c r="M73" i="5"/>
  <c r="M73" i="6"/>
  <c r="M74" i="5"/>
  <c r="M74" i="6"/>
  <c r="M75" i="5"/>
  <c r="M75" i="6"/>
  <c r="M76" i="5"/>
  <c r="M76" i="6"/>
  <c r="O76" i="6" s="1"/>
  <c r="M77" i="5"/>
  <c r="M77" i="6"/>
  <c r="M78" i="5"/>
  <c r="M78" i="6"/>
  <c r="M79" i="5"/>
  <c r="M79" i="6"/>
  <c r="O79" i="6" s="1"/>
  <c r="M80" i="5"/>
  <c r="M80" i="6"/>
  <c r="M81" i="5"/>
  <c r="M81" i="6"/>
  <c r="M82" i="5"/>
  <c r="M82" i="6"/>
  <c r="M83" i="5"/>
  <c r="M83" i="6"/>
  <c r="M84" i="5"/>
  <c r="M84" i="6"/>
  <c r="O84" i="6" s="1"/>
  <c r="M85" i="5"/>
  <c r="M85" i="6"/>
  <c r="M86" i="5"/>
  <c r="M86" i="6"/>
  <c r="M87" i="5"/>
  <c r="M87" i="6"/>
  <c r="M88" i="5"/>
  <c r="M88" i="6"/>
  <c r="M89" i="5"/>
  <c r="M89" i="6"/>
  <c r="M90" i="5"/>
  <c r="M90" i="6"/>
  <c r="M91" i="5"/>
  <c r="M91" i="6"/>
  <c r="M92" i="5"/>
  <c r="M92" i="6"/>
  <c r="O92" i="6" s="1"/>
  <c r="M93" i="5"/>
  <c r="M93" i="6"/>
  <c r="M94" i="5"/>
  <c r="M94" i="6"/>
  <c r="M95" i="5"/>
  <c r="M95" i="6"/>
  <c r="M96" i="5"/>
  <c r="M96" i="6"/>
  <c r="M9" i="6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I15" i="1"/>
  <c r="H15" i="1"/>
  <c r="L14" i="1"/>
  <c r="I14" i="1"/>
  <c r="H14" i="1"/>
  <c r="L13" i="1"/>
  <c r="I13" i="1"/>
  <c r="H13" i="1"/>
  <c r="L12" i="1"/>
  <c r="I12" i="1"/>
  <c r="H12" i="1"/>
  <c r="L11" i="1"/>
  <c r="I11" i="1"/>
  <c r="H11" i="1"/>
  <c r="L10" i="1"/>
  <c r="I10" i="1"/>
  <c r="H10" i="1"/>
  <c r="L9" i="1"/>
  <c r="I9" i="1"/>
  <c r="H9" i="1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I15" i="5"/>
  <c r="H15" i="5"/>
  <c r="L14" i="5"/>
  <c r="I14" i="5"/>
  <c r="H14" i="5"/>
  <c r="L13" i="5"/>
  <c r="I13" i="5"/>
  <c r="H13" i="5"/>
  <c r="L12" i="5"/>
  <c r="I12" i="5"/>
  <c r="H12" i="5"/>
  <c r="L11" i="5"/>
  <c r="I11" i="5"/>
  <c r="H11" i="5"/>
  <c r="L10" i="5"/>
  <c r="I10" i="5"/>
  <c r="H10" i="5"/>
  <c r="L9" i="5"/>
  <c r="I9" i="5"/>
  <c r="H9" i="5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18" i="6"/>
  <c r="L23" i="6"/>
  <c r="L22" i="6"/>
  <c r="L21" i="6"/>
  <c r="L20" i="6"/>
  <c r="L19" i="6"/>
  <c r="L17" i="6"/>
  <c r="L16" i="6"/>
  <c r="L15" i="6"/>
  <c r="L14" i="6"/>
  <c r="L13" i="6"/>
  <c r="L12" i="6"/>
  <c r="L11" i="6"/>
  <c r="L10" i="6"/>
  <c r="I15" i="6"/>
  <c r="H15" i="6"/>
  <c r="I14" i="6"/>
  <c r="H14" i="6"/>
  <c r="I13" i="6"/>
  <c r="H13" i="6"/>
  <c r="I12" i="6"/>
  <c r="H12" i="6"/>
  <c r="I11" i="6"/>
  <c r="H11" i="6"/>
  <c r="I10" i="6"/>
  <c r="H10" i="6"/>
  <c r="L9" i="6"/>
  <c r="I9" i="6"/>
  <c r="H9" i="6"/>
  <c r="O9" i="6" l="1"/>
  <c r="O96" i="6"/>
  <c r="O88" i="6"/>
  <c r="O80" i="6"/>
  <c r="O72" i="6"/>
  <c r="O64" i="6"/>
  <c r="O56" i="6"/>
  <c r="F41" i="3"/>
  <c r="O40" i="6"/>
  <c r="O32" i="6"/>
  <c r="O24" i="6"/>
  <c r="O16" i="6"/>
  <c r="O95" i="6"/>
  <c r="F32" i="3"/>
  <c r="O62" i="6"/>
  <c r="F23" i="3"/>
  <c r="O87" i="6"/>
  <c r="O23" i="6"/>
  <c r="O78" i="6"/>
  <c r="O38" i="6"/>
  <c r="O93" i="6"/>
  <c r="F78" i="3"/>
  <c r="F70" i="3"/>
  <c r="F62" i="3"/>
  <c r="O61" i="6"/>
  <c r="O53" i="6"/>
  <c r="O45" i="6"/>
  <c r="O37" i="6"/>
  <c r="O29" i="6"/>
  <c r="F14" i="3"/>
  <c r="O13" i="6"/>
  <c r="O63" i="6"/>
  <c r="O15" i="6"/>
  <c r="O94" i="6"/>
  <c r="O46" i="6"/>
  <c r="O14" i="6"/>
  <c r="O71" i="6"/>
  <c r="O70" i="6"/>
  <c r="O68" i="6"/>
  <c r="F53" i="3"/>
  <c r="O52" i="6"/>
  <c r="O44" i="6"/>
  <c r="O36" i="6"/>
  <c r="O28" i="6"/>
  <c r="O20" i="6"/>
  <c r="O12" i="6"/>
  <c r="O31" i="6"/>
  <c r="F79" i="3"/>
  <c r="O54" i="6"/>
  <c r="O22" i="6"/>
  <c r="O47" i="6"/>
  <c r="O83" i="6"/>
  <c r="O59" i="6"/>
  <c r="O35" i="6"/>
  <c r="O27" i="6"/>
  <c r="F83" i="3"/>
  <c r="O82" i="6"/>
  <c r="O74" i="6"/>
  <c r="O66" i="6"/>
  <c r="O58" i="6"/>
  <c r="O50" i="6"/>
  <c r="O42" i="6"/>
  <c r="O34" i="6"/>
  <c r="O26" i="6"/>
  <c r="O18" i="6"/>
  <c r="O10" i="6"/>
  <c r="O55" i="6"/>
  <c r="O91" i="6"/>
  <c r="O67" i="6"/>
  <c r="O51" i="6"/>
  <c r="O19" i="6"/>
  <c r="F68" i="3"/>
  <c r="O43" i="6"/>
  <c r="O11" i="6"/>
  <c r="O89" i="6"/>
  <c r="O81" i="6"/>
  <c r="O73" i="6"/>
  <c r="F58" i="3"/>
  <c r="O57" i="6"/>
  <c r="F50" i="3"/>
  <c r="F42" i="3"/>
  <c r="O41" i="6"/>
  <c r="O33" i="6"/>
  <c r="O25" i="6"/>
  <c r="O17" i="6"/>
  <c r="O83" i="5"/>
  <c r="O59" i="5"/>
  <c r="O27" i="5"/>
  <c r="O9" i="5"/>
  <c r="O96" i="5"/>
  <c r="O88" i="5"/>
  <c r="O80" i="5"/>
  <c r="O72" i="5"/>
  <c r="E57" i="3"/>
  <c r="O56" i="5"/>
  <c r="O48" i="5"/>
  <c r="O40" i="5"/>
  <c r="O32" i="5"/>
  <c r="E17" i="3"/>
  <c r="E9" i="3"/>
  <c r="O79" i="5"/>
  <c r="O47" i="5"/>
  <c r="O23" i="5"/>
  <c r="O94" i="5"/>
  <c r="O86" i="5"/>
  <c r="O78" i="5"/>
  <c r="O70" i="5"/>
  <c r="O62" i="5"/>
  <c r="E47" i="3"/>
  <c r="O46" i="5"/>
  <c r="O38" i="5"/>
  <c r="O30" i="5"/>
  <c r="O22" i="5"/>
  <c r="O14" i="5"/>
  <c r="O71" i="5"/>
  <c r="E24" i="3"/>
  <c r="O93" i="5"/>
  <c r="O85" i="5"/>
  <c r="O77" i="5"/>
  <c r="E62" i="3"/>
  <c r="O61" i="5"/>
  <c r="O53" i="5"/>
  <c r="O45" i="5"/>
  <c r="E30" i="3"/>
  <c r="O29" i="5"/>
  <c r="O21" i="5"/>
  <c r="O13" i="5"/>
  <c r="O87" i="5"/>
  <c r="O39" i="5"/>
  <c r="O95" i="5"/>
  <c r="O55" i="5"/>
  <c r="E8" i="3"/>
  <c r="O92" i="5"/>
  <c r="O84" i="5"/>
  <c r="O76" i="5"/>
  <c r="O68" i="5"/>
  <c r="O60" i="5"/>
  <c r="O52" i="5"/>
  <c r="O44" i="5"/>
  <c r="O36" i="5"/>
  <c r="E21" i="3"/>
  <c r="O20" i="5"/>
  <c r="O12" i="5"/>
  <c r="O63" i="5"/>
  <c r="O91" i="5"/>
  <c r="O67" i="5"/>
  <c r="O43" i="5"/>
  <c r="O19" i="5"/>
  <c r="O90" i="5"/>
  <c r="O82" i="5"/>
  <c r="O74" i="5"/>
  <c r="O66" i="5"/>
  <c r="O58" i="5"/>
  <c r="O50" i="5"/>
  <c r="E35" i="3"/>
  <c r="E27" i="3"/>
  <c r="E19" i="3"/>
  <c r="O18" i="5"/>
  <c r="O10" i="5"/>
  <c r="O75" i="5"/>
  <c r="O51" i="5"/>
  <c r="O35" i="5"/>
  <c r="E4" i="3"/>
  <c r="E82" i="3"/>
  <c r="E74" i="3"/>
  <c r="O73" i="5"/>
  <c r="O65" i="5"/>
  <c r="O57" i="5"/>
  <c r="O49" i="5"/>
  <c r="O41" i="5"/>
  <c r="O33" i="5"/>
  <c r="O25" i="5"/>
  <c r="O17" i="5"/>
  <c r="O21" i="1"/>
  <c r="O84" i="1"/>
  <c r="O68" i="1"/>
  <c r="O52" i="1"/>
  <c r="O36" i="1"/>
  <c r="O20" i="1"/>
  <c r="O53" i="1"/>
  <c r="D76" i="3"/>
  <c r="O67" i="1"/>
  <c r="O51" i="1"/>
  <c r="O35" i="1"/>
  <c r="O19" i="1"/>
  <c r="O37" i="1"/>
  <c r="O82" i="1"/>
  <c r="O66" i="1"/>
  <c r="O50" i="1"/>
  <c r="O34" i="1"/>
  <c r="O18" i="1"/>
  <c r="O69" i="1"/>
  <c r="O9" i="1"/>
  <c r="O81" i="1"/>
  <c r="D58" i="3"/>
  <c r="O49" i="1"/>
  <c r="O33" i="1"/>
  <c r="O17" i="1"/>
  <c r="O96" i="1"/>
  <c r="O80" i="1"/>
  <c r="O64" i="1"/>
  <c r="O48" i="1"/>
  <c r="O32" i="1"/>
  <c r="O16" i="1"/>
  <c r="O95" i="1"/>
  <c r="O79" i="1"/>
  <c r="O63" i="1"/>
  <c r="O47" i="1"/>
  <c r="D24" i="3"/>
  <c r="O15" i="1"/>
  <c r="D78" i="3"/>
  <c r="D87" i="3"/>
  <c r="O78" i="1"/>
  <c r="O62" i="1"/>
  <c r="O46" i="1"/>
  <c r="O30" i="1"/>
  <c r="O14" i="1"/>
  <c r="O93" i="1"/>
  <c r="O77" i="1"/>
  <c r="D54" i="3"/>
  <c r="O45" i="1"/>
  <c r="O29" i="1"/>
  <c r="O13" i="1"/>
  <c r="O92" i="1"/>
  <c r="O76" i="1"/>
  <c r="O60" i="1"/>
  <c r="O44" i="1"/>
  <c r="D21" i="3"/>
  <c r="D5" i="3"/>
  <c r="O91" i="1"/>
  <c r="O75" i="1"/>
  <c r="O27" i="1"/>
  <c r="O11" i="1"/>
  <c r="O90" i="1"/>
  <c r="O74" i="1"/>
  <c r="O58" i="1"/>
  <c r="O42" i="1"/>
  <c r="O26" i="1"/>
  <c r="O10" i="1"/>
  <c r="O89" i="1"/>
  <c r="D66" i="3"/>
  <c r="O57" i="1"/>
  <c r="O41" i="1"/>
  <c r="O25" i="1"/>
  <c r="D81" i="3"/>
  <c r="O72" i="1"/>
  <c r="O56" i="1"/>
  <c r="O40" i="1"/>
  <c r="O24" i="1"/>
  <c r="D80" i="3"/>
  <c r="O71" i="1"/>
  <c r="O55" i="1"/>
  <c r="D32" i="3"/>
  <c r="O23" i="1"/>
  <c r="O86" i="1"/>
  <c r="O70" i="1"/>
  <c r="O54" i="1"/>
  <c r="O38" i="1"/>
  <c r="O22" i="1"/>
  <c r="D52" i="3"/>
  <c r="O59" i="1"/>
  <c r="D36" i="3"/>
  <c r="O43" i="1"/>
  <c r="G9" i="6"/>
  <c r="F66" i="3"/>
  <c r="E41" i="3"/>
  <c r="D44" i="3"/>
  <c r="D60" i="3"/>
  <c r="D28" i="3"/>
  <c r="D56" i="3"/>
  <c r="D40" i="3"/>
  <c r="D64" i="3"/>
  <c r="D72" i="3"/>
  <c r="F46" i="3"/>
  <c r="F4" i="3"/>
  <c r="E66" i="3"/>
  <c r="E25" i="3"/>
  <c r="E45" i="3"/>
  <c r="E26" i="3"/>
  <c r="D70" i="3"/>
  <c r="D22" i="3"/>
  <c r="D2" i="3"/>
  <c r="F30" i="3"/>
  <c r="F88" i="3"/>
  <c r="F72" i="3"/>
  <c r="F22" i="3"/>
  <c r="E2" i="3"/>
  <c r="D74" i="3"/>
  <c r="F85" i="3"/>
  <c r="E81" i="3"/>
  <c r="F54" i="3"/>
  <c r="F43" i="3"/>
  <c r="E89" i="3"/>
  <c r="F76" i="3"/>
  <c r="E50" i="3"/>
  <c r="E48" i="3"/>
  <c r="E40" i="3"/>
  <c r="E32" i="3"/>
  <c r="F18" i="3"/>
  <c r="D77" i="3"/>
  <c r="E68" i="3"/>
  <c r="F49" i="3"/>
  <c r="F82" i="3"/>
  <c r="F69" i="3"/>
  <c r="F65" i="3"/>
  <c r="G10" i="1"/>
  <c r="G10" i="6" s="1"/>
  <c r="F25" i="3"/>
  <c r="D57" i="3"/>
  <c r="D49" i="3"/>
  <c r="D33" i="3"/>
  <c r="D13" i="3"/>
  <c r="E78" i="3"/>
  <c r="F74" i="3"/>
  <c r="D65" i="3"/>
  <c r="E46" i="3"/>
  <c r="E39" i="3"/>
  <c r="E11" i="3"/>
  <c r="F89" i="3"/>
  <c r="E60" i="3"/>
  <c r="F47" i="3"/>
  <c r="F12" i="3"/>
  <c r="F7" i="3"/>
  <c r="D89" i="3"/>
  <c r="D73" i="3"/>
  <c r="D69" i="3"/>
  <c r="D61" i="3"/>
  <c r="D53" i="3"/>
  <c r="D37" i="3"/>
  <c r="D17" i="3"/>
  <c r="F77" i="3"/>
  <c r="D41" i="3"/>
  <c r="F38" i="3"/>
  <c r="E37" i="3"/>
  <c r="E33" i="3"/>
  <c r="F26" i="3"/>
  <c r="E23" i="3"/>
  <c r="E7" i="3"/>
  <c r="E3" i="3"/>
  <c r="F86" i="3"/>
  <c r="F59" i="3"/>
  <c r="E34" i="3"/>
  <c r="F31" i="3"/>
  <c r="F27" i="3"/>
  <c r="F13" i="3"/>
  <c r="F8" i="3"/>
  <c r="E86" i="3"/>
  <c r="F52" i="3"/>
  <c r="F2" i="3"/>
  <c r="F80" i="3"/>
  <c r="F48" i="3"/>
  <c r="E87" i="3"/>
  <c r="F84" i="3"/>
  <c r="E79" i="3"/>
  <c r="F64" i="3"/>
  <c r="E59" i="3"/>
  <c r="F36" i="3"/>
  <c r="F40" i="3"/>
  <c r="F24" i="3"/>
  <c r="F28" i="3"/>
  <c r="F44" i="3" l="1"/>
  <c r="O77" i="6"/>
  <c r="F67" i="3"/>
  <c r="F20" i="3"/>
  <c r="F60" i="3"/>
  <c r="H60" i="3" s="1"/>
  <c r="F35" i="3"/>
  <c r="F21" i="3"/>
  <c r="H21" i="3" s="1"/>
  <c r="F55" i="3"/>
  <c r="F87" i="3"/>
  <c r="E53" i="3"/>
  <c r="H53" i="3" s="1"/>
  <c r="O64" i="5"/>
  <c r="O69" i="5"/>
  <c r="E54" i="3"/>
  <c r="H54" i="3" s="1"/>
  <c r="E43" i="3"/>
  <c r="E13" i="3"/>
  <c r="G13" i="3" s="1"/>
  <c r="I13" i="3" s="1"/>
  <c r="E75" i="3"/>
  <c r="E15" i="3"/>
  <c r="E77" i="3"/>
  <c r="E83" i="3"/>
  <c r="E71" i="3"/>
  <c r="E38" i="3"/>
  <c r="D29" i="3"/>
  <c r="D9" i="3"/>
  <c r="D45" i="3"/>
  <c r="O87" i="1"/>
  <c r="O85" i="1"/>
  <c r="D62" i="3"/>
  <c r="G62" i="3" s="1"/>
  <c r="I62" i="3" s="1"/>
  <c r="O65" i="1"/>
  <c r="D68" i="3"/>
  <c r="D84" i="3"/>
  <c r="F56" i="3"/>
  <c r="O49" i="6"/>
  <c r="O75" i="6"/>
  <c r="O90" i="6"/>
  <c r="O86" i="6"/>
  <c r="O60" i="6"/>
  <c r="O69" i="6"/>
  <c r="O30" i="6"/>
  <c r="O48" i="6"/>
  <c r="F63" i="3"/>
  <c r="O65" i="6"/>
  <c r="O21" i="6"/>
  <c r="O85" i="6"/>
  <c r="O39" i="6"/>
  <c r="E73" i="3"/>
  <c r="O81" i="5"/>
  <c r="O26" i="5"/>
  <c r="O28" i="5"/>
  <c r="O54" i="5"/>
  <c r="O34" i="5"/>
  <c r="O37" i="5"/>
  <c r="O24" i="5"/>
  <c r="E58" i="3"/>
  <c r="G58" i="3" s="1"/>
  <c r="I58" i="3" s="1"/>
  <c r="O15" i="5"/>
  <c r="E69" i="3"/>
  <c r="O89" i="5"/>
  <c r="O11" i="5"/>
  <c r="E29" i="3"/>
  <c r="O16" i="5"/>
  <c r="O42" i="5"/>
  <c r="E63" i="3"/>
  <c r="E52" i="3"/>
  <c r="G52" i="3" s="1"/>
  <c r="I52" i="3" s="1"/>
  <c r="O31" i="5"/>
  <c r="D88" i="3"/>
  <c r="O39" i="1"/>
  <c r="O88" i="1"/>
  <c r="O12" i="1"/>
  <c r="O83" i="1"/>
  <c r="D48" i="3"/>
  <c r="G48" i="3" s="1"/>
  <c r="I48" i="3" s="1"/>
  <c r="O28" i="1"/>
  <c r="O61" i="1"/>
  <c r="O94" i="1"/>
  <c r="O73" i="1"/>
  <c r="O31" i="1"/>
  <c r="F5" i="3"/>
  <c r="F75" i="3"/>
  <c r="F51" i="3"/>
  <c r="F34" i="3"/>
  <c r="F16" i="3"/>
  <c r="E5" i="3"/>
  <c r="E42" i="3"/>
  <c r="F17" i="3"/>
  <c r="G17" i="3" s="1"/>
  <c r="I17" i="3" s="1"/>
  <c r="D86" i="3"/>
  <c r="H86" i="3" s="1"/>
  <c r="E70" i="3"/>
  <c r="G70" i="3" s="1"/>
  <c r="I70" i="3" s="1"/>
  <c r="H77" i="3"/>
  <c r="E31" i="3"/>
  <c r="E84" i="3"/>
  <c r="G84" i="3" s="1"/>
  <c r="I84" i="3" s="1"/>
  <c r="E16" i="3"/>
  <c r="E51" i="3"/>
  <c r="G66" i="3"/>
  <c r="I66" i="3" s="1"/>
  <c r="E65" i="3"/>
  <c r="G65" i="3" s="1"/>
  <c r="I65" i="3" s="1"/>
  <c r="E85" i="3"/>
  <c r="E55" i="3"/>
  <c r="D82" i="3"/>
  <c r="G82" i="3" s="1"/>
  <c r="I82" i="3" s="1"/>
  <c r="H66" i="3"/>
  <c r="F10" i="3"/>
  <c r="F39" i="3"/>
  <c r="G41" i="3"/>
  <c r="I41" i="3" s="1"/>
  <c r="H87" i="3"/>
  <c r="F37" i="3"/>
  <c r="G37" i="3" s="1"/>
  <c r="I37" i="3" s="1"/>
  <c r="G54" i="3"/>
  <c r="I54" i="3" s="1"/>
  <c r="F61" i="3"/>
  <c r="E88" i="3"/>
  <c r="E49" i="3"/>
  <c r="G49" i="3" s="1"/>
  <c r="I49" i="3" s="1"/>
  <c r="H2" i="3"/>
  <c r="D25" i="3"/>
  <c r="D46" i="3"/>
  <c r="G46" i="3" s="1"/>
  <c r="I46" i="3" s="1"/>
  <c r="H74" i="3"/>
  <c r="D85" i="3"/>
  <c r="G11" i="1"/>
  <c r="G11" i="5" s="1"/>
  <c r="G10" i="5"/>
  <c r="H68" i="3"/>
  <c r="G68" i="3"/>
  <c r="I68" i="3" s="1"/>
  <c r="D7" i="3"/>
  <c r="G7" i="3" s="1"/>
  <c r="I7" i="3" s="1"/>
  <c r="D15" i="3"/>
  <c r="D23" i="3"/>
  <c r="D31" i="3"/>
  <c r="D39" i="3"/>
  <c r="D47" i="3"/>
  <c r="H47" i="3" s="1"/>
  <c r="D55" i="3"/>
  <c r="D63" i="3"/>
  <c r="D71" i="3"/>
  <c r="D79" i="3"/>
  <c r="H79" i="3" s="1"/>
  <c r="F3" i="3"/>
  <c r="F19" i="3"/>
  <c r="F57" i="3"/>
  <c r="G57" i="3" s="1"/>
  <c r="I57" i="3" s="1"/>
  <c r="E72" i="3"/>
  <c r="D8" i="3"/>
  <c r="G8" i="3" s="1"/>
  <c r="I8" i="3" s="1"/>
  <c r="D16" i="3"/>
  <c r="E6" i="3"/>
  <c r="E10" i="3"/>
  <c r="F15" i="3"/>
  <c r="E20" i="3"/>
  <c r="F29" i="3"/>
  <c r="E56" i="3"/>
  <c r="E76" i="3"/>
  <c r="G76" i="3" s="1"/>
  <c r="I76" i="3" s="1"/>
  <c r="F81" i="3"/>
  <c r="G81" i="3" s="1"/>
  <c r="I81" i="3" s="1"/>
  <c r="F6" i="3"/>
  <c r="E14" i="3"/>
  <c r="F45" i="3"/>
  <c r="F71" i="3"/>
  <c r="D10" i="3"/>
  <c r="D18" i="3"/>
  <c r="D30" i="3"/>
  <c r="D38" i="3"/>
  <c r="H38" i="3" s="1"/>
  <c r="H24" i="3"/>
  <c r="H40" i="3"/>
  <c r="D3" i="3"/>
  <c r="D11" i="3"/>
  <c r="D19" i="3"/>
  <c r="D27" i="3"/>
  <c r="D35" i="3"/>
  <c r="D43" i="3"/>
  <c r="H43" i="3" s="1"/>
  <c r="D51" i="3"/>
  <c r="D59" i="3"/>
  <c r="H59" i="3" s="1"/>
  <c r="D67" i="3"/>
  <c r="D75" i="3"/>
  <c r="D83" i="3"/>
  <c r="F9" i="3"/>
  <c r="H9" i="3" s="1"/>
  <c r="E36" i="3"/>
  <c r="G36" i="3" s="1"/>
  <c r="I36" i="3" s="1"/>
  <c r="E64" i="3"/>
  <c r="H64" i="3" s="1"/>
  <c r="F73" i="3"/>
  <c r="G73" i="3" s="1"/>
  <c r="I73" i="3" s="1"/>
  <c r="D4" i="3"/>
  <c r="G4" i="3" s="1"/>
  <c r="D12" i="3"/>
  <c r="D20" i="3"/>
  <c r="F11" i="3"/>
  <c r="E18" i="3"/>
  <c r="E28" i="3"/>
  <c r="H28" i="3" s="1"/>
  <c r="F33" i="3"/>
  <c r="G33" i="3" s="1"/>
  <c r="I33" i="3" s="1"/>
  <c r="E80" i="3"/>
  <c r="H80" i="3" s="1"/>
  <c r="E12" i="3"/>
  <c r="E44" i="3"/>
  <c r="E61" i="3"/>
  <c r="E67" i="3"/>
  <c r="D6" i="3"/>
  <c r="D14" i="3"/>
  <c r="D26" i="3"/>
  <c r="G26" i="3" s="1"/>
  <c r="I26" i="3" s="1"/>
  <c r="D34" i="3"/>
  <c r="D42" i="3"/>
  <c r="D50" i="3"/>
  <c r="G50" i="3" s="1"/>
  <c r="I50" i="3" s="1"/>
  <c r="E22" i="3"/>
  <c r="H32" i="3"/>
  <c r="H89" i="3"/>
  <c r="G32" i="3"/>
  <c r="I32" i="3" s="1"/>
  <c r="G89" i="3"/>
  <c r="I89" i="3" s="1"/>
  <c r="G74" i="3"/>
  <c r="I74" i="3" s="1"/>
  <c r="H78" i="3"/>
  <c r="G78" i="3"/>
  <c r="I78" i="3" s="1"/>
  <c r="G69" i="3"/>
  <c r="I69" i="3" s="1"/>
  <c r="H69" i="3"/>
  <c r="H41" i="3"/>
  <c r="G53" i="3"/>
  <c r="I53" i="3" s="1"/>
  <c r="G77" i="3"/>
  <c r="I77" i="3" s="1"/>
  <c r="G87" i="3"/>
  <c r="I87" i="3" s="1"/>
  <c r="G24" i="3"/>
  <c r="I24" i="3" s="1"/>
  <c r="G40" i="3"/>
  <c r="I40" i="3" s="1"/>
  <c r="G2" i="3"/>
  <c r="I2" i="3" s="1"/>
  <c r="G21" i="3" l="1"/>
  <c r="I21" i="3" s="1"/>
  <c r="H44" i="3"/>
  <c r="G35" i="3"/>
  <c r="I35" i="3" s="1"/>
  <c r="G60" i="3"/>
  <c r="I60" i="3" s="1"/>
  <c r="H13" i="3"/>
  <c r="H52" i="3"/>
  <c r="H58" i="3"/>
  <c r="G83" i="3"/>
  <c r="I83" i="3" s="1"/>
  <c r="H63" i="3"/>
  <c r="H62" i="3"/>
  <c r="G45" i="3"/>
  <c r="I45" i="3" s="1"/>
  <c r="H48" i="3"/>
  <c r="G5" i="3"/>
  <c r="I5" i="3" s="1"/>
  <c r="H29" i="3"/>
  <c r="G29" i="3"/>
  <c r="I29" i="3" s="1"/>
  <c r="H75" i="3"/>
  <c r="G3" i="3"/>
  <c r="I3" i="3" s="1"/>
  <c r="G34" i="3"/>
  <c r="I34" i="3" s="1"/>
  <c r="H20" i="3"/>
  <c r="H84" i="3"/>
  <c r="H5" i="3"/>
  <c r="G9" i="3"/>
  <c r="I9" i="3" s="1"/>
  <c r="G44" i="3"/>
  <c r="I44" i="3" s="1"/>
  <c r="H65" i="3"/>
  <c r="H73" i="3"/>
  <c r="H3" i="3"/>
  <c r="H17" i="3"/>
  <c r="G85" i="3"/>
  <c r="I85" i="3" s="1"/>
  <c r="H46" i="3"/>
  <c r="G79" i="3"/>
  <c r="I79" i="3" s="1"/>
  <c r="G86" i="3"/>
  <c r="I86" i="3" s="1"/>
  <c r="G12" i="1"/>
  <c r="G13" i="1" s="1"/>
  <c r="H71" i="3"/>
  <c r="H7" i="3"/>
  <c r="G31" i="3"/>
  <c r="I31" i="3" s="1"/>
  <c r="H61" i="3"/>
  <c r="H81" i="3"/>
  <c r="H57" i="3"/>
  <c r="G55" i="3"/>
  <c r="I55" i="3" s="1"/>
  <c r="G80" i="3"/>
  <c r="I80" i="3" s="1"/>
  <c r="H36" i="3"/>
  <c r="H42" i="3"/>
  <c r="G61" i="3"/>
  <c r="I61" i="3" s="1"/>
  <c r="H49" i="3"/>
  <c r="G38" i="3"/>
  <c r="I38" i="3" s="1"/>
  <c r="G63" i="3"/>
  <c r="I63" i="3" s="1"/>
  <c r="H8" i="3"/>
  <c r="G11" i="6"/>
  <c r="G28" i="3"/>
  <c r="I28" i="3" s="1"/>
  <c r="H82" i="3"/>
  <c r="H70" i="3"/>
  <c r="H19" i="3"/>
  <c r="G64" i="3"/>
  <c r="I64" i="3" s="1"/>
  <c r="H12" i="3"/>
  <c r="H35" i="3"/>
  <c r="G20" i="3"/>
  <c r="I20" i="3" s="1"/>
  <c r="G43" i="3"/>
  <c r="I43" i="3" s="1"/>
  <c r="H33" i="3"/>
  <c r="H37" i="3"/>
  <c r="H15" i="3"/>
  <c r="G19" i="3"/>
  <c r="I19" i="3" s="1"/>
  <c r="G71" i="3"/>
  <c r="G88" i="3"/>
  <c r="I88" i="3" s="1"/>
  <c r="H88" i="3"/>
  <c r="G12" i="3"/>
  <c r="I12" i="3" s="1"/>
  <c r="H55" i="3"/>
  <c r="H85" i="3"/>
  <c r="H83" i="3"/>
  <c r="H34" i="3"/>
  <c r="G59" i="3"/>
  <c r="I59" i="3" s="1"/>
  <c r="G15" i="3"/>
  <c r="I15" i="3" s="1"/>
  <c r="G42" i="3"/>
  <c r="I42" i="3" s="1"/>
  <c r="G47" i="3"/>
  <c r="I47" i="3" s="1"/>
  <c r="H31" i="3"/>
  <c r="H25" i="3"/>
  <c r="G25" i="3"/>
  <c r="H51" i="3"/>
  <c r="G51" i="3"/>
  <c r="I51" i="3" s="1"/>
  <c r="H22" i="3"/>
  <c r="G22" i="3"/>
  <c r="I22" i="3" s="1"/>
  <c r="G11" i="3"/>
  <c r="I11" i="3" s="1"/>
  <c r="H11" i="3"/>
  <c r="H30" i="3"/>
  <c r="G30" i="3"/>
  <c r="I30" i="3" s="1"/>
  <c r="G56" i="3"/>
  <c r="I56" i="3" s="1"/>
  <c r="H56" i="3"/>
  <c r="G23" i="3"/>
  <c r="I23" i="3" s="1"/>
  <c r="H23" i="3"/>
  <c r="H45" i="3"/>
  <c r="H76" i="3"/>
  <c r="H14" i="3"/>
  <c r="G14" i="3"/>
  <c r="I14" i="3" s="1"/>
  <c r="G67" i="3"/>
  <c r="I67" i="3" s="1"/>
  <c r="H67" i="3"/>
  <c r="G75" i="3"/>
  <c r="I75" i="3" s="1"/>
  <c r="G18" i="3"/>
  <c r="I18" i="3" s="1"/>
  <c r="H18" i="3"/>
  <c r="G72" i="3"/>
  <c r="I72" i="3" s="1"/>
  <c r="H72" i="3"/>
  <c r="H26" i="3"/>
  <c r="H6" i="3"/>
  <c r="G6" i="3"/>
  <c r="I6" i="3" s="1"/>
  <c r="I4" i="3"/>
  <c r="H4" i="3"/>
  <c r="H27" i="3"/>
  <c r="G27" i="3"/>
  <c r="I27" i="3" s="1"/>
  <c r="H50" i="3"/>
  <c r="H10" i="3"/>
  <c r="G10" i="3"/>
  <c r="I10" i="3" s="1"/>
  <c r="G16" i="3"/>
  <c r="I16" i="3" s="1"/>
  <c r="H16" i="3"/>
  <c r="H39" i="3"/>
  <c r="G39" i="3"/>
  <c r="I39" i="3" s="1"/>
  <c r="G12" i="5"/>
  <c r="G12" i="6" l="1"/>
  <c r="J67" i="3"/>
  <c r="K67" i="3" s="1"/>
  <c r="I71" i="3"/>
  <c r="J89" i="3" s="1"/>
  <c r="K89" i="3" s="1"/>
  <c r="I25" i="3"/>
  <c r="J45" i="3" s="1"/>
  <c r="K45" i="3" s="1"/>
  <c r="J23" i="3"/>
  <c r="K23" i="3" s="1"/>
  <c r="G13" i="6"/>
  <c r="G14" i="1"/>
  <c r="G13" i="5"/>
  <c r="G14" i="5" l="1"/>
  <c r="G14" i="6"/>
</calcChain>
</file>

<file path=xl/sharedStrings.xml><?xml version="1.0" encoding="utf-8"?>
<sst xmlns="http://schemas.openxmlformats.org/spreadsheetml/2006/main" count="1070" uniqueCount="122">
  <si>
    <t>standards</t>
  </si>
  <si>
    <t>well position</t>
  </si>
  <si>
    <t>rfu</t>
  </si>
  <si>
    <t>ng/ul</t>
  </si>
  <si>
    <t>stdev</t>
  </si>
  <si>
    <t>Plate 1</t>
  </si>
  <si>
    <t>Plate 2</t>
  </si>
  <si>
    <t>Plate 3</t>
  </si>
  <si>
    <t>Average yield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</si>
  <si>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</si>
  <si>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</si>
  <si>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</si>
  <si>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</si>
  <si>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</si>
  <si>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</si>
  <si>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</si>
  <si>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</si>
  <si>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</si>
  <si>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</si>
  <si>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</si>
  <si>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</si>
  <si>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</si>
  <si>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</si>
  <si>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</si>
  <si>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</si>
  <si>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</si>
  <si>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</si>
  <si>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</si>
  <si>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</si>
  <si>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</si>
  <si>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F7</t>
  </si>
  <si>
    <t>G6</t>
  </si>
  <si>
    <t>F6</t>
  </si>
  <si>
    <t>H6</t>
  </si>
  <si>
    <t>A7</t>
  </si>
  <si>
    <t>B7</t>
  </si>
  <si>
    <t>C7</t>
  </si>
  <si>
    <t>D7</t>
  </si>
  <si>
    <t>E7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</si>
  <si>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</si>
  <si>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</si>
  <si>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</si>
  <si>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</si>
  <si>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</si>
  <si>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</si>
  <si>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</si>
  <si>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</si>
  <si>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</si>
  <si>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</si>
  <si>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</si>
  <si>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</si>
  <si>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</si>
  <si>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</si>
  <si>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</si>
  <si>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</si>
  <si>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</si>
  <si>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</si>
  <si>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</si>
  <si>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</si>
  <si>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</si>
  <si>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</si>
  <si>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</si>
  <si>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</si>
  <si>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</si>
  <si>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</si>
  <si>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</si>
  <si>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</si>
  <si>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</si>
  <si>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</si>
  <si>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</si>
  <si>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</si>
  <si>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</si>
  <si>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</si>
  <si>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</si>
  <si>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</si>
  <si>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</si>
  <si>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</si>
  <si>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</si>
  <si>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</si>
  <si>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</si>
  <si>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</si>
  <si>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 position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</si>
  <si>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</si>
  <si>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</si>
  <si>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</si>
  <si>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</si>
  <si>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</si>
  <si>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</si>
  <si>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</si>
  <si>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</si>
  <si>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</si>
  <si>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</si>
  <si>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</si>
  <si>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</si>
  <si>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</si>
  <si>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</si>
  <si>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</si>
  <si>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</si>
  <si>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</si>
  <si>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</si>
  <si>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</si>
  <si>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</si>
  <si>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</si>
  <si>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</si>
  <si>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</si>
  <si>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</si>
  <si>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Fractionation well</t>
  </si>
  <si>
    <t>original fraction location</t>
  </si>
  <si>
    <t>Fraction #</t>
  </si>
  <si>
    <t>y = change me</t>
  </si>
  <si>
    <t>y=change me</t>
  </si>
  <si>
    <t>Sample Total (ng)</t>
  </si>
  <si>
    <t xml:space="preserve">% Recovery </t>
  </si>
  <si>
    <t>DNA loaded (ng)</t>
  </si>
  <si>
    <t>ng in 40ul</t>
  </si>
  <si>
    <r>
      <t>(RFU-</t>
    </r>
    <r>
      <rPr>
        <b/>
        <sz val="10"/>
        <rFont val="Arial"/>
        <family val="2"/>
      </rPr>
      <t>BLANK</t>
    </r>
    <r>
      <rPr>
        <sz val="10"/>
        <rFont val="Arial"/>
        <family val="2"/>
      </rPr>
      <t>)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SLOPE</t>
    </r>
  </si>
  <si>
    <t>Add starting amount</t>
  </si>
  <si>
    <t>Total yield (40 ul)</t>
  </si>
  <si>
    <t>ng in 40</t>
  </si>
  <si>
    <t>Cycle</t>
  </si>
  <si>
    <t>Repeated</t>
  </si>
  <si>
    <t>Batch 125 IJKL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</si>
</sst>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62"/>
            <c:dispRSqr val="1"/>
            <c:dispEq val="1"/>
            <c:trendlineLbl>
              <c:layout>
                <c:manualLayout>
                  <c:x val="-0.15423758986238698"/>
                  <c:y val="-0.6836343478456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1'!$G$9:$G$15</c:f>
              <c:numCache>
                <c:formatCode>General</c:formatCode>
                <c:ptCount val="7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  <c:pt idx="6">
                  <c:v>0</c:v>
                </c:pt>
              </c:numCache>
            </c:numRef>
          </c:xVal>
          <c:yVal>
            <c:numRef>
              <c:f>'Plate 1'!$I$9:$I$15</c:f>
              <c:numCache>
                <c:formatCode>General</c:formatCode>
                <c:ptCount val="7"/>
                <c:pt idx="0">
                  <c:v>64949</c:v>
                </c:pt>
                <c:pt idx="1">
                  <c:v>49196</c:v>
                </c:pt>
                <c:pt idx="2">
                  <c:v>23766</c:v>
                </c:pt>
                <c:pt idx="3">
                  <c:v>8357</c:v>
                </c:pt>
                <c:pt idx="4">
                  <c:v>4788</c:v>
                </c:pt>
                <c:pt idx="5">
                  <c:v>3775</c:v>
                </c:pt>
                <c:pt idx="6">
                  <c:v>3460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A-4D56-84D1-C365ABCF2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05360"/>
        <c:axId val="617205688"/>
      </c:scatterChart>
      <c:valAx>
        <c:axId val="617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688"/>
        <c:crosses val="autoZero"/>
        <c:crossBetween val="midCat"/>
      </c:valAx>
      <c:valAx>
        <c:axId val="61720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46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1'!$I$10:$I$15</c:f>
              <c:numCache>
                <c:formatCode>General</c:formatCode>
                <c:ptCount val="6"/>
                <c:pt idx="0">
                  <c:v>49196</c:v>
                </c:pt>
                <c:pt idx="1">
                  <c:v>23766</c:v>
                </c:pt>
                <c:pt idx="2">
                  <c:v>8357</c:v>
                </c:pt>
                <c:pt idx="3">
                  <c:v>4788</c:v>
                </c:pt>
                <c:pt idx="4">
                  <c:v>3775</c:v>
                </c:pt>
                <c:pt idx="5">
                  <c:v>3460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6-4550-9E76-0836750C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498808"/>
        <c:axId val="765499136"/>
      </c:scatterChart>
      <c:valAx>
        <c:axId val="76549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9136"/>
        <c:crosses val="autoZero"/>
        <c:crossBetween val="midCat"/>
      </c:valAx>
      <c:valAx>
        <c:axId val="765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89"/>
            <c:dispRSqr val="1"/>
            <c:dispEq val="1"/>
            <c:trendlineLbl>
              <c:layout>
                <c:manualLayout>
                  <c:x val="-3.6132515311408306E-2"/>
                  <c:y val="-0.35629925792624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2'!$I$9:$I$14</c:f>
              <c:numCache>
                <c:formatCode>General</c:formatCode>
                <c:ptCount val="6"/>
                <c:pt idx="0">
                  <c:v>64952</c:v>
                </c:pt>
                <c:pt idx="1">
                  <c:v>49213</c:v>
                </c:pt>
                <c:pt idx="2">
                  <c:v>23908</c:v>
                </c:pt>
                <c:pt idx="3">
                  <c:v>8436</c:v>
                </c:pt>
                <c:pt idx="4">
                  <c:v>4891</c:v>
                </c:pt>
                <c:pt idx="5">
                  <c:v>3835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1E-4328-AE25-2803792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90280"/>
        <c:axId val="622989952"/>
      </c:scatterChart>
      <c:valAx>
        <c:axId val="62299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89952"/>
        <c:crosses val="autoZero"/>
        <c:crossBetween val="midCat"/>
      </c:valAx>
      <c:valAx>
        <c:axId val="6229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9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527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2'!$I$10:$I$15</c:f>
              <c:numCache>
                <c:formatCode>General</c:formatCode>
                <c:ptCount val="6"/>
                <c:pt idx="0">
                  <c:v>49213</c:v>
                </c:pt>
                <c:pt idx="1">
                  <c:v>23908</c:v>
                </c:pt>
                <c:pt idx="2">
                  <c:v>8436</c:v>
                </c:pt>
                <c:pt idx="3">
                  <c:v>4891</c:v>
                </c:pt>
                <c:pt idx="4">
                  <c:v>3835</c:v>
                </c:pt>
                <c:pt idx="5">
                  <c:v>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6-4165-AE96-5B4A9380E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3295"/>
        <c:axId val="178582879"/>
      </c:scatterChart>
      <c:valAx>
        <c:axId val="1785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2879"/>
        <c:crosses val="autoZero"/>
        <c:crossBetween val="midCat"/>
      </c:valAx>
      <c:valAx>
        <c:axId val="1785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753"/>
            <c:dispRSqr val="1"/>
            <c:dispEq val="1"/>
            <c:trendlineLbl>
              <c:layout>
                <c:manualLayout>
                  <c:x val="7.9816176880960887E-3"/>
                  <c:y val="-0.49978050006005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3'!$I$9:$I$14</c:f>
              <c:numCache>
                <c:formatCode>General</c:formatCode>
                <c:ptCount val="6"/>
                <c:pt idx="0">
                  <c:v>64918</c:v>
                </c:pt>
                <c:pt idx="1">
                  <c:v>46003</c:v>
                </c:pt>
                <c:pt idx="2">
                  <c:v>22726</c:v>
                </c:pt>
                <c:pt idx="3">
                  <c:v>8260</c:v>
                </c:pt>
                <c:pt idx="4">
                  <c:v>4877</c:v>
                </c:pt>
                <c:pt idx="5">
                  <c:v>3891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5-4657-92C4-EE6753E45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70200"/>
        <c:axId val="620469872"/>
      </c:scatterChart>
      <c:valAx>
        <c:axId val="62047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9872"/>
        <c:crosses val="autoZero"/>
        <c:crossBetween val="midCat"/>
      </c:valAx>
      <c:valAx>
        <c:axId val="6204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58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3'!$I$10:$I$15</c:f>
              <c:numCache>
                <c:formatCode>General</c:formatCode>
                <c:ptCount val="6"/>
                <c:pt idx="0">
                  <c:v>46003</c:v>
                </c:pt>
                <c:pt idx="1">
                  <c:v>22726</c:v>
                </c:pt>
                <c:pt idx="2">
                  <c:v>8260</c:v>
                </c:pt>
                <c:pt idx="3">
                  <c:v>4877</c:v>
                </c:pt>
                <c:pt idx="4">
                  <c:v>3891</c:v>
                </c:pt>
                <c:pt idx="5">
                  <c:v>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1-4612-B89B-BB31C6873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264024"/>
        <c:axId val="757261072"/>
      </c:scatterChart>
      <c:valAx>
        <c:axId val="75726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1072"/>
        <c:crosses val="autoZero"/>
        <c:crossBetween val="midCat"/>
      </c:valAx>
      <c:valAx>
        <c:axId val="7572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Consolidated!$G$1</c:f>
              <c:strCache>
                <c:ptCount val="1"/>
                <c:pt idx="0">
                  <c:v>Average 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Consolidated!$G$2:$G$23</c:f>
              <c:numCache>
                <c:formatCode>General</c:formatCode>
                <c:ptCount val="22"/>
                <c:pt idx="0">
                  <c:v>-3.1934900793580231E-2</c:v>
                </c:pt>
                <c:pt idx="1">
                  <c:v>-3.9428125376138788E-2</c:v>
                </c:pt>
                <c:pt idx="2">
                  <c:v>-2.6174718093239232E-2</c:v>
                </c:pt>
                <c:pt idx="3">
                  <c:v>-3.4432900074100317E-4</c:v>
                </c:pt>
                <c:pt idx="4">
                  <c:v>9.2522314864716668E-2</c:v>
                </c:pt>
                <c:pt idx="5">
                  <c:v>0.42510770998273212</c:v>
                </c:pt>
                <c:pt idx="6">
                  <c:v>0.58400833144405484</c:v>
                </c:pt>
                <c:pt idx="7">
                  <c:v>3.3332784162846316</c:v>
                </c:pt>
                <c:pt idx="8">
                  <c:v>1.6801459685300861</c:v>
                </c:pt>
                <c:pt idx="9">
                  <c:v>3.4449553234640775</c:v>
                </c:pt>
                <c:pt idx="10">
                  <c:v>1.8461794897700894</c:v>
                </c:pt>
                <c:pt idx="11">
                  <c:v>1.5200559941463556</c:v>
                </c:pt>
                <c:pt idx="12">
                  <c:v>0.4745617309986418</c:v>
                </c:pt>
                <c:pt idx="13">
                  <c:v>0.15546014520929394</c:v>
                </c:pt>
                <c:pt idx="14">
                  <c:v>0.33739222248196227</c:v>
                </c:pt>
                <c:pt idx="15">
                  <c:v>0.18375278919983992</c:v>
                </c:pt>
                <c:pt idx="16">
                  <c:v>6.8306126696438776E-2</c:v>
                </c:pt>
                <c:pt idx="17">
                  <c:v>7.473156941387663E-3</c:v>
                </c:pt>
                <c:pt idx="18">
                  <c:v>-1.3347969436590681E-2</c:v>
                </c:pt>
                <c:pt idx="19">
                  <c:v>-1.5319051895843877E-2</c:v>
                </c:pt>
                <c:pt idx="20">
                  <c:v>-6.4185984799308114E-3</c:v>
                </c:pt>
                <c:pt idx="21">
                  <c:v>-1.3284647877115144E-3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B-401E-A7E2-A5CA65B961EF}"/>
            </c:ext>
          </c:extLst>
        </c:ser>
        <c:ser>
          <c:idx val="1"/>
          <c:order val="1"/>
          <c:tx>
            <c:v>Average Yield P2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Consolidated!$A$1:$A$23</c:f>
              <c:strCache>
                <c:ptCount val="23"/>
                <c:pt idx="0">
                  <c:v>Fraction #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strCache>
            </c:strRef>
          </c:xVal>
          <c:yVal>
            <c:numRef>
              <c:f>Consolidated!$G$24:$G$45</c:f>
              <c:numCache>
                <c:formatCode>General</c:formatCode>
                <c:ptCount val="22"/>
                <c:pt idx="0">
                  <c:v>-3.6724596413667709E-2</c:v>
                </c:pt>
                <c:pt idx="1">
                  <c:v>-4.1554560125876418E-2</c:v>
                </c:pt>
                <c:pt idx="2">
                  <c:v>-3.1528416049717678E-2</c:v>
                </c:pt>
                <c:pt idx="3">
                  <c:v>-1.7633501580803398E-2</c:v>
                </c:pt>
                <c:pt idx="4">
                  <c:v>4.0723170123580364E-2</c:v>
                </c:pt>
                <c:pt idx="5">
                  <c:v>0.21496667345259857</c:v>
                </c:pt>
                <c:pt idx="6">
                  <c:v>0.33981853719099914</c:v>
                </c:pt>
                <c:pt idx="7">
                  <c:v>0.98038998508207909</c:v>
                </c:pt>
                <c:pt idx="8">
                  <c:v>1.2059976369691701</c:v>
                </c:pt>
                <c:pt idx="9">
                  <c:v>2.8126278838554364</c:v>
                </c:pt>
                <c:pt idx="10">
                  <c:v>3.8438671984669299</c:v>
                </c:pt>
                <c:pt idx="11">
                  <c:v>1.6661452493105073</c:v>
                </c:pt>
                <c:pt idx="12">
                  <c:v>0.48450327373693741</c:v>
                </c:pt>
                <c:pt idx="13">
                  <c:v>0.12937895703835497</c:v>
                </c:pt>
                <c:pt idx="14">
                  <c:v>6.3356734812952245E-2</c:v>
                </c:pt>
                <c:pt idx="15">
                  <c:v>6.6698013896651052E-3</c:v>
                </c:pt>
                <c:pt idx="16">
                  <c:v>-5.2822788354626475E-3</c:v>
                </c:pt>
                <c:pt idx="17">
                  <c:v>-2.1616479335436912E-2</c:v>
                </c:pt>
                <c:pt idx="18">
                  <c:v>-2.7328892510757288E-3</c:v>
                </c:pt>
                <c:pt idx="19">
                  <c:v>1.1476121382078328E-2</c:v>
                </c:pt>
                <c:pt idx="20">
                  <c:v>-1.4077508029578344E-2</c:v>
                </c:pt>
                <c:pt idx="21">
                  <c:v>-1.1140169537355367E-2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9B-401E-A7E2-A5CA65B961EF}"/>
            </c:ext>
          </c:extLst>
        </c:ser>
        <c:ser>
          <c:idx val="2"/>
          <c:order val="2"/>
          <c:tx>
            <c:v>Average P3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Consolidated!$A$1:$A$23</c:f>
              <c:strCache>
                <c:ptCount val="23"/>
                <c:pt idx="0">
                  <c:v>Fraction #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strCache>
            </c:strRef>
          </c:xVal>
          <c:yVal>
            <c:numRef>
              <c:f>Consolidated!$G$46:$G$67</c:f>
              <c:numCache>
                <c:formatCode>General</c:formatCode>
                <c:ptCount val="22"/>
                <c:pt idx="0">
                  <c:v>-3.103207448709748E-2</c:v>
                </c:pt>
                <c:pt idx="1">
                  <c:v>-4.1421585674754895E-2</c:v>
                </c:pt>
                <c:pt idx="2">
                  <c:v>-4.0198070272982375E-2</c:v>
                </c:pt>
                <c:pt idx="3">
                  <c:v>-2.7717335116147199E-2</c:v>
                </c:pt>
                <c:pt idx="4">
                  <c:v>1.4290614833648733E-2</c:v>
                </c:pt>
                <c:pt idx="5">
                  <c:v>8.711681642684739E-2</c:v>
                </c:pt>
                <c:pt idx="6">
                  <c:v>0.13847722810943483</c:v>
                </c:pt>
                <c:pt idx="7">
                  <c:v>0.4106412780705479</c:v>
                </c:pt>
                <c:pt idx="8">
                  <c:v>0.86808785614295958</c:v>
                </c:pt>
                <c:pt idx="9">
                  <c:v>1.8724322425005206</c:v>
                </c:pt>
                <c:pt idx="10">
                  <c:v>1.7122781899369659</c:v>
                </c:pt>
                <c:pt idx="11">
                  <c:v>0.88159281449787696</c:v>
                </c:pt>
                <c:pt idx="12">
                  <c:v>0.38866530671083238</c:v>
                </c:pt>
                <c:pt idx="13">
                  <c:v>0.12164205785267639</c:v>
                </c:pt>
                <c:pt idx="14">
                  <c:v>3.8640264940433079E-2</c:v>
                </c:pt>
                <c:pt idx="15">
                  <c:v>-2.1976704887663677E-3</c:v>
                </c:pt>
                <c:pt idx="16">
                  <c:v>-1.7575383004220957E-2</c:v>
                </c:pt>
                <c:pt idx="17">
                  <c:v>-3.0040352023525146E-2</c:v>
                </c:pt>
                <c:pt idx="18">
                  <c:v>-1.9156683346073445E-2</c:v>
                </c:pt>
                <c:pt idx="19">
                  <c:v>-5.8049450634801566E-3</c:v>
                </c:pt>
                <c:pt idx="20">
                  <c:v>1.438577740035569E-2</c:v>
                </c:pt>
                <c:pt idx="21">
                  <c:v>-2.0878667126671132E-2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9B-401E-A7E2-A5CA65B961EF}"/>
            </c:ext>
          </c:extLst>
        </c:ser>
        <c:ser>
          <c:idx val="3"/>
          <c:order val="3"/>
          <c:tx>
            <c:v>Average P4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Consolidated!$A$1:$A$23</c:f>
              <c:strCache>
                <c:ptCount val="23"/>
                <c:pt idx="0">
                  <c:v>Fraction #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strCache>
            </c:strRef>
          </c:xVal>
          <c:yVal>
            <c:numRef>
              <c:f>Consolidated!$G$68:$G$89</c:f>
              <c:numCache>
                <c:formatCode>General</c:formatCode>
                <c:ptCount val="22"/>
                <c:pt idx="0">
                  <c:v>-4.4350876402461527E-2</c:v>
                </c:pt>
                <c:pt idx="1">
                  <c:v>-4.4127005103411575E-2</c:v>
                </c:pt>
                <c:pt idx="2">
                  <c:v>-4.1318149492269821E-2</c:v>
                </c:pt>
                <c:pt idx="3">
                  <c:v>-4.4844478649492335E-2</c:v>
                </c:pt>
                <c:pt idx="4">
                  <c:v>1.0728166563108389E-2</c:v>
                </c:pt>
                <c:pt idx="5">
                  <c:v>9.9825432365711959E-5</c:v>
                </c:pt>
                <c:pt idx="6">
                  <c:v>7.2679712832750612E-2</c:v>
                </c:pt>
                <c:pt idx="7">
                  <c:v>0.2375706734738636</c:v>
                </c:pt>
                <c:pt idx="8">
                  <c:v>0.89213483893453382</c:v>
                </c:pt>
                <c:pt idx="9">
                  <c:v>2.0313756231022575</c:v>
                </c:pt>
                <c:pt idx="10">
                  <c:v>2.049926529500778</c:v>
                </c:pt>
                <c:pt idx="11">
                  <c:v>1.4952601410443958</c:v>
                </c:pt>
                <c:pt idx="12">
                  <c:v>1.1232454555090712</c:v>
                </c:pt>
                <c:pt idx="13">
                  <c:v>0.79217623982293539</c:v>
                </c:pt>
                <c:pt idx="14">
                  <c:v>0.38823254915623823</c:v>
                </c:pt>
                <c:pt idx="15">
                  <c:v>7.0194531367898327E-2</c:v>
                </c:pt>
                <c:pt idx="16">
                  <c:v>-4.5144728411926236E-3</c:v>
                </c:pt>
                <c:pt idx="17">
                  <c:v>-1.1979198070918922E-2</c:v>
                </c:pt>
                <c:pt idx="18">
                  <c:v>-2.8351824068058792E-2</c:v>
                </c:pt>
                <c:pt idx="19">
                  <c:v>-1.5144244463572992E-2</c:v>
                </c:pt>
                <c:pt idx="20">
                  <c:v>-7.5934113769431143E-3</c:v>
                </c:pt>
                <c:pt idx="21">
                  <c:v>-2.0537376619206558E-3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9B-401E-A7E2-A5CA65B96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205823"/>
        <c:axId val="1862874735"/>
      </c:scatterChart>
      <c:valAx>
        <c:axId val="184620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74735"/>
        <c:crosses val="autoZero"/>
        <c:crossBetween val="midCat"/>
      </c:valAx>
      <c:valAx>
        <c:axId val="18628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20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121CA-8F28-48C1-9964-7EB17938B509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512622" cy="47237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9B477-FB55-497D-A88C-540E802FB6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0</xdr:rowOff>
    </xdr:from>
    <xdr:to>
      <xdr:col>10</xdr:col>
      <xdr:colOff>390525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3FFC2-A509-4108-B36C-8A2A0DCC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98D28-1A58-4A20-B12E-653884417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0</xdr:rowOff>
    </xdr:from>
    <xdr:to>
      <xdr:col>10</xdr:col>
      <xdr:colOff>1533525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D9E3A-508F-4F18-B64F-045D95388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AC615-5870-4177-9638-C274110724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16</xdr:row>
      <xdr:rowOff>114300</xdr:rowOff>
    </xdr:from>
    <xdr:to>
      <xdr:col>9</xdr:col>
      <xdr:colOff>361950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3AA67-C20C-48A4-A74A-CFA9C2F70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395287</xdr:colOff>
      <xdr:row>2</xdr:row>
      <xdr:rowOff>47625</xdr:rowOff>
    </xdr:from>
    <xdr:to>
      <xdr:col>15</xdr:col>
      <xdr:colOff>280987</xdr:colOff>
      <xdr:row>19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69A401-E840-908A-906C-4C11163FE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4"/>
  <sheetViews>
    <sheetView topLeftCell="A4" workbookViewId="0">
      <selection activeCell="N9" sqref="N9:N96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119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64949</v>
      </c>
      <c r="D2">
        <v>3375</v>
      </c>
      <c r="E2">
        <v>4002</v>
      </c>
      <c r="F2">
        <v>3660</v>
      </c>
      <c r="G2">
        <v>11618</v>
      </c>
      <c r="H2">
        <v>14676</v>
      </c>
      <c r="I2">
        <v>3377</v>
      </c>
      <c r="J2">
        <v>3504</v>
      </c>
      <c r="K2">
        <v>3454</v>
      </c>
      <c r="L2">
        <v>3512</v>
      </c>
      <c r="M2">
        <v>5791</v>
      </c>
      <c r="N2">
        <v>4603</v>
      </c>
      <c r="O2">
        <v>49196</v>
      </c>
      <c r="P2">
        <v>3349</v>
      </c>
      <c r="Q2">
        <v>4432</v>
      </c>
      <c r="R2">
        <v>3477</v>
      </c>
      <c r="S2">
        <v>6961</v>
      </c>
      <c r="T2">
        <v>8289</v>
      </c>
      <c r="U2">
        <v>3350</v>
      </c>
      <c r="V2">
        <v>3715</v>
      </c>
      <c r="W2">
        <v>3419</v>
      </c>
      <c r="X2">
        <v>3414</v>
      </c>
      <c r="Y2">
        <v>6741</v>
      </c>
      <c r="Z2">
        <v>3683</v>
      </c>
      <c r="AA2">
        <v>23766</v>
      </c>
      <c r="AB2">
        <v>3409</v>
      </c>
      <c r="AC2">
        <v>3904</v>
      </c>
      <c r="AD2">
        <v>3417</v>
      </c>
      <c r="AE2">
        <v>6269</v>
      </c>
      <c r="AF2">
        <v>4859</v>
      </c>
      <c r="AG2">
        <v>3331</v>
      </c>
      <c r="AH2">
        <v>3864</v>
      </c>
      <c r="AI2">
        <v>3388</v>
      </c>
      <c r="AJ2">
        <v>3328</v>
      </c>
      <c r="AK2">
        <v>7845</v>
      </c>
      <c r="AL2">
        <v>3463</v>
      </c>
      <c r="AM2">
        <v>8357</v>
      </c>
      <c r="AN2">
        <v>3456</v>
      </c>
      <c r="AO2">
        <v>4852</v>
      </c>
      <c r="AP2">
        <v>3413</v>
      </c>
      <c r="AQ2">
        <v>4597</v>
      </c>
      <c r="AR2">
        <v>3826</v>
      </c>
      <c r="AS2">
        <v>3344</v>
      </c>
      <c r="AT2">
        <v>4653</v>
      </c>
      <c r="AU2">
        <v>3426</v>
      </c>
      <c r="AV2">
        <v>3336</v>
      </c>
      <c r="AW2">
        <v>9488</v>
      </c>
      <c r="AX2">
        <v>3442</v>
      </c>
      <c r="AY2">
        <v>4788</v>
      </c>
      <c r="AZ2">
        <v>3731</v>
      </c>
      <c r="BA2">
        <v>7897</v>
      </c>
      <c r="BB2">
        <v>3449</v>
      </c>
      <c r="BC2">
        <v>4086</v>
      </c>
      <c r="BD2">
        <v>3659</v>
      </c>
      <c r="BE2">
        <v>3440</v>
      </c>
      <c r="BF2">
        <v>6058</v>
      </c>
      <c r="BG2">
        <v>3461</v>
      </c>
      <c r="BH2">
        <v>3342</v>
      </c>
      <c r="BI2">
        <v>9483</v>
      </c>
      <c r="BJ2">
        <v>3397</v>
      </c>
      <c r="BK2">
        <v>3775</v>
      </c>
      <c r="BL2">
        <v>4724</v>
      </c>
      <c r="BM2">
        <v>8898</v>
      </c>
      <c r="BN2">
        <v>3497</v>
      </c>
      <c r="BO2">
        <v>3588</v>
      </c>
      <c r="BP2">
        <v>3480</v>
      </c>
      <c r="BQ2">
        <v>3424</v>
      </c>
      <c r="BR2">
        <v>9084</v>
      </c>
      <c r="BS2">
        <v>3575</v>
      </c>
      <c r="BT2">
        <v>3337</v>
      </c>
      <c r="BU2">
        <v>6127</v>
      </c>
      <c r="BV2">
        <v>3429</v>
      </c>
      <c r="BW2">
        <v>3460</v>
      </c>
      <c r="BX2">
        <v>5281</v>
      </c>
      <c r="BY2">
        <v>13636</v>
      </c>
      <c r="BZ2">
        <v>3372</v>
      </c>
      <c r="CA2">
        <v>3414</v>
      </c>
      <c r="CB2">
        <v>3425</v>
      </c>
      <c r="CC2">
        <v>3434</v>
      </c>
      <c r="CD2">
        <v>8673</v>
      </c>
      <c r="CE2">
        <v>3827</v>
      </c>
      <c r="CF2">
        <v>3363</v>
      </c>
      <c r="CG2">
        <v>4096</v>
      </c>
      <c r="CH2">
        <v>3438</v>
      </c>
      <c r="CI2">
        <v>3448</v>
      </c>
      <c r="CJ2">
        <v>13283</v>
      </c>
      <c r="CK2">
        <v>8401</v>
      </c>
      <c r="CL2">
        <v>3361</v>
      </c>
      <c r="CM2">
        <v>3367</v>
      </c>
      <c r="CN2">
        <v>3418</v>
      </c>
      <c r="CO2">
        <v>3466</v>
      </c>
      <c r="CP2">
        <v>6060</v>
      </c>
      <c r="CQ2">
        <v>4647</v>
      </c>
      <c r="CR2">
        <v>3472</v>
      </c>
      <c r="CS2">
        <v>3668</v>
      </c>
      <c r="CT2">
        <v>3474</v>
      </c>
    </row>
    <row r="7" spans="1:98" x14ac:dyDescent="0.4">
      <c r="N7" s="9" t="s">
        <v>115</v>
      </c>
    </row>
    <row r="8" spans="1:98" x14ac:dyDescent="0.4">
      <c r="A8" t="s">
        <v>119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114</v>
      </c>
    </row>
    <row r="9" spans="1:98" x14ac:dyDescent="0.4">
      <c r="A9" t="s">
        <v>82</v>
      </c>
      <c r="B9">
        <v>64949</v>
      </c>
      <c r="E9" s="5">
        <v>30</v>
      </c>
      <c r="G9">
        <f>E9*1</f>
        <v>30</v>
      </c>
      <c r="H9" t="str">
        <f t="shared" ref="H9:I9" si="0">A9</f>
        <v>A1</v>
      </c>
      <c r="I9">
        <f t="shared" si="0"/>
        <v>64949</v>
      </c>
      <c r="K9" t="s">
        <v>82</v>
      </c>
      <c r="L9" s="8" t="str">
        <f>A10</f>
        <v>A2</v>
      </c>
      <c r="M9" s="8">
        <f>B10</f>
        <v>3375</v>
      </c>
      <c r="N9" s="8">
        <f>(M9-3460)/2976.1</f>
        <v>-2.8560868250394812E-2</v>
      </c>
      <c r="O9" s="8">
        <f>N9*40</f>
        <v>-1.1424347300157924</v>
      </c>
    </row>
    <row r="10" spans="1:98" x14ac:dyDescent="0.4">
      <c r="A10" t="s">
        <v>83</v>
      </c>
      <c r="B10">
        <v>3375</v>
      </c>
      <c r="E10">
        <f>E9/2</f>
        <v>15</v>
      </c>
      <c r="G10">
        <f>G9/2</f>
        <v>15</v>
      </c>
      <c r="H10" t="str">
        <f>A21</f>
        <v>B1</v>
      </c>
      <c r="I10">
        <f>B21</f>
        <v>49196</v>
      </c>
      <c r="K10" t="s">
        <v>85</v>
      </c>
      <c r="L10" s="8" t="str">
        <f>A22</f>
        <v>B2</v>
      </c>
      <c r="M10" s="8">
        <f>B22</f>
        <v>3349</v>
      </c>
      <c r="N10" s="8">
        <f t="shared" ref="N10:N73" si="1">(M10-3460)/2976.1</f>
        <v>-3.729713383286852E-2</v>
      </c>
      <c r="O10" s="8">
        <f t="shared" ref="O10:O73" si="2">N10*40</f>
        <v>-1.4918853533147409</v>
      </c>
    </row>
    <row r="11" spans="1:98" x14ac:dyDescent="0.4">
      <c r="A11" t="s">
        <v>84</v>
      </c>
      <c r="B11">
        <v>4002</v>
      </c>
      <c r="E11">
        <f>E10/2</f>
        <v>7.5</v>
      </c>
      <c r="G11">
        <f>G10/2</f>
        <v>7.5</v>
      </c>
      <c r="H11" t="str">
        <f>A33</f>
        <v>C1</v>
      </c>
      <c r="I11">
        <f>B33</f>
        <v>23766</v>
      </c>
      <c r="K11" t="s">
        <v>88</v>
      </c>
      <c r="L11" s="8" t="str">
        <f>A34</f>
        <v>C2</v>
      </c>
      <c r="M11" s="8">
        <f>B34</f>
        <v>3409</v>
      </c>
      <c r="N11" s="8">
        <f t="shared" si="1"/>
        <v>-1.7136520950236888E-2</v>
      </c>
      <c r="O11" s="8">
        <f t="shared" si="2"/>
        <v>-0.68546083800947555</v>
      </c>
    </row>
    <row r="12" spans="1:98" x14ac:dyDescent="0.4">
      <c r="A12" t="s">
        <v>9</v>
      </c>
      <c r="B12">
        <v>3660</v>
      </c>
      <c r="E12">
        <f>E11/4</f>
        <v>1.875</v>
      </c>
      <c r="G12">
        <f>G11/4</f>
        <v>1.875</v>
      </c>
      <c r="H12" t="str">
        <f>A45</f>
        <v>D1</v>
      </c>
      <c r="I12">
        <f>B45</f>
        <v>8357</v>
      </c>
      <c r="K12" t="s">
        <v>91</v>
      </c>
      <c r="L12" s="8" t="str">
        <f>A46</f>
        <v>D2</v>
      </c>
      <c r="M12" s="8">
        <f>B46</f>
        <v>3456</v>
      </c>
      <c r="N12" s="8">
        <f t="shared" si="1"/>
        <v>-1.3440408588421089E-3</v>
      </c>
      <c r="O12" s="8">
        <f t="shared" si="2"/>
        <v>-5.3761634353684355E-2</v>
      </c>
    </row>
    <row r="13" spans="1:98" x14ac:dyDescent="0.4">
      <c r="A13" t="s">
        <v>17</v>
      </c>
      <c r="B13">
        <v>11618</v>
      </c>
      <c r="E13">
        <f>E12/4</f>
        <v>0.46875</v>
      </c>
      <c r="G13">
        <f>G12/4</f>
        <v>0.46875</v>
      </c>
      <c r="H13" t="str">
        <f>A57</f>
        <v>E1</v>
      </c>
      <c r="I13">
        <f>B57</f>
        <v>4788</v>
      </c>
      <c r="K13" t="s">
        <v>94</v>
      </c>
      <c r="L13" s="8" t="str">
        <f>A58</f>
        <v>E2</v>
      </c>
      <c r="M13" s="8">
        <f>B58</f>
        <v>3731</v>
      </c>
      <c r="N13" s="8">
        <f t="shared" si="1"/>
        <v>9.1058768186552869E-2</v>
      </c>
      <c r="O13" s="8">
        <f t="shared" si="2"/>
        <v>3.642350727462115</v>
      </c>
    </row>
    <row r="14" spans="1:98" x14ac:dyDescent="0.4">
      <c r="A14" t="s">
        <v>25</v>
      </c>
      <c r="B14">
        <v>14676</v>
      </c>
      <c r="E14">
        <f>E13/4</f>
        <v>0.1171875</v>
      </c>
      <c r="G14">
        <f>G13/4</f>
        <v>0.1171875</v>
      </c>
      <c r="H14" t="str">
        <f>A69</f>
        <v>F1</v>
      </c>
      <c r="I14">
        <f>B69</f>
        <v>3775</v>
      </c>
      <c r="K14" t="s">
        <v>97</v>
      </c>
      <c r="L14" s="8" t="str">
        <f>A70</f>
        <v>F2</v>
      </c>
      <c r="M14" s="8">
        <f>B70</f>
        <v>4724</v>
      </c>
      <c r="N14" s="8">
        <f t="shared" si="1"/>
        <v>0.42471691139410639</v>
      </c>
      <c r="O14" s="8">
        <f t="shared" si="2"/>
        <v>16.988676455764256</v>
      </c>
    </row>
    <row r="15" spans="1:98" x14ac:dyDescent="0.4">
      <c r="A15" t="s">
        <v>34</v>
      </c>
      <c r="B15">
        <v>3377</v>
      </c>
      <c r="G15">
        <f t="shared" ref="G15" si="3">E15*1.14</f>
        <v>0</v>
      </c>
      <c r="H15" t="str">
        <f>A81</f>
        <v>G1</v>
      </c>
      <c r="I15">
        <f>B81</f>
        <v>3460</v>
      </c>
      <c r="K15" t="s">
        <v>100</v>
      </c>
      <c r="L15" s="8" t="str">
        <f>A82</f>
        <v>G2</v>
      </c>
      <c r="M15" s="8">
        <f>B82</f>
        <v>5281</v>
      </c>
      <c r="N15" s="8">
        <f t="shared" si="1"/>
        <v>0.61187460098787005</v>
      </c>
      <c r="O15" s="8">
        <f t="shared" si="2"/>
        <v>24.474984039514801</v>
      </c>
    </row>
    <row r="16" spans="1:98" x14ac:dyDescent="0.4">
      <c r="A16" t="s">
        <v>41</v>
      </c>
      <c r="B16">
        <v>3504</v>
      </c>
      <c r="K16" t="s">
        <v>103</v>
      </c>
      <c r="L16" s="8" t="str">
        <f>A94</f>
        <v>H2</v>
      </c>
      <c r="M16" s="8">
        <f>B94</f>
        <v>13283</v>
      </c>
      <c r="N16" s="8">
        <f t="shared" si="1"/>
        <v>3.3006283391015088</v>
      </c>
      <c r="O16" s="8">
        <f t="shared" si="2"/>
        <v>132.02513356406035</v>
      </c>
    </row>
    <row r="17" spans="1:15" x14ac:dyDescent="0.4">
      <c r="A17" t="s">
        <v>49</v>
      </c>
      <c r="B17">
        <v>3454</v>
      </c>
      <c r="K17" t="s">
        <v>104</v>
      </c>
      <c r="L17" s="8" t="str">
        <f>A95</f>
        <v>H3</v>
      </c>
      <c r="M17" s="8">
        <f>B95</f>
        <v>8401</v>
      </c>
      <c r="N17" s="8">
        <f t="shared" si="1"/>
        <v>1.660226470884715</v>
      </c>
      <c r="O17" s="8">
        <f t="shared" si="2"/>
        <v>66.409058835388606</v>
      </c>
    </row>
    <row r="18" spans="1:15" x14ac:dyDescent="0.4">
      <c r="A18" t="s">
        <v>57</v>
      </c>
      <c r="B18">
        <v>3512</v>
      </c>
      <c r="K18" t="s">
        <v>101</v>
      </c>
      <c r="L18" s="8" t="str">
        <f>A83</f>
        <v>G3</v>
      </c>
      <c r="M18" s="8">
        <f>B83</f>
        <v>13636</v>
      </c>
      <c r="N18" s="8">
        <f t="shared" si="1"/>
        <v>3.4192399448943247</v>
      </c>
      <c r="O18" s="8">
        <f t="shared" si="2"/>
        <v>136.769597795773</v>
      </c>
    </row>
    <row r="19" spans="1:15" x14ac:dyDescent="0.4">
      <c r="A19" t="s">
        <v>65</v>
      </c>
      <c r="B19">
        <v>5791</v>
      </c>
      <c r="K19" t="s">
        <v>98</v>
      </c>
      <c r="L19" s="8" t="str">
        <f>A71</f>
        <v>F3</v>
      </c>
      <c r="M19" s="8">
        <f>B71</f>
        <v>8898</v>
      </c>
      <c r="N19" s="8">
        <f t="shared" si="1"/>
        <v>1.8272235475958469</v>
      </c>
      <c r="O19" s="8">
        <f t="shared" si="2"/>
        <v>73.08894190383387</v>
      </c>
    </row>
    <row r="20" spans="1:15" x14ac:dyDescent="0.4">
      <c r="A20" t="s">
        <v>73</v>
      </c>
      <c r="B20">
        <v>4603</v>
      </c>
      <c r="K20" t="s">
        <v>95</v>
      </c>
      <c r="L20" s="8" t="str">
        <f>A59</f>
        <v>E3</v>
      </c>
      <c r="M20" s="8">
        <f>B59</f>
        <v>7897</v>
      </c>
      <c r="N20" s="8">
        <f t="shared" si="1"/>
        <v>1.4908773226706091</v>
      </c>
      <c r="O20" s="8">
        <f t="shared" si="2"/>
        <v>59.635092906824369</v>
      </c>
    </row>
    <row r="21" spans="1:15" x14ac:dyDescent="0.4">
      <c r="A21" t="s">
        <v>85</v>
      </c>
      <c r="B21">
        <v>49196</v>
      </c>
      <c r="K21" t="s">
        <v>92</v>
      </c>
      <c r="L21" s="8" t="str">
        <f>A47</f>
        <v>D3</v>
      </c>
      <c r="M21" s="8">
        <f>B47</f>
        <v>4852</v>
      </c>
      <c r="N21" s="8">
        <f t="shared" si="1"/>
        <v>0.4677262188770539</v>
      </c>
      <c r="O21" s="8">
        <f t="shared" si="2"/>
        <v>18.709048755082158</v>
      </c>
    </row>
    <row r="22" spans="1:15" x14ac:dyDescent="0.4">
      <c r="A22" t="s">
        <v>86</v>
      </c>
      <c r="B22">
        <v>3349</v>
      </c>
      <c r="K22" t="s">
        <v>89</v>
      </c>
      <c r="L22" s="8" t="str">
        <f>A35</f>
        <v>C3</v>
      </c>
      <c r="M22" s="8">
        <f>B35</f>
        <v>3904</v>
      </c>
      <c r="N22" s="8">
        <f t="shared" si="1"/>
        <v>0.14918853533147408</v>
      </c>
      <c r="O22" s="8">
        <f t="shared" si="2"/>
        <v>5.9675414132589637</v>
      </c>
    </row>
    <row r="23" spans="1:15" x14ac:dyDescent="0.4">
      <c r="A23" t="s">
        <v>87</v>
      </c>
      <c r="B23">
        <v>4432</v>
      </c>
      <c r="K23" t="s">
        <v>86</v>
      </c>
      <c r="L23" s="8" t="str">
        <f>A23</f>
        <v>B3</v>
      </c>
      <c r="M23" s="8">
        <f>B23</f>
        <v>4432</v>
      </c>
      <c r="N23" s="8">
        <f t="shared" si="1"/>
        <v>0.32660192869863247</v>
      </c>
      <c r="O23" s="8">
        <f t="shared" si="2"/>
        <v>13.064077147945298</v>
      </c>
    </row>
    <row r="24" spans="1:15" x14ac:dyDescent="0.4">
      <c r="A24" t="s">
        <v>10</v>
      </c>
      <c r="B24">
        <v>3477</v>
      </c>
      <c r="K24" t="s">
        <v>83</v>
      </c>
      <c r="L24" s="8" t="str">
        <f>A11</f>
        <v>A3</v>
      </c>
      <c r="M24" s="8">
        <f>B11</f>
        <v>4002</v>
      </c>
      <c r="N24" s="8">
        <f t="shared" si="1"/>
        <v>0.18211753637310574</v>
      </c>
      <c r="O24" s="8">
        <f t="shared" si="2"/>
        <v>7.2847014549242299</v>
      </c>
    </row>
    <row r="25" spans="1:15" x14ac:dyDescent="0.4">
      <c r="A25" t="s">
        <v>18</v>
      </c>
      <c r="B25">
        <v>6961</v>
      </c>
      <c r="K25" t="s">
        <v>84</v>
      </c>
      <c r="L25" s="8" t="str">
        <f>A12</f>
        <v>A4</v>
      </c>
      <c r="M25" s="8">
        <f>B12</f>
        <v>3660</v>
      </c>
      <c r="N25" s="8">
        <f t="shared" si="1"/>
        <v>6.7202042942105439E-2</v>
      </c>
      <c r="O25" s="8">
        <f t="shared" si="2"/>
        <v>2.6880817176842173</v>
      </c>
    </row>
    <row r="26" spans="1:15" x14ac:dyDescent="0.4">
      <c r="A26" t="s">
        <v>26</v>
      </c>
      <c r="B26">
        <v>8289</v>
      </c>
      <c r="K26" t="s">
        <v>87</v>
      </c>
      <c r="L26" s="8" t="str">
        <f>A24</f>
        <v>B4</v>
      </c>
      <c r="M26" s="8">
        <f>B24</f>
        <v>3477</v>
      </c>
      <c r="N26" s="8">
        <f t="shared" si="1"/>
        <v>5.712173650078963E-3</v>
      </c>
      <c r="O26" s="8">
        <f t="shared" si="2"/>
        <v>0.22848694600315853</v>
      </c>
    </row>
    <row r="27" spans="1:15" x14ac:dyDescent="0.4">
      <c r="A27" t="s">
        <v>35</v>
      </c>
      <c r="B27">
        <v>3350</v>
      </c>
      <c r="K27" t="s">
        <v>90</v>
      </c>
      <c r="L27" s="8" t="str">
        <f>A36</f>
        <v>C4</v>
      </c>
      <c r="M27" s="8">
        <f>B36</f>
        <v>3417</v>
      </c>
      <c r="N27" s="8">
        <f t="shared" si="1"/>
        <v>-1.444843923255267E-2</v>
      </c>
      <c r="O27" s="8">
        <f t="shared" si="2"/>
        <v>-0.57793756930210682</v>
      </c>
    </row>
    <row r="28" spans="1:15" x14ac:dyDescent="0.4">
      <c r="A28" t="s">
        <v>42</v>
      </c>
      <c r="B28">
        <v>3715</v>
      </c>
      <c r="K28" t="s">
        <v>93</v>
      </c>
      <c r="L28" s="8" t="str">
        <f>A48</f>
        <v>D4</v>
      </c>
      <c r="M28" s="8">
        <f>B48</f>
        <v>3413</v>
      </c>
      <c r="N28" s="8">
        <f t="shared" si="1"/>
        <v>-1.5792480091394778E-2</v>
      </c>
      <c r="O28" s="8">
        <f t="shared" si="2"/>
        <v>-0.63169920365579113</v>
      </c>
    </row>
    <row r="29" spans="1:15" x14ac:dyDescent="0.4">
      <c r="A29" t="s">
        <v>50</v>
      </c>
      <c r="B29">
        <v>3419</v>
      </c>
      <c r="K29" t="s">
        <v>96</v>
      </c>
      <c r="L29" s="8" t="str">
        <f>A60</f>
        <v>E4</v>
      </c>
      <c r="M29" s="8">
        <f>B60</f>
        <v>3449</v>
      </c>
      <c r="N29" s="8">
        <f t="shared" si="1"/>
        <v>-3.6961123618157992E-3</v>
      </c>
      <c r="O29" s="8">
        <f t="shared" si="2"/>
        <v>-0.14784449447263198</v>
      </c>
    </row>
    <row r="30" spans="1:15" x14ac:dyDescent="0.4">
      <c r="A30" t="s">
        <v>58</v>
      </c>
      <c r="B30">
        <v>3414</v>
      </c>
      <c r="K30" t="s">
        <v>99</v>
      </c>
      <c r="L30" s="8" t="str">
        <f>A72</f>
        <v>F4</v>
      </c>
      <c r="M30" s="8">
        <f>B72</f>
        <v>3497</v>
      </c>
      <c r="N30" s="8">
        <f t="shared" si="1"/>
        <v>1.2432377944289507E-2</v>
      </c>
      <c r="O30" s="8">
        <f t="shared" si="2"/>
        <v>0.49729511777158031</v>
      </c>
    </row>
    <row r="31" spans="1:15" x14ac:dyDescent="0.4">
      <c r="A31" t="s">
        <v>66</v>
      </c>
      <c r="B31">
        <v>6741</v>
      </c>
      <c r="K31" t="s">
        <v>102</v>
      </c>
      <c r="L31" s="8" t="str">
        <f>A84</f>
        <v>G4</v>
      </c>
      <c r="M31" s="8">
        <f>B84</f>
        <v>3372</v>
      </c>
      <c r="N31" s="8">
        <f t="shared" si="1"/>
        <v>-2.9568898894526394E-2</v>
      </c>
      <c r="O31" s="8">
        <f t="shared" si="2"/>
        <v>-1.1827559557810559</v>
      </c>
    </row>
    <row r="32" spans="1:15" x14ac:dyDescent="0.4">
      <c r="A32" t="s">
        <v>74</v>
      </c>
      <c r="B32">
        <v>3683</v>
      </c>
      <c r="K32" t="s">
        <v>105</v>
      </c>
      <c r="L32" t="str">
        <f>A96</f>
        <v>H4</v>
      </c>
      <c r="M32">
        <f>B96</f>
        <v>3361</v>
      </c>
      <c r="N32" s="8">
        <f t="shared" si="1"/>
        <v>-3.3265011256342195E-2</v>
      </c>
      <c r="O32" s="8">
        <f t="shared" si="2"/>
        <v>-1.3306004502536877</v>
      </c>
    </row>
    <row r="33" spans="1:15" x14ac:dyDescent="0.4">
      <c r="A33" t="s">
        <v>88</v>
      </c>
      <c r="B33">
        <v>23766</v>
      </c>
      <c r="K33" t="s">
        <v>16</v>
      </c>
      <c r="L33" t="str">
        <f>A97</f>
        <v>H5</v>
      </c>
      <c r="M33">
        <f>B97</f>
        <v>3367</v>
      </c>
      <c r="N33" s="8">
        <f t="shared" si="1"/>
        <v>-3.1248949968079032E-2</v>
      </c>
      <c r="O33" s="8">
        <f t="shared" si="2"/>
        <v>-1.2499579987231613</v>
      </c>
    </row>
    <row r="34" spans="1:15" x14ac:dyDescent="0.4">
      <c r="A34" t="s">
        <v>89</v>
      </c>
      <c r="B34">
        <v>3409</v>
      </c>
      <c r="K34" t="s">
        <v>15</v>
      </c>
      <c r="L34" t="str">
        <f>A85</f>
        <v>G5</v>
      </c>
      <c r="M34">
        <f>B85</f>
        <v>3414</v>
      </c>
      <c r="N34" s="8">
        <f t="shared" si="1"/>
        <v>-1.5456469876684252E-2</v>
      </c>
      <c r="O34" s="8">
        <f t="shared" si="2"/>
        <v>-0.61825879506737003</v>
      </c>
    </row>
    <row r="35" spans="1:15" x14ac:dyDescent="0.4">
      <c r="A35" t="s">
        <v>90</v>
      </c>
      <c r="B35">
        <v>3904</v>
      </c>
      <c r="K35" t="s">
        <v>14</v>
      </c>
      <c r="L35" t="str">
        <f>A73</f>
        <v>F5</v>
      </c>
      <c r="M35">
        <f>B73</f>
        <v>3588</v>
      </c>
      <c r="N35" s="8">
        <f t="shared" si="1"/>
        <v>4.3009307482947484E-2</v>
      </c>
      <c r="O35" s="8">
        <f t="shared" si="2"/>
        <v>1.7203722993178994</v>
      </c>
    </row>
    <row r="36" spans="1:15" x14ac:dyDescent="0.4">
      <c r="A36" t="s">
        <v>11</v>
      </c>
      <c r="B36">
        <v>3417</v>
      </c>
      <c r="K36" t="s">
        <v>13</v>
      </c>
      <c r="L36" t="str">
        <f>A61</f>
        <v>E5</v>
      </c>
      <c r="M36">
        <f>B61</f>
        <v>4086</v>
      </c>
      <c r="N36" s="8">
        <f t="shared" si="1"/>
        <v>0.21034239440879005</v>
      </c>
      <c r="O36" s="8">
        <f t="shared" si="2"/>
        <v>8.4136957763516023</v>
      </c>
    </row>
    <row r="37" spans="1:15" x14ac:dyDescent="0.4">
      <c r="A37" t="s">
        <v>19</v>
      </c>
      <c r="B37">
        <v>6269</v>
      </c>
      <c r="K37" t="s">
        <v>12</v>
      </c>
      <c r="L37" t="str">
        <f>A49</f>
        <v>D5</v>
      </c>
      <c r="M37">
        <f>B49</f>
        <v>4597</v>
      </c>
      <c r="N37" s="8">
        <f t="shared" si="1"/>
        <v>0.38204361412586946</v>
      </c>
      <c r="O37" s="8">
        <f t="shared" si="2"/>
        <v>15.281744565034778</v>
      </c>
    </row>
    <row r="38" spans="1:15" x14ac:dyDescent="0.4">
      <c r="A38" t="s">
        <v>27</v>
      </c>
      <c r="B38">
        <v>4859</v>
      </c>
      <c r="K38" t="s">
        <v>11</v>
      </c>
      <c r="L38" t="str">
        <f>A37</f>
        <v>C5</v>
      </c>
      <c r="M38">
        <f>B37</f>
        <v>6269</v>
      </c>
      <c r="N38" s="8">
        <f t="shared" si="1"/>
        <v>0.94385269312187092</v>
      </c>
      <c r="O38" s="8">
        <f t="shared" si="2"/>
        <v>37.754107724874835</v>
      </c>
    </row>
    <row r="39" spans="1:15" x14ac:dyDescent="0.4">
      <c r="A39" t="s">
        <v>36</v>
      </c>
      <c r="B39">
        <v>3331</v>
      </c>
      <c r="K39" t="s">
        <v>10</v>
      </c>
      <c r="L39" t="str">
        <f>A25</f>
        <v>B5</v>
      </c>
      <c r="M39">
        <f>B25</f>
        <v>6961</v>
      </c>
      <c r="N39" s="8">
        <f t="shared" si="1"/>
        <v>1.1763717617015557</v>
      </c>
      <c r="O39" s="8">
        <f t="shared" si="2"/>
        <v>47.054870468062227</v>
      </c>
    </row>
    <row r="40" spans="1:15" x14ac:dyDescent="0.4">
      <c r="A40" t="s">
        <v>43</v>
      </c>
      <c r="B40">
        <v>3864</v>
      </c>
      <c r="K40" t="s">
        <v>9</v>
      </c>
      <c r="L40" t="str">
        <f>A13</f>
        <v>A5</v>
      </c>
      <c r="M40">
        <f>B13</f>
        <v>11618</v>
      </c>
      <c r="N40" s="8">
        <f t="shared" si="1"/>
        <v>2.7411713316084811</v>
      </c>
      <c r="O40" s="8">
        <f t="shared" si="2"/>
        <v>109.64685326433924</v>
      </c>
    </row>
    <row r="41" spans="1:15" x14ac:dyDescent="0.4">
      <c r="A41" t="s">
        <v>51</v>
      </c>
      <c r="B41">
        <v>3388</v>
      </c>
      <c r="K41" t="s">
        <v>17</v>
      </c>
      <c r="L41" t="str">
        <f>A14</f>
        <v>A6</v>
      </c>
      <c r="M41">
        <f>B14</f>
        <v>14676</v>
      </c>
      <c r="N41" s="8">
        <f t="shared" si="1"/>
        <v>3.7686905681932732</v>
      </c>
      <c r="O41" s="8">
        <f t="shared" si="2"/>
        <v>150.74762272773091</v>
      </c>
    </row>
    <row r="42" spans="1:15" x14ac:dyDescent="0.4">
      <c r="A42" t="s">
        <v>59</v>
      </c>
      <c r="B42">
        <v>3328</v>
      </c>
      <c r="K42" t="s">
        <v>18</v>
      </c>
      <c r="L42" t="str">
        <f>A26</f>
        <v>B6</v>
      </c>
      <c r="M42">
        <f>B26</f>
        <v>8289</v>
      </c>
      <c r="N42" s="8">
        <f t="shared" si="1"/>
        <v>1.622593326837136</v>
      </c>
      <c r="O42" s="8">
        <f t="shared" si="2"/>
        <v>64.903733073485441</v>
      </c>
    </row>
    <row r="43" spans="1:15" x14ac:dyDescent="0.4">
      <c r="A43" t="s">
        <v>67</v>
      </c>
      <c r="B43">
        <v>7845</v>
      </c>
      <c r="K43" t="s">
        <v>19</v>
      </c>
      <c r="L43" t="str">
        <f>A38</f>
        <v>C6</v>
      </c>
      <c r="M43">
        <f>B38</f>
        <v>4859</v>
      </c>
      <c r="N43" s="8">
        <f t="shared" si="1"/>
        <v>0.47007829038002757</v>
      </c>
      <c r="O43" s="8">
        <f t="shared" si="2"/>
        <v>18.803131615201103</v>
      </c>
    </row>
    <row r="44" spans="1:15" x14ac:dyDescent="0.4">
      <c r="A44" t="s">
        <v>75</v>
      </c>
      <c r="B44">
        <v>3463</v>
      </c>
      <c r="K44" t="s">
        <v>20</v>
      </c>
      <c r="L44" t="str">
        <f>A50</f>
        <v>D6</v>
      </c>
      <c r="M44">
        <f>B50</f>
        <v>3826</v>
      </c>
      <c r="N44" s="8">
        <f t="shared" si="1"/>
        <v>0.12297973858405296</v>
      </c>
      <c r="O44" s="8">
        <f t="shared" si="2"/>
        <v>4.9191895433621182</v>
      </c>
    </row>
    <row r="45" spans="1:15" x14ac:dyDescent="0.4">
      <c r="A45" t="s">
        <v>91</v>
      </c>
      <c r="B45">
        <v>8357</v>
      </c>
      <c r="K45" t="s">
        <v>21</v>
      </c>
      <c r="L45" t="str">
        <f>A62</f>
        <v>E6</v>
      </c>
      <c r="M45">
        <f>B62</f>
        <v>3659</v>
      </c>
      <c r="N45" s="8">
        <f t="shared" si="1"/>
        <v>6.6866032727394914E-2</v>
      </c>
      <c r="O45" s="8">
        <f t="shared" si="2"/>
        <v>2.6746413090957963</v>
      </c>
    </row>
    <row r="46" spans="1:15" x14ac:dyDescent="0.4">
      <c r="A46" t="s">
        <v>92</v>
      </c>
      <c r="B46">
        <v>3456</v>
      </c>
      <c r="K46" t="s">
        <v>22</v>
      </c>
      <c r="L46" t="str">
        <f>A74</f>
        <v>F6</v>
      </c>
      <c r="M46">
        <f>B74</f>
        <v>3480</v>
      </c>
      <c r="N46" s="8">
        <f t="shared" si="1"/>
        <v>6.7202042942105444E-3</v>
      </c>
      <c r="O46" s="8">
        <f t="shared" si="2"/>
        <v>0.26880817176842176</v>
      </c>
    </row>
    <row r="47" spans="1:15" x14ac:dyDescent="0.4">
      <c r="A47" t="s">
        <v>93</v>
      </c>
      <c r="B47">
        <v>4852</v>
      </c>
      <c r="K47" t="s">
        <v>23</v>
      </c>
      <c r="L47" t="str">
        <f>A86</f>
        <v>G6</v>
      </c>
      <c r="M47">
        <f>B86</f>
        <v>3425</v>
      </c>
      <c r="N47" s="8">
        <f t="shared" si="1"/>
        <v>-1.1760357514868452E-2</v>
      </c>
      <c r="O47" s="8">
        <f t="shared" si="2"/>
        <v>-0.4704143005947381</v>
      </c>
    </row>
    <row r="48" spans="1:15" x14ac:dyDescent="0.4">
      <c r="A48" t="s">
        <v>12</v>
      </c>
      <c r="B48">
        <v>3413</v>
      </c>
      <c r="K48" t="s">
        <v>24</v>
      </c>
      <c r="L48" t="str">
        <f>A98</f>
        <v>H6</v>
      </c>
      <c r="M48">
        <f>B98</f>
        <v>3418</v>
      </c>
      <c r="N48" s="8">
        <f t="shared" si="1"/>
        <v>-1.4112429017842144E-2</v>
      </c>
      <c r="O48" s="8">
        <f t="shared" si="2"/>
        <v>-0.56449716071368572</v>
      </c>
    </row>
    <row r="49" spans="1:15" x14ac:dyDescent="0.4">
      <c r="A49" t="s">
        <v>20</v>
      </c>
      <c r="B49">
        <v>4597</v>
      </c>
      <c r="K49" t="s">
        <v>33</v>
      </c>
      <c r="L49" t="str">
        <f>A99</f>
        <v>H7</v>
      </c>
      <c r="M49">
        <f>B99</f>
        <v>3466</v>
      </c>
      <c r="N49" s="8">
        <f t="shared" si="1"/>
        <v>2.0160612882631633E-3</v>
      </c>
      <c r="O49" s="8">
        <f t="shared" si="2"/>
        <v>8.0642451530526529E-2</v>
      </c>
    </row>
    <row r="50" spans="1:15" x14ac:dyDescent="0.4">
      <c r="A50" t="s">
        <v>28</v>
      </c>
      <c r="B50">
        <v>3826</v>
      </c>
      <c r="K50" t="s">
        <v>31</v>
      </c>
      <c r="L50" t="str">
        <f>A87</f>
        <v>G7</v>
      </c>
      <c r="M50">
        <f>B87</f>
        <v>3434</v>
      </c>
      <c r="N50" s="8">
        <f t="shared" si="1"/>
        <v>-8.7362655824737082E-3</v>
      </c>
      <c r="O50" s="8">
        <f t="shared" si="2"/>
        <v>-0.34945062329894833</v>
      </c>
    </row>
    <row r="51" spans="1:15" x14ac:dyDescent="0.4">
      <c r="A51" t="s">
        <v>37</v>
      </c>
      <c r="B51">
        <v>3344</v>
      </c>
      <c r="K51" t="s">
        <v>32</v>
      </c>
      <c r="L51" t="str">
        <f>A75</f>
        <v>F7</v>
      </c>
      <c r="M51">
        <f>B75</f>
        <v>3424</v>
      </c>
      <c r="N51" s="8">
        <f t="shared" si="1"/>
        <v>-1.2096367729578979E-2</v>
      </c>
      <c r="O51" s="8">
        <f t="shared" si="2"/>
        <v>-0.48385470918315915</v>
      </c>
    </row>
    <row r="52" spans="1:15" x14ac:dyDescent="0.4">
      <c r="A52" t="s">
        <v>44</v>
      </c>
      <c r="B52">
        <v>4653</v>
      </c>
      <c r="K52" t="s">
        <v>29</v>
      </c>
      <c r="L52" t="str">
        <f>A63</f>
        <v>E7</v>
      </c>
      <c r="M52">
        <f>B63</f>
        <v>3440</v>
      </c>
      <c r="N52" s="8">
        <f t="shared" si="1"/>
        <v>-6.7202042942105444E-3</v>
      </c>
      <c r="O52" s="8">
        <f t="shared" si="2"/>
        <v>-0.26880817176842176</v>
      </c>
    </row>
    <row r="53" spans="1:15" x14ac:dyDescent="0.4">
      <c r="A53" t="s">
        <v>52</v>
      </c>
      <c r="B53">
        <v>3426</v>
      </c>
      <c r="K53" t="s">
        <v>28</v>
      </c>
      <c r="L53" t="str">
        <f>A51</f>
        <v>D7</v>
      </c>
      <c r="M53">
        <f>B51</f>
        <v>3344</v>
      </c>
      <c r="N53" s="8">
        <f t="shared" si="1"/>
        <v>-3.8977184906421158E-2</v>
      </c>
      <c r="O53" s="8">
        <f t="shared" si="2"/>
        <v>-1.5590873962568463</v>
      </c>
    </row>
    <row r="54" spans="1:15" x14ac:dyDescent="0.4">
      <c r="A54" t="s">
        <v>60</v>
      </c>
      <c r="B54">
        <v>3336</v>
      </c>
      <c r="K54" t="s">
        <v>27</v>
      </c>
      <c r="L54" s="8" t="str">
        <f>A39</f>
        <v>C7</v>
      </c>
      <c r="M54" s="8">
        <f>B39</f>
        <v>3331</v>
      </c>
      <c r="N54" s="8">
        <f t="shared" si="1"/>
        <v>-4.3345317697658009E-2</v>
      </c>
      <c r="O54" s="8">
        <f t="shared" si="2"/>
        <v>-1.7338127079063204</v>
      </c>
    </row>
    <row r="55" spans="1:15" x14ac:dyDescent="0.4">
      <c r="A55" t="s">
        <v>68</v>
      </c>
      <c r="B55">
        <v>9488</v>
      </c>
      <c r="K55" t="s">
        <v>26</v>
      </c>
      <c r="L55" s="8" t="str">
        <f>A27</f>
        <v>B7</v>
      </c>
      <c r="M55" s="8">
        <f>B27</f>
        <v>3350</v>
      </c>
      <c r="N55" s="8">
        <f t="shared" si="1"/>
        <v>-3.6961123618157996E-2</v>
      </c>
      <c r="O55" s="8">
        <f t="shared" si="2"/>
        <v>-1.4784449447263199</v>
      </c>
    </row>
    <row r="56" spans="1:15" x14ac:dyDescent="0.4">
      <c r="A56" t="s">
        <v>76</v>
      </c>
      <c r="B56">
        <v>3442</v>
      </c>
      <c r="K56" t="s">
        <v>25</v>
      </c>
      <c r="L56" s="8" t="str">
        <f>A15</f>
        <v>A7</v>
      </c>
      <c r="M56" s="8">
        <f>B15</f>
        <v>3377</v>
      </c>
      <c r="N56" s="8">
        <f t="shared" si="1"/>
        <v>-2.7888847820973759E-2</v>
      </c>
      <c r="O56" s="8">
        <f t="shared" si="2"/>
        <v>-1.1155539128389504</v>
      </c>
    </row>
    <row r="57" spans="1:15" x14ac:dyDescent="0.4">
      <c r="A57" t="s">
        <v>94</v>
      </c>
      <c r="B57">
        <v>4788</v>
      </c>
      <c r="K57" t="s">
        <v>34</v>
      </c>
      <c r="L57" s="8" t="str">
        <f>A16</f>
        <v>A8</v>
      </c>
      <c r="M57" s="8">
        <f>B16</f>
        <v>3504</v>
      </c>
      <c r="N57" s="8">
        <f t="shared" si="1"/>
        <v>1.4784449447263197E-2</v>
      </c>
      <c r="O57" s="8">
        <f t="shared" si="2"/>
        <v>0.59137797789052793</v>
      </c>
    </row>
    <row r="58" spans="1:15" x14ac:dyDescent="0.4">
      <c r="A58" t="s">
        <v>95</v>
      </c>
      <c r="B58">
        <v>3731</v>
      </c>
      <c r="K58" t="s">
        <v>35</v>
      </c>
      <c r="L58" s="8" t="str">
        <f>A28</f>
        <v>B8</v>
      </c>
      <c r="M58" s="8">
        <f>B28</f>
        <v>3715</v>
      </c>
      <c r="N58" s="8">
        <f t="shared" si="1"/>
        <v>8.5682604751184444E-2</v>
      </c>
      <c r="O58" s="8">
        <f t="shared" si="2"/>
        <v>3.4273041900473777</v>
      </c>
    </row>
    <row r="59" spans="1:15" x14ac:dyDescent="0.4">
      <c r="A59" t="s">
        <v>96</v>
      </c>
      <c r="B59">
        <v>7897</v>
      </c>
      <c r="K59" t="s">
        <v>36</v>
      </c>
      <c r="L59" s="8" t="str">
        <f>A40</f>
        <v>C8</v>
      </c>
      <c r="M59" s="8">
        <f>B40</f>
        <v>3864</v>
      </c>
      <c r="N59" s="8">
        <f t="shared" si="1"/>
        <v>0.135748126743053</v>
      </c>
      <c r="O59" s="8">
        <f t="shared" si="2"/>
        <v>5.4299250697221204</v>
      </c>
    </row>
    <row r="60" spans="1:15" x14ac:dyDescent="0.4">
      <c r="A60" t="s">
        <v>13</v>
      </c>
      <c r="B60">
        <v>3449</v>
      </c>
      <c r="K60" t="s">
        <v>37</v>
      </c>
      <c r="L60" s="8" t="str">
        <f>A52</f>
        <v>D8</v>
      </c>
      <c r="M60" s="8">
        <f>B52</f>
        <v>4653</v>
      </c>
      <c r="N60" s="8">
        <f t="shared" si="1"/>
        <v>0.40086018614965896</v>
      </c>
      <c r="O60" s="8">
        <f t="shared" si="2"/>
        <v>16.034407445986357</v>
      </c>
    </row>
    <row r="61" spans="1:15" x14ac:dyDescent="0.4">
      <c r="A61" t="s">
        <v>21</v>
      </c>
      <c r="B61">
        <v>4086</v>
      </c>
      <c r="K61" t="s">
        <v>38</v>
      </c>
      <c r="L61" s="8" t="str">
        <f>A64</f>
        <v>E8</v>
      </c>
      <c r="M61" s="8">
        <f>B64</f>
        <v>6058</v>
      </c>
      <c r="N61" s="8">
        <f t="shared" si="1"/>
        <v>0.87295453781794974</v>
      </c>
      <c r="O61" s="8">
        <f t="shared" si="2"/>
        <v>34.918181512717993</v>
      </c>
    </row>
    <row r="62" spans="1:15" x14ac:dyDescent="0.4">
      <c r="A62" t="s">
        <v>29</v>
      </c>
      <c r="B62">
        <v>3659</v>
      </c>
      <c r="K62" t="s">
        <v>30</v>
      </c>
      <c r="L62" s="8" t="str">
        <f>A76</f>
        <v>F8</v>
      </c>
      <c r="M62" s="8">
        <f>B76</f>
        <v>9084</v>
      </c>
      <c r="N62" s="8">
        <f t="shared" si="1"/>
        <v>1.889721447532005</v>
      </c>
      <c r="O62" s="8">
        <f t="shared" si="2"/>
        <v>75.588857901280193</v>
      </c>
    </row>
    <row r="63" spans="1:15" x14ac:dyDescent="0.4">
      <c r="A63" t="s">
        <v>38</v>
      </c>
      <c r="B63">
        <v>3440</v>
      </c>
      <c r="K63" t="s">
        <v>39</v>
      </c>
      <c r="L63" s="8" t="str">
        <f>A88</f>
        <v>G8</v>
      </c>
      <c r="M63" s="8">
        <f>B88</f>
        <v>8673</v>
      </c>
      <c r="N63" s="8">
        <f t="shared" si="1"/>
        <v>1.7516212492859784</v>
      </c>
      <c r="O63" s="8">
        <f t="shared" si="2"/>
        <v>70.064849971439131</v>
      </c>
    </row>
    <row r="64" spans="1:15" x14ac:dyDescent="0.4">
      <c r="A64" t="s">
        <v>45</v>
      </c>
      <c r="B64">
        <v>6058</v>
      </c>
      <c r="K64" t="s">
        <v>40</v>
      </c>
      <c r="L64" s="8" t="str">
        <f>A100</f>
        <v>H8</v>
      </c>
      <c r="M64" s="8">
        <f>B100</f>
        <v>6060</v>
      </c>
      <c r="N64" s="8">
        <f t="shared" si="1"/>
        <v>0.87362655824737079</v>
      </c>
      <c r="O64" s="8">
        <f t="shared" si="2"/>
        <v>34.945062329894832</v>
      </c>
    </row>
    <row r="65" spans="1:15" x14ac:dyDescent="0.4">
      <c r="A65" t="s">
        <v>53</v>
      </c>
      <c r="B65">
        <v>3461</v>
      </c>
      <c r="K65" t="s">
        <v>48</v>
      </c>
      <c r="L65" s="8" t="str">
        <f>A101</f>
        <v>H9</v>
      </c>
      <c r="M65" s="8">
        <f>B101</f>
        <v>4647</v>
      </c>
      <c r="N65" s="8">
        <f t="shared" si="1"/>
        <v>0.39884412486139581</v>
      </c>
      <c r="O65" s="8">
        <f t="shared" si="2"/>
        <v>15.953764994455833</v>
      </c>
    </row>
    <row r="66" spans="1:15" x14ac:dyDescent="0.4">
      <c r="A66" t="s">
        <v>61</v>
      </c>
      <c r="B66">
        <v>3342</v>
      </c>
      <c r="K66" t="s">
        <v>47</v>
      </c>
      <c r="L66" s="8" t="str">
        <f>A89</f>
        <v>G9</v>
      </c>
      <c r="M66" s="8">
        <f>B89</f>
        <v>3827</v>
      </c>
      <c r="N66" s="8">
        <f t="shared" si="1"/>
        <v>0.12331574879876349</v>
      </c>
      <c r="O66" s="8">
        <f t="shared" si="2"/>
        <v>4.9326299519505392</v>
      </c>
    </row>
    <row r="67" spans="1:15" x14ac:dyDescent="0.4">
      <c r="A67" t="s">
        <v>69</v>
      </c>
      <c r="B67">
        <v>9483</v>
      </c>
      <c r="K67" t="s">
        <v>46</v>
      </c>
      <c r="L67" s="8" t="str">
        <f>A77</f>
        <v>F9</v>
      </c>
      <c r="M67" s="8">
        <f>B77</f>
        <v>3575</v>
      </c>
      <c r="N67" s="8">
        <f t="shared" si="1"/>
        <v>3.8641174691710627E-2</v>
      </c>
      <c r="O67" s="8">
        <f t="shared" si="2"/>
        <v>1.5456469876684251</v>
      </c>
    </row>
    <row r="68" spans="1:15" x14ac:dyDescent="0.4">
      <c r="A68" t="s">
        <v>77</v>
      </c>
      <c r="B68">
        <v>3397</v>
      </c>
      <c r="K68" t="s">
        <v>45</v>
      </c>
      <c r="L68" s="8" t="str">
        <f>A65</f>
        <v>E9</v>
      </c>
      <c r="M68" s="8">
        <f>B65</f>
        <v>3461</v>
      </c>
      <c r="N68" s="8">
        <f t="shared" si="1"/>
        <v>3.3601021471052722E-4</v>
      </c>
      <c r="O68" s="8">
        <f t="shared" si="2"/>
        <v>1.3440408588421089E-2</v>
      </c>
    </row>
    <row r="69" spans="1:15" x14ac:dyDescent="0.4">
      <c r="A69" t="s">
        <v>97</v>
      </c>
      <c r="B69">
        <v>3775</v>
      </c>
      <c r="K69" t="s">
        <v>44</v>
      </c>
      <c r="L69" s="8" t="str">
        <f>A53</f>
        <v>D9</v>
      </c>
      <c r="M69" s="8">
        <f>B53</f>
        <v>3426</v>
      </c>
      <c r="N69" s="8">
        <f t="shared" si="1"/>
        <v>-1.1424347300157926E-2</v>
      </c>
      <c r="O69" s="8">
        <f t="shared" si="2"/>
        <v>-0.45697389200631705</v>
      </c>
    </row>
    <row r="70" spans="1:15" x14ac:dyDescent="0.4">
      <c r="A70" t="s">
        <v>98</v>
      </c>
      <c r="B70">
        <v>4724</v>
      </c>
      <c r="K70" t="s">
        <v>43</v>
      </c>
      <c r="L70" s="8" t="str">
        <f>A41</f>
        <v>C9</v>
      </c>
      <c r="M70" s="8">
        <f>B41</f>
        <v>3388</v>
      </c>
      <c r="N70" s="8">
        <f t="shared" si="1"/>
        <v>-2.4192735459157958E-2</v>
      </c>
      <c r="O70" s="8">
        <f t="shared" si="2"/>
        <v>-0.9677094183663183</v>
      </c>
    </row>
    <row r="71" spans="1:15" x14ac:dyDescent="0.4">
      <c r="A71" t="s">
        <v>99</v>
      </c>
      <c r="B71">
        <v>8898</v>
      </c>
      <c r="K71" t="s">
        <v>42</v>
      </c>
      <c r="L71" s="8" t="str">
        <f>A29</f>
        <v>B9</v>
      </c>
      <c r="M71" s="8">
        <f>B29</f>
        <v>3419</v>
      </c>
      <c r="N71" s="8">
        <f t="shared" si="1"/>
        <v>-1.3776418803131615E-2</v>
      </c>
      <c r="O71" s="8">
        <f t="shared" si="2"/>
        <v>-0.55105675212526462</v>
      </c>
    </row>
    <row r="72" spans="1:15" x14ac:dyDescent="0.4">
      <c r="A72" t="s">
        <v>14</v>
      </c>
      <c r="B72">
        <v>3497</v>
      </c>
      <c r="K72" t="s">
        <v>41</v>
      </c>
      <c r="L72" s="8" t="str">
        <f>A17</f>
        <v>A9</v>
      </c>
      <c r="M72" s="8">
        <f>B17</f>
        <v>3454</v>
      </c>
      <c r="N72" s="8">
        <f t="shared" si="1"/>
        <v>-2.0160612882631633E-3</v>
      </c>
      <c r="O72" s="8">
        <f t="shared" si="2"/>
        <v>-8.0642451530526529E-2</v>
      </c>
    </row>
    <row r="73" spans="1:15" x14ac:dyDescent="0.4">
      <c r="A73" t="s">
        <v>22</v>
      </c>
      <c r="B73">
        <v>3588</v>
      </c>
      <c r="K73" t="s">
        <v>49</v>
      </c>
      <c r="L73" s="8" t="str">
        <f>A18</f>
        <v>A10</v>
      </c>
      <c r="M73" s="8">
        <f>B18</f>
        <v>3512</v>
      </c>
      <c r="N73" s="8">
        <f t="shared" si="1"/>
        <v>1.7472531164947416E-2</v>
      </c>
      <c r="O73" s="8">
        <f t="shared" si="2"/>
        <v>0.69890124659789665</v>
      </c>
    </row>
    <row r="74" spans="1:15" x14ac:dyDescent="0.4">
      <c r="A74" t="s">
        <v>32</v>
      </c>
      <c r="B74">
        <v>3480</v>
      </c>
      <c r="K74" t="s">
        <v>50</v>
      </c>
      <c r="L74" s="8" t="str">
        <f>A30</f>
        <v>B10</v>
      </c>
      <c r="M74" s="8">
        <f>B30</f>
        <v>3414</v>
      </c>
      <c r="N74" s="8">
        <f t="shared" ref="N74:N96" si="4">(M74-3460)/2976.1</f>
        <v>-1.5456469876684252E-2</v>
      </c>
      <c r="O74" s="8">
        <f t="shared" ref="O74:O96" si="5">N74*40</f>
        <v>-0.61825879506737003</v>
      </c>
    </row>
    <row r="75" spans="1:15" x14ac:dyDescent="0.4">
      <c r="A75" t="s">
        <v>30</v>
      </c>
      <c r="B75">
        <v>3424</v>
      </c>
      <c r="K75" t="s">
        <v>51</v>
      </c>
      <c r="L75" s="8" t="str">
        <f>A42</f>
        <v>C10</v>
      </c>
      <c r="M75" s="8">
        <f>B42</f>
        <v>3328</v>
      </c>
      <c r="N75" s="8">
        <f t="shared" si="4"/>
        <v>-4.435334834178959E-2</v>
      </c>
      <c r="O75" s="8">
        <f t="shared" si="5"/>
        <v>-1.7741339336715836</v>
      </c>
    </row>
    <row r="76" spans="1:15" x14ac:dyDescent="0.4">
      <c r="A76" t="s">
        <v>46</v>
      </c>
      <c r="B76">
        <v>9084</v>
      </c>
      <c r="K76" t="s">
        <v>52</v>
      </c>
      <c r="L76" t="str">
        <f>A54</f>
        <v>D10</v>
      </c>
      <c r="M76">
        <f>B54</f>
        <v>3336</v>
      </c>
      <c r="N76" s="8">
        <f t="shared" si="4"/>
        <v>-4.1665266624105371E-2</v>
      </c>
      <c r="O76" s="8">
        <f t="shared" si="5"/>
        <v>-1.6666106649642147</v>
      </c>
    </row>
    <row r="77" spans="1:15" x14ac:dyDescent="0.4">
      <c r="A77" t="s">
        <v>54</v>
      </c>
      <c r="B77">
        <v>3575</v>
      </c>
      <c r="K77" t="s">
        <v>53</v>
      </c>
      <c r="L77" t="str">
        <f>A66</f>
        <v>E10</v>
      </c>
      <c r="M77">
        <f>B66</f>
        <v>3342</v>
      </c>
      <c r="N77" s="8">
        <f t="shared" si="4"/>
        <v>-3.9649205335842208E-2</v>
      </c>
      <c r="O77" s="8">
        <f t="shared" si="5"/>
        <v>-1.5859682134336883</v>
      </c>
    </row>
    <row r="78" spans="1:15" x14ac:dyDescent="0.4">
      <c r="A78" t="s">
        <v>62</v>
      </c>
      <c r="B78">
        <v>3337</v>
      </c>
      <c r="K78" t="s">
        <v>54</v>
      </c>
      <c r="L78" t="str">
        <f>A78</f>
        <v>F10</v>
      </c>
      <c r="M78">
        <f>B78</f>
        <v>3337</v>
      </c>
      <c r="N78" s="8">
        <f t="shared" si="4"/>
        <v>-4.1329256409394846E-2</v>
      </c>
      <c r="O78" s="8">
        <f t="shared" si="5"/>
        <v>-1.6531702563757937</v>
      </c>
    </row>
    <row r="79" spans="1:15" x14ac:dyDescent="0.4">
      <c r="A79" t="s">
        <v>70</v>
      </c>
      <c r="B79">
        <v>6127</v>
      </c>
      <c r="K79" t="s">
        <v>55</v>
      </c>
      <c r="L79" t="str">
        <f>A90</f>
        <v>G10</v>
      </c>
      <c r="M79">
        <f>B90</f>
        <v>3363</v>
      </c>
      <c r="N79" s="8">
        <f t="shared" si="4"/>
        <v>-3.2592990826921138E-2</v>
      </c>
      <c r="O79" s="8">
        <f t="shared" si="5"/>
        <v>-1.3037196330768455</v>
      </c>
    </row>
    <row r="80" spans="1:15" x14ac:dyDescent="0.4">
      <c r="A80" t="s">
        <v>78</v>
      </c>
      <c r="B80">
        <v>3429</v>
      </c>
      <c r="K80" t="s">
        <v>56</v>
      </c>
      <c r="L80" t="str">
        <f>A102</f>
        <v>H10</v>
      </c>
      <c r="M80">
        <f>B102</f>
        <v>3472</v>
      </c>
      <c r="N80" s="8">
        <f t="shared" si="4"/>
        <v>4.0321225765263266E-3</v>
      </c>
      <c r="O80" s="8">
        <f t="shared" si="5"/>
        <v>0.16128490306105306</v>
      </c>
    </row>
    <row r="81" spans="1:15" x14ac:dyDescent="0.4">
      <c r="A81" t="s">
        <v>100</v>
      </c>
      <c r="B81">
        <v>3460</v>
      </c>
      <c r="K81" t="s">
        <v>64</v>
      </c>
      <c r="L81" t="str">
        <f>A103</f>
        <v>H11</v>
      </c>
      <c r="M81">
        <f>B103</f>
        <v>3668</v>
      </c>
      <c r="N81" s="8">
        <f t="shared" si="4"/>
        <v>6.9890124659789665E-2</v>
      </c>
      <c r="O81" s="8">
        <f t="shared" si="5"/>
        <v>2.7956049863915866</v>
      </c>
    </row>
    <row r="82" spans="1:15" x14ac:dyDescent="0.4">
      <c r="A82" t="s">
        <v>101</v>
      </c>
      <c r="B82">
        <v>5281</v>
      </c>
      <c r="K82" t="s">
        <v>63</v>
      </c>
      <c r="L82" t="str">
        <f>A91</f>
        <v>G11</v>
      </c>
      <c r="M82">
        <f>B91</f>
        <v>4096</v>
      </c>
      <c r="N82" s="8">
        <f t="shared" si="4"/>
        <v>0.21370249655589529</v>
      </c>
      <c r="O82" s="8">
        <f t="shared" si="5"/>
        <v>8.5480998622358122</v>
      </c>
    </row>
    <row r="83" spans="1:15" x14ac:dyDescent="0.4">
      <c r="A83" t="s">
        <v>102</v>
      </c>
      <c r="B83">
        <v>13636</v>
      </c>
      <c r="K83" t="s">
        <v>62</v>
      </c>
      <c r="L83" t="str">
        <f>A79</f>
        <v>F11</v>
      </c>
      <c r="M83">
        <f>B79</f>
        <v>6127</v>
      </c>
      <c r="N83" s="8">
        <f t="shared" si="4"/>
        <v>0.89613924263297606</v>
      </c>
      <c r="O83" s="8">
        <f t="shared" si="5"/>
        <v>35.845569705319043</v>
      </c>
    </row>
    <row r="84" spans="1:15" x14ac:dyDescent="0.4">
      <c r="A84" t="s">
        <v>15</v>
      </c>
      <c r="B84">
        <v>3372</v>
      </c>
      <c r="K84" t="s">
        <v>61</v>
      </c>
      <c r="L84" t="str">
        <f>A67</f>
        <v>E11</v>
      </c>
      <c r="M84">
        <f>B67</f>
        <v>9483</v>
      </c>
      <c r="N84" s="8">
        <f t="shared" si="4"/>
        <v>2.0237895232015055</v>
      </c>
      <c r="O84" s="8">
        <f t="shared" si="5"/>
        <v>80.951580928060224</v>
      </c>
    </row>
    <row r="85" spans="1:15" x14ac:dyDescent="0.4">
      <c r="A85" t="s">
        <v>23</v>
      </c>
      <c r="B85">
        <v>3414</v>
      </c>
      <c r="K85" t="s">
        <v>60</v>
      </c>
      <c r="L85" t="str">
        <f>A55</f>
        <v>D11</v>
      </c>
      <c r="M85">
        <f>B55</f>
        <v>9488</v>
      </c>
      <c r="N85" s="8">
        <f t="shared" si="4"/>
        <v>2.0254695742750579</v>
      </c>
      <c r="O85" s="8">
        <f t="shared" si="5"/>
        <v>81.01878297100231</v>
      </c>
    </row>
    <row r="86" spans="1:15" x14ac:dyDescent="0.4">
      <c r="A86" t="s">
        <v>31</v>
      </c>
      <c r="B86">
        <v>3425</v>
      </c>
      <c r="K86" t="s">
        <v>59</v>
      </c>
      <c r="L86" t="str">
        <f>A43</f>
        <v>C11</v>
      </c>
      <c r="M86">
        <f>B43</f>
        <v>7845</v>
      </c>
      <c r="N86" s="8">
        <f t="shared" si="4"/>
        <v>1.4734047915056618</v>
      </c>
      <c r="O86" s="8">
        <f t="shared" si="5"/>
        <v>58.93619166022647</v>
      </c>
    </row>
    <row r="87" spans="1:15" x14ac:dyDescent="0.4">
      <c r="A87" t="s">
        <v>39</v>
      </c>
      <c r="B87">
        <v>3434</v>
      </c>
      <c r="K87" t="s">
        <v>58</v>
      </c>
      <c r="L87" t="str">
        <f>A31</f>
        <v>B11</v>
      </c>
      <c r="M87">
        <f>B31</f>
        <v>6741</v>
      </c>
      <c r="N87" s="8">
        <f t="shared" si="4"/>
        <v>1.1024495144652398</v>
      </c>
      <c r="O87" s="8">
        <f t="shared" si="5"/>
        <v>44.097980578609594</v>
      </c>
    </row>
    <row r="88" spans="1:15" x14ac:dyDescent="0.4">
      <c r="A88" t="s">
        <v>47</v>
      </c>
      <c r="B88">
        <v>8673</v>
      </c>
      <c r="K88" t="s">
        <v>57</v>
      </c>
      <c r="L88" t="str">
        <f>A19</f>
        <v>A11</v>
      </c>
      <c r="M88">
        <f>B19</f>
        <v>5791</v>
      </c>
      <c r="N88" s="8">
        <f t="shared" si="4"/>
        <v>0.78323981049023894</v>
      </c>
      <c r="O88" s="8">
        <f t="shared" si="5"/>
        <v>31.329592419609558</v>
      </c>
    </row>
    <row r="89" spans="1:15" x14ac:dyDescent="0.4">
      <c r="A89" t="s">
        <v>55</v>
      </c>
      <c r="B89">
        <v>3827</v>
      </c>
      <c r="K89" t="s">
        <v>65</v>
      </c>
      <c r="L89" t="str">
        <f>A20</f>
        <v>A12</v>
      </c>
      <c r="M89">
        <f>B20</f>
        <v>4603</v>
      </c>
      <c r="N89" s="8">
        <f t="shared" si="4"/>
        <v>0.38405967541413261</v>
      </c>
      <c r="O89" s="8">
        <f t="shared" si="5"/>
        <v>15.362387016565304</v>
      </c>
    </row>
    <row r="90" spans="1:15" x14ac:dyDescent="0.4">
      <c r="A90" t="s">
        <v>63</v>
      </c>
      <c r="B90">
        <v>3363</v>
      </c>
      <c r="K90" t="s">
        <v>66</v>
      </c>
      <c r="L90" t="str">
        <f>A32</f>
        <v>B12</v>
      </c>
      <c r="M90">
        <f>B32</f>
        <v>3683</v>
      </c>
      <c r="N90" s="8">
        <f t="shared" si="4"/>
        <v>7.4930277880447566E-2</v>
      </c>
      <c r="O90" s="8">
        <f t="shared" si="5"/>
        <v>2.9972111152179028</v>
      </c>
    </row>
    <row r="91" spans="1:15" x14ac:dyDescent="0.4">
      <c r="A91" t="s">
        <v>71</v>
      </c>
      <c r="B91">
        <v>4096</v>
      </c>
      <c r="K91" t="s">
        <v>67</v>
      </c>
      <c r="L91" t="str">
        <f>A44</f>
        <v>C12</v>
      </c>
      <c r="M91">
        <f>B44</f>
        <v>3463</v>
      </c>
      <c r="N91" s="8">
        <f t="shared" si="4"/>
        <v>1.0080306441315817E-3</v>
      </c>
      <c r="O91" s="8">
        <f t="shared" si="5"/>
        <v>4.0321225765263265E-2</v>
      </c>
    </row>
    <row r="92" spans="1:15" x14ac:dyDescent="0.4">
      <c r="A92" t="s">
        <v>79</v>
      </c>
      <c r="B92">
        <v>3438</v>
      </c>
      <c r="K92" t="s">
        <v>68</v>
      </c>
      <c r="L92" t="str">
        <f>A56</f>
        <v>D12</v>
      </c>
      <c r="M92">
        <f>B56</f>
        <v>3442</v>
      </c>
      <c r="N92" s="8">
        <f t="shared" si="4"/>
        <v>-6.0481838647894895E-3</v>
      </c>
      <c r="O92" s="8">
        <f t="shared" si="5"/>
        <v>-0.24192735459157957</v>
      </c>
    </row>
    <row r="93" spans="1:15" x14ac:dyDescent="0.4">
      <c r="A93" t="s">
        <v>103</v>
      </c>
      <c r="B93">
        <v>3448</v>
      </c>
      <c r="K93" t="s">
        <v>69</v>
      </c>
      <c r="L93" t="str">
        <f>A68</f>
        <v>E12</v>
      </c>
      <c r="M93">
        <f>B68</f>
        <v>3397</v>
      </c>
      <c r="N93" s="8">
        <f t="shared" si="4"/>
        <v>-2.1168643526763214E-2</v>
      </c>
      <c r="O93" s="8">
        <f t="shared" si="5"/>
        <v>-0.84674574107052858</v>
      </c>
    </row>
    <row r="94" spans="1:15" x14ac:dyDescent="0.4">
      <c r="A94" t="s">
        <v>104</v>
      </c>
      <c r="B94">
        <v>13283</v>
      </c>
      <c r="K94" t="s">
        <v>70</v>
      </c>
      <c r="L94" t="str">
        <f>A80</f>
        <v>F12</v>
      </c>
      <c r="M94">
        <f>B80</f>
        <v>3429</v>
      </c>
      <c r="N94" s="8">
        <f t="shared" si="4"/>
        <v>-1.0416316656026343E-2</v>
      </c>
      <c r="O94" s="8">
        <f t="shared" si="5"/>
        <v>-0.41665266624105368</v>
      </c>
    </row>
    <row r="95" spans="1:15" x14ac:dyDescent="0.4">
      <c r="A95" t="s">
        <v>105</v>
      </c>
      <c r="B95">
        <v>8401</v>
      </c>
      <c r="K95" t="s">
        <v>71</v>
      </c>
      <c r="L95" t="str">
        <f>A92</f>
        <v>G12</v>
      </c>
      <c r="M95">
        <f>B92</f>
        <v>3438</v>
      </c>
      <c r="N95" s="8">
        <f t="shared" si="4"/>
        <v>-7.3922247236315984E-3</v>
      </c>
      <c r="O95" s="8">
        <f t="shared" si="5"/>
        <v>-0.29568898894526396</v>
      </c>
    </row>
    <row r="96" spans="1:15" x14ac:dyDescent="0.4">
      <c r="A96" t="s">
        <v>16</v>
      </c>
      <c r="B96">
        <v>3361</v>
      </c>
      <c r="K96" t="s">
        <v>72</v>
      </c>
      <c r="L96" t="str">
        <f>A104</f>
        <v>H12</v>
      </c>
      <c r="M96">
        <f>B104</f>
        <v>3474</v>
      </c>
      <c r="N96" s="8">
        <f t="shared" si="4"/>
        <v>4.7041430059473806E-3</v>
      </c>
      <c r="O96" s="8">
        <f t="shared" si="5"/>
        <v>0.18816572023789524</v>
      </c>
    </row>
    <row r="97" spans="1:2" x14ac:dyDescent="0.4">
      <c r="A97" t="s">
        <v>24</v>
      </c>
      <c r="B97">
        <v>3367</v>
      </c>
    </row>
    <row r="98" spans="1:2" x14ac:dyDescent="0.4">
      <c r="A98" t="s">
        <v>33</v>
      </c>
      <c r="B98">
        <v>3418</v>
      </c>
    </row>
    <row r="99" spans="1:2" x14ac:dyDescent="0.4">
      <c r="A99" t="s">
        <v>40</v>
      </c>
      <c r="B99">
        <v>3466</v>
      </c>
    </row>
    <row r="100" spans="1:2" x14ac:dyDescent="0.4">
      <c r="A100" t="s">
        <v>48</v>
      </c>
      <c r="B100">
        <v>6060</v>
      </c>
    </row>
    <row r="101" spans="1:2" x14ac:dyDescent="0.4">
      <c r="A101" t="s">
        <v>56</v>
      </c>
      <c r="B101">
        <v>4647</v>
      </c>
    </row>
    <row r="102" spans="1:2" x14ac:dyDescent="0.4">
      <c r="A102" t="s">
        <v>64</v>
      </c>
      <c r="B102">
        <v>3472</v>
      </c>
    </row>
    <row r="103" spans="1:2" x14ac:dyDescent="0.4">
      <c r="A103" t="s">
        <v>72</v>
      </c>
      <c r="B103">
        <v>3668</v>
      </c>
    </row>
    <row r="104" spans="1:2" x14ac:dyDescent="0.4">
      <c r="A104" t="s">
        <v>80</v>
      </c>
      <c r="B104">
        <v>3474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04"/>
  <sheetViews>
    <sheetView topLeftCell="E4" workbookViewId="0">
      <selection activeCell="N9" sqref="N9:N96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119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64952</v>
      </c>
      <c r="D2">
        <v>3458</v>
      </c>
      <c r="E2">
        <v>4086</v>
      </c>
      <c r="F2">
        <v>3738</v>
      </c>
      <c r="G2">
        <v>11869</v>
      </c>
      <c r="H2">
        <v>14886</v>
      </c>
      <c r="I2">
        <v>3441</v>
      </c>
      <c r="J2">
        <v>3559</v>
      </c>
      <c r="K2">
        <v>3493</v>
      </c>
      <c r="L2">
        <v>3554</v>
      </c>
      <c r="M2">
        <v>5846</v>
      </c>
      <c r="N2">
        <v>4684</v>
      </c>
      <c r="O2">
        <v>49213</v>
      </c>
      <c r="P2">
        <v>3430</v>
      </c>
      <c r="Q2">
        <v>4529</v>
      </c>
      <c r="R2">
        <v>3552</v>
      </c>
      <c r="S2">
        <v>7054</v>
      </c>
      <c r="T2">
        <v>8394</v>
      </c>
      <c r="U2">
        <v>3377</v>
      </c>
      <c r="V2">
        <v>3751</v>
      </c>
      <c r="W2">
        <v>3426</v>
      </c>
      <c r="X2">
        <v>3421</v>
      </c>
      <c r="Y2">
        <v>6820</v>
      </c>
      <c r="Z2">
        <v>3705</v>
      </c>
      <c r="AA2">
        <v>23908</v>
      </c>
      <c r="AB2">
        <v>3426</v>
      </c>
      <c r="AC2">
        <v>3983</v>
      </c>
      <c r="AD2">
        <v>3482</v>
      </c>
      <c r="AE2">
        <v>6425</v>
      </c>
      <c r="AF2">
        <v>4964</v>
      </c>
      <c r="AG2">
        <v>3384</v>
      </c>
      <c r="AH2">
        <v>3909</v>
      </c>
      <c r="AI2">
        <v>3391</v>
      </c>
      <c r="AJ2">
        <v>3363</v>
      </c>
      <c r="AK2">
        <v>7868</v>
      </c>
      <c r="AL2">
        <v>3488</v>
      </c>
      <c r="AM2">
        <v>8436</v>
      </c>
      <c r="AN2">
        <v>3529</v>
      </c>
      <c r="AO2">
        <v>4893</v>
      </c>
      <c r="AP2">
        <v>3477</v>
      </c>
      <c r="AQ2">
        <v>4419</v>
      </c>
      <c r="AR2">
        <v>3869</v>
      </c>
      <c r="AS2">
        <v>3453</v>
      </c>
      <c r="AT2">
        <v>4718</v>
      </c>
      <c r="AU2">
        <v>3417</v>
      </c>
      <c r="AV2">
        <v>3357</v>
      </c>
      <c r="AW2">
        <v>9509</v>
      </c>
      <c r="AX2">
        <v>3466</v>
      </c>
      <c r="AY2">
        <v>4891</v>
      </c>
      <c r="AZ2">
        <v>3794</v>
      </c>
      <c r="BA2">
        <v>7989</v>
      </c>
      <c r="BB2">
        <v>3485</v>
      </c>
      <c r="BC2">
        <v>4127</v>
      </c>
      <c r="BD2">
        <v>3683</v>
      </c>
      <c r="BE2">
        <v>3454</v>
      </c>
      <c r="BF2">
        <v>6016</v>
      </c>
      <c r="BG2">
        <v>3472</v>
      </c>
      <c r="BH2">
        <v>3375</v>
      </c>
      <c r="BI2">
        <v>9357</v>
      </c>
      <c r="BJ2">
        <v>3396</v>
      </c>
      <c r="BK2">
        <v>3835</v>
      </c>
      <c r="BL2">
        <v>4774</v>
      </c>
      <c r="BM2">
        <v>8942</v>
      </c>
      <c r="BN2">
        <v>3476</v>
      </c>
      <c r="BO2">
        <v>3596</v>
      </c>
      <c r="BP2">
        <v>3501</v>
      </c>
      <c r="BQ2">
        <v>3447</v>
      </c>
      <c r="BR2">
        <v>8956</v>
      </c>
      <c r="BS2">
        <v>3599</v>
      </c>
      <c r="BT2">
        <v>3341</v>
      </c>
      <c r="BU2">
        <v>6051</v>
      </c>
      <c r="BV2">
        <v>3440</v>
      </c>
      <c r="BW2">
        <v>3527</v>
      </c>
      <c r="BX2">
        <v>5166</v>
      </c>
      <c r="BY2">
        <v>13564</v>
      </c>
      <c r="BZ2">
        <v>3357</v>
      </c>
      <c r="CA2">
        <v>3436</v>
      </c>
      <c r="CB2">
        <v>3546</v>
      </c>
      <c r="CC2">
        <v>3678</v>
      </c>
      <c r="CD2">
        <v>8438</v>
      </c>
      <c r="CE2">
        <v>3872</v>
      </c>
      <c r="CF2">
        <v>3810</v>
      </c>
      <c r="CG2">
        <v>4322</v>
      </c>
      <c r="CH2">
        <v>3507</v>
      </c>
      <c r="CI2">
        <v>3511</v>
      </c>
      <c r="CJ2">
        <v>13208</v>
      </c>
      <c r="CK2">
        <v>8407</v>
      </c>
      <c r="CL2">
        <v>3341</v>
      </c>
      <c r="CM2">
        <v>3374</v>
      </c>
      <c r="CN2">
        <v>3390</v>
      </c>
      <c r="CO2">
        <v>3459</v>
      </c>
      <c r="CP2">
        <v>6040</v>
      </c>
      <c r="CQ2">
        <v>4588</v>
      </c>
      <c r="CR2">
        <v>3503</v>
      </c>
      <c r="CS2">
        <v>3754</v>
      </c>
      <c r="CT2">
        <v>3485</v>
      </c>
    </row>
    <row r="7" spans="1:98" ht="17.350000000000001" x14ac:dyDescent="0.5">
      <c r="N7" s="4" t="s">
        <v>110</v>
      </c>
    </row>
    <row r="8" spans="1:98" x14ac:dyDescent="0.4">
      <c r="A8" t="s">
        <v>119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4">
      <c r="A9" t="s">
        <v>82</v>
      </c>
      <c r="B9">
        <v>64952</v>
      </c>
      <c r="G9">
        <f>'Plate 1'!G9</f>
        <v>30</v>
      </c>
      <c r="H9" t="str">
        <f t="shared" ref="H9:I9" si="0">A9</f>
        <v>A1</v>
      </c>
      <c r="I9">
        <f t="shared" si="0"/>
        <v>64952</v>
      </c>
      <c r="K9" t="s">
        <v>82</v>
      </c>
      <c r="L9" t="str">
        <f>A10</f>
        <v>A2</v>
      </c>
      <c r="M9">
        <f>B10</f>
        <v>3458</v>
      </c>
      <c r="N9">
        <f>(M9-3527)/2975.5</f>
        <v>-2.3189379936145185E-2</v>
      </c>
      <c r="O9">
        <f>N9*40</f>
        <v>-0.92757519744580741</v>
      </c>
    </row>
    <row r="10" spans="1:98" x14ac:dyDescent="0.4">
      <c r="A10" t="s">
        <v>83</v>
      </c>
      <c r="B10">
        <v>3458</v>
      </c>
      <c r="G10">
        <f>'Plate 1'!G10</f>
        <v>15</v>
      </c>
      <c r="H10" t="str">
        <f>A21</f>
        <v>B1</v>
      </c>
      <c r="I10">
        <f>B21</f>
        <v>49213</v>
      </c>
      <c r="K10" t="s">
        <v>85</v>
      </c>
      <c r="L10" t="str">
        <f>A22</f>
        <v>B2</v>
      </c>
      <c r="M10">
        <f>B22</f>
        <v>3430</v>
      </c>
      <c r="N10">
        <f t="shared" ref="N10:N73" si="1">(M10-3527)/2975.5</f>
        <v>-3.2599563098638887E-2</v>
      </c>
      <c r="O10">
        <f t="shared" ref="O10:O73" si="2">N10*40</f>
        <v>-1.3039825239455554</v>
      </c>
    </row>
    <row r="11" spans="1:98" x14ac:dyDescent="0.4">
      <c r="A11" t="s">
        <v>84</v>
      </c>
      <c r="B11">
        <v>4086</v>
      </c>
      <c r="G11">
        <f>'Plate 1'!G11</f>
        <v>7.5</v>
      </c>
      <c r="H11" t="str">
        <f>A33</f>
        <v>C1</v>
      </c>
      <c r="I11">
        <f>B33</f>
        <v>23908</v>
      </c>
      <c r="K11" t="s">
        <v>88</v>
      </c>
      <c r="L11" t="str">
        <f>A34</f>
        <v>C2</v>
      </c>
      <c r="M11">
        <f>B34</f>
        <v>3426</v>
      </c>
      <c r="N11">
        <f t="shared" si="1"/>
        <v>-3.3943874978995127E-2</v>
      </c>
      <c r="O11">
        <f t="shared" si="2"/>
        <v>-1.357754999159805</v>
      </c>
    </row>
    <row r="12" spans="1:98" x14ac:dyDescent="0.4">
      <c r="A12" t="s">
        <v>9</v>
      </c>
      <c r="B12">
        <v>3738</v>
      </c>
      <c r="G12">
        <f>'Plate 1'!G12</f>
        <v>1.875</v>
      </c>
      <c r="H12" t="str">
        <f>A45</f>
        <v>D1</v>
      </c>
      <c r="I12">
        <f>B45</f>
        <v>8436</v>
      </c>
      <c r="K12" t="s">
        <v>91</v>
      </c>
      <c r="L12" t="str">
        <f>A46</f>
        <v>D2</v>
      </c>
      <c r="M12">
        <f>B46</f>
        <v>3529</v>
      </c>
      <c r="N12">
        <f t="shared" si="1"/>
        <v>6.7215594017812135E-4</v>
      </c>
      <c r="O12">
        <f t="shared" si="2"/>
        <v>2.6886237607124854E-2</v>
      </c>
    </row>
    <row r="13" spans="1:98" x14ac:dyDescent="0.4">
      <c r="A13" t="s">
        <v>17</v>
      </c>
      <c r="B13">
        <v>11869</v>
      </c>
      <c r="G13">
        <f>'Plate 1'!G13</f>
        <v>0.46875</v>
      </c>
      <c r="H13" t="str">
        <f>A57</f>
        <v>E1</v>
      </c>
      <c r="I13">
        <f>B57</f>
        <v>4891</v>
      </c>
      <c r="K13" t="s">
        <v>94</v>
      </c>
      <c r="L13" t="str">
        <f>A58</f>
        <v>E2</v>
      </c>
      <c r="M13">
        <f>B58</f>
        <v>3794</v>
      </c>
      <c r="N13">
        <f t="shared" si="1"/>
        <v>8.9732818013779192E-2</v>
      </c>
      <c r="O13">
        <f t="shared" si="2"/>
        <v>3.5893127205511677</v>
      </c>
    </row>
    <row r="14" spans="1:98" x14ac:dyDescent="0.4">
      <c r="A14" t="s">
        <v>25</v>
      </c>
      <c r="B14">
        <v>14886</v>
      </c>
      <c r="G14">
        <f>'Plate 1'!G14</f>
        <v>0.1171875</v>
      </c>
      <c r="H14" t="str">
        <f>A69</f>
        <v>F1</v>
      </c>
      <c r="I14">
        <f>B69</f>
        <v>3835</v>
      </c>
      <c r="K14" t="s">
        <v>97</v>
      </c>
      <c r="L14" t="str">
        <f>A70</f>
        <v>F2</v>
      </c>
      <c r="M14">
        <f>B70</f>
        <v>4774</v>
      </c>
      <c r="N14">
        <f t="shared" si="1"/>
        <v>0.41908922870105864</v>
      </c>
      <c r="O14">
        <f t="shared" si="2"/>
        <v>16.763569148042347</v>
      </c>
    </row>
    <row r="15" spans="1:98" x14ac:dyDescent="0.4">
      <c r="A15" t="s">
        <v>34</v>
      </c>
      <c r="B15">
        <v>3441</v>
      </c>
      <c r="G15">
        <f>'Plate 1'!G15</f>
        <v>0</v>
      </c>
      <c r="H15" t="str">
        <f>A81</f>
        <v>G1</v>
      </c>
      <c r="I15">
        <f>B81</f>
        <v>3527</v>
      </c>
      <c r="K15" t="s">
        <v>100</v>
      </c>
      <c r="L15" t="str">
        <f>A82</f>
        <v>G2</v>
      </c>
      <c r="M15">
        <f>B82</f>
        <v>5166</v>
      </c>
      <c r="N15">
        <f t="shared" si="1"/>
        <v>0.5508317929759704</v>
      </c>
      <c r="O15">
        <f t="shared" si="2"/>
        <v>22.033271719038815</v>
      </c>
    </row>
    <row r="16" spans="1:98" x14ac:dyDescent="0.4">
      <c r="A16" t="s">
        <v>41</v>
      </c>
      <c r="B16">
        <v>3559</v>
      </c>
      <c r="K16" t="s">
        <v>103</v>
      </c>
      <c r="L16" t="str">
        <f>A94</f>
        <v>H2</v>
      </c>
      <c r="M16">
        <f>B94</f>
        <v>13208</v>
      </c>
      <c r="N16">
        <f t="shared" si="1"/>
        <v>3.2535708284321965</v>
      </c>
      <c r="O16">
        <f t="shared" si="2"/>
        <v>130.14283313728785</v>
      </c>
    </row>
    <row r="17" spans="1:15" x14ac:dyDescent="0.4">
      <c r="A17" t="s">
        <v>49</v>
      </c>
      <c r="B17">
        <v>3493</v>
      </c>
      <c r="K17" t="s">
        <v>104</v>
      </c>
      <c r="L17" t="str">
        <f>A95</f>
        <v>H3</v>
      </c>
      <c r="M17">
        <f>B95</f>
        <v>8407</v>
      </c>
      <c r="N17">
        <f t="shared" si="1"/>
        <v>1.640060494034616</v>
      </c>
      <c r="O17">
        <f t="shared" si="2"/>
        <v>65.602419761384638</v>
      </c>
    </row>
    <row r="18" spans="1:15" x14ac:dyDescent="0.4">
      <c r="A18" t="s">
        <v>57</v>
      </c>
      <c r="B18">
        <v>3554</v>
      </c>
      <c r="K18" t="s">
        <v>101</v>
      </c>
      <c r="L18" t="str">
        <f>A83</f>
        <v>G3</v>
      </c>
      <c r="M18">
        <f>B83</f>
        <v>13564</v>
      </c>
      <c r="N18">
        <f t="shared" si="1"/>
        <v>3.3732145857839018</v>
      </c>
      <c r="O18">
        <f t="shared" si="2"/>
        <v>134.92858343135606</v>
      </c>
    </row>
    <row r="19" spans="1:15" x14ac:dyDescent="0.4">
      <c r="A19" t="s">
        <v>65</v>
      </c>
      <c r="B19">
        <v>5846</v>
      </c>
      <c r="K19" t="s">
        <v>98</v>
      </c>
      <c r="L19" t="str">
        <f>A71</f>
        <v>F3</v>
      </c>
      <c r="M19">
        <f>B71</f>
        <v>8942</v>
      </c>
      <c r="N19">
        <f t="shared" si="1"/>
        <v>1.8198622080322635</v>
      </c>
      <c r="O19">
        <f t="shared" si="2"/>
        <v>72.794488321290544</v>
      </c>
    </row>
    <row r="20" spans="1:15" x14ac:dyDescent="0.4">
      <c r="A20" t="s">
        <v>73</v>
      </c>
      <c r="B20">
        <v>4684</v>
      </c>
      <c r="K20" t="s">
        <v>95</v>
      </c>
      <c r="L20" t="str">
        <f>A59</f>
        <v>E3</v>
      </c>
      <c r="M20">
        <f>B59</f>
        <v>7989</v>
      </c>
      <c r="N20">
        <f t="shared" si="1"/>
        <v>1.4995799025373886</v>
      </c>
      <c r="O20">
        <f t="shared" si="2"/>
        <v>59.983196101495544</v>
      </c>
    </row>
    <row r="21" spans="1:15" x14ac:dyDescent="0.4">
      <c r="A21" t="s">
        <v>85</v>
      </c>
      <c r="B21">
        <v>49213</v>
      </c>
      <c r="K21" t="s">
        <v>92</v>
      </c>
      <c r="L21" t="str">
        <f>A47</f>
        <v>D3</v>
      </c>
      <c r="M21">
        <f>B47</f>
        <v>4893</v>
      </c>
      <c r="N21">
        <f t="shared" si="1"/>
        <v>0.45908250714165688</v>
      </c>
      <c r="O21">
        <f t="shared" si="2"/>
        <v>18.363300285666277</v>
      </c>
    </row>
    <row r="22" spans="1:15" x14ac:dyDescent="0.4">
      <c r="A22" t="s">
        <v>86</v>
      </c>
      <c r="B22">
        <v>3430</v>
      </c>
      <c r="K22" t="s">
        <v>89</v>
      </c>
      <c r="L22" t="str">
        <f>A35</f>
        <v>C3</v>
      </c>
      <c r="M22">
        <f>B35</f>
        <v>3983</v>
      </c>
      <c r="N22">
        <f t="shared" si="1"/>
        <v>0.15325155436061166</v>
      </c>
      <c r="O22">
        <f t="shared" si="2"/>
        <v>6.1300621744244665</v>
      </c>
    </row>
    <row r="23" spans="1:15" x14ac:dyDescent="0.4">
      <c r="A23" t="s">
        <v>87</v>
      </c>
      <c r="B23">
        <v>4529</v>
      </c>
      <c r="K23" t="s">
        <v>86</v>
      </c>
      <c r="L23" t="str">
        <f>A23</f>
        <v>B3</v>
      </c>
      <c r="M23">
        <f>B23</f>
        <v>4529</v>
      </c>
      <c r="N23">
        <f t="shared" si="1"/>
        <v>0.33675012602923876</v>
      </c>
      <c r="O23">
        <f t="shared" si="2"/>
        <v>13.47000504116955</v>
      </c>
    </row>
    <row r="24" spans="1:15" x14ac:dyDescent="0.4">
      <c r="A24" t="s">
        <v>10</v>
      </c>
      <c r="B24">
        <v>3552</v>
      </c>
      <c r="K24" t="s">
        <v>83</v>
      </c>
      <c r="L24" t="str">
        <f>A11</f>
        <v>A3</v>
      </c>
      <c r="M24">
        <f>B11</f>
        <v>4086</v>
      </c>
      <c r="N24">
        <f t="shared" si="1"/>
        <v>0.18786758527978492</v>
      </c>
      <c r="O24">
        <f t="shared" si="2"/>
        <v>7.5147034111913964</v>
      </c>
    </row>
    <row r="25" spans="1:15" x14ac:dyDescent="0.4">
      <c r="A25" t="s">
        <v>18</v>
      </c>
      <c r="B25">
        <v>7054</v>
      </c>
      <c r="K25" t="s">
        <v>84</v>
      </c>
      <c r="L25" t="str">
        <f>A12</f>
        <v>A4</v>
      </c>
      <c r="M25">
        <f>B12</f>
        <v>3738</v>
      </c>
      <c r="N25">
        <f t="shared" si="1"/>
        <v>7.0912451688791803E-2</v>
      </c>
      <c r="O25">
        <f t="shared" si="2"/>
        <v>2.836498067551672</v>
      </c>
    </row>
    <row r="26" spans="1:15" x14ac:dyDescent="0.4">
      <c r="A26" t="s">
        <v>26</v>
      </c>
      <c r="B26">
        <v>8394</v>
      </c>
      <c r="K26" t="s">
        <v>87</v>
      </c>
      <c r="L26" t="str">
        <f>A24</f>
        <v>B4</v>
      </c>
      <c r="M26">
        <f>B24</f>
        <v>3552</v>
      </c>
      <c r="N26">
        <f t="shared" si="1"/>
        <v>8.4019492522265163E-3</v>
      </c>
      <c r="O26">
        <f t="shared" si="2"/>
        <v>0.33607797008906065</v>
      </c>
    </row>
    <row r="27" spans="1:15" x14ac:dyDescent="0.4">
      <c r="A27" t="s">
        <v>35</v>
      </c>
      <c r="B27">
        <v>3377</v>
      </c>
      <c r="K27" t="s">
        <v>90</v>
      </c>
      <c r="L27" t="str">
        <f>A36</f>
        <v>C4</v>
      </c>
      <c r="M27">
        <f>B36</f>
        <v>3482</v>
      </c>
      <c r="N27">
        <f t="shared" si="1"/>
        <v>-1.5123508654007729E-2</v>
      </c>
      <c r="O27">
        <f t="shared" si="2"/>
        <v>-0.60494034616030912</v>
      </c>
    </row>
    <row r="28" spans="1:15" x14ac:dyDescent="0.4">
      <c r="A28" t="s">
        <v>42</v>
      </c>
      <c r="B28">
        <v>3751</v>
      </c>
      <c r="K28" t="s">
        <v>93</v>
      </c>
      <c r="L28" t="str">
        <f>A48</f>
        <v>D4</v>
      </c>
      <c r="M28">
        <f>B48</f>
        <v>3477</v>
      </c>
      <c r="N28">
        <f t="shared" si="1"/>
        <v>-1.6803898504453033E-2</v>
      </c>
      <c r="O28">
        <f t="shared" si="2"/>
        <v>-0.6721559401781213</v>
      </c>
    </row>
    <row r="29" spans="1:15" x14ac:dyDescent="0.4">
      <c r="A29" t="s">
        <v>50</v>
      </c>
      <c r="B29">
        <v>3426</v>
      </c>
      <c r="K29" t="s">
        <v>96</v>
      </c>
      <c r="L29" t="str">
        <f>A60</f>
        <v>E4</v>
      </c>
      <c r="M29">
        <f>B60</f>
        <v>3485</v>
      </c>
      <c r="N29">
        <f t="shared" si="1"/>
        <v>-1.4115274743740547E-2</v>
      </c>
      <c r="O29">
        <f t="shared" si="2"/>
        <v>-0.56461098974962187</v>
      </c>
    </row>
    <row r="30" spans="1:15" x14ac:dyDescent="0.4">
      <c r="A30" t="s">
        <v>58</v>
      </c>
      <c r="B30">
        <v>3421</v>
      </c>
      <c r="K30" t="s">
        <v>99</v>
      </c>
      <c r="L30" t="str">
        <f>A72</f>
        <v>F4</v>
      </c>
      <c r="M30">
        <f>B72</f>
        <v>3476</v>
      </c>
      <c r="N30">
        <f t="shared" si="1"/>
        <v>-1.7139976474542094E-2</v>
      </c>
      <c r="O30">
        <f t="shared" si="2"/>
        <v>-0.68559905898168383</v>
      </c>
    </row>
    <row r="31" spans="1:15" x14ac:dyDescent="0.4">
      <c r="A31" t="s">
        <v>66</v>
      </c>
      <c r="B31">
        <v>6820</v>
      </c>
      <c r="K31" t="s">
        <v>102</v>
      </c>
      <c r="L31" t="str">
        <f>A84</f>
        <v>G4</v>
      </c>
      <c r="M31">
        <f>B84</f>
        <v>3357</v>
      </c>
      <c r="N31">
        <f t="shared" si="1"/>
        <v>-5.7133254915140312E-2</v>
      </c>
      <c r="O31">
        <f t="shared" si="2"/>
        <v>-2.2853301966056123</v>
      </c>
    </row>
    <row r="32" spans="1:15" x14ac:dyDescent="0.4">
      <c r="A32" t="s">
        <v>74</v>
      </c>
      <c r="B32">
        <v>3705</v>
      </c>
      <c r="K32" t="s">
        <v>105</v>
      </c>
      <c r="L32" t="str">
        <f>A96</f>
        <v>H4</v>
      </c>
      <c r="M32">
        <f>B96</f>
        <v>3341</v>
      </c>
      <c r="N32">
        <f t="shared" si="1"/>
        <v>-6.2510502436565279E-2</v>
      </c>
      <c r="O32">
        <f t="shared" si="2"/>
        <v>-2.5004200974626114</v>
      </c>
    </row>
    <row r="33" spans="1:15" x14ac:dyDescent="0.4">
      <c r="A33" t="s">
        <v>88</v>
      </c>
      <c r="B33">
        <v>23908</v>
      </c>
      <c r="K33" t="s">
        <v>16</v>
      </c>
      <c r="L33" t="str">
        <f>A97</f>
        <v>H5</v>
      </c>
      <c r="M33">
        <f>B97</f>
        <v>3374</v>
      </c>
      <c r="N33">
        <f t="shared" si="1"/>
        <v>-5.1419929423626283E-2</v>
      </c>
      <c r="O33">
        <f t="shared" si="2"/>
        <v>-2.0567971769450515</v>
      </c>
    </row>
    <row r="34" spans="1:15" x14ac:dyDescent="0.4">
      <c r="A34" t="s">
        <v>89</v>
      </c>
      <c r="B34">
        <v>3426</v>
      </c>
      <c r="K34" t="s">
        <v>15</v>
      </c>
      <c r="L34" t="str">
        <f>A85</f>
        <v>G5</v>
      </c>
      <c r="M34">
        <f>B85</f>
        <v>3436</v>
      </c>
      <c r="N34">
        <f t="shared" si="1"/>
        <v>-3.058309527810452E-2</v>
      </c>
      <c r="O34">
        <f t="shared" si="2"/>
        <v>-1.2233238111241809</v>
      </c>
    </row>
    <row r="35" spans="1:15" x14ac:dyDescent="0.4">
      <c r="A35" t="s">
        <v>90</v>
      </c>
      <c r="B35">
        <v>3983</v>
      </c>
      <c r="K35" t="s">
        <v>14</v>
      </c>
      <c r="L35" t="str">
        <f>A73</f>
        <v>F5</v>
      </c>
      <c r="M35">
        <f>B73</f>
        <v>3596</v>
      </c>
      <c r="N35">
        <f t="shared" si="1"/>
        <v>2.3189379936145185E-2</v>
      </c>
      <c r="O35">
        <f t="shared" si="2"/>
        <v>0.92757519744580741</v>
      </c>
    </row>
    <row r="36" spans="1:15" x14ac:dyDescent="0.4">
      <c r="A36" t="s">
        <v>11</v>
      </c>
      <c r="B36">
        <v>3482</v>
      </c>
      <c r="K36" t="s">
        <v>13</v>
      </c>
      <c r="L36" t="str">
        <f>A61</f>
        <v>E5</v>
      </c>
      <c r="M36">
        <f>B61</f>
        <v>4127</v>
      </c>
      <c r="N36">
        <f t="shared" si="1"/>
        <v>0.20164678205343639</v>
      </c>
      <c r="O36">
        <f t="shared" si="2"/>
        <v>8.0658712821374561</v>
      </c>
    </row>
    <row r="37" spans="1:15" x14ac:dyDescent="0.4">
      <c r="A37" t="s">
        <v>19</v>
      </c>
      <c r="B37">
        <v>6425</v>
      </c>
      <c r="K37" t="s">
        <v>12</v>
      </c>
      <c r="L37" t="str">
        <f>A49</f>
        <v>D5</v>
      </c>
      <c r="M37">
        <f>B49</f>
        <v>4419</v>
      </c>
      <c r="N37">
        <f t="shared" si="1"/>
        <v>0.29978154931944212</v>
      </c>
      <c r="O37">
        <f t="shared" si="2"/>
        <v>11.991261972777686</v>
      </c>
    </row>
    <row r="38" spans="1:15" x14ac:dyDescent="0.4">
      <c r="A38" t="s">
        <v>27</v>
      </c>
      <c r="B38">
        <v>4964</v>
      </c>
      <c r="K38" t="s">
        <v>11</v>
      </c>
      <c r="L38" t="str">
        <f>A37</f>
        <v>C5</v>
      </c>
      <c r="M38">
        <f>B37</f>
        <v>6425</v>
      </c>
      <c r="N38">
        <f t="shared" si="1"/>
        <v>0.97395395731809775</v>
      </c>
      <c r="O38">
        <f t="shared" si="2"/>
        <v>38.958158292723908</v>
      </c>
    </row>
    <row r="39" spans="1:15" x14ac:dyDescent="0.4">
      <c r="A39" t="s">
        <v>36</v>
      </c>
      <c r="B39">
        <v>3384</v>
      </c>
      <c r="K39" t="s">
        <v>10</v>
      </c>
      <c r="L39" t="str">
        <f>A25</f>
        <v>B5</v>
      </c>
      <c r="M39">
        <f>B25</f>
        <v>7054</v>
      </c>
      <c r="N39">
        <f t="shared" si="1"/>
        <v>1.1853470005041169</v>
      </c>
      <c r="O39">
        <f t="shared" si="2"/>
        <v>47.413880020164676</v>
      </c>
    </row>
    <row r="40" spans="1:15" x14ac:dyDescent="0.4">
      <c r="A40" t="s">
        <v>43</v>
      </c>
      <c r="B40">
        <v>3909</v>
      </c>
      <c r="K40" t="s">
        <v>9</v>
      </c>
      <c r="L40" t="str">
        <f>A13</f>
        <v>A5</v>
      </c>
      <c r="M40">
        <f>B13</f>
        <v>11869</v>
      </c>
      <c r="N40">
        <f t="shared" si="1"/>
        <v>2.803562426482944</v>
      </c>
      <c r="O40">
        <f t="shared" si="2"/>
        <v>112.14249705931776</v>
      </c>
    </row>
    <row r="41" spans="1:15" x14ac:dyDescent="0.4">
      <c r="A41" t="s">
        <v>51</v>
      </c>
      <c r="B41">
        <v>3391</v>
      </c>
      <c r="K41" t="s">
        <v>17</v>
      </c>
      <c r="L41" t="str">
        <f>A14</f>
        <v>A6</v>
      </c>
      <c r="M41">
        <f>B14</f>
        <v>14886</v>
      </c>
      <c r="N41">
        <f t="shared" si="1"/>
        <v>3.81750966224164</v>
      </c>
      <c r="O41">
        <f t="shared" si="2"/>
        <v>152.70038648966559</v>
      </c>
    </row>
    <row r="42" spans="1:15" x14ac:dyDescent="0.4">
      <c r="A42" t="s">
        <v>59</v>
      </c>
      <c r="B42">
        <v>3363</v>
      </c>
      <c r="K42" t="s">
        <v>18</v>
      </c>
      <c r="L42" t="str">
        <f>A26</f>
        <v>B6</v>
      </c>
      <c r="M42">
        <f>B26</f>
        <v>8394</v>
      </c>
      <c r="N42">
        <f t="shared" si="1"/>
        <v>1.6356914804234581</v>
      </c>
      <c r="O42">
        <f t="shared" si="2"/>
        <v>65.427659216938324</v>
      </c>
    </row>
    <row r="43" spans="1:15" x14ac:dyDescent="0.4">
      <c r="A43" t="s">
        <v>67</v>
      </c>
      <c r="B43">
        <v>7868</v>
      </c>
      <c r="K43" t="s">
        <v>19</v>
      </c>
      <c r="L43" t="str">
        <f>A38</f>
        <v>C6</v>
      </c>
      <c r="M43">
        <f>B38</f>
        <v>4964</v>
      </c>
      <c r="N43">
        <f t="shared" si="1"/>
        <v>0.48294404301798016</v>
      </c>
      <c r="O43">
        <f t="shared" si="2"/>
        <v>19.317761720719208</v>
      </c>
    </row>
    <row r="44" spans="1:15" x14ac:dyDescent="0.4">
      <c r="A44" t="s">
        <v>75</v>
      </c>
      <c r="B44">
        <v>3488</v>
      </c>
      <c r="K44" t="s">
        <v>20</v>
      </c>
      <c r="L44" t="str">
        <f>A50</f>
        <v>D6</v>
      </c>
      <c r="M44">
        <f>B50</f>
        <v>3869</v>
      </c>
      <c r="N44">
        <f t="shared" si="1"/>
        <v>0.11493866577045875</v>
      </c>
      <c r="O44">
        <f t="shared" si="2"/>
        <v>4.5975466308183499</v>
      </c>
    </row>
    <row r="45" spans="1:15" x14ac:dyDescent="0.4">
      <c r="A45" t="s">
        <v>91</v>
      </c>
      <c r="B45">
        <v>8436</v>
      </c>
      <c r="K45" t="s">
        <v>21</v>
      </c>
      <c r="L45" t="str">
        <f>A62</f>
        <v>E6</v>
      </c>
      <c r="M45">
        <f>B62</f>
        <v>3683</v>
      </c>
      <c r="N45">
        <f t="shared" si="1"/>
        <v>5.2428163333893461E-2</v>
      </c>
      <c r="O45">
        <f t="shared" si="2"/>
        <v>2.0971265333557385</v>
      </c>
    </row>
    <row r="46" spans="1:15" x14ac:dyDescent="0.4">
      <c r="A46" t="s">
        <v>92</v>
      </c>
      <c r="B46">
        <v>3529</v>
      </c>
      <c r="K46" t="s">
        <v>22</v>
      </c>
      <c r="L46" t="str">
        <f>A74</f>
        <v>F6</v>
      </c>
      <c r="M46">
        <f>B74</f>
        <v>3501</v>
      </c>
      <c r="N46">
        <f t="shared" si="1"/>
        <v>-8.738027222315578E-3</v>
      </c>
      <c r="O46">
        <f t="shared" si="2"/>
        <v>-0.34952108889262312</v>
      </c>
    </row>
    <row r="47" spans="1:15" x14ac:dyDescent="0.4">
      <c r="A47" t="s">
        <v>93</v>
      </c>
      <c r="B47">
        <v>4893</v>
      </c>
      <c r="K47" t="s">
        <v>23</v>
      </c>
      <c r="L47" t="str">
        <f>A86</f>
        <v>G6</v>
      </c>
      <c r="M47">
        <f>B86</f>
        <v>3546</v>
      </c>
      <c r="N47">
        <f t="shared" si="1"/>
        <v>6.3854814316921527E-3</v>
      </c>
      <c r="O47">
        <f t="shared" si="2"/>
        <v>0.25541925726768611</v>
      </c>
    </row>
    <row r="48" spans="1:15" x14ac:dyDescent="0.4">
      <c r="A48" t="s">
        <v>12</v>
      </c>
      <c r="B48">
        <v>3477</v>
      </c>
      <c r="K48" t="s">
        <v>24</v>
      </c>
      <c r="L48" t="str">
        <f>A98</f>
        <v>H6</v>
      </c>
      <c r="M48">
        <f>B98</f>
        <v>3390</v>
      </c>
      <c r="N48">
        <f t="shared" si="1"/>
        <v>-4.6042681902201309E-2</v>
      </c>
      <c r="O48">
        <f t="shared" si="2"/>
        <v>-1.8417072760880524</v>
      </c>
    </row>
    <row r="49" spans="1:15" x14ac:dyDescent="0.4">
      <c r="A49" t="s">
        <v>20</v>
      </c>
      <c r="B49">
        <v>4419</v>
      </c>
      <c r="K49" t="s">
        <v>33</v>
      </c>
      <c r="L49" t="str">
        <f>A99</f>
        <v>H7</v>
      </c>
      <c r="M49">
        <f>B99</f>
        <v>3459</v>
      </c>
      <c r="N49">
        <f t="shared" si="1"/>
        <v>-2.2853301966056123E-2</v>
      </c>
      <c r="O49">
        <f t="shared" si="2"/>
        <v>-0.91413207864224488</v>
      </c>
    </row>
    <row r="50" spans="1:15" x14ac:dyDescent="0.4">
      <c r="A50" t="s">
        <v>28</v>
      </c>
      <c r="B50">
        <v>3869</v>
      </c>
      <c r="K50" t="s">
        <v>31</v>
      </c>
      <c r="L50" t="str">
        <f>A87</f>
        <v>G7</v>
      </c>
      <c r="M50">
        <f>B87</f>
        <v>3678</v>
      </c>
      <c r="N50">
        <f t="shared" si="1"/>
        <v>5.0747773483448159E-2</v>
      </c>
      <c r="O50">
        <f t="shared" si="2"/>
        <v>2.0299109393379262</v>
      </c>
    </row>
    <row r="51" spans="1:15" x14ac:dyDescent="0.4">
      <c r="A51" t="s">
        <v>37</v>
      </c>
      <c r="B51">
        <v>3453</v>
      </c>
      <c r="K51" t="s">
        <v>32</v>
      </c>
      <c r="L51" t="str">
        <f>A75</f>
        <v>F7</v>
      </c>
      <c r="M51">
        <f>B75</f>
        <v>3447</v>
      </c>
      <c r="N51">
        <f t="shared" si="1"/>
        <v>-2.6886237607124854E-2</v>
      </c>
      <c r="O51">
        <f t="shared" si="2"/>
        <v>-1.0754495042849941</v>
      </c>
    </row>
    <row r="52" spans="1:15" x14ac:dyDescent="0.4">
      <c r="A52" t="s">
        <v>44</v>
      </c>
      <c r="B52">
        <v>4718</v>
      </c>
      <c r="K52" t="s">
        <v>29</v>
      </c>
      <c r="L52" t="str">
        <f>A63</f>
        <v>E7</v>
      </c>
      <c r="M52">
        <f>B63</f>
        <v>3454</v>
      </c>
      <c r="N52">
        <f t="shared" si="1"/>
        <v>-2.4533691816501429E-2</v>
      </c>
      <c r="O52">
        <f t="shared" si="2"/>
        <v>-0.98134767266005718</v>
      </c>
    </row>
    <row r="53" spans="1:15" x14ac:dyDescent="0.4">
      <c r="A53" t="s">
        <v>52</v>
      </c>
      <c r="B53">
        <v>3417</v>
      </c>
      <c r="K53" t="s">
        <v>28</v>
      </c>
      <c r="L53" t="str">
        <f>A51</f>
        <v>D7</v>
      </c>
      <c r="M53">
        <f>B51</f>
        <v>3453</v>
      </c>
      <c r="N53">
        <f t="shared" si="1"/>
        <v>-2.4869769786590491E-2</v>
      </c>
      <c r="O53">
        <f t="shared" si="2"/>
        <v>-0.99479079146361959</v>
      </c>
    </row>
    <row r="54" spans="1:15" x14ac:dyDescent="0.4">
      <c r="A54" t="s">
        <v>60</v>
      </c>
      <c r="B54">
        <v>3357</v>
      </c>
      <c r="K54" t="s">
        <v>27</v>
      </c>
      <c r="L54" t="str">
        <f>A39</f>
        <v>C7</v>
      </c>
      <c r="M54">
        <f>B39</f>
        <v>3384</v>
      </c>
      <c r="N54">
        <f t="shared" si="1"/>
        <v>-4.8059149722735672E-2</v>
      </c>
      <c r="O54">
        <f t="shared" si="2"/>
        <v>-1.9223659889094269</v>
      </c>
    </row>
    <row r="55" spans="1:15" x14ac:dyDescent="0.4">
      <c r="A55" t="s">
        <v>68</v>
      </c>
      <c r="B55">
        <v>9509</v>
      </c>
      <c r="K55" t="s">
        <v>26</v>
      </c>
      <c r="L55" t="str">
        <f>A27</f>
        <v>B7</v>
      </c>
      <c r="M55">
        <f>B27</f>
        <v>3377</v>
      </c>
      <c r="N55">
        <f t="shared" si="1"/>
        <v>-5.0411695513359098E-2</v>
      </c>
      <c r="O55">
        <f t="shared" si="2"/>
        <v>-2.016467820534364</v>
      </c>
    </row>
    <row r="56" spans="1:15" x14ac:dyDescent="0.4">
      <c r="A56" t="s">
        <v>76</v>
      </c>
      <c r="B56">
        <v>3466</v>
      </c>
      <c r="K56" t="s">
        <v>25</v>
      </c>
      <c r="L56" t="str">
        <f>A15</f>
        <v>A7</v>
      </c>
      <c r="M56">
        <f>B15</f>
        <v>3441</v>
      </c>
      <c r="N56">
        <f t="shared" si="1"/>
        <v>-2.8902705427659218E-2</v>
      </c>
      <c r="O56">
        <f t="shared" si="2"/>
        <v>-1.1561082171063688</v>
      </c>
    </row>
    <row r="57" spans="1:15" x14ac:dyDescent="0.4">
      <c r="A57" t="s">
        <v>94</v>
      </c>
      <c r="B57">
        <v>4891</v>
      </c>
      <c r="K57" t="s">
        <v>34</v>
      </c>
      <c r="L57" t="str">
        <f>A16</f>
        <v>A8</v>
      </c>
      <c r="M57">
        <f>B16</f>
        <v>3559</v>
      </c>
      <c r="N57">
        <f t="shared" si="1"/>
        <v>1.0754495042849942E-2</v>
      </c>
      <c r="O57">
        <f t="shared" si="2"/>
        <v>0.43017980171399767</v>
      </c>
    </row>
    <row r="58" spans="1:15" x14ac:dyDescent="0.4">
      <c r="A58" t="s">
        <v>95</v>
      </c>
      <c r="B58">
        <v>3794</v>
      </c>
      <c r="K58" t="s">
        <v>35</v>
      </c>
      <c r="L58" t="str">
        <f>A28</f>
        <v>B8</v>
      </c>
      <c r="M58">
        <f>B28</f>
        <v>3751</v>
      </c>
      <c r="N58">
        <f t="shared" si="1"/>
        <v>7.5281465299949585E-2</v>
      </c>
      <c r="O58">
        <f t="shared" si="2"/>
        <v>3.0112586119979836</v>
      </c>
    </row>
    <row r="59" spans="1:15" x14ac:dyDescent="0.4">
      <c r="A59" t="s">
        <v>96</v>
      </c>
      <c r="B59">
        <v>7989</v>
      </c>
      <c r="K59" t="s">
        <v>36</v>
      </c>
      <c r="L59" t="str">
        <f>A40</f>
        <v>C8</v>
      </c>
      <c r="M59">
        <f>B40</f>
        <v>3909</v>
      </c>
      <c r="N59">
        <f t="shared" si="1"/>
        <v>0.12838178457402116</v>
      </c>
      <c r="O59">
        <f t="shared" si="2"/>
        <v>5.1352713829608465</v>
      </c>
    </row>
    <row r="60" spans="1:15" x14ac:dyDescent="0.4">
      <c r="A60" t="s">
        <v>13</v>
      </c>
      <c r="B60">
        <v>3485</v>
      </c>
      <c r="K60" t="s">
        <v>37</v>
      </c>
      <c r="L60" t="str">
        <f>A52</f>
        <v>D8</v>
      </c>
      <c r="M60">
        <f>B52</f>
        <v>4718</v>
      </c>
      <c r="N60">
        <f t="shared" si="1"/>
        <v>0.40026886237607123</v>
      </c>
      <c r="O60">
        <f t="shared" si="2"/>
        <v>16.01075449504285</v>
      </c>
    </row>
    <row r="61" spans="1:15" x14ac:dyDescent="0.4">
      <c r="A61" t="s">
        <v>21</v>
      </c>
      <c r="B61">
        <v>4127</v>
      </c>
      <c r="K61" t="s">
        <v>38</v>
      </c>
      <c r="L61" t="str">
        <f>A64</f>
        <v>E8</v>
      </c>
      <c r="M61">
        <f>B64</f>
        <v>6016</v>
      </c>
      <c r="N61">
        <f t="shared" si="1"/>
        <v>0.836498067551672</v>
      </c>
      <c r="O61">
        <f t="shared" si="2"/>
        <v>33.459922702066876</v>
      </c>
    </row>
    <row r="62" spans="1:15" x14ac:dyDescent="0.4">
      <c r="A62" t="s">
        <v>29</v>
      </c>
      <c r="B62">
        <v>3683</v>
      </c>
      <c r="K62" t="s">
        <v>30</v>
      </c>
      <c r="L62" t="str">
        <f>A76</f>
        <v>F8</v>
      </c>
      <c r="M62">
        <f>B76</f>
        <v>8956</v>
      </c>
      <c r="N62">
        <f t="shared" si="1"/>
        <v>1.8245672996135103</v>
      </c>
      <c r="O62">
        <f t="shared" si="2"/>
        <v>72.982691984540409</v>
      </c>
    </row>
    <row r="63" spans="1:15" x14ac:dyDescent="0.4">
      <c r="A63" t="s">
        <v>38</v>
      </c>
      <c r="B63">
        <v>3454</v>
      </c>
      <c r="K63" t="s">
        <v>39</v>
      </c>
      <c r="L63" t="str">
        <f>A88</f>
        <v>G8</v>
      </c>
      <c r="M63">
        <f>B88</f>
        <v>8438</v>
      </c>
      <c r="N63">
        <f t="shared" si="1"/>
        <v>1.650478911107377</v>
      </c>
      <c r="O63">
        <f t="shared" si="2"/>
        <v>66.019156444295078</v>
      </c>
    </row>
    <row r="64" spans="1:15" x14ac:dyDescent="0.4">
      <c r="A64" t="s">
        <v>45</v>
      </c>
      <c r="B64">
        <v>6016</v>
      </c>
      <c r="K64" t="s">
        <v>40</v>
      </c>
      <c r="L64" t="str">
        <f>A100</f>
        <v>H8</v>
      </c>
      <c r="M64">
        <f>B100</f>
        <v>6040</v>
      </c>
      <c r="N64">
        <f t="shared" si="1"/>
        <v>0.84456393883380942</v>
      </c>
      <c r="O64">
        <f t="shared" si="2"/>
        <v>33.782557553352376</v>
      </c>
    </row>
    <row r="65" spans="1:15" x14ac:dyDescent="0.4">
      <c r="A65" t="s">
        <v>53</v>
      </c>
      <c r="B65">
        <v>3472</v>
      </c>
      <c r="K65" t="s">
        <v>48</v>
      </c>
      <c r="L65" t="str">
        <f>A101</f>
        <v>H9</v>
      </c>
      <c r="M65">
        <f>B101</f>
        <v>4588</v>
      </c>
      <c r="N65">
        <f t="shared" si="1"/>
        <v>0.35657872626449338</v>
      </c>
      <c r="O65">
        <f t="shared" si="2"/>
        <v>14.263149050579734</v>
      </c>
    </row>
    <row r="66" spans="1:15" x14ac:dyDescent="0.4">
      <c r="A66" t="s">
        <v>61</v>
      </c>
      <c r="B66">
        <v>3375</v>
      </c>
      <c r="K66" t="s">
        <v>47</v>
      </c>
      <c r="L66" t="str">
        <f>A89</f>
        <v>G9</v>
      </c>
      <c r="M66">
        <f>B89</f>
        <v>3872</v>
      </c>
      <c r="N66">
        <f t="shared" si="1"/>
        <v>0.11594689968072593</v>
      </c>
      <c r="O66">
        <f t="shared" si="2"/>
        <v>4.6378759872290374</v>
      </c>
    </row>
    <row r="67" spans="1:15" x14ac:dyDescent="0.4">
      <c r="A67" t="s">
        <v>69</v>
      </c>
      <c r="B67">
        <v>9357</v>
      </c>
      <c r="K67" t="s">
        <v>46</v>
      </c>
      <c r="L67" t="str">
        <f>A77</f>
        <v>F9</v>
      </c>
      <c r="M67">
        <f>B77</f>
        <v>3599</v>
      </c>
      <c r="N67">
        <f t="shared" si="1"/>
        <v>2.4197613846412367E-2</v>
      </c>
      <c r="O67">
        <f t="shared" si="2"/>
        <v>0.96790455385649465</v>
      </c>
    </row>
    <row r="68" spans="1:15" x14ac:dyDescent="0.4">
      <c r="A68" t="s">
        <v>77</v>
      </c>
      <c r="B68">
        <v>3396</v>
      </c>
      <c r="K68" t="s">
        <v>45</v>
      </c>
      <c r="L68" t="str">
        <f>A65</f>
        <v>E9</v>
      </c>
      <c r="M68">
        <f>B65</f>
        <v>3472</v>
      </c>
      <c r="N68">
        <f t="shared" si="1"/>
        <v>-1.8484288354898338E-2</v>
      </c>
      <c r="O68">
        <f t="shared" si="2"/>
        <v>-0.73937153419593349</v>
      </c>
    </row>
    <row r="69" spans="1:15" x14ac:dyDescent="0.4">
      <c r="A69" t="s">
        <v>97</v>
      </c>
      <c r="B69">
        <v>3835</v>
      </c>
      <c r="K69" t="s">
        <v>44</v>
      </c>
      <c r="L69" t="str">
        <f>A53</f>
        <v>D9</v>
      </c>
      <c r="M69">
        <f>B53</f>
        <v>3417</v>
      </c>
      <c r="N69">
        <f t="shared" si="1"/>
        <v>-3.6968576709796676E-2</v>
      </c>
      <c r="O69">
        <f t="shared" si="2"/>
        <v>-1.478743068391867</v>
      </c>
    </row>
    <row r="70" spans="1:15" x14ac:dyDescent="0.4">
      <c r="A70" t="s">
        <v>98</v>
      </c>
      <c r="B70">
        <v>4774</v>
      </c>
      <c r="K70" t="s">
        <v>43</v>
      </c>
      <c r="L70" t="str">
        <f>A41</f>
        <v>C9</v>
      </c>
      <c r="M70">
        <f>B41</f>
        <v>3391</v>
      </c>
      <c r="N70">
        <f t="shared" si="1"/>
        <v>-4.5706603932112247E-2</v>
      </c>
      <c r="O70">
        <f t="shared" si="2"/>
        <v>-1.8282641572844898</v>
      </c>
    </row>
    <row r="71" spans="1:15" x14ac:dyDescent="0.4">
      <c r="A71" t="s">
        <v>99</v>
      </c>
      <c r="B71">
        <v>8942</v>
      </c>
      <c r="K71" t="s">
        <v>42</v>
      </c>
      <c r="L71" t="str">
        <f>A29</f>
        <v>B9</v>
      </c>
      <c r="M71">
        <f>B29</f>
        <v>3426</v>
      </c>
      <c r="N71">
        <f t="shared" si="1"/>
        <v>-3.3943874978995127E-2</v>
      </c>
      <c r="O71">
        <f t="shared" si="2"/>
        <v>-1.357754999159805</v>
      </c>
    </row>
    <row r="72" spans="1:15" x14ac:dyDescent="0.4">
      <c r="A72" t="s">
        <v>14</v>
      </c>
      <c r="B72">
        <v>3476</v>
      </c>
      <c r="K72" t="s">
        <v>41</v>
      </c>
      <c r="L72" t="str">
        <f>A17</f>
        <v>A9</v>
      </c>
      <c r="M72">
        <f>B17</f>
        <v>3493</v>
      </c>
      <c r="N72">
        <f t="shared" si="1"/>
        <v>-1.1426650983028062E-2</v>
      </c>
      <c r="O72">
        <f t="shared" si="2"/>
        <v>-0.45706603932112244</v>
      </c>
    </row>
    <row r="73" spans="1:15" x14ac:dyDescent="0.4">
      <c r="A73" t="s">
        <v>22</v>
      </c>
      <c r="B73">
        <v>3596</v>
      </c>
      <c r="K73" t="s">
        <v>49</v>
      </c>
      <c r="L73" t="str">
        <f>A18</f>
        <v>A10</v>
      </c>
      <c r="M73">
        <f>B18</f>
        <v>3554</v>
      </c>
      <c r="N73">
        <f t="shared" si="1"/>
        <v>9.0741051924046381E-3</v>
      </c>
      <c r="O73">
        <f t="shared" si="2"/>
        <v>0.36296420769618554</v>
      </c>
    </row>
    <row r="74" spans="1:15" x14ac:dyDescent="0.4">
      <c r="A74" t="s">
        <v>32</v>
      </c>
      <c r="B74">
        <v>3501</v>
      </c>
      <c r="K74" t="s">
        <v>50</v>
      </c>
      <c r="L74" t="str">
        <f>A30</f>
        <v>B10</v>
      </c>
      <c r="M74">
        <f>B30</f>
        <v>3421</v>
      </c>
      <c r="N74">
        <f t="shared" ref="N74:N96" si="3">(M74-3527)/2975.5</f>
        <v>-3.5624264829440429E-2</v>
      </c>
      <c r="O74">
        <f t="shared" ref="O74:O96" si="4">N74*40</f>
        <v>-1.4249705931776171</v>
      </c>
    </row>
    <row r="75" spans="1:15" x14ac:dyDescent="0.4">
      <c r="A75" t="s">
        <v>30</v>
      </c>
      <c r="B75">
        <v>3447</v>
      </c>
      <c r="K75" t="s">
        <v>51</v>
      </c>
      <c r="L75" t="str">
        <f>A42</f>
        <v>C10</v>
      </c>
      <c r="M75">
        <f>B42</f>
        <v>3363</v>
      </c>
      <c r="N75">
        <f t="shared" si="3"/>
        <v>-5.5116787094605948E-2</v>
      </c>
      <c r="O75">
        <f t="shared" si="4"/>
        <v>-2.2046714837842378</v>
      </c>
    </row>
    <row r="76" spans="1:15" x14ac:dyDescent="0.4">
      <c r="A76" t="s">
        <v>46</v>
      </c>
      <c r="B76">
        <v>8956</v>
      </c>
      <c r="K76" t="s">
        <v>52</v>
      </c>
      <c r="L76" t="str">
        <f>A54</f>
        <v>D10</v>
      </c>
      <c r="M76">
        <f>B54</f>
        <v>3357</v>
      </c>
      <c r="N76">
        <f t="shared" si="3"/>
        <v>-5.7133254915140312E-2</v>
      </c>
      <c r="O76">
        <f t="shared" si="4"/>
        <v>-2.2853301966056123</v>
      </c>
    </row>
    <row r="77" spans="1:15" x14ac:dyDescent="0.4">
      <c r="A77" t="s">
        <v>54</v>
      </c>
      <c r="B77">
        <v>3599</v>
      </c>
      <c r="K77" t="s">
        <v>53</v>
      </c>
      <c r="L77" t="str">
        <f>A66</f>
        <v>E10</v>
      </c>
      <c r="M77">
        <f>B66</f>
        <v>3375</v>
      </c>
      <c r="N77">
        <f t="shared" si="3"/>
        <v>-5.1083851453537221E-2</v>
      </c>
      <c r="O77">
        <f t="shared" si="4"/>
        <v>-2.0433540581414888</v>
      </c>
    </row>
    <row r="78" spans="1:15" x14ac:dyDescent="0.4">
      <c r="A78" t="s">
        <v>62</v>
      </c>
      <c r="B78">
        <v>3341</v>
      </c>
      <c r="K78" t="s">
        <v>54</v>
      </c>
      <c r="L78" t="str">
        <f>A78</f>
        <v>F10</v>
      </c>
      <c r="M78">
        <f>B78</f>
        <v>3341</v>
      </c>
      <c r="N78">
        <f t="shared" si="3"/>
        <v>-6.2510502436565279E-2</v>
      </c>
      <c r="O78">
        <f t="shared" si="4"/>
        <v>-2.5004200974626114</v>
      </c>
    </row>
    <row r="79" spans="1:15" x14ac:dyDescent="0.4">
      <c r="A79" t="s">
        <v>70</v>
      </c>
      <c r="B79">
        <v>6051</v>
      </c>
      <c r="K79" t="s">
        <v>55</v>
      </c>
      <c r="L79" t="str">
        <f>A90</f>
        <v>G10</v>
      </c>
      <c r="M79">
        <f>B90</f>
        <v>3810</v>
      </c>
      <c r="N79">
        <f t="shared" si="3"/>
        <v>9.5110065535204166E-2</v>
      </c>
      <c r="O79">
        <f t="shared" si="4"/>
        <v>3.8044026214081668</v>
      </c>
    </row>
    <row r="80" spans="1:15" x14ac:dyDescent="0.4">
      <c r="A80" t="s">
        <v>78</v>
      </c>
      <c r="B80">
        <v>3440</v>
      </c>
      <c r="K80" t="s">
        <v>56</v>
      </c>
      <c r="L80" t="str">
        <f>A102</f>
        <v>H10</v>
      </c>
      <c r="M80">
        <f>B102</f>
        <v>3503</v>
      </c>
      <c r="N80">
        <f t="shared" si="3"/>
        <v>-8.0658712821374563E-3</v>
      </c>
      <c r="O80">
        <f t="shared" si="4"/>
        <v>-0.32263485128549824</v>
      </c>
    </row>
    <row r="81" spans="1:15" x14ac:dyDescent="0.4">
      <c r="A81" t="s">
        <v>100</v>
      </c>
      <c r="B81">
        <v>3527</v>
      </c>
      <c r="K81" t="s">
        <v>64</v>
      </c>
      <c r="L81" t="str">
        <f>A103</f>
        <v>H11</v>
      </c>
      <c r="M81">
        <f>B103</f>
        <v>3754</v>
      </c>
      <c r="N81">
        <f t="shared" si="3"/>
        <v>7.6289699210216777E-2</v>
      </c>
      <c r="O81">
        <f t="shared" si="4"/>
        <v>3.0515879684086711</v>
      </c>
    </row>
    <row r="82" spans="1:15" x14ac:dyDescent="0.4">
      <c r="A82" t="s">
        <v>101</v>
      </c>
      <c r="B82">
        <v>5166</v>
      </c>
      <c r="K82" t="s">
        <v>63</v>
      </c>
      <c r="L82" t="str">
        <f>A91</f>
        <v>G11</v>
      </c>
      <c r="M82">
        <f>B91</f>
        <v>4322</v>
      </c>
      <c r="N82">
        <f t="shared" si="3"/>
        <v>0.26718198622080325</v>
      </c>
      <c r="O82">
        <f t="shared" si="4"/>
        <v>10.687279448832129</v>
      </c>
    </row>
    <row r="83" spans="1:15" x14ac:dyDescent="0.4">
      <c r="A83" t="s">
        <v>102</v>
      </c>
      <c r="B83">
        <v>13564</v>
      </c>
      <c r="K83" t="s">
        <v>62</v>
      </c>
      <c r="L83" t="str">
        <f>A79</f>
        <v>F11</v>
      </c>
      <c r="M83">
        <f>B79</f>
        <v>6051</v>
      </c>
      <c r="N83">
        <f t="shared" si="3"/>
        <v>0.84826079650478914</v>
      </c>
      <c r="O83">
        <f t="shared" si="4"/>
        <v>33.930431860191568</v>
      </c>
    </row>
    <row r="84" spans="1:15" x14ac:dyDescent="0.4">
      <c r="A84" t="s">
        <v>15</v>
      </c>
      <c r="B84">
        <v>3357</v>
      </c>
      <c r="K84" t="s">
        <v>61</v>
      </c>
      <c r="L84" t="str">
        <f>A67</f>
        <v>E11</v>
      </c>
      <c r="M84">
        <f>B67</f>
        <v>9357</v>
      </c>
      <c r="N84">
        <f t="shared" si="3"/>
        <v>1.9593345656192236</v>
      </c>
      <c r="O84">
        <f t="shared" si="4"/>
        <v>78.373382624768936</v>
      </c>
    </row>
    <row r="85" spans="1:15" x14ac:dyDescent="0.4">
      <c r="A85" t="s">
        <v>23</v>
      </c>
      <c r="B85">
        <v>3436</v>
      </c>
      <c r="K85" t="s">
        <v>60</v>
      </c>
      <c r="L85" t="str">
        <f>A55</f>
        <v>D11</v>
      </c>
      <c r="M85">
        <f>B55</f>
        <v>9509</v>
      </c>
      <c r="N85">
        <f t="shared" si="3"/>
        <v>2.0104184170727608</v>
      </c>
      <c r="O85">
        <f t="shared" si="4"/>
        <v>80.416736682910425</v>
      </c>
    </row>
    <row r="86" spans="1:15" x14ac:dyDescent="0.4">
      <c r="A86" t="s">
        <v>31</v>
      </c>
      <c r="B86">
        <v>3546</v>
      </c>
      <c r="K86" t="s">
        <v>59</v>
      </c>
      <c r="L86" t="str">
        <f>A43</f>
        <v>C11</v>
      </c>
      <c r="M86">
        <f>B43</f>
        <v>7868</v>
      </c>
      <c r="N86">
        <f t="shared" si="3"/>
        <v>1.4589144681566124</v>
      </c>
      <c r="O86">
        <f t="shared" si="4"/>
        <v>58.356578726264495</v>
      </c>
    </row>
    <row r="87" spans="1:15" x14ac:dyDescent="0.4">
      <c r="A87" t="s">
        <v>39</v>
      </c>
      <c r="B87">
        <v>3678</v>
      </c>
      <c r="K87" t="s">
        <v>58</v>
      </c>
      <c r="L87" t="str">
        <f>A31</f>
        <v>B11</v>
      </c>
      <c r="M87">
        <f>B31</f>
        <v>6820</v>
      </c>
      <c r="N87">
        <f t="shared" si="3"/>
        <v>1.1067047555032767</v>
      </c>
      <c r="O87">
        <f t="shared" si="4"/>
        <v>44.268190220131068</v>
      </c>
    </row>
    <row r="88" spans="1:15" x14ac:dyDescent="0.4">
      <c r="A88" t="s">
        <v>47</v>
      </c>
      <c r="B88">
        <v>8438</v>
      </c>
      <c r="K88" t="s">
        <v>57</v>
      </c>
      <c r="L88" t="str">
        <f>A19</f>
        <v>A11</v>
      </c>
      <c r="M88">
        <f>B19</f>
        <v>5846</v>
      </c>
      <c r="N88">
        <f t="shared" si="3"/>
        <v>0.77936481263653168</v>
      </c>
      <c r="O88">
        <f t="shared" si="4"/>
        <v>31.174592505461266</v>
      </c>
    </row>
    <row r="89" spans="1:15" x14ac:dyDescent="0.4">
      <c r="A89" t="s">
        <v>55</v>
      </c>
      <c r="B89">
        <v>3872</v>
      </c>
      <c r="K89" t="s">
        <v>65</v>
      </c>
      <c r="L89" t="str">
        <f>A20</f>
        <v>A12</v>
      </c>
      <c r="M89">
        <f>B20</f>
        <v>4684</v>
      </c>
      <c r="N89">
        <f t="shared" si="3"/>
        <v>0.3888422113930432</v>
      </c>
      <c r="O89">
        <f t="shared" si="4"/>
        <v>15.553688455721728</v>
      </c>
    </row>
    <row r="90" spans="1:15" x14ac:dyDescent="0.4">
      <c r="A90" t="s">
        <v>63</v>
      </c>
      <c r="B90">
        <v>3810</v>
      </c>
      <c r="K90" t="s">
        <v>66</v>
      </c>
      <c r="L90" t="str">
        <f>A32</f>
        <v>B12</v>
      </c>
      <c r="M90">
        <f>B32</f>
        <v>3705</v>
      </c>
      <c r="N90">
        <f t="shared" si="3"/>
        <v>5.9821878675852799E-2</v>
      </c>
      <c r="O90">
        <f t="shared" si="4"/>
        <v>2.3928751470341121</v>
      </c>
    </row>
    <row r="91" spans="1:15" x14ac:dyDescent="0.4">
      <c r="A91" t="s">
        <v>71</v>
      </c>
      <c r="B91">
        <v>4322</v>
      </c>
      <c r="K91" t="s">
        <v>67</v>
      </c>
      <c r="L91" t="str">
        <f>A44</f>
        <v>C12</v>
      </c>
      <c r="M91">
        <f>B44</f>
        <v>3488</v>
      </c>
      <c r="N91">
        <f t="shared" si="3"/>
        <v>-1.3107040833473365E-2</v>
      </c>
      <c r="O91">
        <f t="shared" si="4"/>
        <v>-0.52428163333893463</v>
      </c>
    </row>
    <row r="92" spans="1:15" x14ac:dyDescent="0.4">
      <c r="A92" t="s">
        <v>79</v>
      </c>
      <c r="B92">
        <v>3507</v>
      </c>
      <c r="K92" t="s">
        <v>68</v>
      </c>
      <c r="L92" t="str">
        <f>A56</f>
        <v>D12</v>
      </c>
      <c r="M92">
        <f>B56</f>
        <v>3466</v>
      </c>
      <c r="N92">
        <f t="shared" si="3"/>
        <v>-2.0500756175432702E-2</v>
      </c>
      <c r="O92">
        <f t="shared" si="4"/>
        <v>-0.82003024701730809</v>
      </c>
    </row>
    <row r="93" spans="1:15" x14ac:dyDescent="0.4">
      <c r="A93" t="s">
        <v>103</v>
      </c>
      <c r="B93">
        <v>3511</v>
      </c>
      <c r="K93" t="s">
        <v>69</v>
      </c>
      <c r="L93" t="str">
        <f>A68</f>
        <v>E12</v>
      </c>
      <c r="M93">
        <f>B68</f>
        <v>3396</v>
      </c>
      <c r="N93">
        <f t="shared" si="3"/>
        <v>-4.4026214081666945E-2</v>
      </c>
      <c r="O93">
        <f t="shared" si="4"/>
        <v>-1.7610485632666779</v>
      </c>
    </row>
    <row r="94" spans="1:15" x14ac:dyDescent="0.4">
      <c r="A94" t="s">
        <v>104</v>
      </c>
      <c r="B94">
        <v>13208</v>
      </c>
      <c r="K94" t="s">
        <v>70</v>
      </c>
      <c r="L94" t="str">
        <f>A80</f>
        <v>F12</v>
      </c>
      <c r="M94">
        <f>B80</f>
        <v>3440</v>
      </c>
      <c r="N94">
        <f t="shared" si="3"/>
        <v>-2.9238783397748276E-2</v>
      </c>
      <c r="O94">
        <f t="shared" si="4"/>
        <v>-1.169551335909931</v>
      </c>
    </row>
    <row r="95" spans="1:15" x14ac:dyDescent="0.4">
      <c r="A95" t="s">
        <v>105</v>
      </c>
      <c r="B95">
        <v>8407</v>
      </c>
      <c r="K95" t="s">
        <v>71</v>
      </c>
      <c r="L95" t="str">
        <f>A92</f>
        <v>G12</v>
      </c>
      <c r="M95">
        <f>B92</f>
        <v>3507</v>
      </c>
      <c r="N95">
        <f t="shared" si="3"/>
        <v>-6.7215594017812135E-3</v>
      </c>
      <c r="O95">
        <f t="shared" si="4"/>
        <v>-0.26886237607124852</v>
      </c>
    </row>
    <row r="96" spans="1:15" x14ac:dyDescent="0.4">
      <c r="A96" t="s">
        <v>16</v>
      </c>
      <c r="B96">
        <v>3341</v>
      </c>
      <c r="K96" t="s">
        <v>72</v>
      </c>
      <c r="L96" t="str">
        <f>A104</f>
        <v>H12</v>
      </c>
      <c r="M96">
        <f>B104</f>
        <v>3485</v>
      </c>
      <c r="N96">
        <f t="shared" si="3"/>
        <v>-1.4115274743740547E-2</v>
      </c>
      <c r="O96">
        <f t="shared" si="4"/>
        <v>-0.56461098974962187</v>
      </c>
    </row>
    <row r="97" spans="1:2" x14ac:dyDescent="0.4">
      <c r="A97" t="s">
        <v>24</v>
      </c>
      <c r="B97">
        <v>3374</v>
      </c>
    </row>
    <row r="98" spans="1:2" x14ac:dyDescent="0.4">
      <c r="A98" t="s">
        <v>33</v>
      </c>
      <c r="B98">
        <v>3390</v>
      </c>
    </row>
    <row r="99" spans="1:2" x14ac:dyDescent="0.4">
      <c r="A99" t="s">
        <v>40</v>
      </c>
      <c r="B99">
        <v>3459</v>
      </c>
    </row>
    <row r="100" spans="1:2" x14ac:dyDescent="0.4">
      <c r="A100" t="s">
        <v>48</v>
      </c>
      <c r="B100">
        <v>6040</v>
      </c>
    </row>
    <row r="101" spans="1:2" x14ac:dyDescent="0.4">
      <c r="A101" t="s">
        <v>56</v>
      </c>
      <c r="B101">
        <v>4588</v>
      </c>
    </row>
    <row r="102" spans="1:2" x14ac:dyDescent="0.4">
      <c r="A102" t="s">
        <v>64</v>
      </c>
      <c r="B102">
        <v>3503</v>
      </c>
    </row>
    <row r="103" spans="1:2" x14ac:dyDescent="0.4">
      <c r="A103" t="s">
        <v>72</v>
      </c>
      <c r="B103">
        <v>3754</v>
      </c>
    </row>
    <row r="104" spans="1:2" x14ac:dyDescent="0.4">
      <c r="A104" t="s">
        <v>80</v>
      </c>
      <c r="B104">
        <v>3485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104"/>
  <sheetViews>
    <sheetView topLeftCell="B16" workbookViewId="0">
      <selection activeCell="N9" sqref="N9:N96"/>
    </sheetView>
  </sheetViews>
  <sheetFormatPr defaultRowHeight="12.7" x14ac:dyDescent="0.4"/>
  <cols>
    <col min="11" max="11" width="24.41015625" customWidth="1"/>
    <col min="12" max="12" width="15.87890625" customWidth="1"/>
  </cols>
  <sheetData>
    <row r="1" spans="1:98" x14ac:dyDescent="0.4">
      <c r="B1" t="s">
        <v>119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4">
      <c r="B2">
        <v>1</v>
      </c>
      <c r="C2">
        <v>64918</v>
      </c>
      <c r="D2">
        <v>3462</v>
      </c>
      <c r="E2">
        <v>4086</v>
      </c>
      <c r="F2">
        <v>3769</v>
      </c>
      <c r="G2">
        <v>11596</v>
      </c>
      <c r="H2">
        <v>14510</v>
      </c>
      <c r="I2">
        <v>3511</v>
      </c>
      <c r="J2">
        <v>3632</v>
      </c>
      <c r="K2">
        <v>3573</v>
      </c>
      <c r="L2">
        <v>3630</v>
      </c>
      <c r="M2">
        <v>5838</v>
      </c>
      <c r="N2">
        <v>4669</v>
      </c>
      <c r="O2">
        <v>46003</v>
      </c>
      <c r="P2">
        <v>3450</v>
      </c>
      <c r="Q2">
        <v>4550</v>
      </c>
      <c r="R2">
        <v>3607</v>
      </c>
      <c r="S2">
        <v>7063</v>
      </c>
      <c r="T2">
        <v>8403</v>
      </c>
      <c r="U2">
        <v>3492</v>
      </c>
      <c r="V2">
        <v>3862</v>
      </c>
      <c r="W2">
        <v>3557</v>
      </c>
      <c r="X2">
        <v>3552</v>
      </c>
      <c r="Y2">
        <v>6798</v>
      </c>
      <c r="Z2">
        <v>3794</v>
      </c>
      <c r="AA2">
        <v>22726</v>
      </c>
      <c r="AB2">
        <v>3508</v>
      </c>
      <c r="AC2">
        <v>4038</v>
      </c>
      <c r="AD2">
        <v>3555</v>
      </c>
      <c r="AE2">
        <v>6418</v>
      </c>
      <c r="AF2">
        <v>4970</v>
      </c>
      <c r="AG2">
        <v>3493</v>
      </c>
      <c r="AH2">
        <v>4003</v>
      </c>
      <c r="AI2">
        <v>3528</v>
      </c>
      <c r="AJ2">
        <v>3491</v>
      </c>
      <c r="AK2">
        <v>7886</v>
      </c>
      <c r="AL2">
        <v>3580</v>
      </c>
      <c r="AM2">
        <v>8260</v>
      </c>
      <c r="AN2">
        <v>3583</v>
      </c>
      <c r="AO2">
        <v>4960</v>
      </c>
      <c r="AP2">
        <v>3547</v>
      </c>
      <c r="AQ2">
        <v>4519</v>
      </c>
      <c r="AR2">
        <v>4000</v>
      </c>
      <c r="AS2">
        <v>3503</v>
      </c>
      <c r="AT2">
        <v>4777</v>
      </c>
      <c r="AU2">
        <v>3572</v>
      </c>
      <c r="AV2">
        <v>3491</v>
      </c>
      <c r="AW2">
        <v>9438</v>
      </c>
      <c r="AX2">
        <v>3558</v>
      </c>
      <c r="AY2">
        <v>4877</v>
      </c>
      <c r="AZ2">
        <v>3852</v>
      </c>
      <c r="BA2">
        <v>7931</v>
      </c>
      <c r="BB2">
        <v>3580</v>
      </c>
      <c r="BC2">
        <v>4229</v>
      </c>
      <c r="BD2">
        <v>3780</v>
      </c>
      <c r="BE2">
        <v>3578</v>
      </c>
      <c r="BF2">
        <v>6062</v>
      </c>
      <c r="BG2">
        <v>3616</v>
      </c>
      <c r="BH2">
        <v>3492</v>
      </c>
      <c r="BI2">
        <v>9430</v>
      </c>
      <c r="BJ2">
        <v>3529</v>
      </c>
      <c r="BK2">
        <v>3891</v>
      </c>
      <c r="BL2">
        <v>4779</v>
      </c>
      <c r="BM2">
        <v>8822</v>
      </c>
      <c r="BN2">
        <v>3586</v>
      </c>
      <c r="BO2">
        <v>3739</v>
      </c>
      <c r="BP2">
        <v>3645</v>
      </c>
      <c r="BQ2">
        <v>3575</v>
      </c>
      <c r="BR2">
        <v>8854</v>
      </c>
      <c r="BS2">
        <v>3731</v>
      </c>
      <c r="BT2">
        <v>3499</v>
      </c>
      <c r="BU2">
        <v>6165</v>
      </c>
      <c r="BV2">
        <v>3568</v>
      </c>
      <c r="BW2">
        <v>3584</v>
      </c>
      <c r="BX2">
        <v>5216</v>
      </c>
      <c r="BY2">
        <v>13394</v>
      </c>
      <c r="BZ2">
        <v>3519</v>
      </c>
      <c r="CA2">
        <v>3565</v>
      </c>
      <c r="CB2">
        <v>3555</v>
      </c>
      <c r="CC2">
        <v>3563</v>
      </c>
      <c r="CD2">
        <v>8388</v>
      </c>
      <c r="CE2">
        <v>3932</v>
      </c>
      <c r="CF2">
        <v>3500</v>
      </c>
      <c r="CG2">
        <v>4226</v>
      </c>
      <c r="CH2">
        <v>3560</v>
      </c>
      <c r="CI2">
        <v>3579</v>
      </c>
      <c r="CJ2">
        <v>13126</v>
      </c>
      <c r="CK2">
        <v>8403</v>
      </c>
      <c r="CL2">
        <v>3504</v>
      </c>
      <c r="CM2">
        <v>3551</v>
      </c>
      <c r="CN2">
        <v>3571</v>
      </c>
      <c r="CO2">
        <v>3619</v>
      </c>
      <c r="CP2">
        <v>6150</v>
      </c>
      <c r="CQ2">
        <v>4721</v>
      </c>
      <c r="CR2">
        <v>3596</v>
      </c>
      <c r="CS2">
        <v>3783</v>
      </c>
      <c r="CT2">
        <v>3593</v>
      </c>
    </row>
    <row r="7" spans="1:98" x14ac:dyDescent="0.4">
      <c r="N7" s="1" t="s">
        <v>109</v>
      </c>
    </row>
    <row r="8" spans="1:98" x14ac:dyDescent="0.4">
      <c r="A8" t="s">
        <v>119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4">
      <c r="A9" t="s">
        <v>82</v>
      </c>
      <c r="B9">
        <v>64918</v>
      </c>
      <c r="G9">
        <f>'Plate 1'!G9</f>
        <v>30</v>
      </c>
      <c r="H9" t="str">
        <f t="shared" ref="H9:I9" si="0">A9</f>
        <v>A1</v>
      </c>
      <c r="I9">
        <f t="shared" si="0"/>
        <v>64918</v>
      </c>
      <c r="K9" t="s">
        <v>82</v>
      </c>
      <c r="L9" t="str">
        <f>A10</f>
        <v>A2</v>
      </c>
      <c r="M9">
        <f>B10</f>
        <v>3462</v>
      </c>
      <c r="N9">
        <f>(M9-3584)/2769.3</f>
        <v>-4.4054454194200697E-2</v>
      </c>
      <c r="O9">
        <f>N9*40</f>
        <v>-1.7621781677680279</v>
      </c>
    </row>
    <row r="10" spans="1:98" x14ac:dyDescent="0.4">
      <c r="A10" t="s">
        <v>83</v>
      </c>
      <c r="B10">
        <v>3462</v>
      </c>
      <c r="G10">
        <f>'Plate 1'!G10</f>
        <v>15</v>
      </c>
      <c r="H10" t="str">
        <f>A21</f>
        <v>B1</v>
      </c>
      <c r="I10">
        <f>B21</f>
        <v>46003</v>
      </c>
      <c r="K10" t="s">
        <v>85</v>
      </c>
      <c r="L10" t="str">
        <f>A22</f>
        <v>B2</v>
      </c>
      <c r="M10">
        <f>B22</f>
        <v>3450</v>
      </c>
      <c r="N10">
        <f t="shared" ref="N10:N73" si="1">(M10-3584)/2769.3</f>
        <v>-4.8387679196908964E-2</v>
      </c>
      <c r="O10">
        <f t="shared" ref="O10:O73" si="2">N10*40</f>
        <v>-1.9355071678763585</v>
      </c>
    </row>
    <row r="11" spans="1:98" x14ac:dyDescent="0.4">
      <c r="A11" t="s">
        <v>84</v>
      </c>
      <c r="B11">
        <v>4086</v>
      </c>
      <c r="G11">
        <f>'Plate 1'!G11</f>
        <v>7.5</v>
      </c>
      <c r="H11" t="str">
        <f>A33</f>
        <v>C1</v>
      </c>
      <c r="I11">
        <f>B33</f>
        <v>22726</v>
      </c>
      <c r="K11" t="s">
        <v>88</v>
      </c>
      <c r="L11" t="str">
        <f>A34</f>
        <v>C2</v>
      </c>
      <c r="M11">
        <f>B34</f>
        <v>3508</v>
      </c>
      <c r="N11">
        <f t="shared" si="1"/>
        <v>-2.7443758350485681E-2</v>
      </c>
      <c r="O11">
        <f t="shared" si="2"/>
        <v>-1.0977503340194272</v>
      </c>
    </row>
    <row r="12" spans="1:98" x14ac:dyDescent="0.4">
      <c r="A12" t="s">
        <v>9</v>
      </c>
      <c r="B12">
        <v>3769</v>
      </c>
      <c r="G12">
        <f>'Plate 1'!G12</f>
        <v>1.875</v>
      </c>
      <c r="H12" t="str">
        <f>A45</f>
        <v>D1</v>
      </c>
      <c r="I12">
        <f>B45</f>
        <v>8260</v>
      </c>
      <c r="K12" t="s">
        <v>91</v>
      </c>
      <c r="L12" t="str">
        <f>A46</f>
        <v>D2</v>
      </c>
      <c r="M12">
        <f>B46</f>
        <v>3583</v>
      </c>
      <c r="N12">
        <f t="shared" si="1"/>
        <v>-3.6110208355902209E-4</v>
      </c>
      <c r="O12">
        <f t="shared" si="2"/>
        <v>-1.4444083342360883E-2</v>
      </c>
    </row>
    <row r="13" spans="1:98" x14ac:dyDescent="0.4">
      <c r="A13" t="s">
        <v>17</v>
      </c>
      <c r="B13">
        <v>11596</v>
      </c>
      <c r="G13">
        <f>'Plate 1'!G13</f>
        <v>0.46875</v>
      </c>
      <c r="H13" t="str">
        <f>A57</f>
        <v>E1</v>
      </c>
      <c r="I13">
        <f>B57</f>
        <v>4877</v>
      </c>
      <c r="K13" t="s">
        <v>94</v>
      </c>
      <c r="L13" t="str">
        <f>A58</f>
        <v>E2</v>
      </c>
      <c r="M13">
        <f>B58</f>
        <v>3852</v>
      </c>
      <c r="N13">
        <f t="shared" si="1"/>
        <v>9.6775358393817928E-2</v>
      </c>
      <c r="O13">
        <f t="shared" si="2"/>
        <v>3.8710143357527169</v>
      </c>
    </row>
    <row r="14" spans="1:98" x14ac:dyDescent="0.4">
      <c r="A14" t="s">
        <v>25</v>
      </c>
      <c r="B14">
        <v>14510</v>
      </c>
      <c r="G14">
        <f>'Plate 1'!G14</f>
        <v>0.1171875</v>
      </c>
      <c r="H14" t="str">
        <f>A69</f>
        <v>F1</v>
      </c>
      <c r="I14">
        <f>B69</f>
        <v>3891</v>
      </c>
      <c r="K14" t="s">
        <v>97</v>
      </c>
      <c r="L14" t="str">
        <f>A70</f>
        <v>F2</v>
      </c>
      <c r="M14">
        <f>B70</f>
        <v>4779</v>
      </c>
      <c r="N14">
        <f t="shared" si="1"/>
        <v>0.43151698985303144</v>
      </c>
      <c r="O14">
        <f t="shared" si="2"/>
        <v>17.260679594121257</v>
      </c>
    </row>
    <row r="15" spans="1:98" x14ac:dyDescent="0.4">
      <c r="A15" t="s">
        <v>34</v>
      </c>
      <c r="B15">
        <v>3511</v>
      </c>
      <c r="G15">
        <f>'Plate 1'!G15</f>
        <v>0</v>
      </c>
      <c r="H15" t="str">
        <f>A81</f>
        <v>G1</v>
      </c>
      <c r="I15">
        <f>B81</f>
        <v>3584</v>
      </c>
      <c r="K15" t="s">
        <v>100</v>
      </c>
      <c r="L15" t="str">
        <f>A82</f>
        <v>G2</v>
      </c>
      <c r="M15">
        <f>B82</f>
        <v>5216</v>
      </c>
      <c r="N15">
        <f t="shared" si="1"/>
        <v>0.58931860036832406</v>
      </c>
      <c r="O15">
        <f t="shared" si="2"/>
        <v>23.572744014732962</v>
      </c>
    </row>
    <row r="16" spans="1:98" x14ac:dyDescent="0.4">
      <c r="A16" t="s">
        <v>41</v>
      </c>
      <c r="B16">
        <v>3632</v>
      </c>
      <c r="K16" t="s">
        <v>103</v>
      </c>
      <c r="L16" t="str">
        <f>A94</f>
        <v>H2</v>
      </c>
      <c r="M16">
        <f>B94</f>
        <v>13126</v>
      </c>
      <c r="N16">
        <f t="shared" si="1"/>
        <v>3.4456360813201892</v>
      </c>
      <c r="O16">
        <f t="shared" si="2"/>
        <v>137.82544325280756</v>
      </c>
    </row>
    <row r="17" spans="1:15" x14ac:dyDescent="0.4">
      <c r="A17" t="s">
        <v>49</v>
      </c>
      <c r="B17">
        <v>3573</v>
      </c>
      <c r="K17" t="s">
        <v>104</v>
      </c>
      <c r="L17" t="str">
        <f>A95</f>
        <v>H3</v>
      </c>
      <c r="M17">
        <f>B95</f>
        <v>8403</v>
      </c>
      <c r="N17">
        <f t="shared" si="1"/>
        <v>1.7401509406709275</v>
      </c>
      <c r="O17">
        <f t="shared" si="2"/>
        <v>69.606037626837093</v>
      </c>
    </row>
    <row r="18" spans="1:15" x14ac:dyDescent="0.4">
      <c r="A18" t="s">
        <v>57</v>
      </c>
      <c r="B18">
        <v>3630</v>
      </c>
      <c r="K18" t="s">
        <v>101</v>
      </c>
      <c r="L18" t="str">
        <f>A83</f>
        <v>G3</v>
      </c>
      <c r="M18">
        <f>B83</f>
        <v>13394</v>
      </c>
      <c r="N18">
        <f t="shared" si="1"/>
        <v>3.542411439714007</v>
      </c>
      <c r="O18">
        <f t="shared" si="2"/>
        <v>141.69645758856029</v>
      </c>
    </row>
    <row r="19" spans="1:15" x14ac:dyDescent="0.4">
      <c r="A19" t="s">
        <v>65</v>
      </c>
      <c r="B19">
        <v>5838</v>
      </c>
      <c r="K19" t="s">
        <v>98</v>
      </c>
      <c r="L19" t="str">
        <f>A71</f>
        <v>F3</v>
      </c>
      <c r="M19">
        <f>B71</f>
        <v>8822</v>
      </c>
      <c r="N19">
        <f t="shared" si="1"/>
        <v>1.8914527136821577</v>
      </c>
      <c r="O19">
        <f t="shared" si="2"/>
        <v>75.658108547286304</v>
      </c>
    </row>
    <row r="20" spans="1:15" x14ac:dyDescent="0.4">
      <c r="A20" t="s">
        <v>73</v>
      </c>
      <c r="B20">
        <v>4669</v>
      </c>
      <c r="K20" t="s">
        <v>95</v>
      </c>
      <c r="L20" t="str">
        <f>A59</f>
        <v>E3</v>
      </c>
      <c r="M20">
        <f>B59</f>
        <v>7931</v>
      </c>
      <c r="N20">
        <f t="shared" si="1"/>
        <v>1.5697107572310691</v>
      </c>
      <c r="O20">
        <f t="shared" si="2"/>
        <v>62.788430289242768</v>
      </c>
    </row>
    <row r="21" spans="1:15" x14ac:dyDescent="0.4">
      <c r="A21" t="s">
        <v>85</v>
      </c>
      <c r="B21">
        <v>46003</v>
      </c>
      <c r="K21" t="s">
        <v>92</v>
      </c>
      <c r="L21" t="str">
        <f>A47</f>
        <v>D3</v>
      </c>
      <c r="M21">
        <f>B47</f>
        <v>4960</v>
      </c>
      <c r="N21">
        <f t="shared" si="1"/>
        <v>0.49687646697721444</v>
      </c>
      <c r="O21">
        <f t="shared" si="2"/>
        <v>19.875058679088578</v>
      </c>
    </row>
    <row r="22" spans="1:15" x14ac:dyDescent="0.4">
      <c r="A22" t="s">
        <v>86</v>
      </c>
      <c r="B22">
        <v>3450</v>
      </c>
      <c r="K22" t="s">
        <v>89</v>
      </c>
      <c r="L22" t="str">
        <f>A35</f>
        <v>C3</v>
      </c>
      <c r="M22">
        <f>B35</f>
        <v>4038</v>
      </c>
      <c r="N22">
        <f t="shared" si="1"/>
        <v>0.16394034593579604</v>
      </c>
      <c r="O22">
        <f t="shared" si="2"/>
        <v>6.5576138374318411</v>
      </c>
    </row>
    <row r="23" spans="1:15" x14ac:dyDescent="0.4">
      <c r="A23" t="s">
        <v>87</v>
      </c>
      <c r="B23">
        <v>4550</v>
      </c>
      <c r="K23" t="s">
        <v>86</v>
      </c>
      <c r="L23" t="str">
        <f>A23</f>
        <v>B3</v>
      </c>
      <c r="M23">
        <f>B23</f>
        <v>4550</v>
      </c>
      <c r="N23">
        <f t="shared" si="1"/>
        <v>0.34882461271801535</v>
      </c>
      <c r="O23">
        <f t="shared" si="2"/>
        <v>13.952984508720615</v>
      </c>
    </row>
    <row r="24" spans="1:15" x14ac:dyDescent="0.4">
      <c r="A24" t="s">
        <v>10</v>
      </c>
      <c r="B24">
        <v>3607</v>
      </c>
      <c r="K24" t="s">
        <v>83</v>
      </c>
      <c r="L24" t="str">
        <f>A11</f>
        <v>A3</v>
      </c>
      <c r="M24">
        <f>B11</f>
        <v>4086</v>
      </c>
      <c r="N24">
        <f t="shared" si="1"/>
        <v>0.18127324594662911</v>
      </c>
      <c r="O24">
        <f t="shared" si="2"/>
        <v>7.2509298378651641</v>
      </c>
    </row>
    <row r="25" spans="1:15" x14ac:dyDescent="0.4">
      <c r="A25" t="s">
        <v>18</v>
      </c>
      <c r="B25">
        <v>7063</v>
      </c>
      <c r="K25" t="s">
        <v>84</v>
      </c>
      <c r="L25" t="str">
        <f>A12</f>
        <v>A4</v>
      </c>
      <c r="M25">
        <f>B12</f>
        <v>3769</v>
      </c>
      <c r="N25">
        <f t="shared" si="1"/>
        <v>6.6803885458419088E-2</v>
      </c>
      <c r="O25">
        <f t="shared" si="2"/>
        <v>2.6721554183367635</v>
      </c>
    </row>
    <row r="26" spans="1:15" x14ac:dyDescent="0.4">
      <c r="A26" t="s">
        <v>26</v>
      </c>
      <c r="B26">
        <v>8403</v>
      </c>
      <c r="K26" t="s">
        <v>87</v>
      </c>
      <c r="L26" t="str">
        <f>A24</f>
        <v>B4</v>
      </c>
      <c r="M26">
        <f>B24</f>
        <v>3607</v>
      </c>
      <c r="N26">
        <f t="shared" si="1"/>
        <v>8.3053479218575081E-3</v>
      </c>
      <c r="O26">
        <f t="shared" si="2"/>
        <v>0.33221391687430035</v>
      </c>
    </row>
    <row r="27" spans="1:15" x14ac:dyDescent="0.4">
      <c r="A27" t="s">
        <v>35</v>
      </c>
      <c r="B27">
        <v>3492</v>
      </c>
      <c r="K27" t="s">
        <v>90</v>
      </c>
      <c r="L27" t="str">
        <f>A36</f>
        <v>C4</v>
      </c>
      <c r="M27">
        <f>B36</f>
        <v>3555</v>
      </c>
      <c r="N27">
        <f t="shared" si="1"/>
        <v>-1.0471960423211642E-2</v>
      </c>
      <c r="O27">
        <f t="shared" si="2"/>
        <v>-0.41887841692846567</v>
      </c>
    </row>
    <row r="28" spans="1:15" x14ac:dyDescent="0.4">
      <c r="A28" t="s">
        <v>42</v>
      </c>
      <c r="B28">
        <v>3862</v>
      </c>
      <c r="K28" t="s">
        <v>93</v>
      </c>
      <c r="L28" t="str">
        <f>A48</f>
        <v>D4</v>
      </c>
      <c r="M28">
        <f>B48</f>
        <v>3547</v>
      </c>
      <c r="N28">
        <f t="shared" si="1"/>
        <v>-1.3360777091683818E-2</v>
      </c>
      <c r="O28">
        <f t="shared" si="2"/>
        <v>-0.5344310836673527</v>
      </c>
    </row>
    <row r="29" spans="1:15" x14ac:dyDescent="0.4">
      <c r="A29" t="s">
        <v>50</v>
      </c>
      <c r="B29">
        <v>3557</v>
      </c>
      <c r="K29" t="s">
        <v>96</v>
      </c>
      <c r="L29" t="str">
        <f>A60</f>
        <v>E4</v>
      </c>
      <c r="M29">
        <f>B60</f>
        <v>3580</v>
      </c>
      <c r="N29">
        <f t="shared" si="1"/>
        <v>-1.4444083342360883E-3</v>
      </c>
      <c r="O29">
        <f t="shared" si="2"/>
        <v>-5.777633336944353E-2</v>
      </c>
    </row>
    <row r="30" spans="1:15" x14ac:dyDescent="0.4">
      <c r="A30" t="s">
        <v>58</v>
      </c>
      <c r="B30">
        <v>3552</v>
      </c>
      <c r="K30" t="s">
        <v>99</v>
      </c>
      <c r="L30" t="str">
        <f>A72</f>
        <v>F4</v>
      </c>
      <c r="M30">
        <f>B72</f>
        <v>3586</v>
      </c>
      <c r="N30">
        <f t="shared" si="1"/>
        <v>7.2220416711804417E-4</v>
      </c>
      <c r="O30">
        <f t="shared" si="2"/>
        <v>2.8888166684721765E-2</v>
      </c>
    </row>
    <row r="31" spans="1:15" x14ac:dyDescent="0.4">
      <c r="A31" t="s">
        <v>66</v>
      </c>
      <c r="B31">
        <v>6798</v>
      </c>
      <c r="K31" t="s">
        <v>102</v>
      </c>
      <c r="L31" t="str">
        <f>A84</f>
        <v>G4</v>
      </c>
      <c r="M31">
        <f>B84</f>
        <v>3519</v>
      </c>
      <c r="N31">
        <f t="shared" si="1"/>
        <v>-2.3471635431336436E-2</v>
      </c>
      <c r="O31">
        <f t="shared" si="2"/>
        <v>-0.9388654172534574</v>
      </c>
    </row>
    <row r="32" spans="1:15" x14ac:dyDescent="0.4">
      <c r="A32" t="s">
        <v>74</v>
      </c>
      <c r="B32">
        <v>3794</v>
      </c>
      <c r="K32" t="s">
        <v>105</v>
      </c>
      <c r="L32" t="str">
        <f>A96</f>
        <v>H4</v>
      </c>
      <c r="M32">
        <f>B96</f>
        <v>3504</v>
      </c>
      <c r="N32">
        <f t="shared" si="1"/>
        <v>-2.8888166684721769E-2</v>
      </c>
      <c r="O32">
        <f t="shared" si="2"/>
        <v>-1.1555266673888707</v>
      </c>
    </row>
    <row r="33" spans="1:15" x14ac:dyDescent="0.4">
      <c r="A33" t="s">
        <v>88</v>
      </c>
      <c r="B33">
        <v>22726</v>
      </c>
      <c r="K33" t="s">
        <v>16</v>
      </c>
      <c r="L33" t="str">
        <f>A97</f>
        <v>H5</v>
      </c>
      <c r="M33">
        <f>B97</f>
        <v>3551</v>
      </c>
      <c r="N33">
        <f t="shared" si="1"/>
        <v>-1.191636875744773E-2</v>
      </c>
      <c r="O33">
        <f t="shared" si="2"/>
        <v>-0.47665475029790916</v>
      </c>
    </row>
    <row r="34" spans="1:15" x14ac:dyDescent="0.4">
      <c r="A34" t="s">
        <v>89</v>
      </c>
      <c r="B34">
        <v>3508</v>
      </c>
      <c r="K34" t="s">
        <v>15</v>
      </c>
      <c r="L34" t="str">
        <f>A85</f>
        <v>G5</v>
      </c>
      <c r="M34">
        <f>B85</f>
        <v>3565</v>
      </c>
      <c r="N34">
        <f t="shared" si="1"/>
        <v>-6.8609395876214202E-3</v>
      </c>
      <c r="O34">
        <f t="shared" si="2"/>
        <v>-0.27443758350485681</v>
      </c>
    </row>
    <row r="35" spans="1:15" x14ac:dyDescent="0.4">
      <c r="A35" t="s">
        <v>90</v>
      </c>
      <c r="B35">
        <v>4038</v>
      </c>
      <c r="K35" t="s">
        <v>14</v>
      </c>
      <c r="L35" t="str">
        <f>A73</f>
        <v>F5</v>
      </c>
      <c r="M35">
        <f>B73</f>
        <v>3739</v>
      </c>
      <c r="N35">
        <f t="shared" si="1"/>
        <v>5.597082295164843E-2</v>
      </c>
      <c r="O35">
        <f t="shared" si="2"/>
        <v>2.2388329180659374</v>
      </c>
    </row>
    <row r="36" spans="1:15" x14ac:dyDescent="0.4">
      <c r="A36" t="s">
        <v>11</v>
      </c>
      <c r="B36">
        <v>3555</v>
      </c>
      <c r="K36" t="s">
        <v>13</v>
      </c>
      <c r="L36" t="str">
        <f>A61</f>
        <v>E5</v>
      </c>
      <c r="M36">
        <f>B61</f>
        <v>4229</v>
      </c>
      <c r="N36">
        <f t="shared" si="1"/>
        <v>0.23291084389556926</v>
      </c>
      <c r="O36">
        <f t="shared" si="2"/>
        <v>9.3164337558227714</v>
      </c>
    </row>
    <row r="37" spans="1:15" x14ac:dyDescent="0.4">
      <c r="A37" t="s">
        <v>19</v>
      </c>
      <c r="B37">
        <v>6418</v>
      </c>
      <c r="K37" t="s">
        <v>12</v>
      </c>
      <c r="L37" t="str">
        <f>A49</f>
        <v>D5</v>
      </c>
      <c r="M37">
        <f>B49</f>
        <v>4519</v>
      </c>
      <c r="N37">
        <f t="shared" si="1"/>
        <v>0.33763044812768567</v>
      </c>
      <c r="O37">
        <f t="shared" si="2"/>
        <v>13.505217925107427</v>
      </c>
    </row>
    <row r="38" spans="1:15" x14ac:dyDescent="0.4">
      <c r="A38" t="s">
        <v>27</v>
      </c>
      <c r="B38">
        <v>4970</v>
      </c>
      <c r="K38" t="s">
        <v>11</v>
      </c>
      <c r="L38" t="str">
        <f>A37</f>
        <v>C5</v>
      </c>
      <c r="M38">
        <f>B37</f>
        <v>6418</v>
      </c>
      <c r="N38">
        <f t="shared" si="1"/>
        <v>1.0233633048062687</v>
      </c>
      <c r="O38">
        <f t="shared" si="2"/>
        <v>40.934532192250749</v>
      </c>
    </row>
    <row r="39" spans="1:15" x14ac:dyDescent="0.4">
      <c r="A39" t="s">
        <v>36</v>
      </c>
      <c r="B39">
        <v>3493</v>
      </c>
      <c r="K39" t="s">
        <v>10</v>
      </c>
      <c r="L39" t="str">
        <f>A25</f>
        <v>B5</v>
      </c>
      <c r="M39">
        <f>B25</f>
        <v>7063</v>
      </c>
      <c r="N39">
        <f t="shared" si="1"/>
        <v>1.2562741487018378</v>
      </c>
      <c r="O39">
        <f t="shared" si="2"/>
        <v>50.250965948073514</v>
      </c>
    </row>
    <row r="40" spans="1:15" x14ac:dyDescent="0.4">
      <c r="A40" t="s">
        <v>43</v>
      </c>
      <c r="B40">
        <v>4003</v>
      </c>
      <c r="K40" t="s">
        <v>9</v>
      </c>
      <c r="L40" t="str">
        <f>A13</f>
        <v>A5</v>
      </c>
      <c r="M40">
        <f>B13</f>
        <v>11596</v>
      </c>
      <c r="N40">
        <f t="shared" si="1"/>
        <v>2.8931498934748854</v>
      </c>
      <c r="O40">
        <f t="shared" si="2"/>
        <v>115.72599573899541</v>
      </c>
    </row>
    <row r="41" spans="1:15" x14ac:dyDescent="0.4">
      <c r="A41" t="s">
        <v>51</v>
      </c>
      <c r="B41">
        <v>3528</v>
      </c>
      <c r="K41" t="s">
        <v>17</v>
      </c>
      <c r="L41" t="str">
        <f>A14</f>
        <v>A6</v>
      </c>
      <c r="M41">
        <f>B14</f>
        <v>14510</v>
      </c>
      <c r="N41">
        <f t="shared" si="1"/>
        <v>3.9454013649658757</v>
      </c>
      <c r="O41">
        <f t="shared" si="2"/>
        <v>157.81605459863502</v>
      </c>
    </row>
    <row r="42" spans="1:15" x14ac:dyDescent="0.4">
      <c r="A42" t="s">
        <v>59</v>
      </c>
      <c r="B42">
        <v>3491</v>
      </c>
      <c r="K42" t="s">
        <v>18</v>
      </c>
      <c r="L42" t="str">
        <f>A26</f>
        <v>B6</v>
      </c>
      <c r="M42">
        <f>B26</f>
        <v>8403</v>
      </c>
      <c r="N42">
        <f t="shared" si="1"/>
        <v>1.7401509406709275</v>
      </c>
      <c r="O42">
        <f t="shared" si="2"/>
        <v>69.606037626837093</v>
      </c>
    </row>
    <row r="43" spans="1:15" x14ac:dyDescent="0.4">
      <c r="A43" t="s">
        <v>67</v>
      </c>
      <c r="B43">
        <v>7886</v>
      </c>
      <c r="K43" t="s">
        <v>19</v>
      </c>
      <c r="L43" t="str">
        <f>A38</f>
        <v>C6</v>
      </c>
      <c r="M43">
        <f>B38</f>
        <v>4970</v>
      </c>
      <c r="N43">
        <f t="shared" si="1"/>
        <v>0.50048748781280461</v>
      </c>
      <c r="O43">
        <f t="shared" si="2"/>
        <v>20.019499512512184</v>
      </c>
    </row>
    <row r="44" spans="1:15" x14ac:dyDescent="0.4">
      <c r="A44" t="s">
        <v>75</v>
      </c>
      <c r="B44">
        <v>3580</v>
      </c>
      <c r="K44" t="s">
        <v>20</v>
      </c>
      <c r="L44" t="str">
        <f>A50</f>
        <v>D6</v>
      </c>
      <c r="M44">
        <f>B50</f>
        <v>4000</v>
      </c>
      <c r="N44">
        <f t="shared" si="1"/>
        <v>0.1502184667605532</v>
      </c>
      <c r="O44">
        <f t="shared" si="2"/>
        <v>6.0087386704221277</v>
      </c>
    </row>
    <row r="45" spans="1:15" x14ac:dyDescent="0.4">
      <c r="A45" t="s">
        <v>91</v>
      </c>
      <c r="B45">
        <v>8260</v>
      </c>
      <c r="K45" t="s">
        <v>21</v>
      </c>
      <c r="L45" t="str">
        <f>A62</f>
        <v>E6</v>
      </c>
      <c r="M45">
        <f>B62</f>
        <v>3780</v>
      </c>
      <c r="N45">
        <f t="shared" si="1"/>
        <v>7.0776008377568339E-2</v>
      </c>
      <c r="O45">
        <f t="shared" si="2"/>
        <v>2.8310403351027338</v>
      </c>
    </row>
    <row r="46" spans="1:15" x14ac:dyDescent="0.4">
      <c r="A46" t="s">
        <v>92</v>
      </c>
      <c r="B46">
        <v>3583</v>
      </c>
      <c r="K46" t="s">
        <v>22</v>
      </c>
      <c r="L46" t="str">
        <f>A74</f>
        <v>F6</v>
      </c>
      <c r="M46">
        <f>B74</f>
        <v>3645</v>
      </c>
      <c r="N46">
        <f t="shared" si="1"/>
        <v>2.2027227097100349E-2</v>
      </c>
      <c r="O46">
        <f t="shared" si="2"/>
        <v>0.88108908388401397</v>
      </c>
    </row>
    <row r="47" spans="1:15" x14ac:dyDescent="0.4">
      <c r="A47" t="s">
        <v>93</v>
      </c>
      <c r="B47">
        <v>4960</v>
      </c>
      <c r="K47" t="s">
        <v>23</v>
      </c>
      <c r="L47" t="str">
        <f>A86</f>
        <v>G6</v>
      </c>
      <c r="M47">
        <f>B86</f>
        <v>3555</v>
      </c>
      <c r="N47">
        <f t="shared" si="1"/>
        <v>-1.0471960423211642E-2</v>
      </c>
      <c r="O47">
        <f t="shared" si="2"/>
        <v>-0.41887841692846567</v>
      </c>
    </row>
    <row r="48" spans="1:15" x14ac:dyDescent="0.4">
      <c r="A48" t="s">
        <v>12</v>
      </c>
      <c r="B48">
        <v>3547</v>
      </c>
      <c r="K48" t="s">
        <v>24</v>
      </c>
      <c r="L48" t="str">
        <f>A98</f>
        <v>H6</v>
      </c>
      <c r="M48">
        <f>B98</f>
        <v>3571</v>
      </c>
      <c r="N48">
        <f t="shared" si="1"/>
        <v>-4.6943270862672875E-3</v>
      </c>
      <c r="O48">
        <f t="shared" si="2"/>
        <v>-0.18777308345069149</v>
      </c>
    </row>
    <row r="49" spans="1:15" x14ac:dyDescent="0.4">
      <c r="A49" t="s">
        <v>20</v>
      </c>
      <c r="B49">
        <v>4519</v>
      </c>
      <c r="K49" t="s">
        <v>33</v>
      </c>
      <c r="L49" t="str">
        <f>A99</f>
        <v>H7</v>
      </c>
      <c r="M49">
        <f>B99</f>
        <v>3619</v>
      </c>
      <c r="N49">
        <f t="shared" si="1"/>
        <v>1.2638572924565774E-2</v>
      </c>
      <c r="O49">
        <f t="shared" si="2"/>
        <v>0.50554291698263099</v>
      </c>
    </row>
    <row r="50" spans="1:15" x14ac:dyDescent="0.4">
      <c r="A50" t="s">
        <v>28</v>
      </c>
      <c r="B50">
        <v>4000</v>
      </c>
      <c r="K50" t="s">
        <v>31</v>
      </c>
      <c r="L50" t="str">
        <f>A87</f>
        <v>G7</v>
      </c>
      <c r="M50">
        <f>B87</f>
        <v>3563</v>
      </c>
      <c r="N50">
        <f t="shared" si="1"/>
        <v>-7.5831437547394642E-3</v>
      </c>
      <c r="O50">
        <f t="shared" si="2"/>
        <v>-0.30332575018957858</v>
      </c>
    </row>
    <row r="51" spans="1:15" x14ac:dyDescent="0.4">
      <c r="A51" t="s">
        <v>37</v>
      </c>
      <c r="B51">
        <v>3503</v>
      </c>
      <c r="K51" t="s">
        <v>32</v>
      </c>
      <c r="L51" t="str">
        <f>A75</f>
        <v>F7</v>
      </c>
      <c r="M51">
        <f>B75</f>
        <v>3575</v>
      </c>
      <c r="N51">
        <f t="shared" si="1"/>
        <v>-3.2499187520311991E-3</v>
      </c>
      <c r="O51">
        <f t="shared" si="2"/>
        <v>-0.12999675008124797</v>
      </c>
    </row>
    <row r="52" spans="1:15" x14ac:dyDescent="0.4">
      <c r="A52" t="s">
        <v>44</v>
      </c>
      <c r="B52">
        <v>4777</v>
      </c>
      <c r="K52" t="s">
        <v>29</v>
      </c>
      <c r="L52" t="str">
        <f>A63</f>
        <v>E7</v>
      </c>
      <c r="M52">
        <f>B63</f>
        <v>3578</v>
      </c>
      <c r="N52">
        <f t="shared" si="1"/>
        <v>-2.1666125013541327E-3</v>
      </c>
      <c r="O52">
        <f t="shared" si="2"/>
        <v>-8.6664500054165317E-2</v>
      </c>
    </row>
    <row r="53" spans="1:15" x14ac:dyDescent="0.4">
      <c r="A53" t="s">
        <v>52</v>
      </c>
      <c r="B53">
        <v>3572</v>
      </c>
      <c r="K53" t="s">
        <v>28</v>
      </c>
      <c r="L53" t="str">
        <f>A51</f>
        <v>D7</v>
      </c>
      <c r="M53">
        <f>B51</f>
        <v>3503</v>
      </c>
      <c r="N53">
        <f t="shared" si="1"/>
        <v>-2.9249268768280792E-2</v>
      </c>
      <c r="O53">
        <f t="shared" si="2"/>
        <v>-1.1699707507312316</v>
      </c>
    </row>
    <row r="54" spans="1:15" x14ac:dyDescent="0.4">
      <c r="A54" t="s">
        <v>60</v>
      </c>
      <c r="B54">
        <v>3491</v>
      </c>
      <c r="K54" t="s">
        <v>27</v>
      </c>
      <c r="L54" t="str">
        <f>A39</f>
        <v>C7</v>
      </c>
      <c r="M54">
        <f>B39</f>
        <v>3493</v>
      </c>
      <c r="N54">
        <f t="shared" si="1"/>
        <v>-3.286028960387101E-2</v>
      </c>
      <c r="O54">
        <f t="shared" si="2"/>
        <v>-1.3144115841548403</v>
      </c>
    </row>
    <row r="55" spans="1:15" x14ac:dyDescent="0.4">
      <c r="A55" t="s">
        <v>68</v>
      </c>
      <c r="B55">
        <v>9438</v>
      </c>
      <c r="K55" t="s">
        <v>26</v>
      </c>
      <c r="L55" t="str">
        <f>A27</f>
        <v>B7</v>
      </c>
      <c r="M55">
        <f>B27</f>
        <v>3492</v>
      </c>
      <c r="N55">
        <f t="shared" si="1"/>
        <v>-3.3221391687430032E-2</v>
      </c>
      <c r="O55">
        <f t="shared" si="2"/>
        <v>-1.3288556674972014</v>
      </c>
    </row>
    <row r="56" spans="1:15" x14ac:dyDescent="0.4">
      <c r="A56" t="s">
        <v>76</v>
      </c>
      <c r="B56">
        <v>3558</v>
      </c>
      <c r="K56" t="s">
        <v>25</v>
      </c>
      <c r="L56" t="str">
        <f>A15</f>
        <v>A7</v>
      </c>
      <c r="M56">
        <f>B15</f>
        <v>3511</v>
      </c>
      <c r="N56">
        <f t="shared" si="1"/>
        <v>-2.6360452099808616E-2</v>
      </c>
      <c r="O56">
        <f t="shared" si="2"/>
        <v>-1.0544180839923447</v>
      </c>
    </row>
    <row r="57" spans="1:15" x14ac:dyDescent="0.4">
      <c r="A57" t="s">
        <v>94</v>
      </c>
      <c r="B57">
        <v>4877</v>
      </c>
      <c r="K57" t="s">
        <v>34</v>
      </c>
      <c r="L57" t="str">
        <f>A16</f>
        <v>A8</v>
      </c>
      <c r="M57">
        <f>B16</f>
        <v>3632</v>
      </c>
      <c r="N57">
        <f t="shared" si="1"/>
        <v>1.7332900010833062E-2</v>
      </c>
      <c r="O57">
        <f t="shared" si="2"/>
        <v>0.69331600043332253</v>
      </c>
    </row>
    <row r="58" spans="1:15" x14ac:dyDescent="0.4">
      <c r="A58" t="s">
        <v>95</v>
      </c>
      <c r="B58">
        <v>3852</v>
      </c>
      <c r="K58" t="s">
        <v>35</v>
      </c>
      <c r="L58" t="str">
        <f>A28</f>
        <v>B8</v>
      </c>
      <c r="M58">
        <f>B28</f>
        <v>3862</v>
      </c>
      <c r="N58">
        <f t="shared" si="1"/>
        <v>0.10038637922940814</v>
      </c>
      <c r="O58">
        <f t="shared" si="2"/>
        <v>4.0154551691763256</v>
      </c>
    </row>
    <row r="59" spans="1:15" x14ac:dyDescent="0.4">
      <c r="A59" t="s">
        <v>96</v>
      </c>
      <c r="B59">
        <v>7931</v>
      </c>
      <c r="K59" t="s">
        <v>36</v>
      </c>
      <c r="L59" t="str">
        <f>A40</f>
        <v>C8</v>
      </c>
      <c r="M59">
        <f>B40</f>
        <v>4003</v>
      </c>
      <c r="N59">
        <f t="shared" si="1"/>
        <v>0.15130177301123027</v>
      </c>
      <c r="O59">
        <f t="shared" si="2"/>
        <v>6.0520709204492107</v>
      </c>
    </row>
    <row r="60" spans="1:15" x14ac:dyDescent="0.4">
      <c r="A60" t="s">
        <v>13</v>
      </c>
      <c r="B60">
        <v>3580</v>
      </c>
      <c r="K60" t="s">
        <v>37</v>
      </c>
      <c r="L60" t="str">
        <f>A52</f>
        <v>D8</v>
      </c>
      <c r="M60">
        <f>B52</f>
        <v>4777</v>
      </c>
      <c r="N60">
        <f t="shared" si="1"/>
        <v>0.4307947856859134</v>
      </c>
      <c r="O60">
        <f t="shared" si="2"/>
        <v>17.231791427436537</v>
      </c>
    </row>
    <row r="61" spans="1:15" x14ac:dyDescent="0.4">
      <c r="A61" t="s">
        <v>21</v>
      </c>
      <c r="B61">
        <v>4229</v>
      </c>
      <c r="K61" t="s">
        <v>38</v>
      </c>
      <c r="L61" t="str">
        <f>A64</f>
        <v>E8</v>
      </c>
      <c r="M61">
        <f>B64</f>
        <v>6062</v>
      </c>
      <c r="N61">
        <f t="shared" si="1"/>
        <v>0.89481096305925678</v>
      </c>
      <c r="O61">
        <f t="shared" si="2"/>
        <v>35.792438522370269</v>
      </c>
    </row>
    <row r="62" spans="1:15" x14ac:dyDescent="0.4">
      <c r="A62" t="s">
        <v>29</v>
      </c>
      <c r="B62">
        <v>3780</v>
      </c>
      <c r="K62" t="s">
        <v>30</v>
      </c>
      <c r="L62" t="str">
        <f>A76</f>
        <v>F8</v>
      </c>
      <c r="M62">
        <f>B76</f>
        <v>8854</v>
      </c>
      <c r="N62">
        <f t="shared" si="1"/>
        <v>1.9030079803560465</v>
      </c>
      <c r="O62">
        <f t="shared" si="2"/>
        <v>76.12031921424186</v>
      </c>
    </row>
    <row r="63" spans="1:15" x14ac:dyDescent="0.4">
      <c r="A63" t="s">
        <v>38</v>
      </c>
      <c r="B63">
        <v>3578</v>
      </c>
      <c r="K63" t="s">
        <v>39</v>
      </c>
      <c r="L63" t="str">
        <f>A88</f>
        <v>G8</v>
      </c>
      <c r="M63">
        <f>B88</f>
        <v>8388</v>
      </c>
      <c r="N63">
        <f t="shared" si="1"/>
        <v>1.7347344094175423</v>
      </c>
      <c r="O63">
        <f t="shared" si="2"/>
        <v>69.389376376701691</v>
      </c>
    </row>
    <row r="64" spans="1:15" x14ac:dyDescent="0.4">
      <c r="A64" t="s">
        <v>45</v>
      </c>
      <c r="B64">
        <v>6062</v>
      </c>
      <c r="K64" t="s">
        <v>40</v>
      </c>
      <c r="L64" t="str">
        <f>A100</f>
        <v>H8</v>
      </c>
      <c r="M64">
        <f>B100</f>
        <v>6150</v>
      </c>
      <c r="N64">
        <f t="shared" si="1"/>
        <v>0.92658794641245079</v>
      </c>
      <c r="O64">
        <f t="shared" si="2"/>
        <v>37.063517856498031</v>
      </c>
    </row>
    <row r="65" spans="1:15" x14ac:dyDescent="0.4">
      <c r="A65" t="s">
        <v>53</v>
      </c>
      <c r="B65">
        <v>3616</v>
      </c>
      <c r="K65" t="s">
        <v>48</v>
      </c>
      <c r="L65" t="str">
        <f>A101</f>
        <v>H9</v>
      </c>
      <c r="M65">
        <f>B101</f>
        <v>4721</v>
      </c>
      <c r="N65">
        <f t="shared" si="1"/>
        <v>0.41057306900660812</v>
      </c>
      <c r="O65">
        <f t="shared" si="2"/>
        <v>16.422922760264324</v>
      </c>
    </row>
    <row r="66" spans="1:15" x14ac:dyDescent="0.4">
      <c r="A66" t="s">
        <v>61</v>
      </c>
      <c r="B66">
        <v>3492</v>
      </c>
      <c r="K66" t="s">
        <v>47</v>
      </c>
      <c r="L66" t="str">
        <f>A89</f>
        <v>G9</v>
      </c>
      <c r="M66">
        <f>B89</f>
        <v>3932</v>
      </c>
      <c r="N66">
        <f t="shared" si="1"/>
        <v>0.1256635250785397</v>
      </c>
      <c r="O66">
        <f t="shared" si="2"/>
        <v>5.0265410031415882</v>
      </c>
    </row>
    <row r="67" spans="1:15" x14ac:dyDescent="0.4">
      <c r="A67" t="s">
        <v>69</v>
      </c>
      <c r="B67">
        <v>9430</v>
      </c>
      <c r="K67" t="s">
        <v>46</v>
      </c>
      <c r="L67" t="str">
        <f>A77</f>
        <v>F9</v>
      </c>
      <c r="M67">
        <f>B77</f>
        <v>3731</v>
      </c>
      <c r="N67">
        <f t="shared" si="1"/>
        <v>5.3082006283176247E-2</v>
      </c>
      <c r="O67">
        <f t="shared" si="2"/>
        <v>2.1232802513270501</v>
      </c>
    </row>
    <row r="68" spans="1:15" x14ac:dyDescent="0.4">
      <c r="A68" t="s">
        <v>77</v>
      </c>
      <c r="B68">
        <v>3529</v>
      </c>
      <c r="K68" t="s">
        <v>45</v>
      </c>
      <c r="L68" t="str">
        <f>A65</f>
        <v>E9</v>
      </c>
      <c r="M68">
        <f>B65</f>
        <v>3616</v>
      </c>
      <c r="N68">
        <f t="shared" si="1"/>
        <v>1.1555266673888707E-2</v>
      </c>
      <c r="O68">
        <f t="shared" si="2"/>
        <v>0.46221066695554824</v>
      </c>
    </row>
    <row r="69" spans="1:15" x14ac:dyDescent="0.4">
      <c r="A69" t="s">
        <v>97</v>
      </c>
      <c r="B69">
        <v>3891</v>
      </c>
      <c r="K69" t="s">
        <v>44</v>
      </c>
      <c r="L69" t="str">
        <f>A53</f>
        <v>D9</v>
      </c>
      <c r="M69">
        <f>B53</f>
        <v>3572</v>
      </c>
      <c r="N69">
        <f t="shared" si="1"/>
        <v>-4.3332250027082655E-3</v>
      </c>
      <c r="O69">
        <f t="shared" si="2"/>
        <v>-0.17332900010833063</v>
      </c>
    </row>
    <row r="70" spans="1:15" x14ac:dyDescent="0.4">
      <c r="A70" t="s">
        <v>98</v>
      </c>
      <c r="B70">
        <v>4779</v>
      </c>
      <c r="K70" t="s">
        <v>43</v>
      </c>
      <c r="L70" t="str">
        <f>A41</f>
        <v>C9</v>
      </c>
      <c r="M70">
        <f>B41</f>
        <v>3528</v>
      </c>
      <c r="N70">
        <f t="shared" si="1"/>
        <v>-2.0221716679305238E-2</v>
      </c>
      <c r="O70">
        <f t="shared" si="2"/>
        <v>-0.80886866717220951</v>
      </c>
    </row>
    <row r="71" spans="1:15" x14ac:dyDescent="0.4">
      <c r="A71" t="s">
        <v>99</v>
      </c>
      <c r="B71">
        <v>8822</v>
      </c>
      <c r="K71" t="s">
        <v>42</v>
      </c>
      <c r="L71" t="str">
        <f>A29</f>
        <v>B9</v>
      </c>
      <c r="M71">
        <f>B29</f>
        <v>3557</v>
      </c>
      <c r="N71">
        <f t="shared" si="1"/>
        <v>-9.7497562560935978E-3</v>
      </c>
      <c r="O71">
        <f t="shared" si="2"/>
        <v>-0.3899902502437439</v>
      </c>
    </row>
    <row r="72" spans="1:15" x14ac:dyDescent="0.4">
      <c r="A72" t="s">
        <v>14</v>
      </c>
      <c r="B72">
        <v>3586</v>
      </c>
      <c r="K72" t="s">
        <v>41</v>
      </c>
      <c r="L72" t="str">
        <f>A17</f>
        <v>A9</v>
      </c>
      <c r="M72">
        <f>B17</f>
        <v>3573</v>
      </c>
      <c r="N72">
        <f t="shared" si="1"/>
        <v>-3.9721229191492435E-3</v>
      </c>
      <c r="O72">
        <f t="shared" si="2"/>
        <v>-0.15888491676596975</v>
      </c>
    </row>
    <row r="73" spans="1:15" x14ac:dyDescent="0.4">
      <c r="A73" t="s">
        <v>22</v>
      </c>
      <c r="B73">
        <v>3739</v>
      </c>
      <c r="K73" t="s">
        <v>49</v>
      </c>
      <c r="L73" t="str">
        <f>A18</f>
        <v>A10</v>
      </c>
      <c r="M73">
        <f>B18</f>
        <v>3630</v>
      </c>
      <c r="N73">
        <f t="shared" si="1"/>
        <v>1.6610695843715016E-2</v>
      </c>
      <c r="O73">
        <f t="shared" si="2"/>
        <v>0.6644278337486007</v>
      </c>
    </row>
    <row r="74" spans="1:15" x14ac:dyDescent="0.4">
      <c r="A74" t="s">
        <v>32</v>
      </c>
      <c r="B74">
        <v>3645</v>
      </c>
      <c r="K74" t="s">
        <v>50</v>
      </c>
      <c r="L74" t="str">
        <f>A30</f>
        <v>B10</v>
      </c>
      <c r="M74">
        <f>B30</f>
        <v>3552</v>
      </c>
      <c r="N74">
        <f t="shared" ref="N74:N96" si="3">(M74-3584)/2769.3</f>
        <v>-1.1555266673888707E-2</v>
      </c>
      <c r="O74">
        <f t="shared" ref="O74:O96" si="4">N74*40</f>
        <v>-0.46221066695554824</v>
      </c>
    </row>
    <row r="75" spans="1:15" x14ac:dyDescent="0.4">
      <c r="A75" t="s">
        <v>30</v>
      </c>
      <c r="B75">
        <v>3575</v>
      </c>
      <c r="K75" t="s">
        <v>51</v>
      </c>
      <c r="L75" t="str">
        <f>A42</f>
        <v>C10</v>
      </c>
      <c r="M75">
        <f>B42</f>
        <v>3491</v>
      </c>
      <c r="N75">
        <f t="shared" si="3"/>
        <v>-3.3582493770989055E-2</v>
      </c>
      <c r="O75">
        <f t="shared" si="4"/>
        <v>-1.3432997508395621</v>
      </c>
    </row>
    <row r="76" spans="1:15" x14ac:dyDescent="0.4">
      <c r="A76" t="s">
        <v>46</v>
      </c>
      <c r="B76">
        <v>8854</v>
      </c>
      <c r="K76" t="s">
        <v>52</v>
      </c>
      <c r="L76" t="str">
        <f>A54</f>
        <v>D10</v>
      </c>
      <c r="M76">
        <f>B54</f>
        <v>3491</v>
      </c>
      <c r="N76">
        <f t="shared" si="3"/>
        <v>-3.3582493770989055E-2</v>
      </c>
      <c r="O76">
        <f t="shared" si="4"/>
        <v>-1.3432997508395621</v>
      </c>
    </row>
    <row r="77" spans="1:15" x14ac:dyDescent="0.4">
      <c r="A77" t="s">
        <v>54</v>
      </c>
      <c r="B77">
        <v>3731</v>
      </c>
      <c r="K77" t="s">
        <v>53</v>
      </c>
      <c r="L77" t="str">
        <f>A66</f>
        <v>E10</v>
      </c>
      <c r="M77">
        <f>B66</f>
        <v>3492</v>
      </c>
      <c r="N77">
        <f t="shared" si="3"/>
        <v>-3.3221391687430032E-2</v>
      </c>
      <c r="O77">
        <f t="shared" si="4"/>
        <v>-1.3288556674972014</v>
      </c>
    </row>
    <row r="78" spans="1:15" x14ac:dyDescent="0.4">
      <c r="A78" t="s">
        <v>62</v>
      </c>
      <c r="B78">
        <v>3499</v>
      </c>
      <c r="K78" t="s">
        <v>54</v>
      </c>
      <c r="L78" t="str">
        <f>A78</f>
        <v>F10</v>
      </c>
      <c r="M78">
        <f>B78</f>
        <v>3499</v>
      </c>
      <c r="N78">
        <f t="shared" si="3"/>
        <v>-3.0693677102516879E-2</v>
      </c>
      <c r="O78">
        <f t="shared" si="4"/>
        <v>-1.2277470841006752</v>
      </c>
    </row>
    <row r="79" spans="1:15" x14ac:dyDescent="0.4">
      <c r="A79" t="s">
        <v>70</v>
      </c>
      <c r="B79">
        <v>6165</v>
      </c>
      <c r="K79" t="s">
        <v>55</v>
      </c>
      <c r="L79" t="str">
        <f>A90</f>
        <v>G10</v>
      </c>
      <c r="M79">
        <f>B90</f>
        <v>3500</v>
      </c>
      <c r="N79">
        <f t="shared" si="3"/>
        <v>-3.0332575018957857E-2</v>
      </c>
      <c r="O79">
        <f t="shared" si="4"/>
        <v>-1.2133030007583143</v>
      </c>
    </row>
    <row r="80" spans="1:15" x14ac:dyDescent="0.4">
      <c r="A80" t="s">
        <v>78</v>
      </c>
      <c r="B80">
        <v>3568</v>
      </c>
      <c r="K80" t="s">
        <v>56</v>
      </c>
      <c r="L80" t="str">
        <f>A102</f>
        <v>H10</v>
      </c>
      <c r="M80">
        <f>B102</f>
        <v>3596</v>
      </c>
      <c r="N80">
        <f t="shared" si="3"/>
        <v>4.3332250027082655E-3</v>
      </c>
      <c r="O80">
        <f t="shared" si="4"/>
        <v>0.17332900010833063</v>
      </c>
    </row>
    <row r="81" spans="1:15" x14ac:dyDescent="0.4">
      <c r="A81" t="s">
        <v>100</v>
      </c>
      <c r="B81">
        <v>3584</v>
      </c>
      <c r="K81" t="s">
        <v>64</v>
      </c>
      <c r="L81" t="str">
        <f>A103</f>
        <v>H11</v>
      </c>
      <c r="M81">
        <f>B103</f>
        <v>3783</v>
      </c>
      <c r="N81">
        <f t="shared" si="3"/>
        <v>7.1859314628245394E-2</v>
      </c>
      <c r="O81">
        <f t="shared" si="4"/>
        <v>2.8743725851298159</v>
      </c>
    </row>
    <row r="82" spans="1:15" x14ac:dyDescent="0.4">
      <c r="A82" t="s">
        <v>101</v>
      </c>
      <c r="B82">
        <v>5216</v>
      </c>
      <c r="K82" t="s">
        <v>63</v>
      </c>
      <c r="L82" t="str">
        <f>A91</f>
        <v>G11</v>
      </c>
      <c r="M82">
        <f>B91</f>
        <v>4226</v>
      </c>
      <c r="N82">
        <f t="shared" si="3"/>
        <v>0.2318275376448922</v>
      </c>
      <c r="O82">
        <f t="shared" si="4"/>
        <v>9.2731015057956885</v>
      </c>
    </row>
    <row r="83" spans="1:15" x14ac:dyDescent="0.4">
      <c r="A83" t="s">
        <v>102</v>
      </c>
      <c r="B83">
        <v>13394</v>
      </c>
      <c r="K83" t="s">
        <v>62</v>
      </c>
      <c r="L83" t="str">
        <f>A79</f>
        <v>F11</v>
      </c>
      <c r="M83">
        <f>B79</f>
        <v>6165</v>
      </c>
      <c r="N83">
        <f t="shared" si="3"/>
        <v>0.93200447766583605</v>
      </c>
      <c r="O83">
        <f t="shared" si="4"/>
        <v>37.28017910663344</v>
      </c>
    </row>
    <row r="84" spans="1:15" x14ac:dyDescent="0.4">
      <c r="A84" t="s">
        <v>15</v>
      </c>
      <c r="B84">
        <v>3519</v>
      </c>
      <c r="K84" t="s">
        <v>61</v>
      </c>
      <c r="L84" t="str">
        <f>A67</f>
        <v>E11</v>
      </c>
      <c r="M84">
        <f>B67</f>
        <v>9430</v>
      </c>
      <c r="N84">
        <f t="shared" si="3"/>
        <v>2.1110027804860434</v>
      </c>
      <c r="O84">
        <f t="shared" si="4"/>
        <v>84.440111219441732</v>
      </c>
    </row>
    <row r="85" spans="1:15" x14ac:dyDescent="0.4">
      <c r="A85" t="s">
        <v>23</v>
      </c>
      <c r="B85">
        <v>3565</v>
      </c>
      <c r="K85" t="s">
        <v>60</v>
      </c>
      <c r="L85" t="str">
        <f>A55</f>
        <v>D11</v>
      </c>
      <c r="M85">
        <f>B55</f>
        <v>9438</v>
      </c>
      <c r="N85">
        <f t="shared" si="3"/>
        <v>2.1138915971545154</v>
      </c>
      <c r="O85">
        <f t="shared" si="4"/>
        <v>84.555663886180611</v>
      </c>
    </row>
    <row r="86" spans="1:15" x14ac:dyDescent="0.4">
      <c r="A86" t="s">
        <v>31</v>
      </c>
      <c r="B86">
        <v>3555</v>
      </c>
      <c r="K86" t="s">
        <v>59</v>
      </c>
      <c r="L86" t="str">
        <f>A43</f>
        <v>C11</v>
      </c>
      <c r="M86">
        <f>B43</f>
        <v>7886</v>
      </c>
      <c r="N86">
        <f t="shared" si="3"/>
        <v>1.5534611634709132</v>
      </c>
      <c r="O86">
        <f t="shared" si="4"/>
        <v>62.138446538836533</v>
      </c>
    </row>
    <row r="87" spans="1:15" x14ac:dyDescent="0.4">
      <c r="A87" t="s">
        <v>39</v>
      </c>
      <c r="B87">
        <v>3563</v>
      </c>
      <c r="K87" t="s">
        <v>58</v>
      </c>
      <c r="L87" t="str">
        <f>A31</f>
        <v>B11</v>
      </c>
      <c r="M87">
        <f>B31</f>
        <v>6798</v>
      </c>
      <c r="N87">
        <f t="shared" si="3"/>
        <v>1.160582096558697</v>
      </c>
      <c r="O87">
        <f t="shared" si="4"/>
        <v>46.42328386234788</v>
      </c>
    </row>
    <row r="88" spans="1:15" x14ac:dyDescent="0.4">
      <c r="A88" t="s">
        <v>47</v>
      </c>
      <c r="B88">
        <v>8388</v>
      </c>
      <c r="K88" t="s">
        <v>57</v>
      </c>
      <c r="L88" t="str">
        <f>A19</f>
        <v>A11</v>
      </c>
      <c r="M88">
        <f>B19</f>
        <v>5838</v>
      </c>
      <c r="N88">
        <f t="shared" si="3"/>
        <v>0.81392409634203589</v>
      </c>
      <c r="O88">
        <f t="shared" si="4"/>
        <v>32.556963853681438</v>
      </c>
    </row>
    <row r="89" spans="1:15" x14ac:dyDescent="0.4">
      <c r="A89" t="s">
        <v>55</v>
      </c>
      <c r="B89">
        <v>3932</v>
      </c>
      <c r="K89" t="s">
        <v>65</v>
      </c>
      <c r="L89" t="str">
        <f>A20</f>
        <v>A12</v>
      </c>
      <c r="M89">
        <f>B20</f>
        <v>4669</v>
      </c>
      <c r="N89">
        <f t="shared" si="3"/>
        <v>0.39179576066153898</v>
      </c>
      <c r="O89">
        <f t="shared" si="4"/>
        <v>15.671830426461559</v>
      </c>
    </row>
    <row r="90" spans="1:15" x14ac:dyDescent="0.4">
      <c r="A90" t="s">
        <v>63</v>
      </c>
      <c r="B90">
        <v>3500</v>
      </c>
      <c r="K90" t="s">
        <v>66</v>
      </c>
      <c r="L90" t="str">
        <f>A32</f>
        <v>B12</v>
      </c>
      <c r="M90">
        <f>B32</f>
        <v>3794</v>
      </c>
      <c r="N90">
        <f t="shared" si="3"/>
        <v>7.5831437547394645E-2</v>
      </c>
      <c r="O90">
        <f t="shared" si="4"/>
        <v>3.0332575018957857</v>
      </c>
    </row>
    <row r="91" spans="1:15" x14ac:dyDescent="0.4">
      <c r="A91" t="s">
        <v>71</v>
      </c>
      <c r="B91">
        <v>4226</v>
      </c>
      <c r="K91" t="s">
        <v>67</v>
      </c>
      <c r="L91" t="str">
        <f>A44</f>
        <v>C12</v>
      </c>
      <c r="M91">
        <f>B44</f>
        <v>3580</v>
      </c>
      <c r="N91">
        <f t="shared" si="3"/>
        <v>-1.4444083342360883E-3</v>
      </c>
      <c r="O91">
        <f t="shared" si="4"/>
        <v>-5.777633336944353E-2</v>
      </c>
    </row>
    <row r="92" spans="1:15" x14ac:dyDescent="0.4">
      <c r="A92" t="s">
        <v>79</v>
      </c>
      <c r="B92">
        <v>3560</v>
      </c>
      <c r="K92" t="s">
        <v>68</v>
      </c>
      <c r="L92" t="str">
        <f>A56</f>
        <v>D12</v>
      </c>
      <c r="M92">
        <f>B56</f>
        <v>3558</v>
      </c>
      <c r="N92">
        <f t="shared" si="3"/>
        <v>-9.3886541725345749E-3</v>
      </c>
      <c r="O92">
        <f t="shared" si="4"/>
        <v>-0.37554616690138298</v>
      </c>
    </row>
    <row r="93" spans="1:15" x14ac:dyDescent="0.4">
      <c r="A93" t="s">
        <v>103</v>
      </c>
      <c r="B93">
        <v>3579</v>
      </c>
      <c r="K93" t="s">
        <v>69</v>
      </c>
      <c r="L93" t="str">
        <f>A68</f>
        <v>E12</v>
      </c>
      <c r="M93">
        <f>B68</f>
        <v>3529</v>
      </c>
      <c r="N93">
        <f t="shared" si="3"/>
        <v>-1.9860614595746215E-2</v>
      </c>
      <c r="O93">
        <f t="shared" si="4"/>
        <v>-0.7944245838298486</v>
      </c>
    </row>
    <row r="94" spans="1:15" x14ac:dyDescent="0.4">
      <c r="A94" t="s">
        <v>104</v>
      </c>
      <c r="B94">
        <v>13126</v>
      </c>
      <c r="K94" t="s">
        <v>70</v>
      </c>
      <c r="L94" t="str">
        <f>A80</f>
        <v>F12</v>
      </c>
      <c r="M94">
        <f>B80</f>
        <v>3568</v>
      </c>
      <c r="N94">
        <f t="shared" si="3"/>
        <v>-5.7776333369443534E-3</v>
      </c>
      <c r="O94">
        <f t="shared" si="4"/>
        <v>-0.23110533347777412</v>
      </c>
    </row>
    <row r="95" spans="1:15" x14ac:dyDescent="0.4">
      <c r="A95" t="s">
        <v>105</v>
      </c>
      <c r="B95">
        <v>8403</v>
      </c>
      <c r="K95" t="s">
        <v>71</v>
      </c>
      <c r="L95" t="str">
        <f>A92</f>
        <v>G12</v>
      </c>
      <c r="M95">
        <f>B92</f>
        <v>3560</v>
      </c>
      <c r="N95">
        <f t="shared" si="3"/>
        <v>-8.666450005416531E-3</v>
      </c>
      <c r="O95">
        <f t="shared" si="4"/>
        <v>-0.34665800021666127</v>
      </c>
    </row>
    <row r="96" spans="1:15" x14ac:dyDescent="0.4">
      <c r="A96" t="s">
        <v>16</v>
      </c>
      <c r="B96">
        <v>3504</v>
      </c>
      <c r="K96" t="s">
        <v>72</v>
      </c>
      <c r="L96" t="str">
        <f>A104</f>
        <v>H12</v>
      </c>
      <c r="M96">
        <f>B104</f>
        <v>3593</v>
      </c>
      <c r="N96">
        <f t="shared" si="3"/>
        <v>3.2499187520311991E-3</v>
      </c>
      <c r="O96">
        <f t="shared" si="4"/>
        <v>0.12999675008124797</v>
      </c>
    </row>
    <row r="97" spans="1:2" x14ac:dyDescent="0.4">
      <c r="A97" t="s">
        <v>24</v>
      </c>
      <c r="B97">
        <v>3551</v>
      </c>
    </row>
    <row r="98" spans="1:2" x14ac:dyDescent="0.4">
      <c r="A98" t="s">
        <v>33</v>
      </c>
      <c r="B98">
        <v>3571</v>
      </c>
    </row>
    <row r="99" spans="1:2" x14ac:dyDescent="0.4">
      <c r="A99" t="s">
        <v>40</v>
      </c>
      <c r="B99">
        <v>3619</v>
      </c>
    </row>
    <row r="100" spans="1:2" x14ac:dyDescent="0.4">
      <c r="A100" t="s">
        <v>48</v>
      </c>
      <c r="B100">
        <v>6150</v>
      </c>
    </row>
    <row r="101" spans="1:2" x14ac:dyDescent="0.4">
      <c r="A101" t="s">
        <v>56</v>
      </c>
      <c r="B101">
        <v>4721</v>
      </c>
    </row>
    <row r="102" spans="1:2" x14ac:dyDescent="0.4">
      <c r="A102" t="s">
        <v>64</v>
      </c>
      <c r="B102">
        <v>3596</v>
      </c>
    </row>
    <row r="103" spans="1:2" x14ac:dyDescent="0.4">
      <c r="A103" t="s">
        <v>72</v>
      </c>
      <c r="B103">
        <v>3783</v>
      </c>
    </row>
    <row r="104" spans="1:2" x14ac:dyDescent="0.4">
      <c r="A104" t="s">
        <v>80</v>
      </c>
      <c r="B104">
        <v>3593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5"/>
  <sheetViews>
    <sheetView tabSelected="1" topLeftCell="C57" workbookViewId="0">
      <selection activeCell="G68" sqref="G68:G89"/>
    </sheetView>
  </sheetViews>
  <sheetFormatPr defaultRowHeight="12.7" x14ac:dyDescent="0.4"/>
  <cols>
    <col min="2" max="2" width="15.41015625" customWidth="1"/>
    <col min="3" max="3" width="13.1171875" style="2" customWidth="1"/>
    <col min="4" max="6" width="10.1171875" customWidth="1"/>
    <col min="7" max="8" width="14.703125" customWidth="1"/>
    <col min="9" max="9" width="15.29296875" bestFit="1" customWidth="1"/>
    <col min="10" max="10" width="15.703125" bestFit="1" customWidth="1"/>
    <col min="11" max="11" width="12" bestFit="1" customWidth="1"/>
    <col min="12" max="12" width="15.1171875" bestFit="1" customWidth="1"/>
  </cols>
  <sheetData>
    <row r="1" spans="1:15" x14ac:dyDescent="0.4">
      <c r="A1" t="s">
        <v>108</v>
      </c>
      <c r="B1" t="s">
        <v>106</v>
      </c>
      <c r="C1" s="2" t="s">
        <v>81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s="3" t="s">
        <v>117</v>
      </c>
      <c r="J1" s="3" t="s">
        <v>111</v>
      </c>
      <c r="K1" s="3" t="s">
        <v>112</v>
      </c>
      <c r="L1" s="3" t="s">
        <v>113</v>
      </c>
      <c r="M1" s="13"/>
      <c r="N1" s="14"/>
      <c r="O1" s="14"/>
    </row>
    <row r="2" spans="1:15" x14ac:dyDescent="0.4">
      <c r="A2" s="7">
        <v>1</v>
      </c>
      <c r="B2" s="7" t="s">
        <v>82</v>
      </c>
      <c r="C2" s="7" t="s">
        <v>83</v>
      </c>
      <c r="D2" s="7">
        <f>'Plate 1'!N9</f>
        <v>-2.8560868250394812E-2</v>
      </c>
      <c r="E2" s="7">
        <f>'Plate 2'!N9</f>
        <v>-2.3189379936145185E-2</v>
      </c>
      <c r="F2" s="7">
        <f>'Plate 3'!N9</f>
        <v>-4.4054454194200697E-2</v>
      </c>
      <c r="G2" s="7">
        <f>AVERAGE(D2:F2)</f>
        <v>-3.1934900793580231E-2</v>
      </c>
      <c r="H2" s="7">
        <f>STDEV(D2:F2)</f>
        <v>1.0834015998252842E-2</v>
      </c>
      <c r="I2" s="7">
        <f>G2*40</f>
        <v>-1.2773960317432094</v>
      </c>
      <c r="L2" s="9" t="s">
        <v>116</v>
      </c>
      <c r="M2" s="3"/>
      <c r="N2" s="3"/>
      <c r="O2" s="3"/>
    </row>
    <row r="3" spans="1:15" x14ac:dyDescent="0.4">
      <c r="A3" s="7">
        <v>2</v>
      </c>
      <c r="B3" s="7" t="s">
        <v>85</v>
      </c>
      <c r="C3" s="7" t="s">
        <v>86</v>
      </c>
      <c r="D3" s="7">
        <f>'Plate 1'!N10</f>
        <v>-3.729713383286852E-2</v>
      </c>
      <c r="E3" s="7">
        <f>'Plate 2'!N10</f>
        <v>-3.2599563098638887E-2</v>
      </c>
      <c r="F3" s="7">
        <f>'Plate 3'!N10</f>
        <v>-4.8387679196908964E-2</v>
      </c>
      <c r="G3" s="7">
        <f t="shared" ref="G3:G66" si="0">AVERAGE(D3:F3)</f>
        <v>-3.9428125376138788E-2</v>
      </c>
      <c r="H3" s="7">
        <f t="shared" ref="H3:H66" si="1">STDEV(D3:F3)</f>
        <v>8.1069103980018677E-3</v>
      </c>
      <c r="I3" s="7">
        <f t="shared" ref="I3:I66" si="2">G3*40</f>
        <v>-1.5771250150455516</v>
      </c>
      <c r="M3" s="3"/>
      <c r="N3" s="10"/>
      <c r="O3" s="11"/>
    </row>
    <row r="4" spans="1:15" x14ac:dyDescent="0.4">
      <c r="A4" s="7">
        <v>3</v>
      </c>
      <c r="B4" s="7" t="s">
        <v>88</v>
      </c>
      <c r="C4" s="7" t="s">
        <v>89</v>
      </c>
      <c r="D4" s="7">
        <f>'Plate 1'!N11</f>
        <v>-1.7136520950236888E-2</v>
      </c>
      <c r="E4" s="7">
        <f>'Plate 2'!N11</f>
        <v>-3.3943874978995127E-2</v>
      </c>
      <c r="F4" s="7">
        <f>'Plate 3'!N11</f>
        <v>-2.7443758350485681E-2</v>
      </c>
      <c r="G4" s="7">
        <f t="shared" si="0"/>
        <v>-2.6174718093239232E-2</v>
      </c>
      <c r="H4" s="7">
        <f t="shared" si="1"/>
        <v>8.4752365597007533E-3</v>
      </c>
      <c r="I4" s="7">
        <f t="shared" si="2"/>
        <v>-1.0469887237295692</v>
      </c>
      <c r="M4" s="3"/>
      <c r="N4" s="10"/>
      <c r="O4" s="11"/>
    </row>
    <row r="5" spans="1:15" x14ac:dyDescent="0.4">
      <c r="A5" s="7">
        <v>4</v>
      </c>
      <c r="B5" s="7" t="s">
        <v>91</v>
      </c>
      <c r="C5" s="7" t="s">
        <v>92</v>
      </c>
      <c r="D5" s="7">
        <f>'Plate 1'!N12</f>
        <v>-1.3440408588421089E-3</v>
      </c>
      <c r="E5" s="7">
        <f>'Plate 2'!N12</f>
        <v>6.7215594017812135E-4</v>
      </c>
      <c r="F5" s="7">
        <f>'Plate 3'!N12</f>
        <v>-3.6110208355902209E-4</v>
      </c>
      <c r="G5" s="7">
        <f t="shared" si="0"/>
        <v>-3.4432900074100317E-4</v>
      </c>
      <c r="H5" s="7">
        <f t="shared" si="1"/>
        <v>1.0082030476671207E-3</v>
      </c>
      <c r="I5" s="7">
        <f t="shared" si="2"/>
        <v>-1.3773160029640127E-2</v>
      </c>
      <c r="M5" s="3"/>
      <c r="N5" s="10"/>
      <c r="O5" s="11"/>
    </row>
    <row r="6" spans="1:15" x14ac:dyDescent="0.4">
      <c r="A6" s="7">
        <v>5</v>
      </c>
      <c r="B6" s="7" t="s">
        <v>94</v>
      </c>
      <c r="C6" s="7" t="s">
        <v>95</v>
      </c>
      <c r="D6" s="7">
        <f>'Plate 1'!N13</f>
        <v>9.1058768186552869E-2</v>
      </c>
      <c r="E6" s="7">
        <f>'Plate 2'!N13</f>
        <v>8.9732818013779192E-2</v>
      </c>
      <c r="F6" s="7">
        <f>'Plate 3'!N13</f>
        <v>9.6775358393817928E-2</v>
      </c>
      <c r="G6" s="7">
        <f t="shared" si="0"/>
        <v>9.2522314864716668E-2</v>
      </c>
      <c r="H6" s="7">
        <f t="shared" si="1"/>
        <v>3.7424350910192478E-3</v>
      </c>
      <c r="I6" s="7">
        <f t="shared" si="2"/>
        <v>3.7008925945886668</v>
      </c>
      <c r="M6" s="12"/>
      <c r="N6" s="10"/>
      <c r="O6" s="11"/>
    </row>
    <row r="7" spans="1:15" x14ac:dyDescent="0.4">
      <c r="A7" s="7">
        <v>6</v>
      </c>
      <c r="B7" s="7" t="s">
        <v>97</v>
      </c>
      <c r="C7" s="7" t="s">
        <v>98</v>
      </c>
      <c r="D7" s="7">
        <f>'Plate 1'!N14</f>
        <v>0.42471691139410639</v>
      </c>
      <c r="E7" s="7">
        <f>'Plate 2'!N14</f>
        <v>0.41908922870105864</v>
      </c>
      <c r="F7" s="7">
        <f>'Plate 3'!N14</f>
        <v>0.43151698985303144</v>
      </c>
      <c r="G7" s="7">
        <f t="shared" si="0"/>
        <v>0.42510770998273212</v>
      </c>
      <c r="H7" s="7">
        <f t="shared" si="1"/>
        <v>6.2230904272133972E-3</v>
      </c>
      <c r="I7" s="7">
        <f t="shared" si="2"/>
        <v>17.004308399309284</v>
      </c>
      <c r="M7" s="3"/>
      <c r="N7" s="10"/>
      <c r="O7" s="11"/>
    </row>
    <row r="8" spans="1:15" x14ac:dyDescent="0.4">
      <c r="A8" s="7">
        <v>7</v>
      </c>
      <c r="B8" s="7" t="s">
        <v>100</v>
      </c>
      <c r="C8" s="7" t="s">
        <v>101</v>
      </c>
      <c r="D8" s="7">
        <f>'Plate 1'!N15</f>
        <v>0.61187460098787005</v>
      </c>
      <c r="E8" s="7">
        <f>'Plate 2'!N15</f>
        <v>0.5508317929759704</v>
      </c>
      <c r="F8" s="7">
        <f>'Plate 3'!N15</f>
        <v>0.58931860036832406</v>
      </c>
      <c r="G8" s="7">
        <f t="shared" si="0"/>
        <v>0.58400833144405484</v>
      </c>
      <c r="H8" s="7">
        <f t="shared" si="1"/>
        <v>3.0865924893488203E-2</v>
      </c>
      <c r="I8" s="7">
        <f t="shared" si="2"/>
        <v>23.360333257762193</v>
      </c>
      <c r="M8" s="3"/>
      <c r="N8" s="10"/>
      <c r="O8" s="11"/>
    </row>
    <row r="9" spans="1:15" x14ac:dyDescent="0.4">
      <c r="A9" s="7">
        <v>8</v>
      </c>
      <c r="B9" s="7" t="s">
        <v>103</v>
      </c>
      <c r="C9" s="7" t="s">
        <v>104</v>
      </c>
      <c r="D9" s="7">
        <f>'Plate 1'!N16</f>
        <v>3.3006283391015088</v>
      </c>
      <c r="E9" s="7">
        <f>'Plate 2'!N16</f>
        <v>3.2535708284321965</v>
      </c>
      <c r="F9" s="7">
        <f>'Plate 3'!N16</f>
        <v>3.4456360813201892</v>
      </c>
      <c r="G9" s="7">
        <f t="shared" si="0"/>
        <v>3.3332784162846316</v>
      </c>
      <c r="H9" s="7">
        <f t="shared" si="1"/>
        <v>0.10010887071973217</v>
      </c>
      <c r="I9" s="7">
        <f t="shared" si="2"/>
        <v>133.33113665138526</v>
      </c>
      <c r="M9" s="3"/>
      <c r="N9" s="10"/>
      <c r="O9" s="11"/>
    </row>
    <row r="10" spans="1:15" x14ac:dyDescent="0.4">
      <c r="A10" s="5">
        <v>9</v>
      </c>
      <c r="B10" s="5" t="s">
        <v>104</v>
      </c>
      <c r="C10" s="5" t="s">
        <v>105</v>
      </c>
      <c r="D10" s="5">
        <f>'Plate 1'!N17</f>
        <v>1.660226470884715</v>
      </c>
      <c r="E10" s="5">
        <f>'Plate 2'!N17</f>
        <v>1.640060494034616</v>
      </c>
      <c r="F10" s="5">
        <f>'Plate 3'!N17</f>
        <v>1.7401509406709275</v>
      </c>
      <c r="G10" s="5">
        <f t="shared" si="0"/>
        <v>1.6801459685300861</v>
      </c>
      <c r="H10" s="7">
        <f t="shared" si="1"/>
        <v>5.2934999450241237E-2</v>
      </c>
      <c r="I10" s="7">
        <f t="shared" si="2"/>
        <v>67.205838741203451</v>
      </c>
      <c r="M10" s="3"/>
      <c r="N10" s="10"/>
      <c r="O10" s="11"/>
    </row>
    <row r="11" spans="1:15" x14ac:dyDescent="0.4">
      <c r="A11" s="7">
        <v>10</v>
      </c>
      <c r="B11" s="7" t="s">
        <v>101</v>
      </c>
      <c r="C11" s="7" t="s">
        <v>102</v>
      </c>
      <c r="D11" s="7">
        <f>'Plate 1'!N18</f>
        <v>3.4192399448943247</v>
      </c>
      <c r="E11" s="7">
        <f>'Plate 2'!N18</f>
        <v>3.3732145857839018</v>
      </c>
      <c r="F11" s="7">
        <f>'Plate 3'!N18</f>
        <v>3.542411439714007</v>
      </c>
      <c r="G11" s="7">
        <f t="shared" si="0"/>
        <v>3.4449553234640775</v>
      </c>
      <c r="H11" s="7">
        <f t="shared" si="1"/>
        <v>8.7480594226380437E-2</v>
      </c>
      <c r="I11" s="7">
        <f t="shared" si="2"/>
        <v>137.7982129385631</v>
      </c>
      <c r="M11" s="3"/>
      <c r="N11" s="10"/>
      <c r="O11" s="11"/>
    </row>
    <row r="12" spans="1:15" x14ac:dyDescent="0.4">
      <c r="A12" s="7">
        <v>11</v>
      </c>
      <c r="B12" s="7" t="s">
        <v>98</v>
      </c>
      <c r="C12" s="7" t="s">
        <v>99</v>
      </c>
      <c r="D12" s="7">
        <f>'Plate 1'!N19</f>
        <v>1.8272235475958469</v>
      </c>
      <c r="E12" s="7">
        <f>'Plate 2'!N19</f>
        <v>1.8198622080322635</v>
      </c>
      <c r="F12" s="7">
        <f>'Plate 3'!N19</f>
        <v>1.8914527136821577</v>
      </c>
      <c r="G12" s="7">
        <f t="shared" si="0"/>
        <v>1.8461794897700894</v>
      </c>
      <c r="H12" s="7">
        <f t="shared" si="1"/>
        <v>3.9380146426680564E-2</v>
      </c>
      <c r="I12" s="7">
        <f t="shared" si="2"/>
        <v>73.847179590803577</v>
      </c>
      <c r="M12" s="3"/>
      <c r="N12" s="10"/>
      <c r="O12" s="11"/>
    </row>
    <row r="13" spans="1:15" x14ac:dyDescent="0.4">
      <c r="A13" s="7">
        <v>12</v>
      </c>
      <c r="B13" s="7" t="s">
        <v>95</v>
      </c>
      <c r="C13" s="7" t="s">
        <v>96</v>
      </c>
      <c r="D13" s="7">
        <f>'Plate 1'!N20</f>
        <v>1.4908773226706091</v>
      </c>
      <c r="E13" s="7">
        <f>'Plate 2'!N20</f>
        <v>1.4995799025373886</v>
      </c>
      <c r="F13" s="7">
        <f>'Plate 3'!N20</f>
        <v>1.5697107572310691</v>
      </c>
      <c r="G13" s="7">
        <f t="shared" si="0"/>
        <v>1.5200559941463556</v>
      </c>
      <c r="H13" s="7">
        <f t="shared" si="1"/>
        <v>4.3221873476674853E-2</v>
      </c>
      <c r="I13" s="7">
        <f t="shared" si="2"/>
        <v>60.802239765854225</v>
      </c>
      <c r="M13" s="12"/>
      <c r="N13" s="10"/>
      <c r="O13" s="11"/>
    </row>
    <row r="14" spans="1:15" x14ac:dyDescent="0.4">
      <c r="A14" s="7">
        <v>13</v>
      </c>
      <c r="B14" s="7" t="s">
        <v>92</v>
      </c>
      <c r="C14" s="7" t="s">
        <v>93</v>
      </c>
      <c r="D14" s="7">
        <f>'Plate 1'!N21</f>
        <v>0.4677262188770539</v>
      </c>
      <c r="E14" s="7">
        <f>'Plate 2'!N21</f>
        <v>0.45908250714165688</v>
      </c>
      <c r="F14" s="7">
        <f>'Plate 3'!N21</f>
        <v>0.49687646697721444</v>
      </c>
      <c r="G14" s="7">
        <f t="shared" si="0"/>
        <v>0.4745617309986418</v>
      </c>
      <c r="H14" s="7">
        <f t="shared" si="1"/>
        <v>1.9802500334205657E-2</v>
      </c>
      <c r="I14" s="7">
        <f t="shared" si="2"/>
        <v>18.982469239945672</v>
      </c>
    </row>
    <row r="15" spans="1:15" x14ac:dyDescent="0.4">
      <c r="A15" s="7">
        <v>14</v>
      </c>
      <c r="B15" s="7" t="s">
        <v>89</v>
      </c>
      <c r="C15" s="7" t="s">
        <v>90</v>
      </c>
      <c r="D15" s="7">
        <f>'Plate 1'!N22</f>
        <v>0.14918853533147408</v>
      </c>
      <c r="E15" s="7">
        <f>'Plate 2'!N22</f>
        <v>0.15325155436061166</v>
      </c>
      <c r="F15" s="7">
        <f>'Plate 3'!N22</f>
        <v>0.16394034593579604</v>
      </c>
      <c r="G15" s="7">
        <f t="shared" si="0"/>
        <v>0.15546014520929394</v>
      </c>
      <c r="H15" s="7">
        <f t="shared" si="1"/>
        <v>7.6198677271399349E-3</v>
      </c>
      <c r="I15" s="7">
        <f t="shared" si="2"/>
        <v>6.2184058083717577</v>
      </c>
    </row>
    <row r="16" spans="1:15" x14ac:dyDescent="0.4">
      <c r="A16" s="7">
        <v>15</v>
      </c>
      <c r="B16" s="7" t="s">
        <v>86</v>
      </c>
      <c r="C16" s="7" t="s">
        <v>87</v>
      </c>
      <c r="D16" s="7">
        <f>'Plate 1'!N23</f>
        <v>0.32660192869863247</v>
      </c>
      <c r="E16" s="7">
        <f>'Plate 2'!N23</f>
        <v>0.33675012602923876</v>
      </c>
      <c r="F16" s="7">
        <f>'Plate 3'!N23</f>
        <v>0.34882461271801535</v>
      </c>
      <c r="G16" s="7">
        <f t="shared" si="0"/>
        <v>0.33739222248196227</v>
      </c>
      <c r="H16" s="7">
        <f t="shared" si="1"/>
        <v>1.1125247734198271E-2</v>
      </c>
      <c r="I16" s="7">
        <f t="shared" si="2"/>
        <v>13.495688899278491</v>
      </c>
    </row>
    <row r="17" spans="1:12" x14ac:dyDescent="0.4">
      <c r="A17" s="7">
        <v>16</v>
      </c>
      <c r="B17" s="7" t="s">
        <v>83</v>
      </c>
      <c r="C17" s="7" t="s">
        <v>84</v>
      </c>
      <c r="D17" s="7">
        <f>'Plate 1'!N24</f>
        <v>0.18211753637310574</v>
      </c>
      <c r="E17" s="7">
        <f>'Plate 2'!N24</f>
        <v>0.18786758527978492</v>
      </c>
      <c r="F17" s="7">
        <f>'Plate 3'!N24</f>
        <v>0.18127324594662911</v>
      </c>
      <c r="G17" s="7">
        <f t="shared" si="0"/>
        <v>0.18375278919983992</v>
      </c>
      <c r="H17" s="7">
        <f t="shared" si="1"/>
        <v>3.5884351276995476E-3</v>
      </c>
      <c r="I17" s="7">
        <f t="shared" si="2"/>
        <v>7.3501115679935971</v>
      </c>
    </row>
    <row r="18" spans="1:12" x14ac:dyDescent="0.4">
      <c r="A18" s="7">
        <v>17</v>
      </c>
      <c r="B18" s="7" t="s">
        <v>84</v>
      </c>
      <c r="C18" s="7" t="s">
        <v>9</v>
      </c>
      <c r="D18" s="7">
        <f>'Plate 1'!N25</f>
        <v>6.7202042942105439E-2</v>
      </c>
      <c r="E18" s="7">
        <f>'Plate 2'!N25</f>
        <v>7.0912451688791803E-2</v>
      </c>
      <c r="F18" s="7">
        <f>'Plate 3'!N25</f>
        <v>6.6803885458419088E-2</v>
      </c>
      <c r="G18" s="7">
        <f t="shared" si="0"/>
        <v>6.8306126696438776E-2</v>
      </c>
      <c r="H18" s="7">
        <f t="shared" si="1"/>
        <v>2.2659059600470765E-3</v>
      </c>
      <c r="I18" s="7">
        <f t="shared" si="2"/>
        <v>2.7322450678575509</v>
      </c>
    </row>
    <row r="19" spans="1:12" x14ac:dyDescent="0.4">
      <c r="A19" s="7">
        <v>18</v>
      </c>
      <c r="B19" s="7" t="s">
        <v>87</v>
      </c>
      <c r="C19" s="7" t="s">
        <v>10</v>
      </c>
      <c r="D19" s="7">
        <f>'Plate 1'!N26</f>
        <v>5.712173650078963E-3</v>
      </c>
      <c r="E19" s="7">
        <f>'Plate 2'!N26</f>
        <v>8.4019492522265163E-3</v>
      </c>
      <c r="F19" s="7">
        <f>'Plate 3'!N26</f>
        <v>8.3053479218575081E-3</v>
      </c>
      <c r="G19" s="7">
        <f t="shared" si="0"/>
        <v>7.473156941387663E-3</v>
      </c>
      <c r="H19" s="7">
        <f t="shared" si="1"/>
        <v>1.525820949016817E-3</v>
      </c>
      <c r="I19" s="7">
        <f t="shared" si="2"/>
        <v>0.2989262776555065</v>
      </c>
    </row>
    <row r="20" spans="1:12" x14ac:dyDescent="0.4">
      <c r="A20" s="7">
        <v>19</v>
      </c>
      <c r="B20" s="7" t="s">
        <v>90</v>
      </c>
      <c r="C20" s="7" t="s">
        <v>11</v>
      </c>
      <c r="D20" s="7">
        <f>'Plate 1'!N27</f>
        <v>-1.444843923255267E-2</v>
      </c>
      <c r="E20" s="7">
        <f>'Plate 2'!N27</f>
        <v>-1.5123508654007729E-2</v>
      </c>
      <c r="F20" s="7">
        <f>'Plate 3'!N27</f>
        <v>-1.0471960423211642E-2</v>
      </c>
      <c r="G20" s="7">
        <f t="shared" si="0"/>
        <v>-1.3347969436590681E-2</v>
      </c>
      <c r="H20" s="7">
        <f t="shared" si="1"/>
        <v>2.5134638578511569E-3</v>
      </c>
      <c r="I20" s="7">
        <f t="shared" si="2"/>
        <v>-0.53391877746362726</v>
      </c>
    </row>
    <row r="21" spans="1:12" x14ac:dyDescent="0.4">
      <c r="A21" s="7">
        <v>20</v>
      </c>
      <c r="B21" s="7" t="s">
        <v>93</v>
      </c>
      <c r="C21" s="7" t="s">
        <v>12</v>
      </c>
      <c r="D21" s="7">
        <f>'Plate 1'!N28</f>
        <v>-1.5792480091394778E-2</v>
      </c>
      <c r="E21" s="7">
        <f>'Plate 2'!N28</f>
        <v>-1.6803898504453033E-2</v>
      </c>
      <c r="F21" s="7">
        <f>'Plate 3'!N28</f>
        <v>-1.3360777091683818E-2</v>
      </c>
      <c r="G21" s="7">
        <f t="shared" si="0"/>
        <v>-1.5319051895843877E-2</v>
      </c>
      <c r="H21" s="7">
        <f t="shared" si="1"/>
        <v>1.769709568834504E-3</v>
      </c>
      <c r="I21" s="7">
        <f t="shared" si="2"/>
        <v>-0.61276207583375508</v>
      </c>
    </row>
    <row r="22" spans="1:12" x14ac:dyDescent="0.4">
      <c r="A22" s="7">
        <v>21</v>
      </c>
      <c r="B22" s="7" t="s">
        <v>96</v>
      </c>
      <c r="C22" s="7" t="s">
        <v>13</v>
      </c>
      <c r="D22" s="7">
        <f>'Plate 1'!N29</f>
        <v>-3.6961123618157992E-3</v>
      </c>
      <c r="E22" s="7">
        <f>'Plate 2'!N29</f>
        <v>-1.4115274743740547E-2</v>
      </c>
      <c r="F22" s="7">
        <f>'Plate 3'!N29</f>
        <v>-1.4444083342360883E-3</v>
      </c>
      <c r="G22" s="7">
        <f t="shared" si="0"/>
        <v>-6.4185984799308114E-3</v>
      </c>
      <c r="H22" s="7">
        <f t="shared" si="1"/>
        <v>6.7599306127632559E-3</v>
      </c>
      <c r="I22" s="7">
        <f t="shared" si="2"/>
        <v>-0.25674393919723248</v>
      </c>
    </row>
    <row r="23" spans="1:12" x14ac:dyDescent="0.4">
      <c r="A23" s="7">
        <v>22</v>
      </c>
      <c r="B23" s="7" t="s">
        <v>99</v>
      </c>
      <c r="C23" s="7" t="s">
        <v>14</v>
      </c>
      <c r="D23" s="7">
        <f>'Plate 1'!N30</f>
        <v>1.2432377944289507E-2</v>
      </c>
      <c r="E23" s="7">
        <f>'Plate 2'!N30</f>
        <v>-1.7139976474542094E-2</v>
      </c>
      <c r="F23" s="7">
        <f>'Plate 3'!N30</f>
        <v>7.2220416711804417E-4</v>
      </c>
      <c r="G23" s="7">
        <f t="shared" si="0"/>
        <v>-1.3284647877115144E-3</v>
      </c>
      <c r="H23" s="7">
        <f t="shared" si="1"/>
        <v>1.4892446704285148E-2</v>
      </c>
      <c r="I23" s="7">
        <f t="shared" si="2"/>
        <v>-5.3138591508460578E-2</v>
      </c>
      <c r="J23">
        <f>SUM(I2:I23)</f>
        <v>560.7561424860213</v>
      </c>
      <c r="K23" t="e">
        <f>J23/L2*100</f>
        <v>#VALUE!</v>
      </c>
    </row>
    <row r="24" spans="1:12" x14ac:dyDescent="0.4">
      <c r="A24">
        <v>23</v>
      </c>
      <c r="B24" t="s">
        <v>102</v>
      </c>
      <c r="C24" t="s">
        <v>15</v>
      </c>
      <c r="D24">
        <f>'Plate 1'!N31</f>
        <v>-2.9568898894526394E-2</v>
      </c>
      <c r="E24">
        <f>'Plate 2'!N31</f>
        <v>-5.7133254915140312E-2</v>
      </c>
      <c r="F24">
        <f>'Plate 3'!N31</f>
        <v>-2.3471635431336436E-2</v>
      </c>
      <c r="G24">
        <f t="shared" si="0"/>
        <v>-3.6724596413667709E-2</v>
      </c>
      <c r="H24">
        <f t="shared" si="1"/>
        <v>1.7935416410197601E-2</v>
      </c>
      <c r="I24" s="7">
        <f t="shared" si="2"/>
        <v>-1.4689838565467084</v>
      </c>
      <c r="L24" s="5"/>
    </row>
    <row r="25" spans="1:12" x14ac:dyDescent="0.4">
      <c r="A25">
        <v>24</v>
      </c>
      <c r="B25" t="s">
        <v>105</v>
      </c>
      <c r="C25" t="s">
        <v>16</v>
      </c>
      <c r="D25">
        <f>'Plate 1'!N32</f>
        <v>-3.3265011256342195E-2</v>
      </c>
      <c r="E25">
        <f>'Plate 2'!N32</f>
        <v>-6.2510502436565279E-2</v>
      </c>
      <c r="F25">
        <f>'Plate 3'!N32</f>
        <v>-2.8888166684721769E-2</v>
      </c>
      <c r="G25">
        <f t="shared" si="0"/>
        <v>-4.1554560125876418E-2</v>
      </c>
      <c r="H25">
        <f t="shared" si="1"/>
        <v>1.8279847666151931E-2</v>
      </c>
      <c r="I25" s="7">
        <f t="shared" si="2"/>
        <v>-1.6621824050350567</v>
      </c>
    </row>
    <row r="26" spans="1:12" x14ac:dyDescent="0.4">
      <c r="A26">
        <v>25</v>
      </c>
      <c r="B26" t="s">
        <v>16</v>
      </c>
      <c r="C26" t="s">
        <v>24</v>
      </c>
      <c r="D26">
        <f>'Plate 1'!N33</f>
        <v>-3.1248949968079032E-2</v>
      </c>
      <c r="E26">
        <f>'Plate 2'!N33</f>
        <v>-5.1419929423626283E-2</v>
      </c>
      <c r="F26">
        <f>'Plate 3'!N33</f>
        <v>-1.191636875744773E-2</v>
      </c>
      <c r="G26">
        <f t="shared" si="0"/>
        <v>-3.1528416049717678E-2</v>
      </c>
      <c r="H26">
        <f t="shared" si="1"/>
        <v>1.9753263079671225E-2</v>
      </c>
      <c r="I26" s="7">
        <f t="shared" si="2"/>
        <v>-1.2611366419887071</v>
      </c>
    </row>
    <row r="27" spans="1:12" x14ac:dyDescent="0.4">
      <c r="A27">
        <v>26</v>
      </c>
      <c r="B27" t="s">
        <v>15</v>
      </c>
      <c r="C27" t="s">
        <v>23</v>
      </c>
      <c r="D27">
        <f>'Plate 1'!N34</f>
        <v>-1.5456469876684252E-2</v>
      </c>
      <c r="E27">
        <f>'Plate 2'!N34</f>
        <v>-3.058309527810452E-2</v>
      </c>
      <c r="F27">
        <f>'Plate 3'!N34</f>
        <v>-6.8609395876214202E-3</v>
      </c>
      <c r="G27">
        <f t="shared" si="0"/>
        <v>-1.7633501580803398E-2</v>
      </c>
      <c r="H27">
        <f t="shared" si="1"/>
        <v>1.2009986175322392E-2</v>
      </c>
      <c r="I27" s="7">
        <f t="shared" si="2"/>
        <v>-0.70534006323213594</v>
      </c>
    </row>
    <row r="28" spans="1:12" x14ac:dyDescent="0.4">
      <c r="A28">
        <v>27</v>
      </c>
      <c r="B28" t="s">
        <v>14</v>
      </c>
      <c r="C28" t="s">
        <v>22</v>
      </c>
      <c r="D28">
        <f>'Plate 1'!N35</f>
        <v>4.3009307482947484E-2</v>
      </c>
      <c r="E28">
        <f>'Plate 2'!N35</f>
        <v>2.3189379936145185E-2</v>
      </c>
      <c r="F28">
        <f>'Plate 3'!N35</f>
        <v>5.597082295164843E-2</v>
      </c>
      <c r="G28">
        <f t="shared" si="0"/>
        <v>4.0723170123580364E-2</v>
      </c>
      <c r="H28">
        <f t="shared" si="1"/>
        <v>1.6509862796646502E-2</v>
      </c>
      <c r="I28" s="7">
        <f t="shared" si="2"/>
        <v>1.6289268049432146</v>
      </c>
    </row>
    <row r="29" spans="1:12" x14ac:dyDescent="0.4">
      <c r="A29">
        <v>28</v>
      </c>
      <c r="B29" t="s">
        <v>13</v>
      </c>
      <c r="C29" t="s">
        <v>21</v>
      </c>
      <c r="D29">
        <f>'Plate 1'!N36</f>
        <v>0.21034239440879005</v>
      </c>
      <c r="E29">
        <f>'Plate 2'!N36</f>
        <v>0.20164678205343639</v>
      </c>
      <c r="F29">
        <f>'Plate 3'!N36</f>
        <v>0.23291084389556926</v>
      </c>
      <c r="G29">
        <f t="shared" si="0"/>
        <v>0.21496667345259857</v>
      </c>
      <c r="H29">
        <f t="shared" si="1"/>
        <v>1.6136863332860948E-2</v>
      </c>
      <c r="I29" s="7">
        <f t="shared" si="2"/>
        <v>8.5986669381039427</v>
      </c>
    </row>
    <row r="30" spans="1:12" x14ac:dyDescent="0.4">
      <c r="A30">
        <v>29</v>
      </c>
      <c r="B30" t="s">
        <v>12</v>
      </c>
      <c r="C30" t="s">
        <v>20</v>
      </c>
      <c r="D30">
        <f>'Plate 1'!N37</f>
        <v>0.38204361412586946</v>
      </c>
      <c r="E30">
        <f>'Plate 2'!N37</f>
        <v>0.29978154931944212</v>
      </c>
      <c r="F30">
        <f>'Plate 3'!N37</f>
        <v>0.33763044812768567</v>
      </c>
      <c r="G30">
        <f t="shared" si="0"/>
        <v>0.33981853719099914</v>
      </c>
      <c r="H30">
        <f t="shared" si="1"/>
        <v>4.1174660009111873E-2</v>
      </c>
      <c r="I30" s="7">
        <f t="shared" si="2"/>
        <v>13.592741487639966</v>
      </c>
    </row>
    <row r="31" spans="1:12" x14ac:dyDescent="0.4">
      <c r="A31">
        <v>30</v>
      </c>
      <c r="B31" t="s">
        <v>11</v>
      </c>
      <c r="C31" t="s">
        <v>19</v>
      </c>
      <c r="D31">
        <f>'Plate 1'!N38</f>
        <v>0.94385269312187092</v>
      </c>
      <c r="E31">
        <f>'Plate 2'!N38</f>
        <v>0.97395395731809775</v>
      </c>
      <c r="F31">
        <f>'Plate 3'!N38</f>
        <v>1.0233633048062687</v>
      </c>
      <c r="G31">
        <f t="shared" si="0"/>
        <v>0.98038998508207909</v>
      </c>
      <c r="H31">
        <f t="shared" si="1"/>
        <v>4.0144130114386924E-2</v>
      </c>
      <c r="I31" s="7">
        <f t="shared" si="2"/>
        <v>39.215599403283164</v>
      </c>
    </row>
    <row r="32" spans="1:12" x14ac:dyDescent="0.4">
      <c r="A32">
        <v>31</v>
      </c>
      <c r="B32" t="s">
        <v>10</v>
      </c>
      <c r="C32" t="s">
        <v>18</v>
      </c>
      <c r="D32">
        <f>'Plate 1'!N39</f>
        <v>1.1763717617015557</v>
      </c>
      <c r="E32">
        <f>'Plate 2'!N39</f>
        <v>1.1853470005041169</v>
      </c>
      <c r="F32">
        <f>'Plate 3'!N39</f>
        <v>1.2562741487018378</v>
      </c>
      <c r="G32">
        <f t="shared" si="0"/>
        <v>1.2059976369691701</v>
      </c>
      <c r="H32">
        <f t="shared" si="1"/>
        <v>4.3771388507729055E-2</v>
      </c>
      <c r="I32" s="7">
        <f t="shared" si="2"/>
        <v>48.239905478766801</v>
      </c>
    </row>
    <row r="33" spans="1:12" x14ac:dyDescent="0.4">
      <c r="A33">
        <v>32</v>
      </c>
      <c r="B33" t="s">
        <v>9</v>
      </c>
      <c r="C33" t="s">
        <v>17</v>
      </c>
      <c r="D33">
        <f>'Plate 1'!N40</f>
        <v>2.7411713316084811</v>
      </c>
      <c r="E33">
        <f>'Plate 2'!N40</f>
        <v>2.803562426482944</v>
      </c>
      <c r="F33">
        <f>'Plate 3'!N40</f>
        <v>2.8931498934748854</v>
      </c>
      <c r="G33">
        <f t="shared" si="0"/>
        <v>2.8126278838554364</v>
      </c>
      <c r="H33">
        <f t="shared" si="1"/>
        <v>7.6393767447184319E-2</v>
      </c>
      <c r="I33" s="7">
        <f t="shared" si="2"/>
        <v>112.50511535421745</v>
      </c>
    </row>
    <row r="34" spans="1:12" x14ac:dyDescent="0.4">
      <c r="A34">
        <v>33</v>
      </c>
      <c r="B34" t="s">
        <v>17</v>
      </c>
      <c r="C34" t="s">
        <v>25</v>
      </c>
      <c r="D34">
        <f>'Plate 1'!N41</f>
        <v>3.7686905681932732</v>
      </c>
      <c r="E34">
        <f>'Plate 2'!N41</f>
        <v>3.81750966224164</v>
      </c>
      <c r="F34">
        <f>'Plate 3'!N41</f>
        <v>3.9454013649658757</v>
      </c>
      <c r="G34">
        <f t="shared" si="0"/>
        <v>3.8438671984669299</v>
      </c>
      <c r="H34">
        <f t="shared" si="1"/>
        <v>9.1256321484610561E-2</v>
      </c>
      <c r="I34" s="7">
        <f t="shared" si="2"/>
        <v>153.75468793867719</v>
      </c>
    </row>
    <row r="35" spans="1:12" x14ac:dyDescent="0.4">
      <c r="A35">
        <v>34</v>
      </c>
      <c r="B35" t="s">
        <v>18</v>
      </c>
      <c r="C35" t="s">
        <v>26</v>
      </c>
      <c r="D35">
        <f>'Plate 1'!N42</f>
        <v>1.622593326837136</v>
      </c>
      <c r="E35">
        <f>'Plate 2'!N42</f>
        <v>1.6356914804234581</v>
      </c>
      <c r="F35">
        <f>'Plate 3'!N42</f>
        <v>1.7401509406709275</v>
      </c>
      <c r="G35">
        <f t="shared" si="0"/>
        <v>1.6661452493105073</v>
      </c>
      <c r="H35">
        <f t="shared" si="1"/>
        <v>6.4424546347980283E-2</v>
      </c>
      <c r="I35" s="7">
        <f t="shared" si="2"/>
        <v>66.645809972420295</v>
      </c>
    </row>
    <row r="36" spans="1:12" x14ac:dyDescent="0.4">
      <c r="A36">
        <v>35</v>
      </c>
      <c r="B36" t="s">
        <v>19</v>
      </c>
      <c r="C36" t="s">
        <v>27</v>
      </c>
      <c r="D36">
        <f>'Plate 1'!N43</f>
        <v>0.47007829038002757</v>
      </c>
      <c r="E36">
        <f>'Plate 2'!N43</f>
        <v>0.48294404301798016</v>
      </c>
      <c r="F36">
        <f>'Plate 3'!N43</f>
        <v>0.50048748781280461</v>
      </c>
      <c r="G36">
        <f t="shared" si="0"/>
        <v>0.48450327373693741</v>
      </c>
      <c r="H36">
        <f t="shared" si="1"/>
        <v>1.5264443077053561E-2</v>
      </c>
      <c r="I36" s="7">
        <f t="shared" si="2"/>
        <v>19.380130949477497</v>
      </c>
    </row>
    <row r="37" spans="1:12" x14ac:dyDescent="0.4">
      <c r="A37">
        <v>36</v>
      </c>
      <c r="B37" t="s">
        <v>20</v>
      </c>
      <c r="C37" t="s">
        <v>28</v>
      </c>
      <c r="D37">
        <f>'Plate 1'!N44</f>
        <v>0.12297973858405296</v>
      </c>
      <c r="E37">
        <f>'Plate 2'!N44</f>
        <v>0.11493866577045875</v>
      </c>
      <c r="F37">
        <f>'Plate 3'!N44</f>
        <v>0.1502184667605532</v>
      </c>
      <c r="G37">
        <f t="shared" si="0"/>
        <v>0.12937895703835497</v>
      </c>
      <c r="H37">
        <f t="shared" si="1"/>
        <v>1.8489959088504808E-2</v>
      </c>
      <c r="I37" s="7">
        <f t="shared" si="2"/>
        <v>5.1751582815341992</v>
      </c>
    </row>
    <row r="38" spans="1:12" x14ac:dyDescent="0.4">
      <c r="A38">
        <v>37</v>
      </c>
      <c r="B38" t="s">
        <v>21</v>
      </c>
      <c r="C38" t="s">
        <v>29</v>
      </c>
      <c r="D38">
        <f>'Plate 1'!N45</f>
        <v>6.6866032727394914E-2</v>
      </c>
      <c r="E38">
        <f>'Plate 2'!N45</f>
        <v>5.2428163333893461E-2</v>
      </c>
      <c r="F38">
        <f>'Plate 3'!N45</f>
        <v>7.0776008377568339E-2</v>
      </c>
      <c r="G38">
        <f t="shared" si="0"/>
        <v>6.3356734812952245E-2</v>
      </c>
      <c r="H38">
        <f t="shared" si="1"/>
        <v>9.6642244037433416E-3</v>
      </c>
      <c r="I38" s="7">
        <f t="shared" si="2"/>
        <v>2.5342693925180897</v>
      </c>
    </row>
    <row r="39" spans="1:12" x14ac:dyDescent="0.4">
      <c r="A39">
        <v>38</v>
      </c>
      <c r="B39" t="s">
        <v>22</v>
      </c>
      <c r="C39" t="s">
        <v>32</v>
      </c>
      <c r="D39">
        <f>'Plate 1'!N46</f>
        <v>6.7202042942105444E-3</v>
      </c>
      <c r="E39">
        <f>'Plate 2'!N46</f>
        <v>-8.738027222315578E-3</v>
      </c>
      <c r="F39">
        <f>'Plate 3'!N46</f>
        <v>2.2027227097100349E-2</v>
      </c>
      <c r="G39">
        <f t="shared" si="0"/>
        <v>6.6698013896651052E-3</v>
      </c>
      <c r="H39">
        <f t="shared" si="1"/>
        <v>1.5382689091123667E-2</v>
      </c>
      <c r="I39" s="7">
        <f t="shared" si="2"/>
        <v>0.26679205558660424</v>
      </c>
    </row>
    <row r="40" spans="1:12" x14ac:dyDescent="0.4">
      <c r="A40">
        <v>39</v>
      </c>
      <c r="B40" t="s">
        <v>23</v>
      </c>
      <c r="C40" t="s">
        <v>31</v>
      </c>
      <c r="D40">
        <f>'Plate 1'!N47</f>
        <v>-1.1760357514868452E-2</v>
      </c>
      <c r="E40">
        <f>'Plate 2'!N47</f>
        <v>6.3854814316921527E-3</v>
      </c>
      <c r="F40">
        <f>'Plate 3'!N47</f>
        <v>-1.0471960423211642E-2</v>
      </c>
      <c r="G40">
        <f t="shared" si="0"/>
        <v>-5.2822788354626475E-3</v>
      </c>
      <c r="H40">
        <f t="shared" si="1"/>
        <v>1.0125090814669002E-2</v>
      </c>
      <c r="I40" s="7">
        <f t="shared" si="2"/>
        <v>-0.21129115341850591</v>
      </c>
    </row>
    <row r="41" spans="1:12" x14ac:dyDescent="0.4">
      <c r="A41">
        <v>40</v>
      </c>
      <c r="B41" t="s">
        <v>24</v>
      </c>
      <c r="C41" t="s">
        <v>33</v>
      </c>
      <c r="D41">
        <f>'Plate 1'!N48</f>
        <v>-1.4112429017842144E-2</v>
      </c>
      <c r="E41">
        <f>'Plate 2'!N48</f>
        <v>-4.6042681902201309E-2</v>
      </c>
      <c r="F41">
        <f>'Plate 3'!N48</f>
        <v>-4.6943270862672875E-3</v>
      </c>
      <c r="G41">
        <f t="shared" si="0"/>
        <v>-2.1616479335436912E-2</v>
      </c>
      <c r="H41">
        <f t="shared" si="1"/>
        <v>2.1671517941132763E-2</v>
      </c>
      <c r="I41" s="7">
        <f t="shared" si="2"/>
        <v>-0.86465917341747645</v>
      </c>
    </row>
    <row r="42" spans="1:12" x14ac:dyDescent="0.4">
      <c r="A42">
        <v>41</v>
      </c>
      <c r="B42" t="s">
        <v>33</v>
      </c>
      <c r="C42" t="s">
        <v>40</v>
      </c>
      <c r="D42">
        <f>'Plate 1'!N49</f>
        <v>2.0160612882631633E-3</v>
      </c>
      <c r="E42">
        <f>'Plate 2'!N49</f>
        <v>-2.2853301966056123E-2</v>
      </c>
      <c r="F42">
        <f>'Plate 3'!N49</f>
        <v>1.2638572924565774E-2</v>
      </c>
      <c r="G42">
        <f t="shared" si="0"/>
        <v>-2.7328892510757288E-3</v>
      </c>
      <c r="H42">
        <f t="shared" si="1"/>
        <v>1.8216275531285329E-2</v>
      </c>
      <c r="I42" s="7">
        <f t="shared" si="2"/>
        <v>-0.10931557004302915</v>
      </c>
    </row>
    <row r="43" spans="1:12" x14ac:dyDescent="0.4">
      <c r="A43">
        <v>42</v>
      </c>
      <c r="B43" t="s">
        <v>31</v>
      </c>
      <c r="C43" t="s">
        <v>39</v>
      </c>
      <c r="D43">
        <f>'Plate 1'!N50</f>
        <v>-8.7362655824737082E-3</v>
      </c>
      <c r="E43">
        <f>'Plate 2'!N50</f>
        <v>5.0747773483448159E-2</v>
      </c>
      <c r="F43">
        <f>'Plate 3'!N50</f>
        <v>-7.5831437547394642E-3</v>
      </c>
      <c r="G43">
        <f t="shared" si="0"/>
        <v>1.1476121382078328E-2</v>
      </c>
      <c r="H43">
        <f t="shared" si="1"/>
        <v>3.4015135110207456E-2</v>
      </c>
      <c r="I43" s="7">
        <f t="shared" si="2"/>
        <v>0.4590448552831331</v>
      </c>
    </row>
    <row r="44" spans="1:12" x14ac:dyDescent="0.4">
      <c r="A44">
        <v>43</v>
      </c>
      <c r="B44" t="s">
        <v>32</v>
      </c>
      <c r="C44" t="s">
        <v>30</v>
      </c>
      <c r="D44">
        <f>'Plate 1'!N51</f>
        <v>-1.2096367729578979E-2</v>
      </c>
      <c r="E44">
        <f>'Plate 2'!N51</f>
        <v>-2.6886237607124854E-2</v>
      </c>
      <c r="F44">
        <f>'Plate 3'!N51</f>
        <v>-3.2499187520311991E-3</v>
      </c>
      <c r="G44">
        <f t="shared" si="0"/>
        <v>-1.4077508029578344E-2</v>
      </c>
      <c r="H44">
        <f t="shared" si="1"/>
        <v>1.1942050909334003E-2</v>
      </c>
      <c r="I44" s="7">
        <f t="shared" si="2"/>
        <v>-0.5631003211831338</v>
      </c>
    </row>
    <row r="45" spans="1:12" x14ac:dyDescent="0.4">
      <c r="A45">
        <v>44</v>
      </c>
      <c r="B45" t="s">
        <v>29</v>
      </c>
      <c r="C45" t="s">
        <v>38</v>
      </c>
      <c r="D45">
        <f>'Plate 1'!N52</f>
        <v>-6.7202042942105444E-3</v>
      </c>
      <c r="E45">
        <f>'Plate 2'!N52</f>
        <v>-2.4533691816501429E-2</v>
      </c>
      <c r="F45">
        <f>'Plate 3'!N52</f>
        <v>-2.1666125013541327E-3</v>
      </c>
      <c r="G45">
        <f t="shared" si="0"/>
        <v>-1.1140169537355367E-2</v>
      </c>
      <c r="H45">
        <f t="shared" si="1"/>
        <v>1.1820474983497014E-2</v>
      </c>
      <c r="I45" s="7">
        <f t="shared" si="2"/>
        <v>-0.44560678149421468</v>
      </c>
      <c r="J45">
        <f>SUM(I24:I45)</f>
        <v>464.70523294609262</v>
      </c>
      <c r="K45" t="e">
        <f>J45/L24*100</f>
        <v>#DIV/0!</v>
      </c>
    </row>
    <row r="46" spans="1:12" x14ac:dyDescent="0.4">
      <c r="A46" s="6">
        <v>45</v>
      </c>
      <c r="B46" s="6" t="s">
        <v>28</v>
      </c>
      <c r="C46" s="6" t="s">
        <v>37</v>
      </c>
      <c r="D46" s="6">
        <f>'Plate 1'!N53</f>
        <v>-3.8977184906421158E-2</v>
      </c>
      <c r="E46" s="6">
        <f>'Plate 2'!N53</f>
        <v>-2.4869769786590491E-2</v>
      </c>
      <c r="F46" s="6">
        <f>'Plate 3'!N53</f>
        <v>-2.9249268768280792E-2</v>
      </c>
      <c r="G46" s="6">
        <f t="shared" si="0"/>
        <v>-3.103207448709748E-2</v>
      </c>
      <c r="H46" s="6">
        <f t="shared" si="1"/>
        <v>7.2207054720498558E-3</v>
      </c>
      <c r="I46" s="7">
        <f t="shared" si="2"/>
        <v>-1.2412829794838993</v>
      </c>
      <c r="L46" s="5"/>
    </row>
    <row r="47" spans="1:12" x14ac:dyDescent="0.4">
      <c r="A47" s="6">
        <v>46</v>
      </c>
      <c r="B47" s="6" t="s">
        <v>27</v>
      </c>
      <c r="C47" s="6" t="s">
        <v>36</v>
      </c>
      <c r="D47" s="6">
        <f>'Plate 1'!N54</f>
        <v>-4.3345317697658009E-2</v>
      </c>
      <c r="E47" s="6">
        <f>'Plate 2'!N54</f>
        <v>-4.8059149722735672E-2</v>
      </c>
      <c r="F47" s="6">
        <f>'Plate 3'!N54</f>
        <v>-3.286028960387101E-2</v>
      </c>
      <c r="G47" s="6">
        <f t="shared" si="0"/>
        <v>-4.1421585674754895E-2</v>
      </c>
      <c r="H47" s="6">
        <f t="shared" si="1"/>
        <v>7.7799033348853958E-3</v>
      </c>
      <c r="I47" s="7">
        <f t="shared" si="2"/>
        <v>-1.6568634269901958</v>
      </c>
    </row>
    <row r="48" spans="1:12" x14ac:dyDescent="0.4">
      <c r="A48" s="6">
        <v>47</v>
      </c>
      <c r="B48" s="6" t="s">
        <v>26</v>
      </c>
      <c r="C48" s="6" t="s">
        <v>35</v>
      </c>
      <c r="D48" s="6">
        <f>'Plate 1'!N55</f>
        <v>-3.6961123618157996E-2</v>
      </c>
      <c r="E48" s="6">
        <f>'Plate 2'!N55</f>
        <v>-5.0411695513359098E-2</v>
      </c>
      <c r="F48" s="6">
        <f>'Plate 3'!N55</f>
        <v>-3.3221391687430032E-2</v>
      </c>
      <c r="G48" s="6">
        <f t="shared" si="0"/>
        <v>-4.0198070272982375E-2</v>
      </c>
      <c r="H48" s="6">
        <f t="shared" si="1"/>
        <v>9.0407413491135746E-3</v>
      </c>
      <c r="I48" s="7">
        <f t="shared" si="2"/>
        <v>-1.6079228109192951</v>
      </c>
    </row>
    <row r="49" spans="1:9" x14ac:dyDescent="0.4">
      <c r="A49" s="6">
        <v>48</v>
      </c>
      <c r="B49" s="6" t="s">
        <v>25</v>
      </c>
      <c r="C49" s="6" t="s">
        <v>34</v>
      </c>
      <c r="D49" s="6">
        <f>'Plate 1'!N56</f>
        <v>-2.7888847820973759E-2</v>
      </c>
      <c r="E49" s="6">
        <f>'Plate 2'!N56</f>
        <v>-2.8902705427659218E-2</v>
      </c>
      <c r="F49" s="6">
        <f>'Plate 3'!N56</f>
        <v>-2.6360452099808616E-2</v>
      </c>
      <c r="G49" s="6">
        <f t="shared" si="0"/>
        <v>-2.7717335116147199E-2</v>
      </c>
      <c r="H49" s="6">
        <f t="shared" si="1"/>
        <v>1.2797755473830392E-3</v>
      </c>
      <c r="I49" s="7">
        <f t="shared" si="2"/>
        <v>-1.1086934046458881</v>
      </c>
    </row>
    <row r="50" spans="1:9" x14ac:dyDescent="0.4">
      <c r="A50" s="6">
        <v>49</v>
      </c>
      <c r="B50" s="6" t="s">
        <v>34</v>
      </c>
      <c r="C50" s="6" t="s">
        <v>41</v>
      </c>
      <c r="D50" s="6">
        <f>'Plate 1'!N57</f>
        <v>1.4784449447263197E-2</v>
      </c>
      <c r="E50" s="6">
        <f>'Plate 2'!N57</f>
        <v>1.0754495042849942E-2</v>
      </c>
      <c r="F50" s="6">
        <f>'Plate 3'!N57</f>
        <v>1.7332900010833062E-2</v>
      </c>
      <c r="G50" s="6">
        <f t="shared" si="0"/>
        <v>1.4290614833648733E-2</v>
      </c>
      <c r="H50" s="6">
        <f t="shared" si="1"/>
        <v>3.3168897253148255E-3</v>
      </c>
      <c r="I50" s="7">
        <f t="shared" si="2"/>
        <v>0.57162459334594939</v>
      </c>
    </row>
    <row r="51" spans="1:9" x14ac:dyDescent="0.4">
      <c r="A51" s="6">
        <v>50</v>
      </c>
      <c r="B51" s="6" t="s">
        <v>35</v>
      </c>
      <c r="C51" s="6" t="s">
        <v>42</v>
      </c>
      <c r="D51" s="6">
        <f>'Plate 1'!N58</f>
        <v>8.5682604751184444E-2</v>
      </c>
      <c r="E51" s="6">
        <f>'Plate 2'!N58</f>
        <v>7.5281465299949585E-2</v>
      </c>
      <c r="F51" s="6">
        <f>'Plate 3'!N58</f>
        <v>0.10038637922940814</v>
      </c>
      <c r="G51" s="6">
        <f t="shared" si="0"/>
        <v>8.711681642684739E-2</v>
      </c>
      <c r="H51" s="6">
        <f t="shared" si="1"/>
        <v>1.2613758290031305E-2</v>
      </c>
      <c r="I51" s="7">
        <f t="shared" si="2"/>
        <v>3.4846726570738955</v>
      </c>
    </row>
    <row r="52" spans="1:9" x14ac:dyDescent="0.4">
      <c r="A52" s="6">
        <v>51</v>
      </c>
      <c r="B52" s="6" t="s">
        <v>36</v>
      </c>
      <c r="C52" s="6" t="s">
        <v>43</v>
      </c>
      <c r="D52" s="6">
        <f>'Plate 1'!N59</f>
        <v>0.135748126743053</v>
      </c>
      <c r="E52" s="6">
        <f>'Plate 2'!N59</f>
        <v>0.12838178457402116</v>
      </c>
      <c r="F52" s="6">
        <f>'Plate 3'!N59</f>
        <v>0.15130177301123027</v>
      </c>
      <c r="G52" s="6">
        <f t="shared" si="0"/>
        <v>0.13847722810943483</v>
      </c>
      <c r="H52" s="6">
        <f t="shared" si="1"/>
        <v>1.1701173581801103E-2</v>
      </c>
      <c r="I52" s="7">
        <f t="shared" si="2"/>
        <v>5.5390891243773934</v>
      </c>
    </row>
    <row r="53" spans="1:9" x14ac:dyDescent="0.4">
      <c r="A53" s="6">
        <v>52</v>
      </c>
      <c r="B53" s="6" t="s">
        <v>37</v>
      </c>
      <c r="C53" s="6" t="s">
        <v>44</v>
      </c>
      <c r="D53" s="6">
        <f>'Plate 1'!N60</f>
        <v>0.40086018614965896</v>
      </c>
      <c r="E53" s="6">
        <f>'Plate 2'!N60</f>
        <v>0.40026886237607123</v>
      </c>
      <c r="F53" s="6">
        <f>'Plate 3'!N60</f>
        <v>0.4307947856859134</v>
      </c>
      <c r="G53" s="6">
        <f t="shared" si="0"/>
        <v>0.4106412780705479</v>
      </c>
      <c r="H53" s="6">
        <f t="shared" si="1"/>
        <v>1.7455953650638796E-2</v>
      </c>
      <c r="I53" s="7">
        <f t="shared" si="2"/>
        <v>16.425651122821915</v>
      </c>
    </row>
    <row r="54" spans="1:9" x14ac:dyDescent="0.4">
      <c r="A54" s="6">
        <v>53</v>
      </c>
      <c r="B54" s="6" t="s">
        <v>38</v>
      </c>
      <c r="C54" s="6" t="s">
        <v>45</v>
      </c>
      <c r="D54" s="6">
        <f>'Plate 1'!N61</f>
        <v>0.87295453781794974</v>
      </c>
      <c r="E54" s="6">
        <f>'Plate 2'!N61</f>
        <v>0.836498067551672</v>
      </c>
      <c r="F54" s="6">
        <f>'Plate 3'!N61</f>
        <v>0.89481096305925678</v>
      </c>
      <c r="G54" s="6">
        <f t="shared" si="0"/>
        <v>0.86808785614295958</v>
      </c>
      <c r="H54" s="6">
        <f t="shared" si="1"/>
        <v>2.945949572742021E-2</v>
      </c>
      <c r="I54" s="7">
        <f t="shared" si="2"/>
        <v>34.723514245718384</v>
      </c>
    </row>
    <row r="55" spans="1:9" x14ac:dyDescent="0.4">
      <c r="A55" s="6">
        <v>54</v>
      </c>
      <c r="B55" s="6" t="s">
        <v>30</v>
      </c>
      <c r="C55" s="6" t="s">
        <v>46</v>
      </c>
      <c r="D55" s="6">
        <f>'Plate 1'!N62</f>
        <v>1.889721447532005</v>
      </c>
      <c r="E55" s="6">
        <f>'Plate 2'!N62</f>
        <v>1.8245672996135103</v>
      </c>
      <c r="F55" s="6">
        <f>'Plate 3'!N62</f>
        <v>1.9030079803560465</v>
      </c>
      <c r="G55" s="6">
        <f t="shared" si="0"/>
        <v>1.8724322425005206</v>
      </c>
      <c r="H55" s="6">
        <f t="shared" si="1"/>
        <v>4.1981216714188398E-2</v>
      </c>
      <c r="I55" s="7">
        <f t="shared" si="2"/>
        <v>74.897289700020821</v>
      </c>
    </row>
    <row r="56" spans="1:9" x14ac:dyDescent="0.4">
      <c r="A56" s="6">
        <v>55</v>
      </c>
      <c r="B56" s="6" t="s">
        <v>39</v>
      </c>
      <c r="C56" s="6" t="s">
        <v>47</v>
      </c>
      <c r="D56" s="6">
        <f>'Plate 1'!N63</f>
        <v>1.7516212492859784</v>
      </c>
      <c r="E56" s="6">
        <f>'Plate 2'!N63</f>
        <v>1.650478911107377</v>
      </c>
      <c r="F56" s="6">
        <f>'Plate 3'!N63</f>
        <v>1.7347344094175423</v>
      </c>
      <c r="G56" s="6">
        <f t="shared" si="0"/>
        <v>1.7122781899369659</v>
      </c>
      <c r="H56" s="6">
        <f t="shared" si="1"/>
        <v>5.4181680373337517E-2</v>
      </c>
      <c r="I56" s="7">
        <f t="shared" si="2"/>
        <v>68.491127597478638</v>
      </c>
    </row>
    <row r="57" spans="1:9" x14ac:dyDescent="0.4">
      <c r="A57" s="6">
        <v>56</v>
      </c>
      <c r="B57" s="6" t="s">
        <v>40</v>
      </c>
      <c r="C57" s="6" t="s">
        <v>48</v>
      </c>
      <c r="D57" s="6">
        <f>'Plate 1'!N64</f>
        <v>0.87362655824737079</v>
      </c>
      <c r="E57" s="6">
        <f>'Plate 2'!N64</f>
        <v>0.84456393883380942</v>
      </c>
      <c r="F57" s="6">
        <f>'Plate 3'!N64</f>
        <v>0.92658794641245079</v>
      </c>
      <c r="G57" s="6">
        <f t="shared" si="0"/>
        <v>0.88159281449787696</v>
      </c>
      <c r="H57" s="6">
        <f t="shared" si="1"/>
        <v>4.1588224100119989E-2</v>
      </c>
      <c r="I57" s="7">
        <f t="shared" si="2"/>
        <v>35.263712579915079</v>
      </c>
    </row>
    <row r="58" spans="1:9" x14ac:dyDescent="0.4">
      <c r="A58" s="6">
        <v>57</v>
      </c>
      <c r="B58" s="6" t="s">
        <v>48</v>
      </c>
      <c r="C58" s="6" t="s">
        <v>56</v>
      </c>
      <c r="D58" s="6">
        <f>'Plate 1'!N65</f>
        <v>0.39884412486139581</v>
      </c>
      <c r="E58" s="6">
        <f>'Plate 2'!N65</f>
        <v>0.35657872626449338</v>
      </c>
      <c r="F58" s="6">
        <f>'Plate 3'!N65</f>
        <v>0.41057306900660812</v>
      </c>
      <c r="G58" s="6">
        <f t="shared" si="0"/>
        <v>0.38866530671083238</v>
      </c>
      <c r="H58" s="6">
        <f t="shared" si="1"/>
        <v>2.8399885849152956E-2</v>
      </c>
      <c r="I58" s="7">
        <f t="shared" si="2"/>
        <v>15.546612268433295</v>
      </c>
    </row>
    <row r="59" spans="1:9" x14ac:dyDescent="0.4">
      <c r="A59" s="6">
        <v>58</v>
      </c>
      <c r="B59" s="6" t="s">
        <v>47</v>
      </c>
      <c r="C59" s="6" t="s">
        <v>55</v>
      </c>
      <c r="D59" s="6">
        <f>'Plate 1'!N66</f>
        <v>0.12331574879876349</v>
      </c>
      <c r="E59" s="6">
        <f>'Plate 2'!N66</f>
        <v>0.11594689968072593</v>
      </c>
      <c r="F59" s="6">
        <f>'Plate 3'!N66</f>
        <v>0.1256635250785397</v>
      </c>
      <c r="G59" s="6">
        <f t="shared" si="0"/>
        <v>0.12164205785267639</v>
      </c>
      <c r="H59" s="6">
        <f t="shared" si="1"/>
        <v>5.0699243897340731E-3</v>
      </c>
      <c r="I59" s="7">
        <f t="shared" si="2"/>
        <v>4.8656823141070555</v>
      </c>
    </row>
    <row r="60" spans="1:9" x14ac:dyDescent="0.4">
      <c r="A60" s="6">
        <v>59</v>
      </c>
      <c r="B60" s="6" t="s">
        <v>46</v>
      </c>
      <c r="C60" s="6" t="s">
        <v>54</v>
      </c>
      <c r="D60" s="6">
        <f>'Plate 1'!N67</f>
        <v>3.8641174691710627E-2</v>
      </c>
      <c r="E60" s="6">
        <f>'Plate 2'!N67</f>
        <v>2.4197613846412367E-2</v>
      </c>
      <c r="F60" s="6">
        <f>'Plate 3'!N67</f>
        <v>5.3082006283176247E-2</v>
      </c>
      <c r="G60" s="6">
        <f t="shared" si="0"/>
        <v>3.8640264940433079E-2</v>
      </c>
      <c r="H60" s="6">
        <f t="shared" si="1"/>
        <v>1.4442196239872281E-2</v>
      </c>
      <c r="I60" s="7">
        <f t="shared" si="2"/>
        <v>1.5456105976173231</v>
      </c>
    </row>
    <row r="61" spans="1:9" x14ac:dyDescent="0.4">
      <c r="A61" s="6">
        <v>60</v>
      </c>
      <c r="B61" s="6" t="s">
        <v>45</v>
      </c>
      <c r="C61" s="6" t="s">
        <v>53</v>
      </c>
      <c r="D61" s="6">
        <f>'Plate 1'!N68</f>
        <v>3.3601021471052722E-4</v>
      </c>
      <c r="E61" s="6">
        <f>'Plate 2'!N68</f>
        <v>-1.8484288354898338E-2</v>
      </c>
      <c r="F61" s="6">
        <f>'Plate 3'!N68</f>
        <v>1.1555266673888707E-2</v>
      </c>
      <c r="G61" s="6">
        <f t="shared" si="0"/>
        <v>-2.1976704887663677E-3</v>
      </c>
      <c r="H61" s="6">
        <f t="shared" si="1"/>
        <v>1.5179208477791577E-2</v>
      </c>
      <c r="I61" s="7">
        <f t="shared" si="2"/>
        <v>-8.7906819550654713E-2</v>
      </c>
    </row>
    <row r="62" spans="1:9" x14ac:dyDescent="0.4">
      <c r="A62" s="6">
        <v>61</v>
      </c>
      <c r="B62" s="6" t="s">
        <v>44</v>
      </c>
      <c r="C62" s="6" t="s">
        <v>52</v>
      </c>
      <c r="D62" s="6">
        <f>'Plate 1'!N69</f>
        <v>-1.1424347300157926E-2</v>
      </c>
      <c r="E62" s="6">
        <f>'Plate 2'!N69</f>
        <v>-3.6968576709796676E-2</v>
      </c>
      <c r="F62" s="6">
        <f>'Plate 3'!N69</f>
        <v>-4.3332250027082655E-3</v>
      </c>
      <c r="G62" s="6">
        <f t="shared" si="0"/>
        <v>-1.7575383004220957E-2</v>
      </c>
      <c r="H62" s="6">
        <f t="shared" si="1"/>
        <v>1.716516750386763E-2</v>
      </c>
      <c r="I62" s="7">
        <f t="shared" si="2"/>
        <v>-0.70301532016883828</v>
      </c>
    </row>
    <row r="63" spans="1:9" x14ac:dyDescent="0.4">
      <c r="A63" s="6">
        <v>62</v>
      </c>
      <c r="B63" s="6" t="s">
        <v>43</v>
      </c>
      <c r="C63" s="6" t="s">
        <v>51</v>
      </c>
      <c r="D63" s="6">
        <f>'Plate 1'!N70</f>
        <v>-2.4192735459157958E-2</v>
      </c>
      <c r="E63" s="6">
        <f>'Plate 2'!N70</f>
        <v>-4.5706603932112247E-2</v>
      </c>
      <c r="F63" s="6">
        <f>'Plate 3'!N70</f>
        <v>-2.0221716679305238E-2</v>
      </c>
      <c r="G63" s="6">
        <f t="shared" si="0"/>
        <v>-3.0040352023525146E-2</v>
      </c>
      <c r="H63" s="6">
        <f t="shared" si="1"/>
        <v>1.3711886601958446E-2</v>
      </c>
      <c r="I63" s="7">
        <f t="shared" si="2"/>
        <v>-1.2016140809410059</v>
      </c>
    </row>
    <row r="64" spans="1:9" x14ac:dyDescent="0.4">
      <c r="A64" s="6">
        <v>63</v>
      </c>
      <c r="B64" s="6" t="s">
        <v>42</v>
      </c>
      <c r="C64" s="6" t="s">
        <v>50</v>
      </c>
      <c r="D64" s="6">
        <f>'Plate 1'!N71</f>
        <v>-1.3776418803131615E-2</v>
      </c>
      <c r="E64" s="6">
        <f>'Plate 2'!N71</f>
        <v>-3.3943874978995127E-2</v>
      </c>
      <c r="F64" s="6">
        <f>'Plate 3'!N71</f>
        <v>-9.7497562560935978E-3</v>
      </c>
      <c r="G64" s="6">
        <f t="shared" si="0"/>
        <v>-1.9156683346073445E-2</v>
      </c>
      <c r="H64" s="6">
        <f t="shared" si="1"/>
        <v>1.29633822788843E-2</v>
      </c>
      <c r="I64" s="7">
        <f t="shared" si="2"/>
        <v>-0.76626733384293777</v>
      </c>
    </row>
    <row r="65" spans="1:12" x14ac:dyDescent="0.4">
      <c r="A65" s="6">
        <v>64</v>
      </c>
      <c r="B65" s="6" t="s">
        <v>41</v>
      </c>
      <c r="C65" s="6" t="s">
        <v>49</v>
      </c>
      <c r="D65" s="6">
        <f>'Plate 1'!N72</f>
        <v>-2.0160612882631633E-3</v>
      </c>
      <c r="E65" s="6">
        <f>'Plate 2'!N72</f>
        <v>-1.1426650983028062E-2</v>
      </c>
      <c r="F65" s="6">
        <f>'Plate 3'!N72</f>
        <v>-3.9721229191492435E-3</v>
      </c>
      <c r="G65" s="6">
        <f t="shared" si="0"/>
        <v>-5.8049450634801566E-3</v>
      </c>
      <c r="H65" s="6">
        <f t="shared" si="1"/>
        <v>4.9658058117858506E-3</v>
      </c>
      <c r="I65" s="7">
        <f t="shared" si="2"/>
        <v>-0.23219780253920627</v>
      </c>
    </row>
    <row r="66" spans="1:12" x14ac:dyDescent="0.4">
      <c r="A66" s="6">
        <v>65</v>
      </c>
      <c r="B66" s="6" t="s">
        <v>49</v>
      </c>
      <c r="C66" s="6" t="s">
        <v>57</v>
      </c>
      <c r="D66" s="6">
        <f>'Plate 1'!N73</f>
        <v>1.7472531164947416E-2</v>
      </c>
      <c r="E66" s="6">
        <f>'Plate 2'!N73</f>
        <v>9.0741051924046381E-3</v>
      </c>
      <c r="F66" s="6">
        <f>'Plate 3'!N73</f>
        <v>1.6610695843715016E-2</v>
      </c>
      <c r="G66" s="6">
        <f t="shared" si="0"/>
        <v>1.438577740035569E-2</v>
      </c>
      <c r="H66" s="6">
        <f t="shared" si="1"/>
        <v>4.6201824924747932E-3</v>
      </c>
      <c r="I66" s="7">
        <f t="shared" si="2"/>
        <v>0.57543109601422759</v>
      </c>
    </row>
    <row r="67" spans="1:12" x14ac:dyDescent="0.4">
      <c r="A67" s="6">
        <v>66</v>
      </c>
      <c r="B67" s="6" t="s">
        <v>50</v>
      </c>
      <c r="C67" s="6" t="s">
        <v>58</v>
      </c>
      <c r="D67" s="6">
        <f>'Plate 1'!N74</f>
        <v>-1.5456469876684252E-2</v>
      </c>
      <c r="E67" s="6">
        <f>'Plate 2'!N74</f>
        <v>-3.5624264829440429E-2</v>
      </c>
      <c r="F67" s="6">
        <f>'Plate 3'!N74</f>
        <v>-1.1555266673888707E-2</v>
      </c>
      <c r="G67" s="6">
        <f t="shared" ref="G67:G73" si="3">AVERAGE(D67:F67)</f>
        <v>-2.0878667126671132E-2</v>
      </c>
      <c r="H67" s="6">
        <f t="shared" ref="H67:H73" si="4">STDEV(D67:F67)</f>
        <v>1.291817848290973E-2</v>
      </c>
      <c r="I67" s="7">
        <f t="shared" ref="I67:I89" si="5">G67*40</f>
        <v>-0.83514668506684531</v>
      </c>
      <c r="J67">
        <f>SUM(I46:I67)</f>
        <v>252.48910723277524</v>
      </c>
      <c r="K67" t="e">
        <f>J67/L46*100</f>
        <v>#DIV/0!</v>
      </c>
    </row>
    <row r="68" spans="1:12" x14ac:dyDescent="0.4">
      <c r="A68">
        <v>67</v>
      </c>
      <c r="B68" t="s">
        <v>51</v>
      </c>
      <c r="C68" t="s">
        <v>59</v>
      </c>
      <c r="D68">
        <f>'Plate 1'!N75</f>
        <v>-4.435334834178959E-2</v>
      </c>
      <c r="E68">
        <f>'Plate 2'!N75</f>
        <v>-5.5116787094605948E-2</v>
      </c>
      <c r="F68">
        <f>'Plate 3'!N75</f>
        <v>-3.3582493770989055E-2</v>
      </c>
      <c r="G68">
        <f t="shared" si="3"/>
        <v>-4.4350876402461527E-2</v>
      </c>
      <c r="H68">
        <f t="shared" si="4"/>
        <v>1.0767146874625452E-2</v>
      </c>
      <c r="I68" s="7">
        <f t="shared" si="5"/>
        <v>-1.774035056098461</v>
      </c>
      <c r="L68" s="5"/>
    </row>
    <row r="69" spans="1:12" x14ac:dyDescent="0.4">
      <c r="A69">
        <v>68</v>
      </c>
      <c r="B69" t="s">
        <v>52</v>
      </c>
      <c r="C69" t="s">
        <v>60</v>
      </c>
      <c r="D69">
        <f>'Plate 1'!N76</f>
        <v>-4.1665266624105371E-2</v>
      </c>
      <c r="E69">
        <f>'Plate 2'!N76</f>
        <v>-5.7133254915140312E-2</v>
      </c>
      <c r="F69">
        <f>'Plate 3'!N76</f>
        <v>-3.3582493770989055E-2</v>
      </c>
      <c r="G69">
        <f t="shared" si="3"/>
        <v>-4.4127005103411575E-2</v>
      </c>
      <c r="H69">
        <f t="shared" si="4"/>
        <v>1.1966816822889437E-2</v>
      </c>
      <c r="I69" s="7">
        <f t="shared" si="5"/>
        <v>-1.765080204136463</v>
      </c>
    </row>
    <row r="70" spans="1:12" x14ac:dyDescent="0.4">
      <c r="A70">
        <v>69</v>
      </c>
      <c r="B70" t="s">
        <v>53</v>
      </c>
      <c r="C70" t="s">
        <v>61</v>
      </c>
      <c r="D70">
        <f>'Plate 1'!N77</f>
        <v>-3.9649205335842208E-2</v>
      </c>
      <c r="E70">
        <f>'Plate 2'!N77</f>
        <v>-5.1083851453537221E-2</v>
      </c>
      <c r="F70">
        <f>'Plate 3'!N77</f>
        <v>-3.3221391687430032E-2</v>
      </c>
      <c r="G70">
        <f t="shared" si="3"/>
        <v>-4.1318149492269821E-2</v>
      </c>
      <c r="H70">
        <f t="shared" si="4"/>
        <v>9.0474249470169649E-3</v>
      </c>
      <c r="I70" s="7">
        <f t="shared" si="5"/>
        <v>-1.6527259796907927</v>
      </c>
    </row>
    <row r="71" spans="1:12" x14ac:dyDescent="0.4">
      <c r="A71">
        <v>70</v>
      </c>
      <c r="B71" t="s">
        <v>54</v>
      </c>
      <c r="C71" t="s">
        <v>62</v>
      </c>
      <c r="D71">
        <f>'Plate 1'!N78</f>
        <v>-4.1329256409394846E-2</v>
      </c>
      <c r="E71">
        <f>'Plate 2'!N78</f>
        <v>-6.2510502436565279E-2</v>
      </c>
      <c r="F71">
        <f>'Plate 3'!N78</f>
        <v>-3.0693677102516879E-2</v>
      </c>
      <c r="G71">
        <f t="shared" si="3"/>
        <v>-4.4844478649492335E-2</v>
      </c>
      <c r="H71">
        <f t="shared" si="4"/>
        <v>1.6197073319964103E-2</v>
      </c>
      <c r="I71" s="7">
        <f t="shared" si="5"/>
        <v>-1.7937791459796935</v>
      </c>
    </row>
    <row r="72" spans="1:12" x14ac:dyDescent="0.4">
      <c r="A72">
        <v>71</v>
      </c>
      <c r="B72" t="s">
        <v>55</v>
      </c>
      <c r="C72" t="s">
        <v>63</v>
      </c>
      <c r="D72">
        <f>'Plate 1'!N79</f>
        <v>-3.2592990826921138E-2</v>
      </c>
      <c r="E72">
        <f>'Plate 2'!N79</f>
        <v>9.5110065535204166E-2</v>
      </c>
      <c r="F72">
        <f>'Plate 3'!N79</f>
        <v>-3.0332575018957857E-2</v>
      </c>
      <c r="G72">
        <f t="shared" si="3"/>
        <v>1.0728166563108389E-2</v>
      </c>
      <c r="H72">
        <f t="shared" si="4"/>
        <v>7.3085607512758333E-2</v>
      </c>
      <c r="I72" s="7">
        <f t="shared" si="5"/>
        <v>0.42912666252433557</v>
      </c>
    </row>
    <row r="73" spans="1:12" x14ac:dyDescent="0.4">
      <c r="A73">
        <v>72</v>
      </c>
      <c r="B73" t="s">
        <v>56</v>
      </c>
      <c r="C73" t="s">
        <v>64</v>
      </c>
      <c r="D73">
        <f>'Plate 1'!N80</f>
        <v>4.0321225765263266E-3</v>
      </c>
      <c r="E73">
        <f>'Plate 2'!N80</f>
        <v>-8.0658712821374563E-3</v>
      </c>
      <c r="F73">
        <f>'Plate 3'!N80</f>
        <v>4.3332250027082655E-3</v>
      </c>
      <c r="G73">
        <f t="shared" si="3"/>
        <v>9.9825432365711959E-5</v>
      </c>
      <c r="H73">
        <f t="shared" si="4"/>
        <v>7.07330317409759E-3</v>
      </c>
      <c r="I73" s="7">
        <f t="shared" si="5"/>
        <v>3.9930172946284785E-3</v>
      </c>
    </row>
    <row r="74" spans="1:12" x14ac:dyDescent="0.4">
      <c r="A74">
        <v>73</v>
      </c>
      <c r="B74" t="s">
        <v>64</v>
      </c>
      <c r="C74" t="s">
        <v>72</v>
      </c>
      <c r="D74">
        <f>'Plate 1'!N81</f>
        <v>6.9890124659789665E-2</v>
      </c>
      <c r="E74">
        <f>'Plate 2'!N81</f>
        <v>7.6289699210216777E-2</v>
      </c>
      <c r="F74">
        <f>'Plate 3'!N81</f>
        <v>7.1859314628245394E-2</v>
      </c>
      <c r="G74">
        <f t="shared" ref="G74:G89" si="6">AVERAGE(D74:F74)</f>
        <v>7.2679712832750612E-2</v>
      </c>
      <c r="H74">
        <f t="shared" ref="H74:H89" si="7">STDEV(D74:F74)</f>
        <v>3.2777169672021916E-3</v>
      </c>
      <c r="I74" s="7">
        <f t="shared" si="5"/>
        <v>2.9071885133100244</v>
      </c>
    </row>
    <row r="75" spans="1:12" x14ac:dyDescent="0.4">
      <c r="A75">
        <v>74</v>
      </c>
      <c r="B75" t="s">
        <v>63</v>
      </c>
      <c r="C75" t="s">
        <v>71</v>
      </c>
      <c r="D75">
        <f>'Plate 1'!N82</f>
        <v>0.21370249655589529</v>
      </c>
      <c r="E75">
        <f>'Plate 2'!N82</f>
        <v>0.26718198622080325</v>
      </c>
      <c r="F75">
        <f>'Plate 3'!N82</f>
        <v>0.2318275376448922</v>
      </c>
      <c r="G75">
        <f t="shared" si="6"/>
        <v>0.2375706734738636</v>
      </c>
      <c r="H75">
        <f t="shared" si="7"/>
        <v>2.7198376064891453E-2</v>
      </c>
      <c r="I75" s="7">
        <f t="shared" si="5"/>
        <v>9.5028269389545432</v>
      </c>
    </row>
    <row r="76" spans="1:12" x14ac:dyDescent="0.4">
      <c r="A76">
        <v>75</v>
      </c>
      <c r="B76" t="s">
        <v>62</v>
      </c>
      <c r="C76" t="s">
        <v>70</v>
      </c>
      <c r="D76">
        <f>'Plate 1'!N83</f>
        <v>0.89613924263297606</v>
      </c>
      <c r="E76">
        <f>'Plate 2'!N83</f>
        <v>0.84826079650478914</v>
      </c>
      <c r="F76">
        <f>'Plate 3'!N83</f>
        <v>0.93200447766583605</v>
      </c>
      <c r="G76">
        <f t="shared" si="6"/>
        <v>0.89213483893453382</v>
      </c>
      <c r="H76">
        <f t="shared" si="7"/>
        <v>4.2015205227820138E-2</v>
      </c>
      <c r="I76" s="7">
        <f t="shared" si="5"/>
        <v>35.685393557381353</v>
      </c>
    </row>
    <row r="77" spans="1:12" x14ac:dyDescent="0.4">
      <c r="A77">
        <v>76</v>
      </c>
      <c r="B77" t="s">
        <v>61</v>
      </c>
      <c r="C77" t="s">
        <v>69</v>
      </c>
      <c r="D77">
        <f>'Plate 1'!N84</f>
        <v>2.0237895232015055</v>
      </c>
      <c r="E77">
        <f>'Plate 2'!N84</f>
        <v>1.9593345656192236</v>
      </c>
      <c r="F77">
        <f>'Plate 3'!N84</f>
        <v>2.1110027804860434</v>
      </c>
      <c r="G77">
        <f t="shared" si="6"/>
        <v>2.0313756231022575</v>
      </c>
      <c r="H77">
        <f t="shared" si="7"/>
        <v>7.6118155087995243E-2</v>
      </c>
      <c r="I77" s="7">
        <f t="shared" si="5"/>
        <v>81.255024924090293</v>
      </c>
    </row>
    <row r="78" spans="1:12" x14ac:dyDescent="0.4">
      <c r="A78">
        <v>77</v>
      </c>
      <c r="B78" t="s">
        <v>60</v>
      </c>
      <c r="C78" t="s">
        <v>68</v>
      </c>
      <c r="D78">
        <f>'Plate 1'!N85</f>
        <v>2.0254695742750579</v>
      </c>
      <c r="E78">
        <f>'Plate 2'!N85</f>
        <v>2.0104184170727608</v>
      </c>
      <c r="F78">
        <f>'Plate 3'!N85</f>
        <v>2.1138915971545154</v>
      </c>
      <c r="G78">
        <f t="shared" si="6"/>
        <v>2.049926529500778</v>
      </c>
      <c r="H78">
        <f t="shared" si="7"/>
        <v>5.5904219368867497E-2</v>
      </c>
      <c r="I78" s="7">
        <f t="shared" si="5"/>
        <v>81.997061180031125</v>
      </c>
    </row>
    <row r="79" spans="1:12" x14ac:dyDescent="0.4">
      <c r="A79">
        <v>78</v>
      </c>
      <c r="B79" t="s">
        <v>59</v>
      </c>
      <c r="C79" t="s">
        <v>67</v>
      </c>
      <c r="D79">
        <f>'Plate 1'!N86</f>
        <v>1.4734047915056618</v>
      </c>
      <c r="E79">
        <f>'Plate 2'!N86</f>
        <v>1.4589144681566124</v>
      </c>
      <c r="F79">
        <f>'Plate 3'!N86</f>
        <v>1.5534611634709132</v>
      </c>
      <c r="G79">
        <f t="shared" si="6"/>
        <v>1.4952601410443958</v>
      </c>
      <c r="H79">
        <f t="shared" si="7"/>
        <v>5.0921622384886643E-2</v>
      </c>
      <c r="I79" s="7">
        <f t="shared" si="5"/>
        <v>59.81040564177583</v>
      </c>
    </row>
    <row r="80" spans="1:12" x14ac:dyDescent="0.4">
      <c r="A80">
        <v>79</v>
      </c>
      <c r="B80" t="s">
        <v>58</v>
      </c>
      <c r="C80" t="s">
        <v>66</v>
      </c>
      <c r="D80">
        <f>'Plate 1'!N87</f>
        <v>1.1024495144652398</v>
      </c>
      <c r="E80">
        <f>'Plate 2'!N87</f>
        <v>1.1067047555032767</v>
      </c>
      <c r="F80">
        <f>'Plate 3'!N87</f>
        <v>1.160582096558697</v>
      </c>
      <c r="G80">
        <f t="shared" si="6"/>
        <v>1.1232454555090712</v>
      </c>
      <c r="H80">
        <f t="shared" si="7"/>
        <v>3.2404403137913276E-2</v>
      </c>
      <c r="I80" s="7">
        <f t="shared" si="5"/>
        <v>44.929818220362847</v>
      </c>
    </row>
    <row r="81" spans="1:11" x14ac:dyDescent="0.4">
      <c r="A81">
        <v>80</v>
      </c>
      <c r="B81" t="s">
        <v>57</v>
      </c>
      <c r="C81" t="s">
        <v>65</v>
      </c>
      <c r="D81">
        <f>'Plate 1'!N88</f>
        <v>0.78323981049023894</v>
      </c>
      <c r="E81">
        <f>'Plate 2'!N88</f>
        <v>0.77936481263653168</v>
      </c>
      <c r="F81">
        <f>'Plate 3'!N88</f>
        <v>0.81392409634203589</v>
      </c>
      <c r="G81">
        <f t="shared" si="6"/>
        <v>0.79217623982293539</v>
      </c>
      <c r="H81">
        <f t="shared" si="7"/>
        <v>1.8933590506639033E-2</v>
      </c>
      <c r="I81" s="7">
        <f t="shared" si="5"/>
        <v>31.687049592917415</v>
      </c>
    </row>
    <row r="82" spans="1:11" x14ac:dyDescent="0.4">
      <c r="A82">
        <v>81</v>
      </c>
      <c r="B82" t="s">
        <v>65</v>
      </c>
      <c r="C82" t="s">
        <v>73</v>
      </c>
      <c r="D82">
        <f>'Plate 1'!N89</f>
        <v>0.38405967541413261</v>
      </c>
      <c r="E82">
        <f>'Plate 2'!N89</f>
        <v>0.3888422113930432</v>
      </c>
      <c r="F82">
        <f>'Plate 3'!N89</f>
        <v>0.39179576066153898</v>
      </c>
      <c r="G82">
        <f t="shared" si="6"/>
        <v>0.38823254915623823</v>
      </c>
      <c r="H82">
        <f t="shared" si="7"/>
        <v>3.9039108303115925E-3</v>
      </c>
      <c r="I82" s="7">
        <f t="shared" si="5"/>
        <v>15.529301966249529</v>
      </c>
    </row>
    <row r="83" spans="1:11" x14ac:dyDescent="0.4">
      <c r="A83">
        <v>82</v>
      </c>
      <c r="B83" t="s">
        <v>66</v>
      </c>
      <c r="C83" t="s">
        <v>74</v>
      </c>
      <c r="D83">
        <f>'Plate 1'!N90</f>
        <v>7.4930277880447566E-2</v>
      </c>
      <c r="E83">
        <f>'Plate 2'!N90</f>
        <v>5.9821878675852799E-2</v>
      </c>
      <c r="F83">
        <f>'Plate 3'!N90</f>
        <v>7.5831437547394645E-2</v>
      </c>
      <c r="G83">
        <f t="shared" si="6"/>
        <v>7.0194531367898327E-2</v>
      </c>
      <c r="H83">
        <f t="shared" si="7"/>
        <v>8.9942740167667096E-3</v>
      </c>
      <c r="I83" s="7">
        <f t="shared" si="5"/>
        <v>2.8077812547159331</v>
      </c>
    </row>
    <row r="84" spans="1:11" x14ac:dyDescent="0.4">
      <c r="A84">
        <v>83</v>
      </c>
      <c r="B84" t="s">
        <v>67</v>
      </c>
      <c r="C84" t="s">
        <v>75</v>
      </c>
      <c r="D84">
        <f>'Plate 1'!N91</f>
        <v>1.0080306441315817E-3</v>
      </c>
      <c r="E84">
        <f>'Plate 2'!N91</f>
        <v>-1.3107040833473365E-2</v>
      </c>
      <c r="F84">
        <f>'Plate 3'!N91</f>
        <v>-1.4444083342360883E-3</v>
      </c>
      <c r="G84">
        <f t="shared" si="6"/>
        <v>-4.5144728411926236E-3</v>
      </c>
      <c r="H84">
        <f t="shared" si="7"/>
        <v>7.5417360575751975E-3</v>
      </c>
      <c r="I84" s="7">
        <f t="shared" si="5"/>
        <v>-0.18057891364770495</v>
      </c>
    </row>
    <row r="85" spans="1:11" x14ac:dyDescent="0.4">
      <c r="A85">
        <v>84</v>
      </c>
      <c r="B85" t="s">
        <v>68</v>
      </c>
      <c r="C85" t="s">
        <v>76</v>
      </c>
      <c r="D85">
        <f>'Plate 1'!N92</f>
        <v>-6.0481838647894895E-3</v>
      </c>
      <c r="E85">
        <f>'Plate 2'!N92</f>
        <v>-2.0500756175432702E-2</v>
      </c>
      <c r="F85">
        <f>'Plate 3'!N92</f>
        <v>-9.3886541725345749E-3</v>
      </c>
      <c r="G85">
        <f t="shared" si="6"/>
        <v>-1.1979198070918922E-2</v>
      </c>
      <c r="H85">
        <f t="shared" si="7"/>
        <v>7.5665315611371737E-3</v>
      </c>
      <c r="I85" s="7">
        <f t="shared" si="5"/>
        <v>-0.47916792283675685</v>
      </c>
    </row>
    <row r="86" spans="1:11" x14ac:dyDescent="0.4">
      <c r="A86">
        <v>85</v>
      </c>
      <c r="B86" t="s">
        <v>69</v>
      </c>
      <c r="C86" t="s">
        <v>77</v>
      </c>
      <c r="D86">
        <f>'Plate 1'!N93</f>
        <v>-2.1168643526763214E-2</v>
      </c>
      <c r="E86">
        <f>'Plate 2'!N93</f>
        <v>-4.4026214081666945E-2</v>
      </c>
      <c r="F86">
        <f>'Plate 3'!N93</f>
        <v>-1.9860614595746215E-2</v>
      </c>
      <c r="G86">
        <f t="shared" si="6"/>
        <v>-2.8351824068058792E-2</v>
      </c>
      <c r="H86">
        <f t="shared" si="7"/>
        <v>1.3590165990344585E-2</v>
      </c>
      <c r="I86" s="7">
        <f t="shared" si="5"/>
        <v>-1.1340729627223518</v>
      </c>
    </row>
    <row r="87" spans="1:11" x14ac:dyDescent="0.4">
      <c r="A87">
        <v>86</v>
      </c>
      <c r="B87" t="s">
        <v>70</v>
      </c>
      <c r="C87" t="s">
        <v>78</v>
      </c>
      <c r="D87">
        <f>'Plate 1'!N94</f>
        <v>-1.0416316656026343E-2</v>
      </c>
      <c r="E87">
        <f>'Plate 2'!N94</f>
        <v>-2.9238783397748276E-2</v>
      </c>
      <c r="F87">
        <f>'Plate 3'!N94</f>
        <v>-5.7776333369443534E-3</v>
      </c>
      <c r="G87">
        <f t="shared" si="6"/>
        <v>-1.5144244463572992E-2</v>
      </c>
      <c r="H87">
        <f t="shared" si="7"/>
        <v>1.242462742133218E-2</v>
      </c>
      <c r="I87" s="7">
        <f t="shared" si="5"/>
        <v>-0.60576977854291969</v>
      </c>
    </row>
    <row r="88" spans="1:11" x14ac:dyDescent="0.4">
      <c r="A88">
        <v>87</v>
      </c>
      <c r="B88" t="s">
        <v>71</v>
      </c>
      <c r="C88" t="s">
        <v>79</v>
      </c>
      <c r="D88">
        <f>'Plate 1'!N95</f>
        <v>-7.3922247236315984E-3</v>
      </c>
      <c r="E88">
        <f>'Plate 2'!N95</f>
        <v>-6.7215594017812135E-3</v>
      </c>
      <c r="F88">
        <f>'Plate 3'!N95</f>
        <v>-8.666450005416531E-3</v>
      </c>
      <c r="G88">
        <f t="shared" si="6"/>
        <v>-7.5934113769431143E-3</v>
      </c>
      <c r="H88">
        <f t="shared" si="7"/>
        <v>9.8793062364229463E-4</v>
      </c>
      <c r="I88" s="7">
        <f t="shared" si="5"/>
        <v>-0.30373645507772457</v>
      </c>
    </row>
    <row r="89" spans="1:11" x14ac:dyDescent="0.4">
      <c r="A89">
        <v>88</v>
      </c>
      <c r="B89" t="s">
        <v>72</v>
      </c>
      <c r="C89" t="s">
        <v>80</v>
      </c>
      <c r="D89">
        <f>'Plate 1'!N96</f>
        <v>4.7041430059473806E-3</v>
      </c>
      <c r="E89">
        <f>'Plate 2'!N96</f>
        <v>-1.4115274743740547E-2</v>
      </c>
      <c r="F89">
        <f>'Plate 3'!N96</f>
        <v>3.2499187520311991E-3</v>
      </c>
      <c r="G89">
        <f t="shared" si="6"/>
        <v>-2.0537376619206558E-3</v>
      </c>
      <c r="H89">
        <f t="shared" si="7"/>
        <v>1.047087387123237E-2</v>
      </c>
      <c r="I89" s="7">
        <f t="shared" si="5"/>
        <v>-8.2149506476826228E-2</v>
      </c>
      <c r="J89">
        <f>SUM(I68:I89)</f>
        <v>356.77387554439804</v>
      </c>
      <c r="K89" t="e">
        <f>J89/L68*100</f>
        <v>#DIV/0!</v>
      </c>
    </row>
    <row r="91" spans="1:11" x14ac:dyDescent="0.4">
      <c r="A91" s="9" t="s">
        <v>120</v>
      </c>
      <c r="D91" s="3" t="s">
        <v>3</v>
      </c>
    </row>
    <row r="92" spans="1:11" x14ac:dyDescent="0.4">
      <c r="A92" t="s">
        <v>121</v>
      </c>
      <c r="B92" t="s">
        <v>19</v>
      </c>
      <c r="C92" s="2">
        <v>10313</v>
      </c>
      <c r="D92">
        <v>2.4344829986426757</v>
      </c>
      <c r="E92">
        <v>97.379319945707024</v>
      </c>
    </row>
    <row r="93" spans="1:11" x14ac:dyDescent="0.4">
      <c r="A93" t="s">
        <v>121</v>
      </c>
      <c r="B93" t="s">
        <v>18</v>
      </c>
      <c r="C93" s="2">
        <v>10237</v>
      </c>
      <c r="D93">
        <v>2.4080325757839418</v>
      </c>
      <c r="E93">
        <v>96.321303031357672</v>
      </c>
    </row>
    <row r="94" spans="1:11" x14ac:dyDescent="0.4">
      <c r="A94" t="s">
        <v>121</v>
      </c>
      <c r="B94" t="s">
        <v>17</v>
      </c>
      <c r="C94" s="2">
        <v>9136</v>
      </c>
      <c r="D94">
        <v>2.024849476212021</v>
      </c>
      <c r="E94">
        <v>80.993979048480838</v>
      </c>
    </row>
    <row r="95" spans="1:11" x14ac:dyDescent="0.4">
      <c r="D95">
        <f>AVERAGE(D92:D94)</f>
        <v>2.2891216835462127</v>
      </c>
    </row>
  </sheetData>
  <mergeCells count="1">
    <mergeCell ref="M1:O1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Plate 1</vt:lpstr>
      <vt:lpstr>Plate 2</vt:lpstr>
      <vt:lpstr>Plate 3</vt:lpstr>
      <vt:lpstr>Consolidated</vt:lpstr>
      <vt:lpstr>Chart 1</vt:lpstr>
      <vt:lpstr>Chart 2</vt:lpstr>
      <vt:lpstr>Chart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Allen, George Michael</cp:lastModifiedBy>
  <dcterms:created xsi:type="dcterms:W3CDTF">2010-07-22T23:26:34Z</dcterms:created>
  <dcterms:modified xsi:type="dcterms:W3CDTF">2022-09-16T23:16:39Z</dcterms:modified>
</cp:coreProperties>
</file>