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21109 Batch 129 Water yr\"/>
    </mc:Choice>
  </mc:AlternateContent>
  <xr:revisionPtr revIDLastSave="0" documentId="13_ncr:1_{0B9B1A39-C52A-4683-AB68-612C8FB274BD}" xr6:coauthVersionLast="47" xr6:coauthVersionMax="47" xr10:uidLastSave="{00000000-0000-0000-0000-000000000000}"/>
  <bookViews>
    <workbookView xWindow="19167" yWindow="1767" windowWidth="12786" windowHeight="7186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O76" i="6" s="1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O84" i="6" s="1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O92" i="6" s="1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O79" i="6" l="1"/>
  <c r="O9" i="6"/>
  <c r="O96" i="6"/>
  <c r="O88" i="6"/>
  <c r="O80" i="6"/>
  <c r="O72" i="6"/>
  <c r="O64" i="6"/>
  <c r="O56" i="6"/>
  <c r="F41" i="3"/>
  <c r="O40" i="6"/>
  <c r="O32" i="6"/>
  <c r="O24" i="6"/>
  <c r="O16" i="6"/>
  <c r="O95" i="6"/>
  <c r="F32" i="3"/>
  <c r="O62" i="6"/>
  <c r="F23" i="3"/>
  <c r="O87" i="6"/>
  <c r="O23" i="6"/>
  <c r="O78" i="6"/>
  <c r="O38" i="6"/>
  <c r="O93" i="6"/>
  <c r="F78" i="3"/>
  <c r="F70" i="3"/>
  <c r="F62" i="3"/>
  <c r="O61" i="6"/>
  <c r="O53" i="6"/>
  <c r="O45" i="6"/>
  <c r="O37" i="6"/>
  <c r="O29" i="6"/>
  <c r="F14" i="3"/>
  <c r="O13" i="6"/>
  <c r="O63" i="6"/>
  <c r="O15" i="6"/>
  <c r="O94" i="6"/>
  <c r="O46" i="6"/>
  <c r="O14" i="6"/>
  <c r="O71" i="6"/>
  <c r="O70" i="6"/>
  <c r="O68" i="6"/>
  <c r="F53" i="3"/>
  <c r="O52" i="6"/>
  <c r="O44" i="6"/>
  <c r="O36" i="6"/>
  <c r="O28" i="6"/>
  <c r="O20" i="6"/>
  <c r="O12" i="6"/>
  <c r="O31" i="6"/>
  <c r="F79" i="3"/>
  <c r="O54" i="6"/>
  <c r="O22" i="6"/>
  <c r="O47" i="6"/>
  <c r="O83" i="6"/>
  <c r="O59" i="6"/>
  <c r="O35" i="6"/>
  <c r="O27" i="6"/>
  <c r="F83" i="3"/>
  <c r="O82" i="6"/>
  <c r="O74" i="6"/>
  <c r="O66" i="6"/>
  <c r="O58" i="6"/>
  <c r="O50" i="6"/>
  <c r="O42" i="6"/>
  <c r="O34" i="6"/>
  <c r="O26" i="6"/>
  <c r="O18" i="6"/>
  <c r="O10" i="6"/>
  <c r="O55" i="6"/>
  <c r="O91" i="6"/>
  <c r="O67" i="6"/>
  <c r="O51" i="6"/>
  <c r="O19" i="6"/>
  <c r="F68" i="3"/>
  <c r="O43" i="6"/>
  <c r="O11" i="6"/>
  <c r="O89" i="6"/>
  <c r="O81" i="6"/>
  <c r="O73" i="6"/>
  <c r="F58" i="3"/>
  <c r="O57" i="6"/>
  <c r="F50" i="3"/>
  <c r="F42" i="3"/>
  <c r="O41" i="6"/>
  <c r="O33" i="6"/>
  <c r="O25" i="6"/>
  <c r="O17" i="6"/>
  <c r="O83" i="5"/>
  <c r="O59" i="5"/>
  <c r="O27" i="5"/>
  <c r="O9" i="5"/>
  <c r="O96" i="5"/>
  <c r="O88" i="5"/>
  <c r="O80" i="5"/>
  <c r="O72" i="5"/>
  <c r="E57" i="3"/>
  <c r="O56" i="5"/>
  <c r="O48" i="5"/>
  <c r="O40" i="5"/>
  <c r="O32" i="5"/>
  <c r="E17" i="3"/>
  <c r="E9" i="3"/>
  <c r="O79" i="5"/>
  <c r="O47" i="5"/>
  <c r="O23" i="5"/>
  <c r="E87" i="3"/>
  <c r="O86" i="5"/>
  <c r="O78" i="5"/>
  <c r="O70" i="5"/>
  <c r="O62" i="5"/>
  <c r="E47" i="3"/>
  <c r="O46" i="5"/>
  <c r="O38" i="5"/>
  <c r="O30" i="5"/>
  <c r="O22" i="5"/>
  <c r="O14" i="5"/>
  <c r="O71" i="5"/>
  <c r="E24" i="3"/>
  <c r="O93" i="5"/>
  <c r="O85" i="5"/>
  <c r="O77" i="5"/>
  <c r="E62" i="3"/>
  <c r="O61" i="5"/>
  <c r="O53" i="5"/>
  <c r="O45" i="5"/>
  <c r="E30" i="3"/>
  <c r="O29" i="5"/>
  <c r="O21" i="5"/>
  <c r="O13" i="5"/>
  <c r="O87" i="5"/>
  <c r="O39" i="5"/>
  <c r="O95" i="5"/>
  <c r="O55" i="5"/>
  <c r="E8" i="3"/>
  <c r="O92" i="5"/>
  <c r="O84" i="5"/>
  <c r="O76" i="5"/>
  <c r="O68" i="5"/>
  <c r="O60" i="5"/>
  <c r="O52" i="5"/>
  <c r="O44" i="5"/>
  <c r="O36" i="5"/>
  <c r="E21" i="3"/>
  <c r="O20" i="5"/>
  <c r="O12" i="5"/>
  <c r="O63" i="5"/>
  <c r="O91" i="5"/>
  <c r="O67" i="5"/>
  <c r="O43" i="5"/>
  <c r="O19" i="5"/>
  <c r="O90" i="5"/>
  <c r="O82" i="5"/>
  <c r="O74" i="5"/>
  <c r="O66" i="5"/>
  <c r="O58" i="5"/>
  <c r="O50" i="5"/>
  <c r="E35" i="3"/>
  <c r="E27" i="3"/>
  <c r="E19" i="3"/>
  <c r="O18" i="5"/>
  <c r="O10" i="5"/>
  <c r="E68" i="3"/>
  <c r="O51" i="5"/>
  <c r="O35" i="5"/>
  <c r="E4" i="3"/>
  <c r="E82" i="3"/>
  <c r="E74" i="3"/>
  <c r="O73" i="5"/>
  <c r="O65" i="5"/>
  <c r="O57" i="5"/>
  <c r="O49" i="5"/>
  <c r="O41" i="5"/>
  <c r="O33" i="5"/>
  <c r="O25" i="5"/>
  <c r="O17" i="5"/>
  <c r="O21" i="1"/>
  <c r="O84" i="1"/>
  <c r="O68" i="1"/>
  <c r="O52" i="1"/>
  <c r="O36" i="1"/>
  <c r="O20" i="1"/>
  <c r="O53" i="1"/>
  <c r="D76" i="3"/>
  <c r="O67" i="1"/>
  <c r="O51" i="1"/>
  <c r="O35" i="1"/>
  <c r="O19" i="1"/>
  <c r="O37" i="1"/>
  <c r="O82" i="1"/>
  <c r="O66" i="1"/>
  <c r="O50" i="1"/>
  <c r="O34" i="1"/>
  <c r="O18" i="1"/>
  <c r="O69" i="1"/>
  <c r="O9" i="1"/>
  <c r="O81" i="1"/>
  <c r="O65" i="1"/>
  <c r="D58" i="3"/>
  <c r="O49" i="1"/>
  <c r="O33" i="1"/>
  <c r="O17" i="1"/>
  <c r="O96" i="1"/>
  <c r="O80" i="1"/>
  <c r="O64" i="1"/>
  <c r="O48" i="1"/>
  <c r="O32" i="1"/>
  <c r="O16" i="1"/>
  <c r="O95" i="1"/>
  <c r="O79" i="1"/>
  <c r="O63" i="1"/>
  <c r="O47" i="1"/>
  <c r="D24" i="3"/>
  <c r="O15" i="1"/>
  <c r="D78" i="3"/>
  <c r="D87" i="3"/>
  <c r="O78" i="1"/>
  <c r="O62" i="1"/>
  <c r="O46" i="1"/>
  <c r="O30" i="1"/>
  <c r="O14" i="1"/>
  <c r="O93" i="1"/>
  <c r="O77" i="1"/>
  <c r="D54" i="3"/>
  <c r="O45" i="1"/>
  <c r="O29" i="1"/>
  <c r="O13" i="1"/>
  <c r="O92" i="1"/>
  <c r="O76" i="1"/>
  <c r="O60" i="1"/>
  <c r="O44" i="1"/>
  <c r="D21" i="3"/>
  <c r="D5" i="3"/>
  <c r="O91" i="1"/>
  <c r="O75" i="1"/>
  <c r="O27" i="1"/>
  <c r="O11" i="1"/>
  <c r="O90" i="1"/>
  <c r="O74" i="1"/>
  <c r="O58" i="1"/>
  <c r="O42" i="1"/>
  <c r="O26" i="1"/>
  <c r="O10" i="1"/>
  <c r="O89" i="1"/>
  <c r="D66" i="3"/>
  <c r="O57" i="1"/>
  <c r="O41" i="1"/>
  <c r="O25" i="1"/>
  <c r="D81" i="3"/>
  <c r="O72" i="1"/>
  <c r="O56" i="1"/>
  <c r="O40" i="1"/>
  <c r="O24" i="1"/>
  <c r="D80" i="3"/>
  <c r="O71" i="1"/>
  <c r="D64" i="3"/>
  <c r="O55" i="1"/>
  <c r="D32" i="3"/>
  <c r="O23" i="1"/>
  <c r="O86" i="1"/>
  <c r="O70" i="1"/>
  <c r="O54" i="1"/>
  <c r="O38" i="1"/>
  <c r="O22" i="1"/>
  <c r="D52" i="3"/>
  <c r="O59" i="1"/>
  <c r="D36" i="3"/>
  <c r="O43" i="1"/>
  <c r="G9" i="6"/>
  <c r="F66" i="3"/>
  <c r="E41" i="3"/>
  <c r="D44" i="3"/>
  <c r="D60" i="3"/>
  <c r="D28" i="3"/>
  <c r="D56" i="3"/>
  <c r="D40" i="3"/>
  <c r="D72" i="3"/>
  <c r="F46" i="3"/>
  <c r="F4" i="3"/>
  <c r="E66" i="3"/>
  <c r="E25" i="3"/>
  <c r="E45" i="3"/>
  <c r="E26" i="3"/>
  <c r="D70" i="3"/>
  <c r="D22" i="3"/>
  <c r="D2" i="3"/>
  <c r="F30" i="3"/>
  <c r="F21" i="3"/>
  <c r="F88" i="3"/>
  <c r="F72" i="3"/>
  <c r="F22" i="3"/>
  <c r="E2" i="3"/>
  <c r="D74" i="3"/>
  <c r="F85" i="3"/>
  <c r="F54" i="3"/>
  <c r="F43" i="3"/>
  <c r="E89" i="3"/>
  <c r="F76" i="3"/>
  <c r="E50" i="3"/>
  <c r="E48" i="3"/>
  <c r="E40" i="3"/>
  <c r="E32" i="3"/>
  <c r="F18" i="3"/>
  <c r="F49" i="3"/>
  <c r="F82" i="3"/>
  <c r="F69" i="3"/>
  <c r="F65" i="3"/>
  <c r="G10" i="1"/>
  <c r="G10" i="6" s="1"/>
  <c r="F25" i="3"/>
  <c r="D57" i="3"/>
  <c r="D49" i="3"/>
  <c r="D33" i="3"/>
  <c r="D13" i="3"/>
  <c r="E78" i="3"/>
  <c r="F74" i="3"/>
  <c r="D65" i="3"/>
  <c r="E53" i="3"/>
  <c r="E46" i="3"/>
  <c r="E39" i="3"/>
  <c r="E38" i="3"/>
  <c r="F20" i="3"/>
  <c r="E15" i="3"/>
  <c r="E13" i="3"/>
  <c r="E11" i="3"/>
  <c r="F89" i="3"/>
  <c r="E60" i="3"/>
  <c r="F47" i="3"/>
  <c r="F12" i="3"/>
  <c r="F7" i="3"/>
  <c r="D89" i="3"/>
  <c r="D73" i="3"/>
  <c r="D69" i="3"/>
  <c r="D53" i="3"/>
  <c r="D37" i="3"/>
  <c r="D17" i="3"/>
  <c r="F77" i="3"/>
  <c r="D41" i="3"/>
  <c r="F38" i="3"/>
  <c r="E37" i="3"/>
  <c r="E33" i="3"/>
  <c r="F26" i="3"/>
  <c r="E23" i="3"/>
  <c r="E7" i="3"/>
  <c r="E3" i="3"/>
  <c r="F87" i="3"/>
  <c r="F86" i="3"/>
  <c r="E71" i="3"/>
  <c r="F59" i="3"/>
  <c r="F55" i="3"/>
  <c r="F35" i="3"/>
  <c r="F31" i="3"/>
  <c r="F27" i="3"/>
  <c r="F13" i="3"/>
  <c r="F8" i="3"/>
  <c r="E86" i="3"/>
  <c r="F52" i="3"/>
  <c r="F2" i="3"/>
  <c r="F80" i="3"/>
  <c r="F48" i="3"/>
  <c r="E79" i="3"/>
  <c r="F64" i="3"/>
  <c r="E59" i="3"/>
  <c r="F36" i="3"/>
  <c r="F40" i="3"/>
  <c r="F24" i="3"/>
  <c r="F28" i="3"/>
  <c r="O77" i="6" l="1"/>
  <c r="F44" i="3"/>
  <c r="F67" i="3"/>
  <c r="F60" i="3"/>
  <c r="F84" i="3"/>
  <c r="O64" i="5"/>
  <c r="E54" i="3"/>
  <c r="H54" i="3" s="1"/>
  <c r="O69" i="5"/>
  <c r="E34" i="3"/>
  <c r="O75" i="5"/>
  <c r="O94" i="5"/>
  <c r="E81" i="3"/>
  <c r="E77" i="3"/>
  <c r="E83" i="3"/>
  <c r="E43" i="3"/>
  <c r="E75" i="3"/>
  <c r="D29" i="3"/>
  <c r="D9" i="3"/>
  <c r="D45" i="3"/>
  <c r="D62" i="3"/>
  <c r="D61" i="3"/>
  <c r="O87" i="1"/>
  <c r="O85" i="1"/>
  <c r="D77" i="3"/>
  <c r="H77" i="3" s="1"/>
  <c r="D68" i="3"/>
  <c r="G68" i="3" s="1"/>
  <c r="I68" i="3" s="1"/>
  <c r="D84" i="3"/>
  <c r="F56" i="3"/>
  <c r="O49" i="6"/>
  <c r="O75" i="6"/>
  <c r="O90" i="6"/>
  <c r="O86" i="6"/>
  <c r="O60" i="6"/>
  <c r="O69" i="6"/>
  <c r="O30" i="6"/>
  <c r="O48" i="6"/>
  <c r="F63" i="3"/>
  <c r="O65" i="6"/>
  <c r="O21" i="6"/>
  <c r="O85" i="6"/>
  <c r="O39" i="6"/>
  <c r="E73" i="3"/>
  <c r="O81" i="5"/>
  <c r="O26" i="5"/>
  <c r="O28" i="5"/>
  <c r="O54" i="5"/>
  <c r="O34" i="5"/>
  <c r="O37" i="5"/>
  <c r="O24" i="5"/>
  <c r="E58" i="3"/>
  <c r="G58" i="3" s="1"/>
  <c r="I58" i="3" s="1"/>
  <c r="O15" i="5"/>
  <c r="E69" i="3"/>
  <c r="O89" i="5"/>
  <c r="O11" i="5"/>
  <c r="E29" i="3"/>
  <c r="O16" i="5"/>
  <c r="O42" i="5"/>
  <c r="E63" i="3"/>
  <c r="E52" i="3"/>
  <c r="H52" i="3" s="1"/>
  <c r="O31" i="5"/>
  <c r="D88" i="3"/>
  <c r="O39" i="1"/>
  <c r="O88" i="1"/>
  <c r="O12" i="1"/>
  <c r="O83" i="1"/>
  <c r="D48" i="3"/>
  <c r="G48" i="3" s="1"/>
  <c r="I48" i="3" s="1"/>
  <c r="O28" i="1"/>
  <c r="O61" i="1"/>
  <c r="O94" i="1"/>
  <c r="O73" i="1"/>
  <c r="O31" i="1"/>
  <c r="G60" i="3"/>
  <c r="I60" i="3" s="1"/>
  <c r="F5" i="3"/>
  <c r="F75" i="3"/>
  <c r="F51" i="3"/>
  <c r="F34" i="3"/>
  <c r="F16" i="3"/>
  <c r="E5" i="3"/>
  <c r="E42" i="3"/>
  <c r="F17" i="3"/>
  <c r="G17" i="3" s="1"/>
  <c r="I17" i="3" s="1"/>
  <c r="D86" i="3"/>
  <c r="H86" i="3" s="1"/>
  <c r="E70" i="3"/>
  <c r="G70" i="3" s="1"/>
  <c r="I70" i="3" s="1"/>
  <c r="G62" i="3"/>
  <c r="I62" i="3" s="1"/>
  <c r="E31" i="3"/>
  <c r="E84" i="3"/>
  <c r="E16" i="3"/>
  <c r="E51" i="3"/>
  <c r="G66" i="3"/>
  <c r="I66" i="3" s="1"/>
  <c r="E65" i="3"/>
  <c r="G65" i="3" s="1"/>
  <c r="I65" i="3" s="1"/>
  <c r="E85" i="3"/>
  <c r="E55" i="3"/>
  <c r="D82" i="3"/>
  <c r="G82" i="3" s="1"/>
  <c r="I82" i="3" s="1"/>
  <c r="H66" i="3"/>
  <c r="G21" i="3"/>
  <c r="I21" i="3" s="1"/>
  <c r="F10" i="3"/>
  <c r="F39" i="3"/>
  <c r="G41" i="3"/>
  <c r="I41" i="3" s="1"/>
  <c r="H62" i="3"/>
  <c r="H87" i="3"/>
  <c r="G52" i="3"/>
  <c r="I52" i="3" s="1"/>
  <c r="F37" i="3"/>
  <c r="G37" i="3" s="1"/>
  <c r="I37" i="3" s="1"/>
  <c r="F61" i="3"/>
  <c r="E88" i="3"/>
  <c r="E49" i="3"/>
  <c r="G49" i="3" s="1"/>
  <c r="I49" i="3" s="1"/>
  <c r="H2" i="3"/>
  <c r="H21" i="3"/>
  <c r="D25" i="3"/>
  <c r="D46" i="3"/>
  <c r="G46" i="3" s="1"/>
  <c r="I46" i="3" s="1"/>
  <c r="H74" i="3"/>
  <c r="D85" i="3"/>
  <c r="G11" i="1"/>
  <c r="G11" i="5" s="1"/>
  <c r="G10" i="5"/>
  <c r="D7" i="3"/>
  <c r="G7" i="3" s="1"/>
  <c r="I7" i="3" s="1"/>
  <c r="D15" i="3"/>
  <c r="D23" i="3"/>
  <c r="D31" i="3"/>
  <c r="D39" i="3"/>
  <c r="D47" i="3"/>
  <c r="H47" i="3" s="1"/>
  <c r="D55" i="3"/>
  <c r="D63" i="3"/>
  <c r="H63" i="3" s="1"/>
  <c r="D71" i="3"/>
  <c r="D79" i="3"/>
  <c r="H79" i="3" s="1"/>
  <c r="F3" i="3"/>
  <c r="F19" i="3"/>
  <c r="F57" i="3"/>
  <c r="G57" i="3" s="1"/>
  <c r="I57" i="3" s="1"/>
  <c r="E72" i="3"/>
  <c r="D8" i="3"/>
  <c r="G8" i="3" s="1"/>
  <c r="I8" i="3" s="1"/>
  <c r="D16" i="3"/>
  <c r="E6" i="3"/>
  <c r="E10" i="3"/>
  <c r="F15" i="3"/>
  <c r="E20" i="3"/>
  <c r="F29" i="3"/>
  <c r="E56" i="3"/>
  <c r="E76" i="3"/>
  <c r="G76" i="3" s="1"/>
  <c r="I76" i="3" s="1"/>
  <c r="F81" i="3"/>
  <c r="G81" i="3" s="1"/>
  <c r="I81" i="3" s="1"/>
  <c r="F6" i="3"/>
  <c r="E14" i="3"/>
  <c r="F45" i="3"/>
  <c r="G45" i="3" s="1"/>
  <c r="I45" i="3" s="1"/>
  <c r="F71" i="3"/>
  <c r="D10" i="3"/>
  <c r="D18" i="3"/>
  <c r="D30" i="3"/>
  <c r="D38" i="3"/>
  <c r="H38" i="3" s="1"/>
  <c r="H24" i="3"/>
  <c r="H40" i="3"/>
  <c r="D3" i="3"/>
  <c r="D11" i="3"/>
  <c r="D19" i="3"/>
  <c r="D27" i="3"/>
  <c r="D35" i="3"/>
  <c r="G35" i="3" s="1"/>
  <c r="I35" i="3" s="1"/>
  <c r="D43" i="3"/>
  <c r="D51" i="3"/>
  <c r="D59" i="3"/>
  <c r="H59" i="3" s="1"/>
  <c r="D67" i="3"/>
  <c r="D75" i="3"/>
  <c r="D83" i="3"/>
  <c r="G83" i="3" s="1"/>
  <c r="I83" i="3" s="1"/>
  <c r="F9" i="3"/>
  <c r="H9" i="3" s="1"/>
  <c r="E36" i="3"/>
  <c r="G36" i="3" s="1"/>
  <c r="I36" i="3" s="1"/>
  <c r="E64" i="3"/>
  <c r="H64" i="3" s="1"/>
  <c r="F73" i="3"/>
  <c r="G73" i="3" s="1"/>
  <c r="I73" i="3" s="1"/>
  <c r="D4" i="3"/>
  <c r="G4" i="3" s="1"/>
  <c r="D12" i="3"/>
  <c r="D20" i="3"/>
  <c r="F11" i="3"/>
  <c r="E18" i="3"/>
  <c r="E28" i="3"/>
  <c r="H28" i="3" s="1"/>
  <c r="F33" i="3"/>
  <c r="G33" i="3" s="1"/>
  <c r="I33" i="3" s="1"/>
  <c r="E80" i="3"/>
  <c r="H80" i="3" s="1"/>
  <c r="E12" i="3"/>
  <c r="E44" i="3"/>
  <c r="H44" i="3" s="1"/>
  <c r="E61" i="3"/>
  <c r="E67" i="3"/>
  <c r="D6" i="3"/>
  <c r="D14" i="3"/>
  <c r="D26" i="3"/>
  <c r="G26" i="3" s="1"/>
  <c r="I26" i="3" s="1"/>
  <c r="D34" i="3"/>
  <c r="D42" i="3"/>
  <c r="D50" i="3"/>
  <c r="G50" i="3" s="1"/>
  <c r="I50" i="3" s="1"/>
  <c r="E22" i="3"/>
  <c r="H32" i="3"/>
  <c r="H89" i="3"/>
  <c r="G13" i="3"/>
  <c r="I13" i="3" s="1"/>
  <c r="G32" i="3"/>
  <c r="I32" i="3" s="1"/>
  <c r="G89" i="3"/>
  <c r="I89" i="3" s="1"/>
  <c r="G74" i="3"/>
  <c r="I74" i="3" s="1"/>
  <c r="H53" i="3"/>
  <c r="H58" i="3"/>
  <c r="H78" i="3"/>
  <c r="G78" i="3"/>
  <c r="I78" i="3" s="1"/>
  <c r="G69" i="3"/>
  <c r="I69" i="3" s="1"/>
  <c r="H69" i="3"/>
  <c r="H13" i="3"/>
  <c r="H41" i="3"/>
  <c r="G53" i="3"/>
  <c r="I53" i="3" s="1"/>
  <c r="G87" i="3"/>
  <c r="I87" i="3" s="1"/>
  <c r="H60" i="3"/>
  <c r="G24" i="3"/>
  <c r="I24" i="3" s="1"/>
  <c r="G40" i="3"/>
  <c r="I40" i="3" s="1"/>
  <c r="G2" i="3"/>
  <c r="I2" i="3" s="1"/>
  <c r="G54" i="3" l="1"/>
  <c r="I54" i="3" s="1"/>
  <c r="H43" i="3"/>
  <c r="H48" i="3"/>
  <c r="H68" i="3"/>
  <c r="G77" i="3"/>
  <c r="I77" i="3" s="1"/>
  <c r="G84" i="3"/>
  <c r="I84" i="3" s="1"/>
  <c r="G5" i="3"/>
  <c r="H29" i="3"/>
  <c r="G29" i="3"/>
  <c r="I29" i="3" s="1"/>
  <c r="H75" i="3"/>
  <c r="G3" i="3"/>
  <c r="I3" i="3" s="1"/>
  <c r="G34" i="3"/>
  <c r="I34" i="3" s="1"/>
  <c r="H20" i="3"/>
  <c r="H84" i="3"/>
  <c r="H5" i="3"/>
  <c r="G9" i="3"/>
  <c r="I9" i="3" s="1"/>
  <c r="G44" i="3"/>
  <c r="I44" i="3" s="1"/>
  <c r="H65" i="3"/>
  <c r="H73" i="3"/>
  <c r="H3" i="3"/>
  <c r="H17" i="3"/>
  <c r="G85" i="3"/>
  <c r="I85" i="3" s="1"/>
  <c r="H46" i="3"/>
  <c r="G79" i="3"/>
  <c r="I79" i="3" s="1"/>
  <c r="G86" i="3"/>
  <c r="I86" i="3" s="1"/>
  <c r="G12" i="1"/>
  <c r="G13" i="1" s="1"/>
  <c r="H71" i="3"/>
  <c r="H7" i="3"/>
  <c r="G31" i="3"/>
  <c r="I31" i="3" s="1"/>
  <c r="I5" i="3"/>
  <c r="H61" i="3"/>
  <c r="H81" i="3"/>
  <c r="H57" i="3"/>
  <c r="G55" i="3"/>
  <c r="I55" i="3" s="1"/>
  <c r="G80" i="3"/>
  <c r="I80" i="3" s="1"/>
  <c r="H36" i="3"/>
  <c r="H42" i="3"/>
  <c r="G61" i="3"/>
  <c r="I61" i="3" s="1"/>
  <c r="H49" i="3"/>
  <c r="G38" i="3"/>
  <c r="I38" i="3" s="1"/>
  <c r="G63" i="3"/>
  <c r="I63" i="3" s="1"/>
  <c r="H8" i="3"/>
  <c r="G11" i="6"/>
  <c r="G28" i="3"/>
  <c r="I28" i="3" s="1"/>
  <c r="H82" i="3"/>
  <c r="H70" i="3"/>
  <c r="H19" i="3"/>
  <c r="G64" i="3"/>
  <c r="I64" i="3" s="1"/>
  <c r="H12" i="3"/>
  <c r="H35" i="3"/>
  <c r="G20" i="3"/>
  <c r="I20" i="3" s="1"/>
  <c r="G43" i="3"/>
  <c r="I43" i="3" s="1"/>
  <c r="H33" i="3"/>
  <c r="H37" i="3"/>
  <c r="H15" i="3"/>
  <c r="G19" i="3"/>
  <c r="I19" i="3" s="1"/>
  <c r="G71" i="3"/>
  <c r="G88" i="3"/>
  <c r="I88" i="3" s="1"/>
  <c r="H88" i="3"/>
  <c r="G12" i="3"/>
  <c r="I12" i="3" s="1"/>
  <c r="H55" i="3"/>
  <c r="H85" i="3"/>
  <c r="H83" i="3"/>
  <c r="H34" i="3"/>
  <c r="G59" i="3"/>
  <c r="I59" i="3" s="1"/>
  <c r="G15" i="3"/>
  <c r="I15" i="3" s="1"/>
  <c r="G42" i="3"/>
  <c r="I42" i="3" s="1"/>
  <c r="G47" i="3"/>
  <c r="I47" i="3" s="1"/>
  <c r="H31" i="3"/>
  <c r="H25" i="3"/>
  <c r="G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G56" i="3"/>
  <c r="I56" i="3" s="1"/>
  <c r="H56" i="3"/>
  <c r="G23" i="3"/>
  <c r="I23" i="3" s="1"/>
  <c r="H23" i="3"/>
  <c r="H45" i="3"/>
  <c r="H76" i="3"/>
  <c r="H14" i="3"/>
  <c r="G14" i="3"/>
  <c r="I14" i="3" s="1"/>
  <c r="G67" i="3"/>
  <c r="I67" i="3" s="1"/>
  <c r="H67" i="3"/>
  <c r="G75" i="3"/>
  <c r="I75" i="3" s="1"/>
  <c r="G18" i="3"/>
  <c r="I18" i="3" s="1"/>
  <c r="H18" i="3"/>
  <c r="G72" i="3"/>
  <c r="I72" i="3" s="1"/>
  <c r="H72" i="3"/>
  <c r="H26" i="3"/>
  <c r="H6" i="3"/>
  <c r="G6" i="3"/>
  <c r="I6" i="3" s="1"/>
  <c r="I4" i="3"/>
  <c r="H4" i="3"/>
  <c r="H27" i="3"/>
  <c r="G27" i="3"/>
  <c r="I27" i="3" s="1"/>
  <c r="H50" i="3"/>
  <c r="H10" i="3"/>
  <c r="G10" i="3"/>
  <c r="I10" i="3" s="1"/>
  <c r="G16" i="3"/>
  <c r="I16" i="3" s="1"/>
  <c r="H16" i="3"/>
  <c r="H39" i="3"/>
  <c r="G39" i="3"/>
  <c r="I39" i="3" s="1"/>
  <c r="G12" i="5"/>
  <c r="G12" i="6" l="1"/>
  <c r="J67" i="3"/>
  <c r="K67" i="3" s="1"/>
  <c r="I71" i="3"/>
  <c r="J89" i="3" s="1"/>
  <c r="K89" i="3" s="1"/>
  <c r="I25" i="3"/>
  <c r="J45" i="3" s="1"/>
  <c r="K45" i="3" s="1"/>
  <c r="J23" i="3"/>
  <c r="K23" i="3" s="1"/>
  <c r="G13" i="6"/>
  <c r="G14" i="1"/>
  <c r="G13" i="5"/>
  <c r="G14" i="5" l="1"/>
  <c r="G14" i="6"/>
</calcChain>
</file>

<file path=xl/sharedStrings.xml><?xml version="1.0" encoding="utf-8"?>
<sst xmlns="http://schemas.openxmlformats.org/spreadsheetml/2006/main" count="1063" uniqueCount="121">
  <si>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</si>
  <si>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</si>
  <si>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</si>
  <si>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</si>
  <si>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</si>
  <si>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</si>
  <si>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</si>
  <si>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</si>
  <si>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</si>
  <si>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</si>
  <si>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</si>
  <si>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</si>
  <si>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</si>
  <si>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</si>
  <si>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</si>
  <si>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</si>
  <si>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</si>
  <si>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</si>
  <si>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</si>
  <si>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</si>
  <si>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</si>
  <si>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</si>
  <si>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</si>
  <si>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</si>
  <si>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</si>
  <si>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</si>
  <si>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</si>
  <si>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</si>
  <si>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</si>
  <si>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</si>
  <si>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</si>
  <si>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</si>
  <si>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</si>
  <si>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</si>
  <si>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</si>
  <si>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</si>
  <si>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</si>
  <si>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</si>
  <si>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</si>
  <si>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</si>
  <si>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</si>
  <si>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</si>
  <si>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</si>
  <si>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</si>
  <si>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</si>
  <si>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</si>
  <si>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</si>
  <si>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</si>
  <si>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</si>
  <si>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</si>
  <si>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</si>
  <si>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</si>
  <si>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</si>
  <si>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</si>
  <si>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</si>
  <si>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</si>
  <si>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</si>
  <si>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</si>
  <si>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</si>
  <si>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</si>
  <si>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</si>
  <si>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</si>
  <si>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</si>
  <si>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</si>
  <si>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</si>
  <si>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</si>
  <si>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</si>
  <si>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</si>
  <si>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</si>
  <si>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</si>
  <si>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</si>
  <si>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</si>
  <si>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</si>
  <si>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</si>
  <si>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</si>
  <si>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</si>
  <si>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</si>
  <si>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</si>
  <si>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</si>
  <si>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</si>
  <si>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</si>
  <si>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</si>
  <si>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</si>
  <si>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</si>
  <si>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</si>
  <si>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</si>
  <si>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</si>
  <si>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</si>
  <si>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</si>
  <si>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</si>
  <si>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</si>
  <si>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</si>
  <si>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</si>
  <si>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</si>
  <si>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</si>
  <si>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</si>
  <si>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</si>
  <si>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</si>
  <si>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</si>
  <si>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</si>
  <si>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</si>
  <si>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</si>
  <si>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</si>
  <si>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</si>
  <si>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</si>
  <si>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</si>
  <si>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</si>
  <si>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</si>
  <si>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</si>
  <si>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</si>
  <si>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</si>
  <si>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</si>
  <si>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</si>
  <si>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</si>
  <si>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</si>
  <si>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</si>
  <si>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</si>
  <si>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</si>
  <si>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</si>
  <si>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Cycle</t>
  </si>
  <si>
    <t>Some amount of sample dropped onto the well cover for sample I. Appears from this that most of the sample fell into the correct well location.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</si>
</sst>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64877</c:v>
                </c:pt>
                <c:pt idx="1">
                  <c:v>48360</c:v>
                </c:pt>
                <c:pt idx="2">
                  <c:v>26742</c:v>
                </c:pt>
                <c:pt idx="3">
                  <c:v>10053</c:v>
                </c:pt>
                <c:pt idx="4">
                  <c:v>5258</c:v>
                </c:pt>
                <c:pt idx="5">
                  <c:v>4126</c:v>
                </c:pt>
                <c:pt idx="6">
                  <c:v>3814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81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48360</c:v>
                </c:pt>
                <c:pt idx="1">
                  <c:v>26742</c:v>
                </c:pt>
                <c:pt idx="2">
                  <c:v>10053</c:v>
                </c:pt>
                <c:pt idx="3">
                  <c:v>5258</c:v>
                </c:pt>
                <c:pt idx="4">
                  <c:v>4126</c:v>
                </c:pt>
                <c:pt idx="5">
                  <c:v>3814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64864</c:v>
                </c:pt>
                <c:pt idx="1">
                  <c:v>47944</c:v>
                </c:pt>
                <c:pt idx="2">
                  <c:v>26469</c:v>
                </c:pt>
                <c:pt idx="3">
                  <c:v>9898</c:v>
                </c:pt>
                <c:pt idx="4">
                  <c:v>5180</c:v>
                </c:pt>
                <c:pt idx="5">
                  <c:v>4055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6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47944</c:v>
                </c:pt>
                <c:pt idx="1">
                  <c:v>26469</c:v>
                </c:pt>
                <c:pt idx="2">
                  <c:v>9898</c:v>
                </c:pt>
                <c:pt idx="3">
                  <c:v>5180</c:v>
                </c:pt>
                <c:pt idx="4">
                  <c:v>4055</c:v>
                </c:pt>
                <c:pt idx="5">
                  <c:v>3765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61122</c:v>
                </c:pt>
                <c:pt idx="1">
                  <c:v>44103</c:v>
                </c:pt>
                <c:pt idx="2">
                  <c:v>24715</c:v>
                </c:pt>
                <c:pt idx="3">
                  <c:v>9548</c:v>
                </c:pt>
                <c:pt idx="4">
                  <c:v>5093</c:v>
                </c:pt>
                <c:pt idx="5">
                  <c:v>4151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7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44103</c:v>
                </c:pt>
                <c:pt idx="1">
                  <c:v>24715</c:v>
                </c:pt>
                <c:pt idx="2">
                  <c:v>9548</c:v>
                </c:pt>
                <c:pt idx="3">
                  <c:v>5093</c:v>
                </c:pt>
                <c:pt idx="4">
                  <c:v>4151</c:v>
                </c:pt>
                <c:pt idx="5">
                  <c:v>3772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Consolidated!$G$1</c:f>
              <c:strCache>
                <c:ptCount val="1"/>
                <c:pt idx="0">
                  <c:v>Average yield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Consolidated!$G$2:$G$23</c:f>
              <c:numCache>
                <c:formatCode>General</c:formatCode>
                <c:ptCount val="22"/>
                <c:pt idx="0">
                  <c:v>9.25687035360339E-3</c:v>
                </c:pt>
                <c:pt idx="1">
                  <c:v>4.869786341190032E-2</c:v>
                </c:pt>
                <c:pt idx="2">
                  <c:v>2.033399719090018E-3</c:v>
                </c:pt>
                <c:pt idx="3">
                  <c:v>1.2523313174823539E-2</c:v>
                </c:pt>
                <c:pt idx="4">
                  <c:v>0.18051369372432502</c:v>
                </c:pt>
                <c:pt idx="5">
                  <c:v>0.56496093986112872</c:v>
                </c:pt>
                <c:pt idx="6">
                  <c:v>1.6562602222431932</c:v>
                </c:pt>
                <c:pt idx="7">
                  <c:v>4.0622502134945657</c:v>
                </c:pt>
                <c:pt idx="8">
                  <c:v>9.4634308887455152</c:v>
                </c:pt>
                <c:pt idx="9">
                  <c:v>13.894035924079773</c:v>
                </c:pt>
                <c:pt idx="10">
                  <c:v>9.3380302060060725</c:v>
                </c:pt>
                <c:pt idx="11">
                  <c:v>6.5039401130602323</c:v>
                </c:pt>
                <c:pt idx="12">
                  <c:v>1.9953174219599272</c:v>
                </c:pt>
                <c:pt idx="13">
                  <c:v>1.0023161533702638</c:v>
                </c:pt>
                <c:pt idx="14">
                  <c:v>0.59468341834220828</c:v>
                </c:pt>
                <c:pt idx="15">
                  <c:v>0.30542242106959722</c:v>
                </c:pt>
                <c:pt idx="16">
                  <c:v>0.16416767596994841</c:v>
                </c:pt>
                <c:pt idx="17">
                  <c:v>7.6676197696020285E-2</c:v>
                </c:pt>
                <c:pt idx="18">
                  <c:v>7.8027755352629832E-2</c:v>
                </c:pt>
                <c:pt idx="19">
                  <c:v>7.5171430587926844E-2</c:v>
                </c:pt>
                <c:pt idx="20">
                  <c:v>4.0587666671161399E-2</c:v>
                </c:pt>
                <c:pt idx="21">
                  <c:v>2.3568025587256836E-2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B-401E-A7E2-A5CA65B961EF}"/>
            </c:ext>
          </c:extLst>
        </c:ser>
        <c:ser>
          <c:idx val="1"/>
          <c:order val="1"/>
          <c:tx>
            <c:v>Average Yield 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Consolidated!$A$1:$A$23</c:f>
              <c:strCache>
                <c:ptCount val="23"/>
                <c:pt idx="0">
                  <c:v>Fraction 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Consolidated!$G$24:$G$45</c:f>
              <c:numCache>
                <c:formatCode>General</c:formatCode>
                <c:ptCount val="22"/>
                <c:pt idx="0">
                  <c:v>-1.2697668712026345E-2</c:v>
                </c:pt>
                <c:pt idx="1">
                  <c:v>-2.2744805687566292E-2</c:v>
                </c:pt>
                <c:pt idx="2">
                  <c:v>-2.1746969907379024E-2</c:v>
                </c:pt>
                <c:pt idx="3">
                  <c:v>-3.069589655491865E-2</c:v>
                </c:pt>
                <c:pt idx="4">
                  <c:v>4.3911836393426142E-2</c:v>
                </c:pt>
                <c:pt idx="5">
                  <c:v>0.17726908426687879</c:v>
                </c:pt>
                <c:pt idx="6">
                  <c:v>0.68477902703551463</c:v>
                </c:pt>
                <c:pt idx="7">
                  <c:v>1.1653297508468299</c:v>
                </c:pt>
                <c:pt idx="8">
                  <c:v>1.0272573685676323</c:v>
                </c:pt>
                <c:pt idx="9">
                  <c:v>9.1297521523685372</c:v>
                </c:pt>
                <c:pt idx="10">
                  <c:v>12.790632613549747</c:v>
                </c:pt>
                <c:pt idx="11">
                  <c:v>8.6880382036748482</c:v>
                </c:pt>
                <c:pt idx="12">
                  <c:v>3.4817869109138084</c:v>
                </c:pt>
                <c:pt idx="13">
                  <c:v>1.4925442748630395</c:v>
                </c:pt>
                <c:pt idx="14">
                  <c:v>0.73640113105829552</c:v>
                </c:pt>
                <c:pt idx="15">
                  <c:v>0.40619333424236964</c:v>
                </c:pt>
                <c:pt idx="16">
                  <c:v>0.21686418843300589</c:v>
                </c:pt>
                <c:pt idx="17">
                  <c:v>0.13107286315389047</c:v>
                </c:pt>
                <c:pt idx="18">
                  <c:v>0.1273326074937754</c:v>
                </c:pt>
                <c:pt idx="19">
                  <c:v>0.16686307307424886</c:v>
                </c:pt>
                <c:pt idx="20">
                  <c:v>0.11000444170398697</c:v>
                </c:pt>
                <c:pt idx="21">
                  <c:v>5.2144187752624215E-2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B-401E-A7E2-A5CA65B961EF}"/>
            </c:ext>
          </c:extLst>
        </c:ser>
        <c:ser>
          <c:idx val="2"/>
          <c:order val="2"/>
          <c:tx>
            <c:v>Average 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Consolidated!$A$1:$A$23</c:f>
              <c:strCache>
                <c:ptCount val="23"/>
                <c:pt idx="0">
                  <c:v>Fraction 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Consolidated!$G$46:$G$67</c:f>
              <c:numCache>
                <c:formatCode>General</c:formatCode>
                <c:ptCount val="22"/>
                <c:pt idx="0">
                  <c:v>-1.3306257521871034E-2</c:v>
                </c:pt>
                <c:pt idx="1">
                  <c:v>-2.0508800267029784E-2</c:v>
                </c:pt>
                <c:pt idx="2">
                  <c:v>7.7684855964655908E-3</c:v>
                </c:pt>
                <c:pt idx="3">
                  <c:v>2.9126642796388272E-2</c:v>
                </c:pt>
                <c:pt idx="4">
                  <c:v>0.17180816000110699</c:v>
                </c:pt>
                <c:pt idx="5">
                  <c:v>0.43682661021063929</c:v>
                </c:pt>
                <c:pt idx="6">
                  <c:v>1.3112103265513564</c:v>
                </c:pt>
                <c:pt idx="7">
                  <c:v>3.4525502047068968</c:v>
                </c:pt>
                <c:pt idx="8">
                  <c:v>11.432153270319313</c:v>
                </c:pt>
                <c:pt idx="9">
                  <c:v>14.920287367280102</c:v>
                </c:pt>
                <c:pt idx="10">
                  <c:v>11.6616887975174</c:v>
                </c:pt>
                <c:pt idx="11">
                  <c:v>5.0824571249641481</c:v>
                </c:pt>
                <c:pt idx="12">
                  <c:v>2.5584160877238573</c:v>
                </c:pt>
                <c:pt idx="13">
                  <c:v>1.1294502939287847</c:v>
                </c:pt>
                <c:pt idx="14">
                  <c:v>0.6774963964524362</c:v>
                </c:pt>
                <c:pt idx="15">
                  <c:v>0.42153897402091417</c:v>
                </c:pt>
                <c:pt idx="16">
                  <c:v>0.19900327875670809</c:v>
                </c:pt>
                <c:pt idx="17">
                  <c:v>8.280904794884153E-2</c:v>
                </c:pt>
                <c:pt idx="18">
                  <c:v>0.10797909932466521</c:v>
                </c:pt>
                <c:pt idx="19">
                  <c:v>0.14106947288055902</c:v>
                </c:pt>
                <c:pt idx="20">
                  <c:v>9.2640226623638147E-2</c:v>
                </c:pt>
                <c:pt idx="21">
                  <c:v>5.2999835353218804E-2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9B-401E-A7E2-A5CA65B961EF}"/>
            </c:ext>
          </c:extLst>
        </c:ser>
        <c:ser>
          <c:idx val="3"/>
          <c:order val="3"/>
          <c:tx>
            <c:v>Average P4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Consolidated!$A$1:$A$23</c:f>
              <c:strCache>
                <c:ptCount val="23"/>
                <c:pt idx="0">
                  <c:v>Fraction 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Consolidated!$G$68:$G$89</c:f>
              <c:numCache>
                <c:formatCode>General</c:formatCode>
                <c:ptCount val="22"/>
                <c:pt idx="0">
                  <c:v>-1.8772590653531467E-2</c:v>
                </c:pt>
                <c:pt idx="1">
                  <c:v>-2.0544099836460574E-2</c:v>
                </c:pt>
                <c:pt idx="2">
                  <c:v>-1.0016522353316815E-2</c:v>
                </c:pt>
                <c:pt idx="3">
                  <c:v>4.0619630488657625E-2</c:v>
                </c:pt>
                <c:pt idx="4">
                  <c:v>0.52518141383538175</c:v>
                </c:pt>
                <c:pt idx="5">
                  <c:v>1.3054778667218732</c:v>
                </c:pt>
                <c:pt idx="6">
                  <c:v>1.9497283100690577</c:v>
                </c:pt>
                <c:pt idx="7">
                  <c:v>3.4293576676570763</c:v>
                </c:pt>
                <c:pt idx="8">
                  <c:v>6.5066160189663416</c:v>
                </c:pt>
                <c:pt idx="9">
                  <c:v>13.337302438515778</c:v>
                </c:pt>
                <c:pt idx="10">
                  <c:v>13.400413060411545</c:v>
                </c:pt>
                <c:pt idx="11">
                  <c:v>8.9004058730514757</c:v>
                </c:pt>
                <c:pt idx="12">
                  <c:v>4.5590228775748303</c:v>
                </c:pt>
                <c:pt idx="13">
                  <c:v>1.8282603961800705</c:v>
                </c:pt>
                <c:pt idx="14">
                  <c:v>1.0088363866594818</c:v>
                </c:pt>
                <c:pt idx="15">
                  <c:v>0.50384949825866554</c:v>
                </c:pt>
                <c:pt idx="16">
                  <c:v>0.27837003103470986</c:v>
                </c:pt>
                <c:pt idx="17">
                  <c:v>0.19838681034476044</c:v>
                </c:pt>
                <c:pt idx="18">
                  <c:v>0.21709354880810086</c:v>
                </c:pt>
                <c:pt idx="19">
                  <c:v>0.20869422311961147</c:v>
                </c:pt>
                <c:pt idx="20">
                  <c:v>0.13286403927642432</c:v>
                </c:pt>
                <c:pt idx="21">
                  <c:v>7.1588308459175534E-2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9B-401E-A7E2-A5CA65B96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512622" cy="47237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2</xdr:row>
      <xdr:rowOff>47625</xdr:rowOff>
    </xdr:from>
    <xdr:to>
      <xdr:col>15</xdr:col>
      <xdr:colOff>280987</xdr:colOff>
      <xdr:row>19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69A401-E840-908A-906C-4C11163FE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topLeftCell="A19" workbookViewId="0">
      <selection activeCell="N9" sqref="N9:N96"/>
    </sheetView>
  </sheetViews>
  <sheetFormatPr defaultRowHeight="13" x14ac:dyDescent="0.6"/>
  <cols>
    <col min="11" max="11" width="24.40625" customWidth="1"/>
    <col min="12" max="12" width="15.86328125" customWidth="1"/>
  </cols>
  <sheetData>
    <row r="1" spans="1:98" x14ac:dyDescent="0.6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6">
      <c r="B2">
        <v>1</v>
      </c>
      <c r="C2">
        <v>64877</v>
      </c>
      <c r="D2">
        <v>3818</v>
      </c>
      <c r="E2">
        <v>4680</v>
      </c>
      <c r="F2">
        <v>4242</v>
      </c>
      <c r="G2">
        <v>30915</v>
      </c>
      <c r="H2">
        <v>42553</v>
      </c>
      <c r="I2">
        <v>3889</v>
      </c>
      <c r="J2">
        <v>4277</v>
      </c>
      <c r="K2">
        <v>4188</v>
      </c>
      <c r="L2">
        <v>4058</v>
      </c>
      <c r="M2">
        <v>9207</v>
      </c>
      <c r="N2">
        <v>6763</v>
      </c>
      <c r="O2">
        <v>48360</v>
      </c>
      <c r="P2">
        <v>4010</v>
      </c>
      <c r="Q2">
        <v>5589</v>
      </c>
      <c r="R2">
        <v>3999</v>
      </c>
      <c r="S2">
        <v>6817</v>
      </c>
      <c r="T2">
        <v>29593</v>
      </c>
      <c r="U2">
        <v>3833</v>
      </c>
      <c r="V2">
        <v>5059</v>
      </c>
      <c r="W2">
        <v>4090</v>
      </c>
      <c r="X2">
        <v>3921</v>
      </c>
      <c r="Y2">
        <v>17247</v>
      </c>
      <c r="Z2">
        <v>5322</v>
      </c>
      <c r="AA2">
        <v>26742</v>
      </c>
      <c r="AB2">
        <v>3810</v>
      </c>
      <c r="AC2">
        <v>6734</v>
      </c>
      <c r="AD2">
        <v>4009</v>
      </c>
      <c r="AE2">
        <v>7212</v>
      </c>
      <c r="AF2">
        <v>13974</v>
      </c>
      <c r="AG2">
        <v>3760</v>
      </c>
      <c r="AH2">
        <v>7628</v>
      </c>
      <c r="AI2">
        <v>4009</v>
      </c>
      <c r="AJ2">
        <v>3715</v>
      </c>
      <c r="AK2">
        <v>30454</v>
      </c>
      <c r="AL2">
        <v>4638</v>
      </c>
      <c r="AM2">
        <v>10053</v>
      </c>
      <c r="AN2">
        <v>3858</v>
      </c>
      <c r="AO2">
        <v>9782</v>
      </c>
      <c r="AP2">
        <v>3986</v>
      </c>
      <c r="AQ2">
        <v>5785</v>
      </c>
      <c r="AR2">
        <v>8197</v>
      </c>
      <c r="AS2">
        <v>3734</v>
      </c>
      <c r="AT2">
        <v>13920</v>
      </c>
      <c r="AU2">
        <v>4354</v>
      </c>
      <c r="AV2">
        <v>3713</v>
      </c>
      <c r="AW2">
        <v>43599</v>
      </c>
      <c r="AX2">
        <v>4365</v>
      </c>
      <c r="AY2">
        <v>5258</v>
      </c>
      <c r="AZ2">
        <v>4285</v>
      </c>
      <c r="BA2">
        <v>23426</v>
      </c>
      <c r="BB2">
        <v>3906</v>
      </c>
      <c r="BC2">
        <v>4325</v>
      </c>
      <c r="BD2">
        <v>5960</v>
      </c>
      <c r="BE2">
        <v>3919</v>
      </c>
      <c r="BF2">
        <v>37819</v>
      </c>
      <c r="BG2">
        <v>5047</v>
      </c>
      <c r="BH2">
        <v>3748</v>
      </c>
      <c r="BI2">
        <v>43467</v>
      </c>
      <c r="BJ2">
        <v>4412</v>
      </c>
      <c r="BK2">
        <v>4126</v>
      </c>
      <c r="BL2">
        <v>5378</v>
      </c>
      <c r="BM2">
        <v>31443</v>
      </c>
      <c r="BN2">
        <v>3843</v>
      </c>
      <c r="BO2">
        <v>3889</v>
      </c>
      <c r="BP2">
        <v>4975</v>
      </c>
      <c r="BQ2">
        <v>4090</v>
      </c>
      <c r="BR2">
        <v>48102</v>
      </c>
      <c r="BS2">
        <v>5586</v>
      </c>
      <c r="BT2">
        <v>3869</v>
      </c>
      <c r="BU2">
        <v>23107</v>
      </c>
      <c r="BV2">
        <v>4391</v>
      </c>
      <c r="BW2">
        <v>3814</v>
      </c>
      <c r="BX2">
        <v>8770</v>
      </c>
      <c r="BY2">
        <v>45303</v>
      </c>
      <c r="BZ2">
        <v>3746</v>
      </c>
      <c r="CA2">
        <v>3711</v>
      </c>
      <c r="CB2">
        <v>4438</v>
      </c>
      <c r="CC2">
        <v>4255</v>
      </c>
      <c r="CD2">
        <v>39077</v>
      </c>
      <c r="CE2">
        <v>7197</v>
      </c>
      <c r="CF2">
        <v>5343</v>
      </c>
      <c r="CG2">
        <v>14067</v>
      </c>
      <c r="CH2">
        <v>4156</v>
      </c>
      <c r="CI2">
        <v>3841</v>
      </c>
      <c r="CJ2">
        <v>15716</v>
      </c>
      <c r="CK2">
        <v>32342</v>
      </c>
      <c r="CL2">
        <v>3705</v>
      </c>
      <c r="CM2">
        <v>3717</v>
      </c>
      <c r="CN2">
        <v>4204</v>
      </c>
      <c r="CO2">
        <v>4144</v>
      </c>
      <c r="CP2">
        <v>19101</v>
      </c>
      <c r="CQ2">
        <v>11454</v>
      </c>
      <c r="CR2">
        <v>7824</v>
      </c>
      <c r="CS2">
        <v>9700</v>
      </c>
      <c r="CT2">
        <v>3974</v>
      </c>
    </row>
    <row r="7" spans="1:98" x14ac:dyDescent="0.6">
      <c r="N7" s="9" t="s">
        <v>115</v>
      </c>
    </row>
    <row r="8" spans="1:98" x14ac:dyDescent="0.6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6">
      <c r="A9" t="s">
        <v>82</v>
      </c>
      <c r="B9">
        <v>64877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64877</v>
      </c>
      <c r="K9" t="s">
        <v>82</v>
      </c>
      <c r="L9" s="8" t="str">
        <f>A10</f>
        <v>A2</v>
      </c>
      <c r="M9" s="8">
        <f>B10</f>
        <v>3818</v>
      </c>
      <c r="N9" s="8">
        <f>(M9-3814)/2991.5</f>
        <v>1.3371218452281465E-3</v>
      </c>
      <c r="O9" s="8">
        <f>N9*40</f>
        <v>5.3484873809125859E-2</v>
      </c>
    </row>
    <row r="10" spans="1:98" x14ac:dyDescent="0.6">
      <c r="A10" t="s">
        <v>83</v>
      </c>
      <c r="B10">
        <v>3818</v>
      </c>
      <c r="E10">
        <f>E9/2</f>
        <v>15</v>
      </c>
      <c r="G10">
        <f>G9/2</f>
        <v>15</v>
      </c>
      <c r="H10" t="str">
        <f>A21</f>
        <v>B1</v>
      </c>
      <c r="I10">
        <f>B21</f>
        <v>48360</v>
      </c>
      <c r="K10" t="s">
        <v>85</v>
      </c>
      <c r="L10" s="8" t="str">
        <f>A22</f>
        <v>B2</v>
      </c>
      <c r="M10" s="8">
        <f>B22</f>
        <v>4010</v>
      </c>
      <c r="N10" s="8">
        <f t="shared" ref="N10:N73" si="1">(M10-3814)/2991.5</f>
        <v>6.551897041617917E-2</v>
      </c>
      <c r="O10" s="8">
        <f t="shared" ref="O10:O73" si="2">N10*40</f>
        <v>2.6207588166471667</v>
      </c>
    </row>
    <row r="11" spans="1:98" x14ac:dyDescent="0.6">
      <c r="A11" t="s">
        <v>84</v>
      </c>
      <c r="B11">
        <v>4680</v>
      </c>
      <c r="E11">
        <f>E10/2</f>
        <v>7.5</v>
      </c>
      <c r="G11">
        <f>G10/2</f>
        <v>7.5</v>
      </c>
      <c r="H11" t="str">
        <f>A33</f>
        <v>C1</v>
      </c>
      <c r="I11">
        <f>B33</f>
        <v>26742</v>
      </c>
      <c r="K11" t="s">
        <v>88</v>
      </c>
      <c r="L11" s="8" t="str">
        <f>A34</f>
        <v>C2</v>
      </c>
      <c r="M11" s="8">
        <f>B34</f>
        <v>3810</v>
      </c>
      <c r="N11" s="8">
        <f t="shared" si="1"/>
        <v>-1.3371218452281465E-3</v>
      </c>
      <c r="O11" s="8">
        <f t="shared" si="2"/>
        <v>-5.3484873809125859E-2</v>
      </c>
    </row>
    <row r="12" spans="1:98" x14ac:dyDescent="0.6">
      <c r="A12" t="s">
        <v>9</v>
      </c>
      <c r="B12">
        <v>4242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10053</v>
      </c>
      <c r="K12" t="s">
        <v>91</v>
      </c>
      <c r="L12" s="8" t="str">
        <f>A46</f>
        <v>D2</v>
      </c>
      <c r="M12" s="8">
        <f>B46</f>
        <v>3858</v>
      </c>
      <c r="N12" s="8">
        <f t="shared" si="1"/>
        <v>1.4708340297509611E-2</v>
      </c>
      <c r="O12" s="8">
        <f t="shared" si="2"/>
        <v>0.58833361190038447</v>
      </c>
    </row>
    <row r="13" spans="1:98" x14ac:dyDescent="0.6">
      <c r="A13" t="s">
        <v>17</v>
      </c>
      <c r="B13">
        <v>30915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5258</v>
      </c>
      <c r="K13" t="s">
        <v>94</v>
      </c>
      <c r="L13" s="8" t="str">
        <f>A58</f>
        <v>E2</v>
      </c>
      <c r="M13" s="8">
        <f>B58</f>
        <v>4285</v>
      </c>
      <c r="N13" s="8">
        <f t="shared" si="1"/>
        <v>0.15744609727561423</v>
      </c>
      <c r="O13" s="8">
        <f t="shared" si="2"/>
        <v>6.2978438910245691</v>
      </c>
    </row>
    <row r="14" spans="1:98" x14ac:dyDescent="0.6">
      <c r="A14" t="s">
        <v>25</v>
      </c>
      <c r="B14">
        <v>42553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4126</v>
      </c>
      <c r="K14" t="s">
        <v>97</v>
      </c>
      <c r="L14" s="8" t="str">
        <f>A70</f>
        <v>F2</v>
      </c>
      <c r="M14" s="8">
        <f>B70</f>
        <v>5378</v>
      </c>
      <c r="N14" s="8">
        <f t="shared" si="1"/>
        <v>0.5228146414842052</v>
      </c>
      <c r="O14" s="8">
        <f t="shared" si="2"/>
        <v>20.912585659368208</v>
      </c>
    </row>
    <row r="15" spans="1:98" x14ac:dyDescent="0.6">
      <c r="A15" t="s">
        <v>34</v>
      </c>
      <c r="B15">
        <v>3889</v>
      </c>
      <c r="G15">
        <f t="shared" ref="G15" si="3">E15*1.14</f>
        <v>0</v>
      </c>
      <c r="H15" t="str">
        <f>A81</f>
        <v>G1</v>
      </c>
      <c r="I15">
        <f>B81</f>
        <v>3814</v>
      </c>
      <c r="K15" t="s">
        <v>100</v>
      </c>
      <c r="L15" s="8" t="str">
        <f>A82</f>
        <v>G2</v>
      </c>
      <c r="M15" s="8">
        <f>B82</f>
        <v>8770</v>
      </c>
      <c r="N15" s="8">
        <f t="shared" si="1"/>
        <v>1.6566939662376734</v>
      </c>
      <c r="O15" s="8">
        <f t="shared" si="2"/>
        <v>66.267758649506931</v>
      </c>
    </row>
    <row r="16" spans="1:98" x14ac:dyDescent="0.6">
      <c r="A16" t="s">
        <v>41</v>
      </c>
      <c r="B16">
        <v>4277</v>
      </c>
      <c r="K16" t="s">
        <v>103</v>
      </c>
      <c r="L16" s="8" t="str">
        <f>A94</f>
        <v>H2</v>
      </c>
      <c r="M16" s="8">
        <f>B94</f>
        <v>15716</v>
      </c>
      <c r="N16" s="8">
        <f t="shared" si="1"/>
        <v>3.9786060504763499</v>
      </c>
      <c r="O16" s="8">
        <f t="shared" si="2"/>
        <v>159.14424201905399</v>
      </c>
    </row>
    <row r="17" spans="1:15" x14ac:dyDescent="0.6">
      <c r="A17" t="s">
        <v>49</v>
      </c>
      <c r="B17">
        <v>4188</v>
      </c>
      <c r="K17" t="s">
        <v>104</v>
      </c>
      <c r="L17" s="8" t="str">
        <f>A95</f>
        <v>H3</v>
      </c>
      <c r="M17" s="8">
        <f>B95</f>
        <v>32342</v>
      </c>
      <c r="N17" s="8">
        <f t="shared" si="1"/>
        <v>9.536353000167141</v>
      </c>
      <c r="O17" s="8">
        <f t="shared" si="2"/>
        <v>381.45412000668563</v>
      </c>
    </row>
    <row r="18" spans="1:15" x14ac:dyDescent="0.6">
      <c r="A18" t="s">
        <v>57</v>
      </c>
      <c r="B18">
        <v>4058</v>
      </c>
      <c r="K18" t="s">
        <v>101</v>
      </c>
      <c r="L18" s="8" t="str">
        <f>A83</f>
        <v>G3</v>
      </c>
      <c r="M18" s="8">
        <f>B83</f>
        <v>45303</v>
      </c>
      <c r="N18" s="8">
        <f t="shared" si="1"/>
        <v>13.868962059167641</v>
      </c>
      <c r="O18" s="8">
        <f t="shared" si="2"/>
        <v>554.75848236670561</v>
      </c>
    </row>
    <row r="19" spans="1:15" x14ac:dyDescent="0.6">
      <c r="A19" t="s">
        <v>65</v>
      </c>
      <c r="B19">
        <v>9207</v>
      </c>
      <c r="K19" t="s">
        <v>98</v>
      </c>
      <c r="L19" s="8" t="str">
        <f>A71</f>
        <v>F3</v>
      </c>
      <c r="M19" s="8">
        <f>B71</f>
        <v>31443</v>
      </c>
      <c r="N19" s="8">
        <f t="shared" si="1"/>
        <v>9.2358348654521141</v>
      </c>
      <c r="O19" s="8">
        <f t="shared" si="2"/>
        <v>369.43339461808455</v>
      </c>
    </row>
    <row r="20" spans="1:15" x14ac:dyDescent="0.6">
      <c r="A20" t="s">
        <v>73</v>
      </c>
      <c r="B20">
        <v>6763</v>
      </c>
      <c r="K20" t="s">
        <v>95</v>
      </c>
      <c r="L20" s="8" t="str">
        <f>A59</f>
        <v>E3</v>
      </c>
      <c r="M20" s="8">
        <f>B59</f>
        <v>23426</v>
      </c>
      <c r="N20" s="8">
        <f t="shared" si="1"/>
        <v>6.555908407153602</v>
      </c>
      <c r="O20" s="8">
        <f t="shared" si="2"/>
        <v>262.23633628614408</v>
      </c>
    </row>
    <row r="21" spans="1:15" x14ac:dyDescent="0.6">
      <c r="A21" t="s">
        <v>85</v>
      </c>
      <c r="B21">
        <v>48360</v>
      </c>
      <c r="K21" t="s">
        <v>92</v>
      </c>
      <c r="L21" s="8" t="str">
        <f>A47</f>
        <v>D3</v>
      </c>
      <c r="M21" s="8">
        <f>B47</f>
        <v>9782</v>
      </c>
      <c r="N21" s="8">
        <f t="shared" si="1"/>
        <v>1.9949857930803945</v>
      </c>
      <c r="O21" s="8">
        <f t="shared" si="2"/>
        <v>79.799431723215775</v>
      </c>
    </row>
    <row r="22" spans="1:15" x14ac:dyDescent="0.6">
      <c r="A22" t="s">
        <v>86</v>
      </c>
      <c r="B22">
        <v>4010</v>
      </c>
      <c r="K22" t="s">
        <v>89</v>
      </c>
      <c r="L22" s="8" t="str">
        <f>A35</f>
        <v>C3</v>
      </c>
      <c r="M22" s="8">
        <f>B35</f>
        <v>6734</v>
      </c>
      <c r="N22" s="8">
        <f t="shared" si="1"/>
        <v>0.97609894701654687</v>
      </c>
      <c r="O22" s="8">
        <f t="shared" si="2"/>
        <v>39.043957880661878</v>
      </c>
    </row>
    <row r="23" spans="1:15" x14ac:dyDescent="0.6">
      <c r="A23" t="s">
        <v>87</v>
      </c>
      <c r="B23">
        <v>5589</v>
      </c>
      <c r="K23" t="s">
        <v>86</v>
      </c>
      <c r="L23" s="8" t="str">
        <f>A23</f>
        <v>B3</v>
      </c>
      <c r="M23" s="8">
        <f>B23</f>
        <v>5589</v>
      </c>
      <c r="N23" s="8">
        <f t="shared" si="1"/>
        <v>0.59334781881998999</v>
      </c>
      <c r="O23" s="8">
        <f t="shared" si="2"/>
        <v>23.733912752799601</v>
      </c>
    </row>
    <row r="24" spans="1:15" x14ac:dyDescent="0.6">
      <c r="A24" t="s">
        <v>10</v>
      </c>
      <c r="B24">
        <v>3999</v>
      </c>
      <c r="K24" t="s">
        <v>83</v>
      </c>
      <c r="L24" s="8" t="str">
        <f>A11</f>
        <v>A3</v>
      </c>
      <c r="M24" s="8">
        <f>B11</f>
        <v>4680</v>
      </c>
      <c r="N24" s="8">
        <f t="shared" si="1"/>
        <v>0.28948687949189372</v>
      </c>
      <c r="O24" s="8">
        <f t="shared" si="2"/>
        <v>11.579475179675748</v>
      </c>
    </row>
    <row r="25" spans="1:15" x14ac:dyDescent="0.6">
      <c r="A25" t="s">
        <v>18</v>
      </c>
      <c r="B25">
        <v>6817</v>
      </c>
      <c r="K25" t="s">
        <v>84</v>
      </c>
      <c r="L25" s="8" t="str">
        <f>A12</f>
        <v>A4</v>
      </c>
      <c r="M25" s="8">
        <f>B12</f>
        <v>4242</v>
      </c>
      <c r="N25" s="8">
        <f t="shared" si="1"/>
        <v>0.14307203743941166</v>
      </c>
      <c r="O25" s="8">
        <f t="shared" si="2"/>
        <v>5.7228814975764664</v>
      </c>
    </row>
    <row r="26" spans="1:15" x14ac:dyDescent="0.6">
      <c r="A26" t="s">
        <v>26</v>
      </c>
      <c r="B26">
        <v>29593</v>
      </c>
      <c r="K26" t="s">
        <v>87</v>
      </c>
      <c r="L26" s="8" t="str">
        <f>A24</f>
        <v>B4</v>
      </c>
      <c r="M26" s="8">
        <f>B24</f>
        <v>3999</v>
      </c>
      <c r="N26" s="8">
        <f t="shared" si="1"/>
        <v>6.1841885341801774E-2</v>
      </c>
      <c r="O26" s="8">
        <f t="shared" si="2"/>
        <v>2.4736754136720709</v>
      </c>
    </row>
    <row r="27" spans="1:15" x14ac:dyDescent="0.6">
      <c r="A27" t="s">
        <v>35</v>
      </c>
      <c r="B27">
        <v>3833</v>
      </c>
      <c r="K27" t="s">
        <v>90</v>
      </c>
      <c r="L27" s="8" t="str">
        <f>A36</f>
        <v>C4</v>
      </c>
      <c r="M27" s="8">
        <f>B36</f>
        <v>4009</v>
      </c>
      <c r="N27" s="8">
        <f t="shared" si="1"/>
        <v>6.5184689954872144E-2</v>
      </c>
      <c r="O27" s="8">
        <f t="shared" si="2"/>
        <v>2.6073875981948857</v>
      </c>
    </row>
    <row r="28" spans="1:15" x14ac:dyDescent="0.6">
      <c r="A28" t="s">
        <v>42</v>
      </c>
      <c r="B28">
        <v>5059</v>
      </c>
      <c r="K28" t="s">
        <v>93</v>
      </c>
      <c r="L28" s="8" t="str">
        <f>A48</f>
        <v>D4</v>
      </c>
      <c r="M28" s="8">
        <f>B48</f>
        <v>3986</v>
      </c>
      <c r="N28" s="8">
        <f t="shared" si="1"/>
        <v>5.7496239344810296E-2</v>
      </c>
      <c r="O28" s="8">
        <f t="shared" si="2"/>
        <v>2.2998495737924118</v>
      </c>
    </row>
    <row r="29" spans="1:15" x14ac:dyDescent="0.6">
      <c r="A29" t="s">
        <v>50</v>
      </c>
      <c r="B29">
        <v>4090</v>
      </c>
      <c r="K29" t="s">
        <v>96</v>
      </c>
      <c r="L29" s="8" t="str">
        <f>A60</f>
        <v>E4</v>
      </c>
      <c r="M29" s="8">
        <f>B60</f>
        <v>3906</v>
      </c>
      <c r="N29" s="8">
        <f t="shared" si="1"/>
        <v>3.0753802440247367E-2</v>
      </c>
      <c r="O29" s="8">
        <f t="shared" si="2"/>
        <v>1.2301520976098947</v>
      </c>
    </row>
    <row r="30" spans="1:15" x14ac:dyDescent="0.6">
      <c r="A30" t="s">
        <v>58</v>
      </c>
      <c r="B30">
        <v>3921</v>
      </c>
      <c r="K30" t="s">
        <v>99</v>
      </c>
      <c r="L30" s="8" t="str">
        <f>A72</f>
        <v>F4</v>
      </c>
      <c r="M30" s="8">
        <f>B72</f>
        <v>3843</v>
      </c>
      <c r="N30" s="8">
        <f t="shared" si="1"/>
        <v>9.6941333779040611E-3</v>
      </c>
      <c r="O30" s="8">
        <f t="shared" si="2"/>
        <v>0.38776533511616246</v>
      </c>
    </row>
    <row r="31" spans="1:15" x14ac:dyDescent="0.6">
      <c r="A31" t="s">
        <v>66</v>
      </c>
      <c r="B31">
        <v>17247</v>
      </c>
      <c r="K31" t="s">
        <v>102</v>
      </c>
      <c r="L31" s="8" t="str">
        <f>A84</f>
        <v>G4</v>
      </c>
      <c r="M31" s="8">
        <f>B84</f>
        <v>3746</v>
      </c>
      <c r="N31" s="8">
        <f t="shared" si="1"/>
        <v>-2.2731071368878489E-2</v>
      </c>
      <c r="O31" s="8">
        <f t="shared" si="2"/>
        <v>-0.90924285475513955</v>
      </c>
    </row>
    <row r="32" spans="1:15" x14ac:dyDescent="0.6">
      <c r="A32" t="s">
        <v>74</v>
      </c>
      <c r="B32">
        <v>5322</v>
      </c>
      <c r="K32" t="s">
        <v>105</v>
      </c>
      <c r="L32" t="str">
        <f>A96</f>
        <v>H4</v>
      </c>
      <c r="M32">
        <f>B96</f>
        <v>3705</v>
      </c>
      <c r="N32" s="8">
        <f t="shared" si="1"/>
        <v>-3.6436570282466989E-2</v>
      </c>
      <c r="O32" s="8">
        <f t="shared" si="2"/>
        <v>-1.4574628112986796</v>
      </c>
    </row>
    <row r="33" spans="1:15" x14ac:dyDescent="0.6">
      <c r="A33" t="s">
        <v>88</v>
      </c>
      <c r="B33">
        <v>26742</v>
      </c>
      <c r="K33" t="s">
        <v>16</v>
      </c>
      <c r="L33" t="str">
        <f>A97</f>
        <v>H5</v>
      </c>
      <c r="M33">
        <f>B97</f>
        <v>3717</v>
      </c>
      <c r="N33" s="8">
        <f t="shared" si="1"/>
        <v>-3.2425204746782552E-2</v>
      </c>
      <c r="O33" s="8">
        <f t="shared" si="2"/>
        <v>-1.2970081898713022</v>
      </c>
    </row>
    <row r="34" spans="1:15" x14ac:dyDescent="0.6">
      <c r="A34" t="s">
        <v>89</v>
      </c>
      <c r="B34">
        <v>3810</v>
      </c>
      <c r="K34" t="s">
        <v>15</v>
      </c>
      <c r="L34" t="str">
        <f>A85</f>
        <v>G5</v>
      </c>
      <c r="M34">
        <f>B85</f>
        <v>3711</v>
      </c>
      <c r="N34" s="8">
        <f t="shared" si="1"/>
        <v>-3.4430887514624774E-2</v>
      </c>
      <c r="O34" s="8">
        <f t="shared" si="2"/>
        <v>-1.377235500584991</v>
      </c>
    </row>
    <row r="35" spans="1:15" x14ac:dyDescent="0.6">
      <c r="A35" t="s">
        <v>90</v>
      </c>
      <c r="B35">
        <v>6734</v>
      </c>
      <c r="K35" t="s">
        <v>14</v>
      </c>
      <c r="L35" t="str">
        <f>A73</f>
        <v>F5</v>
      </c>
      <c r="M35">
        <f>B73</f>
        <v>3889</v>
      </c>
      <c r="N35" s="8">
        <f t="shared" si="1"/>
        <v>2.5071034598027744E-2</v>
      </c>
      <c r="O35" s="8">
        <f t="shared" si="2"/>
        <v>1.0028413839211097</v>
      </c>
    </row>
    <row r="36" spans="1:15" x14ac:dyDescent="0.6">
      <c r="A36" t="s">
        <v>11</v>
      </c>
      <c r="B36">
        <v>4009</v>
      </c>
      <c r="K36" t="s">
        <v>13</v>
      </c>
      <c r="L36" t="str">
        <f>A61</f>
        <v>E5</v>
      </c>
      <c r="M36">
        <f>B61</f>
        <v>4325</v>
      </c>
      <c r="N36" s="8">
        <f t="shared" si="1"/>
        <v>0.17081731572789571</v>
      </c>
      <c r="O36" s="8">
        <f t="shared" si="2"/>
        <v>6.8326926291158285</v>
      </c>
    </row>
    <row r="37" spans="1:15" x14ac:dyDescent="0.6">
      <c r="A37" t="s">
        <v>19</v>
      </c>
      <c r="B37">
        <v>7212</v>
      </c>
      <c r="K37" t="s">
        <v>12</v>
      </c>
      <c r="L37" t="str">
        <f>A49</f>
        <v>D5</v>
      </c>
      <c r="M37">
        <f>B49</f>
        <v>5785</v>
      </c>
      <c r="N37" s="8">
        <f t="shared" si="1"/>
        <v>0.65886678923616915</v>
      </c>
      <c r="O37" s="8">
        <f t="shared" si="2"/>
        <v>26.354671569446765</v>
      </c>
    </row>
    <row r="38" spans="1:15" x14ac:dyDescent="0.6">
      <c r="A38" t="s">
        <v>27</v>
      </c>
      <c r="B38">
        <v>13974</v>
      </c>
      <c r="K38" t="s">
        <v>11</v>
      </c>
      <c r="L38" t="str">
        <f>A37</f>
        <v>C5</v>
      </c>
      <c r="M38">
        <f>B37</f>
        <v>7212</v>
      </c>
      <c r="N38" s="8">
        <f t="shared" si="1"/>
        <v>1.1358850075213103</v>
      </c>
      <c r="O38" s="8">
        <f t="shared" si="2"/>
        <v>45.435400300852407</v>
      </c>
    </row>
    <row r="39" spans="1:15" x14ac:dyDescent="0.6">
      <c r="A39" t="s">
        <v>36</v>
      </c>
      <c r="B39">
        <v>3760</v>
      </c>
      <c r="K39" t="s">
        <v>10</v>
      </c>
      <c r="L39" t="str">
        <f>A25</f>
        <v>B5</v>
      </c>
      <c r="M39">
        <f>B25</f>
        <v>6817</v>
      </c>
      <c r="N39" s="8">
        <f t="shared" si="1"/>
        <v>1.0038442253050308</v>
      </c>
      <c r="O39" s="8">
        <f t="shared" si="2"/>
        <v>40.153769012201231</v>
      </c>
    </row>
    <row r="40" spans="1:15" x14ac:dyDescent="0.6">
      <c r="A40" t="s">
        <v>43</v>
      </c>
      <c r="B40">
        <v>7628</v>
      </c>
      <c r="K40" t="s">
        <v>9</v>
      </c>
      <c r="L40" t="str">
        <f>A13</f>
        <v>A5</v>
      </c>
      <c r="M40">
        <f>B13</f>
        <v>30915</v>
      </c>
      <c r="N40" s="8">
        <f t="shared" si="1"/>
        <v>9.0593347818819989</v>
      </c>
      <c r="O40" s="8">
        <f t="shared" si="2"/>
        <v>362.37339127527997</v>
      </c>
    </row>
    <row r="41" spans="1:15" x14ac:dyDescent="0.6">
      <c r="A41" t="s">
        <v>51</v>
      </c>
      <c r="B41">
        <v>4009</v>
      </c>
      <c r="K41" t="s">
        <v>17</v>
      </c>
      <c r="L41" t="str">
        <f>A14</f>
        <v>A6</v>
      </c>
      <c r="M41">
        <f>B14</f>
        <v>42553</v>
      </c>
      <c r="N41" s="8">
        <f t="shared" si="1"/>
        <v>12.949690790573291</v>
      </c>
      <c r="O41" s="8">
        <f t="shared" si="2"/>
        <v>517.98763162293164</v>
      </c>
    </row>
    <row r="42" spans="1:15" x14ac:dyDescent="0.6">
      <c r="A42" t="s">
        <v>59</v>
      </c>
      <c r="B42">
        <v>3715</v>
      </c>
      <c r="K42" t="s">
        <v>18</v>
      </c>
      <c r="L42" t="str">
        <f>A26</f>
        <v>B6</v>
      </c>
      <c r="M42">
        <f>B26</f>
        <v>29593</v>
      </c>
      <c r="N42" s="8">
        <f t="shared" si="1"/>
        <v>8.6174160120340968</v>
      </c>
      <c r="O42" s="8">
        <f t="shared" si="2"/>
        <v>344.69664048136389</v>
      </c>
    </row>
    <row r="43" spans="1:15" x14ac:dyDescent="0.6">
      <c r="A43" t="s">
        <v>67</v>
      </c>
      <c r="B43">
        <v>30454</v>
      </c>
      <c r="K43" t="s">
        <v>19</v>
      </c>
      <c r="L43" t="str">
        <f>A38</f>
        <v>C6</v>
      </c>
      <c r="M43">
        <f>B38</f>
        <v>13974</v>
      </c>
      <c r="N43" s="8">
        <f t="shared" si="1"/>
        <v>3.3962894868794917</v>
      </c>
      <c r="O43" s="8">
        <f t="shared" si="2"/>
        <v>135.85157947517968</v>
      </c>
    </row>
    <row r="44" spans="1:15" x14ac:dyDescent="0.6">
      <c r="A44" t="s">
        <v>75</v>
      </c>
      <c r="B44">
        <v>4638</v>
      </c>
      <c r="K44" t="s">
        <v>20</v>
      </c>
      <c r="L44" t="str">
        <f>A50</f>
        <v>D6</v>
      </c>
      <c r="M44">
        <f>B50</f>
        <v>8197</v>
      </c>
      <c r="N44" s="8">
        <f t="shared" si="1"/>
        <v>1.4651512619087415</v>
      </c>
      <c r="O44" s="8">
        <f t="shared" si="2"/>
        <v>58.606050476349658</v>
      </c>
    </row>
    <row r="45" spans="1:15" x14ac:dyDescent="0.6">
      <c r="A45" t="s">
        <v>91</v>
      </c>
      <c r="B45">
        <v>10053</v>
      </c>
      <c r="K45" t="s">
        <v>21</v>
      </c>
      <c r="L45" t="str">
        <f>A62</f>
        <v>E6</v>
      </c>
      <c r="M45">
        <f>B62</f>
        <v>5960</v>
      </c>
      <c r="N45" s="8">
        <f t="shared" si="1"/>
        <v>0.71736586996490059</v>
      </c>
      <c r="O45" s="8">
        <f t="shared" si="2"/>
        <v>28.694634798596024</v>
      </c>
    </row>
    <row r="46" spans="1:15" x14ac:dyDescent="0.6">
      <c r="A46" t="s">
        <v>92</v>
      </c>
      <c r="B46">
        <v>3858</v>
      </c>
      <c r="K46" t="s">
        <v>22</v>
      </c>
      <c r="L46" t="str">
        <f>A74</f>
        <v>F6</v>
      </c>
      <c r="M46">
        <f>B74</f>
        <v>4975</v>
      </c>
      <c r="N46" s="8">
        <f t="shared" si="1"/>
        <v>0.38809961557746947</v>
      </c>
      <c r="O46" s="8">
        <f t="shared" si="2"/>
        <v>15.523984623098778</v>
      </c>
    </row>
    <row r="47" spans="1:15" x14ac:dyDescent="0.6">
      <c r="A47" t="s">
        <v>93</v>
      </c>
      <c r="B47">
        <v>9782</v>
      </c>
      <c r="K47" t="s">
        <v>23</v>
      </c>
      <c r="L47" t="str">
        <f>A86</f>
        <v>G6</v>
      </c>
      <c r="M47">
        <f>B86</f>
        <v>4438</v>
      </c>
      <c r="N47" s="8">
        <f t="shared" si="1"/>
        <v>0.20859100785559084</v>
      </c>
      <c r="O47" s="8">
        <f t="shared" si="2"/>
        <v>8.3436403142236344</v>
      </c>
    </row>
    <row r="48" spans="1:15" x14ac:dyDescent="0.6">
      <c r="A48" t="s">
        <v>12</v>
      </c>
      <c r="B48">
        <v>3986</v>
      </c>
      <c r="K48" t="s">
        <v>24</v>
      </c>
      <c r="L48" t="str">
        <f>A98</f>
        <v>H6</v>
      </c>
      <c r="M48">
        <f>B98</f>
        <v>4204</v>
      </c>
      <c r="N48" s="8">
        <f t="shared" si="1"/>
        <v>0.13036937990974429</v>
      </c>
      <c r="O48" s="8">
        <f t="shared" si="2"/>
        <v>5.2147751963897715</v>
      </c>
    </row>
    <row r="49" spans="1:15" x14ac:dyDescent="0.6">
      <c r="A49" t="s">
        <v>20</v>
      </c>
      <c r="B49">
        <v>5785</v>
      </c>
      <c r="K49" t="s">
        <v>33</v>
      </c>
      <c r="L49" t="str">
        <f>A99</f>
        <v>H7</v>
      </c>
      <c r="M49">
        <f>B99</f>
        <v>4144</v>
      </c>
      <c r="N49" s="8">
        <f t="shared" si="1"/>
        <v>0.11031255223132208</v>
      </c>
      <c r="O49" s="8">
        <f t="shared" si="2"/>
        <v>4.4125020892528832</v>
      </c>
    </row>
    <row r="50" spans="1:15" x14ac:dyDescent="0.6">
      <c r="A50" t="s">
        <v>28</v>
      </c>
      <c r="B50">
        <v>8197</v>
      </c>
      <c r="K50" t="s">
        <v>31</v>
      </c>
      <c r="L50" t="str">
        <f>A87</f>
        <v>G7</v>
      </c>
      <c r="M50">
        <f>B87</f>
        <v>4255</v>
      </c>
      <c r="N50" s="8">
        <f t="shared" si="1"/>
        <v>0.14741768343640313</v>
      </c>
      <c r="O50" s="8">
        <f t="shared" si="2"/>
        <v>5.8967073374561254</v>
      </c>
    </row>
    <row r="51" spans="1:15" x14ac:dyDescent="0.6">
      <c r="A51" t="s">
        <v>37</v>
      </c>
      <c r="B51">
        <v>3734</v>
      </c>
      <c r="K51" t="s">
        <v>32</v>
      </c>
      <c r="L51" t="str">
        <f>A75</f>
        <v>F7</v>
      </c>
      <c r="M51">
        <f>B75</f>
        <v>4090</v>
      </c>
      <c r="N51" s="8">
        <f t="shared" si="1"/>
        <v>9.2261407320742103E-2</v>
      </c>
      <c r="O51" s="8">
        <f t="shared" si="2"/>
        <v>3.6904562928296842</v>
      </c>
    </row>
    <row r="52" spans="1:15" x14ac:dyDescent="0.6">
      <c r="A52" t="s">
        <v>44</v>
      </c>
      <c r="B52">
        <v>13920</v>
      </c>
      <c r="K52" t="s">
        <v>29</v>
      </c>
      <c r="L52" t="str">
        <f>A63</f>
        <v>E7</v>
      </c>
      <c r="M52">
        <f>B63</f>
        <v>3919</v>
      </c>
      <c r="N52" s="8">
        <f t="shared" si="1"/>
        <v>3.5099448437238841E-2</v>
      </c>
      <c r="O52" s="8">
        <f t="shared" si="2"/>
        <v>1.4039779374895536</v>
      </c>
    </row>
    <row r="53" spans="1:15" x14ac:dyDescent="0.6">
      <c r="A53" t="s">
        <v>52</v>
      </c>
      <c r="B53">
        <v>4354</v>
      </c>
      <c r="K53" t="s">
        <v>28</v>
      </c>
      <c r="L53" t="str">
        <f>A51</f>
        <v>D7</v>
      </c>
      <c r="M53">
        <f>B51</f>
        <v>3734</v>
      </c>
      <c r="N53" s="8">
        <f t="shared" si="1"/>
        <v>-2.6742436904562929E-2</v>
      </c>
      <c r="O53" s="8">
        <f t="shared" si="2"/>
        <v>-1.0696974761825171</v>
      </c>
    </row>
    <row r="54" spans="1:15" x14ac:dyDescent="0.6">
      <c r="A54" t="s">
        <v>60</v>
      </c>
      <c r="B54">
        <v>3713</v>
      </c>
      <c r="K54" t="s">
        <v>27</v>
      </c>
      <c r="L54" s="8" t="str">
        <f>A39</f>
        <v>C7</v>
      </c>
      <c r="M54" s="8">
        <f>B39</f>
        <v>3760</v>
      </c>
      <c r="N54" s="8">
        <f t="shared" si="1"/>
        <v>-1.8051144910579978E-2</v>
      </c>
      <c r="O54" s="8">
        <f t="shared" si="2"/>
        <v>-0.7220457964231991</v>
      </c>
    </row>
    <row r="55" spans="1:15" x14ac:dyDescent="0.6">
      <c r="A55" t="s">
        <v>68</v>
      </c>
      <c r="B55">
        <v>43599</v>
      </c>
      <c r="K55" t="s">
        <v>26</v>
      </c>
      <c r="L55" s="8" t="str">
        <f>A27</f>
        <v>B7</v>
      </c>
      <c r="M55" s="8">
        <f>B27</f>
        <v>3833</v>
      </c>
      <c r="N55" s="8">
        <f t="shared" si="1"/>
        <v>6.3513287648336953E-3</v>
      </c>
      <c r="O55" s="8">
        <f t="shared" si="2"/>
        <v>0.25405315059334782</v>
      </c>
    </row>
    <row r="56" spans="1:15" x14ac:dyDescent="0.6">
      <c r="A56" t="s">
        <v>76</v>
      </c>
      <c r="B56">
        <v>4365</v>
      </c>
      <c r="K56" t="s">
        <v>25</v>
      </c>
      <c r="L56" s="8" t="str">
        <f>A15</f>
        <v>A7</v>
      </c>
      <c r="M56" s="8">
        <f>B15</f>
        <v>3889</v>
      </c>
      <c r="N56" s="8">
        <f t="shared" si="1"/>
        <v>2.5071034598027744E-2</v>
      </c>
      <c r="O56" s="8">
        <f t="shared" si="2"/>
        <v>1.0028413839211097</v>
      </c>
    </row>
    <row r="57" spans="1:15" x14ac:dyDescent="0.6">
      <c r="A57" t="s">
        <v>94</v>
      </c>
      <c r="B57">
        <v>5258</v>
      </c>
      <c r="K57" t="s">
        <v>34</v>
      </c>
      <c r="L57" s="8" t="str">
        <f>A16</f>
        <v>A8</v>
      </c>
      <c r="M57" s="8">
        <f>B16</f>
        <v>4277</v>
      </c>
      <c r="N57" s="8">
        <f t="shared" si="1"/>
        <v>0.15477185358515794</v>
      </c>
      <c r="O57" s="8">
        <f t="shared" si="2"/>
        <v>6.190874143406317</v>
      </c>
    </row>
    <row r="58" spans="1:15" x14ac:dyDescent="0.6">
      <c r="A58" t="s">
        <v>95</v>
      </c>
      <c r="B58">
        <v>4285</v>
      </c>
      <c r="K58" t="s">
        <v>35</v>
      </c>
      <c r="L58" s="8" t="str">
        <f>A28</f>
        <v>B8</v>
      </c>
      <c r="M58" s="8">
        <f>B28</f>
        <v>5059</v>
      </c>
      <c r="N58" s="8">
        <f t="shared" si="1"/>
        <v>0.41617917432726059</v>
      </c>
      <c r="O58" s="8">
        <f t="shared" si="2"/>
        <v>16.647166973090425</v>
      </c>
    </row>
    <row r="59" spans="1:15" x14ac:dyDescent="0.6">
      <c r="A59" t="s">
        <v>96</v>
      </c>
      <c r="B59">
        <v>23426</v>
      </c>
      <c r="K59" t="s">
        <v>36</v>
      </c>
      <c r="L59" s="8" t="str">
        <f>A40</f>
        <v>C8</v>
      </c>
      <c r="M59" s="8">
        <f>B40</f>
        <v>7628</v>
      </c>
      <c r="N59" s="8">
        <f t="shared" si="1"/>
        <v>1.2749456794250376</v>
      </c>
      <c r="O59" s="8">
        <f t="shared" si="2"/>
        <v>50.997827177001504</v>
      </c>
    </row>
    <row r="60" spans="1:15" x14ac:dyDescent="0.6">
      <c r="A60" t="s">
        <v>13</v>
      </c>
      <c r="B60">
        <v>3906</v>
      </c>
      <c r="K60" t="s">
        <v>37</v>
      </c>
      <c r="L60" s="8" t="str">
        <f>A52</f>
        <v>D8</v>
      </c>
      <c r="M60" s="8">
        <f>B52</f>
        <v>13920</v>
      </c>
      <c r="N60" s="8">
        <f t="shared" si="1"/>
        <v>3.3782383419689119</v>
      </c>
      <c r="O60" s="8">
        <f t="shared" si="2"/>
        <v>135.12953367875647</v>
      </c>
    </row>
    <row r="61" spans="1:15" x14ac:dyDescent="0.6">
      <c r="A61" t="s">
        <v>21</v>
      </c>
      <c r="B61">
        <v>4325</v>
      </c>
      <c r="K61" t="s">
        <v>38</v>
      </c>
      <c r="L61" s="8" t="str">
        <f>A64</f>
        <v>E8</v>
      </c>
      <c r="M61" s="8">
        <f>B64</f>
        <v>37819</v>
      </c>
      <c r="N61" s="8">
        <f t="shared" si="1"/>
        <v>11.367207086745779</v>
      </c>
      <c r="O61" s="8">
        <f t="shared" si="2"/>
        <v>454.68828346983116</v>
      </c>
    </row>
    <row r="62" spans="1:15" x14ac:dyDescent="0.6">
      <c r="A62" t="s">
        <v>29</v>
      </c>
      <c r="B62">
        <v>5960</v>
      </c>
      <c r="K62" t="s">
        <v>30</v>
      </c>
      <c r="L62" s="8" t="str">
        <f>A76</f>
        <v>F8</v>
      </c>
      <c r="M62" s="8">
        <f>B76</f>
        <v>48102</v>
      </c>
      <c r="N62" s="8">
        <f t="shared" si="1"/>
        <v>14.804613070366036</v>
      </c>
      <c r="O62" s="8">
        <f t="shared" si="2"/>
        <v>592.18452281464147</v>
      </c>
    </row>
    <row r="63" spans="1:15" x14ac:dyDescent="0.6">
      <c r="A63" t="s">
        <v>38</v>
      </c>
      <c r="B63">
        <v>3919</v>
      </c>
      <c r="K63" t="s">
        <v>39</v>
      </c>
      <c r="L63" s="8" t="str">
        <f>A88</f>
        <v>G8</v>
      </c>
      <c r="M63" s="8">
        <f>B88</f>
        <v>39077</v>
      </c>
      <c r="N63" s="8">
        <f t="shared" si="1"/>
        <v>11.787731907070032</v>
      </c>
      <c r="O63" s="8">
        <f t="shared" si="2"/>
        <v>471.5092762828013</v>
      </c>
    </row>
    <row r="64" spans="1:15" x14ac:dyDescent="0.6">
      <c r="A64" t="s">
        <v>45</v>
      </c>
      <c r="B64">
        <v>37819</v>
      </c>
      <c r="K64" t="s">
        <v>40</v>
      </c>
      <c r="L64" s="8" t="str">
        <f>A100</f>
        <v>H8</v>
      </c>
      <c r="M64" s="8">
        <f>B100</f>
        <v>19101</v>
      </c>
      <c r="N64" s="8">
        <f t="shared" si="1"/>
        <v>5.1101454120006684</v>
      </c>
      <c r="O64" s="8">
        <f t="shared" si="2"/>
        <v>204.40581648002674</v>
      </c>
    </row>
    <row r="65" spans="1:15" x14ac:dyDescent="0.6">
      <c r="A65" t="s">
        <v>53</v>
      </c>
      <c r="B65">
        <v>5047</v>
      </c>
      <c r="K65" t="s">
        <v>48</v>
      </c>
      <c r="L65" s="8" t="str">
        <f>A101</f>
        <v>H9</v>
      </c>
      <c r="M65" s="8">
        <f>B101</f>
        <v>11454</v>
      </c>
      <c r="N65" s="8">
        <f t="shared" si="1"/>
        <v>2.5539027243857597</v>
      </c>
      <c r="O65" s="8">
        <f t="shared" si="2"/>
        <v>102.15610897543039</v>
      </c>
    </row>
    <row r="66" spans="1:15" x14ac:dyDescent="0.6">
      <c r="A66" t="s">
        <v>61</v>
      </c>
      <c r="B66">
        <v>3748</v>
      </c>
      <c r="K66" t="s">
        <v>47</v>
      </c>
      <c r="L66" s="8" t="str">
        <f>A89</f>
        <v>G9</v>
      </c>
      <c r="M66" s="8">
        <f>B89</f>
        <v>7197</v>
      </c>
      <c r="N66" s="8">
        <f t="shared" si="1"/>
        <v>1.1308708006017048</v>
      </c>
      <c r="O66" s="8">
        <f t="shared" si="2"/>
        <v>45.23483202406819</v>
      </c>
    </row>
    <row r="67" spans="1:15" x14ac:dyDescent="0.6">
      <c r="A67" t="s">
        <v>69</v>
      </c>
      <c r="B67">
        <v>43467</v>
      </c>
      <c r="K67" t="s">
        <v>46</v>
      </c>
      <c r="L67" s="8" t="str">
        <f>A77</f>
        <v>F9</v>
      </c>
      <c r="M67" s="8">
        <f>B77</f>
        <v>5586</v>
      </c>
      <c r="N67" s="8">
        <f t="shared" si="1"/>
        <v>0.59234497743606884</v>
      </c>
      <c r="O67" s="8">
        <f t="shared" si="2"/>
        <v>23.693799097442753</v>
      </c>
    </row>
    <row r="68" spans="1:15" x14ac:dyDescent="0.6">
      <c r="A68" t="s">
        <v>77</v>
      </c>
      <c r="B68">
        <v>4412</v>
      </c>
      <c r="K68" t="s">
        <v>45</v>
      </c>
      <c r="L68" s="8" t="str">
        <f>A65</f>
        <v>E9</v>
      </c>
      <c r="M68" s="8">
        <f>B65</f>
        <v>5047</v>
      </c>
      <c r="N68" s="8">
        <f t="shared" si="1"/>
        <v>0.41216780879157611</v>
      </c>
      <c r="O68" s="8">
        <f t="shared" si="2"/>
        <v>16.486712351663044</v>
      </c>
    </row>
    <row r="69" spans="1:15" x14ac:dyDescent="0.6">
      <c r="A69" t="s">
        <v>97</v>
      </c>
      <c r="B69">
        <v>4126</v>
      </c>
      <c r="K69" t="s">
        <v>44</v>
      </c>
      <c r="L69" s="8" t="str">
        <f>A53</f>
        <v>D9</v>
      </c>
      <c r="M69" s="8">
        <f>B53</f>
        <v>4354</v>
      </c>
      <c r="N69" s="8">
        <f t="shared" si="1"/>
        <v>0.18051144910579978</v>
      </c>
      <c r="O69" s="8">
        <f t="shared" si="2"/>
        <v>7.2204579642319908</v>
      </c>
    </row>
    <row r="70" spans="1:15" x14ac:dyDescent="0.6">
      <c r="A70" t="s">
        <v>98</v>
      </c>
      <c r="B70">
        <v>5378</v>
      </c>
      <c r="K70" t="s">
        <v>43</v>
      </c>
      <c r="L70" s="8" t="str">
        <f>A41</f>
        <v>C9</v>
      </c>
      <c r="M70" s="8">
        <f>B41</f>
        <v>4009</v>
      </c>
      <c r="N70" s="8">
        <f t="shared" si="1"/>
        <v>6.5184689954872144E-2</v>
      </c>
      <c r="O70" s="8">
        <f t="shared" si="2"/>
        <v>2.6073875981948857</v>
      </c>
    </row>
    <row r="71" spans="1:15" x14ac:dyDescent="0.6">
      <c r="A71" t="s">
        <v>99</v>
      </c>
      <c r="B71">
        <v>31443</v>
      </c>
      <c r="K71" t="s">
        <v>42</v>
      </c>
      <c r="L71" s="8" t="str">
        <f>A29</f>
        <v>B9</v>
      </c>
      <c r="M71" s="8">
        <f>B29</f>
        <v>4090</v>
      </c>
      <c r="N71" s="8">
        <f t="shared" si="1"/>
        <v>9.2261407320742103E-2</v>
      </c>
      <c r="O71" s="8">
        <f t="shared" si="2"/>
        <v>3.6904562928296842</v>
      </c>
    </row>
    <row r="72" spans="1:15" x14ac:dyDescent="0.6">
      <c r="A72" t="s">
        <v>14</v>
      </c>
      <c r="B72">
        <v>3843</v>
      </c>
      <c r="K72" t="s">
        <v>41</v>
      </c>
      <c r="L72" s="8" t="str">
        <f>A17</f>
        <v>A9</v>
      </c>
      <c r="M72" s="8">
        <f>B17</f>
        <v>4188</v>
      </c>
      <c r="N72" s="8">
        <f t="shared" si="1"/>
        <v>0.1250208925288317</v>
      </c>
      <c r="O72" s="8">
        <f t="shared" si="2"/>
        <v>5.0008357011532674</v>
      </c>
    </row>
    <row r="73" spans="1:15" x14ac:dyDescent="0.6">
      <c r="A73" t="s">
        <v>22</v>
      </c>
      <c r="B73">
        <v>3889</v>
      </c>
      <c r="K73" t="s">
        <v>49</v>
      </c>
      <c r="L73" s="8" t="str">
        <f>A18</f>
        <v>A10</v>
      </c>
      <c r="M73" s="8">
        <f>B18</f>
        <v>4058</v>
      </c>
      <c r="N73" s="8">
        <f t="shared" si="1"/>
        <v>8.1564432558916933E-2</v>
      </c>
      <c r="O73" s="8">
        <f t="shared" si="2"/>
        <v>3.2625773023566773</v>
      </c>
    </row>
    <row r="74" spans="1:15" x14ac:dyDescent="0.6">
      <c r="A74" t="s">
        <v>32</v>
      </c>
      <c r="B74">
        <v>4975</v>
      </c>
      <c r="K74" t="s">
        <v>50</v>
      </c>
      <c r="L74" s="8" t="str">
        <f>A30</f>
        <v>B10</v>
      </c>
      <c r="M74" s="8">
        <f>B30</f>
        <v>3921</v>
      </c>
      <c r="N74" s="8">
        <f t="shared" ref="N74:N96" si="4">(M74-3814)/2991.5</f>
        <v>3.5768009359852915E-2</v>
      </c>
      <c r="O74" s="8">
        <f t="shared" ref="O74:O96" si="5">N74*40</f>
        <v>1.4307203743941166</v>
      </c>
    </row>
    <row r="75" spans="1:15" x14ac:dyDescent="0.6">
      <c r="A75" t="s">
        <v>30</v>
      </c>
      <c r="B75">
        <v>4090</v>
      </c>
      <c r="K75" t="s">
        <v>51</v>
      </c>
      <c r="L75" s="8" t="str">
        <f>A42</f>
        <v>C10</v>
      </c>
      <c r="M75" s="8">
        <f>B42</f>
        <v>3715</v>
      </c>
      <c r="N75" s="8">
        <f t="shared" si="4"/>
        <v>-3.3093765669396626E-2</v>
      </c>
      <c r="O75" s="8">
        <f t="shared" si="5"/>
        <v>-1.323750626775865</v>
      </c>
    </row>
    <row r="76" spans="1:15" x14ac:dyDescent="0.6">
      <c r="A76" t="s">
        <v>46</v>
      </c>
      <c r="B76">
        <v>48102</v>
      </c>
      <c r="K76" t="s">
        <v>52</v>
      </c>
      <c r="L76" t="str">
        <f>A54</f>
        <v>D10</v>
      </c>
      <c r="M76">
        <f>B54</f>
        <v>3713</v>
      </c>
      <c r="N76" s="8">
        <f t="shared" si="4"/>
        <v>-3.37623265920107E-2</v>
      </c>
      <c r="O76" s="8">
        <f t="shared" si="5"/>
        <v>-1.350493063680428</v>
      </c>
    </row>
    <row r="77" spans="1:15" x14ac:dyDescent="0.6">
      <c r="A77" t="s">
        <v>54</v>
      </c>
      <c r="B77">
        <v>5586</v>
      </c>
      <c r="K77" t="s">
        <v>53</v>
      </c>
      <c r="L77" t="str">
        <f>A66</f>
        <v>E10</v>
      </c>
      <c r="M77">
        <f>B66</f>
        <v>3748</v>
      </c>
      <c r="N77" s="8">
        <f t="shared" si="4"/>
        <v>-2.2062510446264415E-2</v>
      </c>
      <c r="O77" s="8">
        <f t="shared" si="5"/>
        <v>-0.88250041785057665</v>
      </c>
    </row>
    <row r="78" spans="1:15" x14ac:dyDescent="0.6">
      <c r="A78" t="s">
        <v>62</v>
      </c>
      <c r="B78">
        <v>3869</v>
      </c>
      <c r="K78" t="s">
        <v>54</v>
      </c>
      <c r="L78" t="str">
        <f>A78</f>
        <v>F10</v>
      </c>
      <c r="M78">
        <f>B78</f>
        <v>3869</v>
      </c>
      <c r="N78" s="8">
        <f t="shared" si="4"/>
        <v>1.8385425371887015E-2</v>
      </c>
      <c r="O78" s="8">
        <f t="shared" si="5"/>
        <v>0.73541701487548061</v>
      </c>
    </row>
    <row r="79" spans="1:15" x14ac:dyDescent="0.6">
      <c r="A79" t="s">
        <v>70</v>
      </c>
      <c r="B79">
        <v>23107</v>
      </c>
      <c r="K79" t="s">
        <v>55</v>
      </c>
      <c r="L79" t="str">
        <f>A90</f>
        <v>G10</v>
      </c>
      <c r="M79">
        <f>B90</f>
        <v>5343</v>
      </c>
      <c r="N79" s="8">
        <f t="shared" si="4"/>
        <v>0.51111482533845898</v>
      </c>
      <c r="O79" s="8">
        <f t="shared" si="5"/>
        <v>20.444593013538359</v>
      </c>
    </row>
    <row r="80" spans="1:15" x14ac:dyDescent="0.6">
      <c r="A80" t="s">
        <v>78</v>
      </c>
      <c r="B80">
        <v>4391</v>
      </c>
      <c r="K80" t="s">
        <v>56</v>
      </c>
      <c r="L80" t="str">
        <f>A102</f>
        <v>H10</v>
      </c>
      <c r="M80">
        <f>B102</f>
        <v>7824</v>
      </c>
      <c r="N80" s="8">
        <f t="shared" si="4"/>
        <v>1.3404646498412167</v>
      </c>
      <c r="O80" s="8">
        <f t="shared" si="5"/>
        <v>53.618585993648665</v>
      </c>
    </row>
    <row r="81" spans="1:15" x14ac:dyDescent="0.6">
      <c r="A81" t="s">
        <v>100</v>
      </c>
      <c r="B81">
        <v>3814</v>
      </c>
      <c r="K81" t="s">
        <v>64</v>
      </c>
      <c r="L81" t="str">
        <f>A103</f>
        <v>H11</v>
      </c>
      <c r="M81">
        <f>B103</f>
        <v>9700</v>
      </c>
      <c r="N81" s="8">
        <f t="shared" si="4"/>
        <v>1.9675747952532174</v>
      </c>
      <c r="O81" s="8">
        <f t="shared" si="5"/>
        <v>78.702991810128694</v>
      </c>
    </row>
    <row r="82" spans="1:15" x14ac:dyDescent="0.6">
      <c r="A82" t="s">
        <v>101</v>
      </c>
      <c r="B82">
        <v>8770</v>
      </c>
      <c r="K82" t="s">
        <v>63</v>
      </c>
      <c r="L82" t="str">
        <f>A91</f>
        <v>G11</v>
      </c>
      <c r="M82">
        <f>B91</f>
        <v>14067</v>
      </c>
      <c r="N82" s="8">
        <f t="shared" si="4"/>
        <v>3.4273775697810462</v>
      </c>
      <c r="O82" s="8">
        <f t="shared" si="5"/>
        <v>137.09510279124186</v>
      </c>
    </row>
    <row r="83" spans="1:15" x14ac:dyDescent="0.6">
      <c r="A83" t="s">
        <v>102</v>
      </c>
      <c r="B83">
        <v>45303</v>
      </c>
      <c r="K83" t="s">
        <v>62</v>
      </c>
      <c r="L83" t="str">
        <f>A79</f>
        <v>F11</v>
      </c>
      <c r="M83">
        <f>B79</f>
        <v>23107</v>
      </c>
      <c r="N83" s="8">
        <f t="shared" si="4"/>
        <v>6.4492729399966571</v>
      </c>
      <c r="O83" s="8">
        <f t="shared" si="5"/>
        <v>257.97091759986631</v>
      </c>
    </row>
    <row r="84" spans="1:15" x14ac:dyDescent="0.6">
      <c r="A84" t="s">
        <v>15</v>
      </c>
      <c r="B84">
        <v>3746</v>
      </c>
      <c r="K84" t="s">
        <v>61</v>
      </c>
      <c r="L84" t="str">
        <f>A67</f>
        <v>E11</v>
      </c>
      <c r="M84">
        <f>B67</f>
        <v>43467</v>
      </c>
      <c r="N84" s="8">
        <f t="shared" si="4"/>
        <v>13.255223132207922</v>
      </c>
      <c r="O84" s="8">
        <f t="shared" si="5"/>
        <v>530.20892528831689</v>
      </c>
    </row>
    <row r="85" spans="1:15" x14ac:dyDescent="0.6">
      <c r="A85" t="s">
        <v>23</v>
      </c>
      <c r="B85">
        <v>3711</v>
      </c>
      <c r="K85" t="s">
        <v>60</v>
      </c>
      <c r="L85" t="str">
        <f>A55</f>
        <v>D11</v>
      </c>
      <c r="M85">
        <f>B55</f>
        <v>43599</v>
      </c>
      <c r="N85" s="8">
        <f t="shared" si="4"/>
        <v>13.299348153100452</v>
      </c>
      <c r="O85" s="8">
        <f t="shared" si="5"/>
        <v>531.97392612401802</v>
      </c>
    </row>
    <row r="86" spans="1:15" x14ac:dyDescent="0.6">
      <c r="A86" t="s">
        <v>31</v>
      </c>
      <c r="B86">
        <v>4438</v>
      </c>
      <c r="K86" t="s">
        <v>59</v>
      </c>
      <c r="L86" t="str">
        <f>A43</f>
        <v>C11</v>
      </c>
      <c r="M86">
        <f>B43</f>
        <v>30454</v>
      </c>
      <c r="N86" s="8">
        <f t="shared" si="4"/>
        <v>8.9052314892194548</v>
      </c>
      <c r="O86" s="8">
        <f t="shared" si="5"/>
        <v>356.20925956877818</v>
      </c>
    </row>
    <row r="87" spans="1:15" x14ac:dyDescent="0.6">
      <c r="A87" t="s">
        <v>39</v>
      </c>
      <c r="B87">
        <v>4255</v>
      </c>
      <c r="K87" t="s">
        <v>58</v>
      </c>
      <c r="L87" t="str">
        <f>A31</f>
        <v>B11</v>
      </c>
      <c r="M87">
        <f>B31</f>
        <v>17247</v>
      </c>
      <c r="N87" s="8">
        <f t="shared" si="4"/>
        <v>4.4903894367374226</v>
      </c>
      <c r="O87" s="8">
        <f t="shared" si="5"/>
        <v>179.61557746949691</v>
      </c>
    </row>
    <row r="88" spans="1:15" x14ac:dyDescent="0.6">
      <c r="A88" t="s">
        <v>47</v>
      </c>
      <c r="B88">
        <v>39077</v>
      </c>
      <c r="K88" t="s">
        <v>57</v>
      </c>
      <c r="L88" t="str">
        <f>A19</f>
        <v>A11</v>
      </c>
      <c r="M88">
        <f>B19</f>
        <v>9207</v>
      </c>
      <c r="N88" s="8">
        <f t="shared" si="4"/>
        <v>1.8027745278288485</v>
      </c>
      <c r="O88" s="8">
        <f t="shared" si="5"/>
        <v>72.11098111315394</v>
      </c>
    </row>
    <row r="89" spans="1:15" x14ac:dyDescent="0.6">
      <c r="A89" t="s">
        <v>55</v>
      </c>
      <c r="B89">
        <v>7197</v>
      </c>
      <c r="K89" t="s">
        <v>65</v>
      </c>
      <c r="L89" t="str">
        <f>A20</f>
        <v>A12</v>
      </c>
      <c r="M89">
        <f>B20</f>
        <v>6763</v>
      </c>
      <c r="N89" s="8">
        <f t="shared" si="4"/>
        <v>0.9857930803944509</v>
      </c>
      <c r="O89" s="8">
        <f t="shared" si="5"/>
        <v>39.431723215778035</v>
      </c>
    </row>
    <row r="90" spans="1:15" x14ac:dyDescent="0.6">
      <c r="A90" t="s">
        <v>63</v>
      </c>
      <c r="B90">
        <v>5343</v>
      </c>
      <c r="K90" t="s">
        <v>66</v>
      </c>
      <c r="L90" t="str">
        <f>A32</f>
        <v>B12</v>
      </c>
      <c r="M90">
        <f>B32</f>
        <v>5322</v>
      </c>
      <c r="N90" s="8">
        <f t="shared" si="4"/>
        <v>0.50409493565101116</v>
      </c>
      <c r="O90" s="8">
        <f t="shared" si="5"/>
        <v>20.163797426040446</v>
      </c>
    </row>
    <row r="91" spans="1:15" x14ac:dyDescent="0.6">
      <c r="A91" t="s">
        <v>71</v>
      </c>
      <c r="B91">
        <v>14067</v>
      </c>
      <c r="K91" t="s">
        <v>67</v>
      </c>
      <c r="L91" t="str">
        <f>A44</f>
        <v>C12</v>
      </c>
      <c r="M91">
        <f>B44</f>
        <v>4638</v>
      </c>
      <c r="N91" s="8">
        <f t="shared" si="4"/>
        <v>0.27544710011699819</v>
      </c>
      <c r="O91" s="8">
        <f t="shared" si="5"/>
        <v>11.017884004679928</v>
      </c>
    </row>
    <row r="92" spans="1:15" x14ac:dyDescent="0.6">
      <c r="A92" t="s">
        <v>79</v>
      </c>
      <c r="B92">
        <v>4156</v>
      </c>
      <c r="K92" t="s">
        <v>68</v>
      </c>
      <c r="L92" t="str">
        <f>A56</f>
        <v>D12</v>
      </c>
      <c r="M92">
        <f>B56</f>
        <v>4365</v>
      </c>
      <c r="N92" s="8">
        <f t="shared" si="4"/>
        <v>0.18418853418017717</v>
      </c>
      <c r="O92" s="8">
        <f t="shared" si="5"/>
        <v>7.3675413672070871</v>
      </c>
    </row>
    <row r="93" spans="1:15" x14ac:dyDescent="0.6">
      <c r="A93" t="s">
        <v>103</v>
      </c>
      <c r="B93">
        <v>3841</v>
      </c>
      <c r="K93" t="s">
        <v>69</v>
      </c>
      <c r="L93" t="str">
        <f>A68</f>
        <v>E12</v>
      </c>
      <c r="M93">
        <f>B68</f>
        <v>4412</v>
      </c>
      <c r="N93" s="8">
        <f t="shared" si="4"/>
        <v>0.1998997158616079</v>
      </c>
      <c r="O93" s="8">
        <f t="shared" si="5"/>
        <v>7.9959886344643163</v>
      </c>
    </row>
    <row r="94" spans="1:15" x14ac:dyDescent="0.6">
      <c r="A94" t="s">
        <v>104</v>
      </c>
      <c r="B94">
        <v>15716</v>
      </c>
      <c r="K94" t="s">
        <v>70</v>
      </c>
      <c r="L94" t="str">
        <f>A80</f>
        <v>F12</v>
      </c>
      <c r="M94">
        <f>B80</f>
        <v>4391</v>
      </c>
      <c r="N94" s="8">
        <f t="shared" si="4"/>
        <v>0.19287982617416011</v>
      </c>
      <c r="O94" s="8">
        <f t="shared" si="5"/>
        <v>7.7151930469664043</v>
      </c>
    </row>
    <row r="95" spans="1:15" x14ac:dyDescent="0.6">
      <c r="A95" t="s">
        <v>105</v>
      </c>
      <c r="B95">
        <v>32342</v>
      </c>
      <c r="K95" t="s">
        <v>71</v>
      </c>
      <c r="L95" t="str">
        <f>A92</f>
        <v>G12</v>
      </c>
      <c r="M95">
        <f>B92</f>
        <v>4156</v>
      </c>
      <c r="N95" s="8">
        <f t="shared" si="4"/>
        <v>0.11432391776700652</v>
      </c>
      <c r="O95" s="8">
        <f t="shared" si="5"/>
        <v>4.5729567106802609</v>
      </c>
    </row>
    <row r="96" spans="1:15" x14ac:dyDescent="0.6">
      <c r="A96" t="s">
        <v>16</v>
      </c>
      <c r="B96">
        <v>3705</v>
      </c>
      <c r="K96" t="s">
        <v>72</v>
      </c>
      <c r="L96" t="str">
        <f>A104</f>
        <v>H12</v>
      </c>
      <c r="M96">
        <f>B104</f>
        <v>3974</v>
      </c>
      <c r="N96" s="8">
        <f t="shared" si="4"/>
        <v>5.3484873809125859E-2</v>
      </c>
      <c r="O96" s="8">
        <f t="shared" si="5"/>
        <v>2.1393949523650342</v>
      </c>
    </row>
    <row r="97" spans="1:2" x14ac:dyDescent="0.6">
      <c r="A97" t="s">
        <v>24</v>
      </c>
      <c r="B97">
        <v>3717</v>
      </c>
    </row>
    <row r="98" spans="1:2" x14ac:dyDescent="0.6">
      <c r="A98" t="s">
        <v>33</v>
      </c>
      <c r="B98">
        <v>4204</v>
      </c>
    </row>
    <row r="99" spans="1:2" x14ac:dyDescent="0.6">
      <c r="A99" t="s">
        <v>40</v>
      </c>
      <c r="B99">
        <v>4144</v>
      </c>
    </row>
    <row r="100" spans="1:2" x14ac:dyDescent="0.6">
      <c r="A100" t="s">
        <v>48</v>
      </c>
      <c r="B100">
        <v>19101</v>
      </c>
    </row>
    <row r="101" spans="1:2" x14ac:dyDescent="0.6">
      <c r="A101" t="s">
        <v>56</v>
      </c>
      <c r="B101">
        <v>11454</v>
      </c>
    </row>
    <row r="102" spans="1:2" x14ac:dyDescent="0.6">
      <c r="A102" t="s">
        <v>64</v>
      </c>
      <c r="B102">
        <v>7824</v>
      </c>
    </row>
    <row r="103" spans="1:2" x14ac:dyDescent="0.6">
      <c r="A103" t="s">
        <v>72</v>
      </c>
      <c r="B103">
        <v>9700</v>
      </c>
    </row>
    <row r="104" spans="1:2" x14ac:dyDescent="0.6">
      <c r="A104" t="s">
        <v>80</v>
      </c>
      <c r="B104">
        <v>3974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3" x14ac:dyDescent="0.6"/>
  <cols>
    <col min="11" max="11" width="24.40625" customWidth="1"/>
    <col min="12" max="12" width="15.86328125" customWidth="1"/>
  </cols>
  <sheetData>
    <row r="1" spans="1:98" x14ac:dyDescent="0.6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6">
      <c r="B2">
        <v>1</v>
      </c>
      <c r="C2">
        <v>64864</v>
      </c>
      <c r="D2">
        <v>3768</v>
      </c>
      <c r="E2">
        <v>4624</v>
      </c>
      <c r="F2">
        <v>4173</v>
      </c>
      <c r="G2">
        <v>30941</v>
      </c>
      <c r="H2">
        <v>41976</v>
      </c>
      <c r="I2">
        <v>3799</v>
      </c>
      <c r="J2">
        <v>4203</v>
      </c>
      <c r="K2">
        <v>4115</v>
      </c>
      <c r="L2">
        <v>3978</v>
      </c>
      <c r="M2">
        <v>9126</v>
      </c>
      <c r="N2">
        <v>6669</v>
      </c>
      <c r="O2">
        <v>47944</v>
      </c>
      <c r="P2">
        <v>3922</v>
      </c>
      <c r="Q2">
        <v>5502</v>
      </c>
      <c r="R2">
        <v>3948</v>
      </c>
      <c r="S2">
        <v>6728</v>
      </c>
      <c r="T2">
        <v>29457</v>
      </c>
      <c r="U2">
        <v>3753</v>
      </c>
      <c r="V2">
        <v>5024</v>
      </c>
      <c r="W2">
        <v>4015</v>
      </c>
      <c r="X2">
        <v>3842</v>
      </c>
      <c r="Y2">
        <v>17094</v>
      </c>
      <c r="Z2">
        <v>5235</v>
      </c>
      <c r="AA2">
        <v>26469</v>
      </c>
      <c r="AB2">
        <v>3751</v>
      </c>
      <c r="AC2">
        <v>6631</v>
      </c>
      <c r="AD2">
        <v>3937</v>
      </c>
      <c r="AE2">
        <v>7107</v>
      </c>
      <c r="AF2">
        <v>14001</v>
      </c>
      <c r="AG2">
        <v>3647</v>
      </c>
      <c r="AH2">
        <v>7527</v>
      </c>
      <c r="AI2">
        <v>3926</v>
      </c>
      <c r="AJ2">
        <v>3612</v>
      </c>
      <c r="AK2">
        <v>29964</v>
      </c>
      <c r="AL2">
        <v>4508</v>
      </c>
      <c r="AM2">
        <v>9898</v>
      </c>
      <c r="AN2">
        <v>3788</v>
      </c>
      <c r="AO2">
        <v>9662</v>
      </c>
      <c r="AP2">
        <v>3918</v>
      </c>
      <c r="AQ2">
        <v>5776</v>
      </c>
      <c r="AR2">
        <v>8102</v>
      </c>
      <c r="AS2">
        <v>3656</v>
      </c>
      <c r="AT2">
        <v>13872</v>
      </c>
      <c r="AU2">
        <v>4267</v>
      </c>
      <c r="AV2">
        <v>3631</v>
      </c>
      <c r="AW2">
        <v>43225</v>
      </c>
      <c r="AX2">
        <v>4267</v>
      </c>
      <c r="AY2">
        <v>5180</v>
      </c>
      <c r="AZ2">
        <v>4231</v>
      </c>
      <c r="BA2">
        <v>23166</v>
      </c>
      <c r="BB2">
        <v>3812</v>
      </c>
      <c r="BC2">
        <v>4263</v>
      </c>
      <c r="BD2">
        <v>5911</v>
      </c>
      <c r="BE2">
        <v>3832</v>
      </c>
      <c r="BF2">
        <v>37449</v>
      </c>
      <c r="BG2">
        <v>4972</v>
      </c>
      <c r="BH2">
        <v>3655</v>
      </c>
      <c r="BI2">
        <v>42837</v>
      </c>
      <c r="BJ2">
        <v>4318</v>
      </c>
      <c r="BK2">
        <v>4055</v>
      </c>
      <c r="BL2">
        <v>5320</v>
      </c>
      <c r="BM2">
        <v>31804</v>
      </c>
      <c r="BN2">
        <v>3758</v>
      </c>
      <c r="BO2">
        <v>3818</v>
      </c>
      <c r="BP2">
        <v>4885</v>
      </c>
      <c r="BQ2">
        <v>4021</v>
      </c>
      <c r="BR2">
        <v>47566</v>
      </c>
      <c r="BS2">
        <v>5714</v>
      </c>
      <c r="BT2">
        <v>3814</v>
      </c>
      <c r="BU2">
        <v>22833</v>
      </c>
      <c r="BV2">
        <v>4322</v>
      </c>
      <c r="BW2">
        <v>3765</v>
      </c>
      <c r="BX2">
        <v>8501</v>
      </c>
      <c r="BY2">
        <v>44413</v>
      </c>
      <c r="BZ2">
        <v>3667</v>
      </c>
      <c r="CA2">
        <v>3641</v>
      </c>
      <c r="CB2">
        <v>4347</v>
      </c>
      <c r="CC2">
        <v>4183</v>
      </c>
      <c r="CD2">
        <v>37536</v>
      </c>
      <c r="CE2">
        <v>7078</v>
      </c>
      <c r="CF2">
        <v>5192</v>
      </c>
      <c r="CG2">
        <v>13674</v>
      </c>
      <c r="CH2">
        <v>4077</v>
      </c>
      <c r="CI2">
        <v>3782</v>
      </c>
      <c r="CJ2">
        <v>15689</v>
      </c>
      <c r="CK2">
        <v>31268</v>
      </c>
      <c r="CL2">
        <v>3627</v>
      </c>
      <c r="CM2">
        <v>3636</v>
      </c>
      <c r="CN2">
        <v>4114</v>
      </c>
      <c r="CO2">
        <v>4067</v>
      </c>
      <c r="CP2">
        <v>18829</v>
      </c>
      <c r="CQ2">
        <v>11207</v>
      </c>
      <c r="CR2">
        <v>7474</v>
      </c>
      <c r="CS2">
        <v>9353</v>
      </c>
      <c r="CT2">
        <v>3886</v>
      </c>
    </row>
    <row r="7" spans="1:98" ht="18" x14ac:dyDescent="0.8">
      <c r="N7" s="4" t="s">
        <v>110</v>
      </c>
    </row>
    <row r="8" spans="1:98" x14ac:dyDescent="0.6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6">
      <c r="A9" t="s">
        <v>82</v>
      </c>
      <c r="B9">
        <v>64864</v>
      </c>
      <c r="G9">
        <f>'Plate 1'!G9</f>
        <v>30</v>
      </c>
      <c r="H9" t="str">
        <f t="shared" ref="H9:I9" si="0">A9</f>
        <v>A1</v>
      </c>
      <c r="I9">
        <f t="shared" si="0"/>
        <v>64864</v>
      </c>
      <c r="K9" t="s">
        <v>82</v>
      </c>
      <c r="L9" t="str">
        <f>A10</f>
        <v>A2</v>
      </c>
      <c r="M9">
        <f>B10</f>
        <v>3768</v>
      </c>
      <c r="N9">
        <f>(M9-3765)/2965.5</f>
        <v>1.0116337885685382E-3</v>
      </c>
      <c r="O9">
        <f>N9*40</f>
        <v>4.0465351542741529E-2</v>
      </c>
    </row>
    <row r="10" spans="1:98" x14ac:dyDescent="0.6">
      <c r="A10" t="s">
        <v>83</v>
      </c>
      <c r="B10">
        <v>3768</v>
      </c>
      <c r="G10">
        <f>'Plate 1'!G10</f>
        <v>15</v>
      </c>
      <c r="H10" t="str">
        <f>A21</f>
        <v>B1</v>
      </c>
      <c r="I10">
        <f>B21</f>
        <v>47944</v>
      </c>
      <c r="K10" t="s">
        <v>85</v>
      </c>
      <c r="L10" t="str">
        <f>A22</f>
        <v>B2</v>
      </c>
      <c r="M10">
        <f>B22</f>
        <v>3922</v>
      </c>
      <c r="N10">
        <f t="shared" ref="N10:N73" si="1">(M10-3765)/2965.5</f>
        <v>5.2942168268420166E-2</v>
      </c>
      <c r="O10">
        <f t="shared" ref="O10:O73" si="2">N10*40</f>
        <v>2.1176867307368066</v>
      </c>
    </row>
    <row r="11" spans="1:98" x14ac:dyDescent="0.6">
      <c r="A11" t="s">
        <v>84</v>
      </c>
      <c r="B11">
        <v>4624</v>
      </c>
      <c r="G11">
        <f>'Plate 1'!G11</f>
        <v>7.5</v>
      </c>
      <c r="H11" t="str">
        <f>A33</f>
        <v>C1</v>
      </c>
      <c r="I11">
        <f>B33</f>
        <v>26469</v>
      </c>
      <c r="K11" t="s">
        <v>88</v>
      </c>
      <c r="L11" t="str">
        <f>A34</f>
        <v>C2</v>
      </c>
      <c r="M11">
        <f>B34</f>
        <v>3751</v>
      </c>
      <c r="N11">
        <f t="shared" si="1"/>
        <v>-4.7209576799865111E-3</v>
      </c>
      <c r="O11">
        <f t="shared" si="2"/>
        <v>-0.18883830719946043</v>
      </c>
    </row>
    <row r="12" spans="1:98" x14ac:dyDescent="0.6">
      <c r="A12" t="s">
        <v>9</v>
      </c>
      <c r="B12">
        <v>4173</v>
      </c>
      <c r="G12">
        <f>'Plate 1'!G12</f>
        <v>1.875</v>
      </c>
      <c r="H12" t="str">
        <f>A45</f>
        <v>D1</v>
      </c>
      <c r="I12">
        <f>B45</f>
        <v>9898</v>
      </c>
      <c r="K12" t="s">
        <v>91</v>
      </c>
      <c r="L12" t="str">
        <f>A46</f>
        <v>D2</v>
      </c>
      <c r="M12">
        <f>B46</f>
        <v>3788</v>
      </c>
      <c r="N12">
        <f t="shared" si="1"/>
        <v>7.7558590456921258E-3</v>
      </c>
      <c r="O12">
        <f t="shared" si="2"/>
        <v>0.31023436182768505</v>
      </c>
    </row>
    <row r="13" spans="1:98" x14ac:dyDescent="0.6">
      <c r="A13" t="s">
        <v>17</v>
      </c>
      <c r="B13">
        <v>30941</v>
      </c>
      <c r="G13">
        <f>'Plate 1'!G13</f>
        <v>0.46875</v>
      </c>
      <c r="H13" t="str">
        <f>A57</f>
        <v>E1</v>
      </c>
      <c r="I13">
        <f>B57</f>
        <v>5180</v>
      </c>
      <c r="K13" t="s">
        <v>94</v>
      </c>
      <c r="L13" t="str">
        <f>A58</f>
        <v>E2</v>
      </c>
      <c r="M13">
        <f>B58</f>
        <v>4231</v>
      </c>
      <c r="N13">
        <f t="shared" si="1"/>
        <v>0.15714044849097961</v>
      </c>
      <c r="O13">
        <f t="shared" si="2"/>
        <v>6.2856179396391845</v>
      </c>
    </row>
    <row r="14" spans="1:98" x14ac:dyDescent="0.6">
      <c r="A14" t="s">
        <v>25</v>
      </c>
      <c r="B14">
        <v>41976</v>
      </c>
      <c r="G14">
        <f>'Plate 1'!G14</f>
        <v>0.1171875</v>
      </c>
      <c r="H14" t="str">
        <f>A69</f>
        <v>F1</v>
      </c>
      <c r="I14">
        <f>B69</f>
        <v>4055</v>
      </c>
      <c r="K14" t="s">
        <v>97</v>
      </c>
      <c r="L14" t="str">
        <f>A70</f>
        <v>F2</v>
      </c>
      <c r="M14">
        <f>B70</f>
        <v>5320</v>
      </c>
      <c r="N14">
        <f t="shared" si="1"/>
        <v>0.52436351374135892</v>
      </c>
      <c r="O14">
        <f t="shared" si="2"/>
        <v>20.974540549654357</v>
      </c>
    </row>
    <row r="15" spans="1:98" x14ac:dyDescent="0.6">
      <c r="A15" t="s">
        <v>34</v>
      </c>
      <c r="B15">
        <v>3799</v>
      </c>
      <c r="G15">
        <f>'Plate 1'!G15</f>
        <v>0</v>
      </c>
      <c r="H15" t="str">
        <f>A81</f>
        <v>G1</v>
      </c>
      <c r="I15">
        <f>B81</f>
        <v>3765</v>
      </c>
      <c r="K15" t="s">
        <v>100</v>
      </c>
      <c r="L15" t="str">
        <f>A82</f>
        <v>G2</v>
      </c>
      <c r="M15">
        <f>B82</f>
        <v>8501</v>
      </c>
      <c r="N15">
        <f t="shared" si="1"/>
        <v>1.5970325408868655</v>
      </c>
      <c r="O15">
        <f t="shared" si="2"/>
        <v>63.881301635474621</v>
      </c>
    </row>
    <row r="16" spans="1:98" x14ac:dyDescent="0.6">
      <c r="A16" t="s">
        <v>41</v>
      </c>
      <c r="B16">
        <v>4203</v>
      </c>
      <c r="K16" t="s">
        <v>103</v>
      </c>
      <c r="L16" t="str">
        <f>A94</f>
        <v>H2</v>
      </c>
      <c r="M16">
        <f>B94</f>
        <v>15689</v>
      </c>
      <c r="N16">
        <f t="shared" si="1"/>
        <v>4.0209070982970827</v>
      </c>
      <c r="O16">
        <f t="shared" si="2"/>
        <v>160.83628393188332</v>
      </c>
    </row>
    <row r="17" spans="1:15" x14ac:dyDescent="0.6">
      <c r="A17" t="s">
        <v>49</v>
      </c>
      <c r="B17">
        <v>4115</v>
      </c>
      <c r="K17" t="s">
        <v>104</v>
      </c>
      <c r="L17" t="str">
        <f>A95</f>
        <v>H3</v>
      </c>
      <c r="M17">
        <f>B95</f>
        <v>31268</v>
      </c>
      <c r="N17">
        <f t="shared" si="1"/>
        <v>9.2743213623335023</v>
      </c>
      <c r="O17">
        <f t="shared" si="2"/>
        <v>370.97285449334009</v>
      </c>
    </row>
    <row r="18" spans="1:15" x14ac:dyDescent="0.6">
      <c r="A18" t="s">
        <v>57</v>
      </c>
      <c r="B18">
        <v>3978</v>
      </c>
      <c r="K18" t="s">
        <v>101</v>
      </c>
      <c r="L18" t="str">
        <f>A83</f>
        <v>G3</v>
      </c>
      <c r="M18">
        <f>B83</f>
        <v>44413</v>
      </c>
      <c r="N18">
        <f t="shared" si="1"/>
        <v>13.706963412577981</v>
      </c>
      <c r="O18">
        <f t="shared" si="2"/>
        <v>548.2785365031192</v>
      </c>
    </row>
    <row r="19" spans="1:15" x14ac:dyDescent="0.6">
      <c r="A19" t="s">
        <v>65</v>
      </c>
      <c r="B19">
        <v>9126</v>
      </c>
      <c r="K19" t="s">
        <v>98</v>
      </c>
      <c r="L19" t="str">
        <f>A71</f>
        <v>F3</v>
      </c>
      <c r="M19">
        <f>B71</f>
        <v>31804</v>
      </c>
      <c r="N19">
        <f t="shared" si="1"/>
        <v>9.4550665992244145</v>
      </c>
      <c r="O19">
        <f t="shared" si="2"/>
        <v>378.20266396897659</v>
      </c>
    </row>
    <row r="20" spans="1:15" x14ac:dyDescent="0.6">
      <c r="A20" t="s">
        <v>73</v>
      </c>
      <c r="B20">
        <v>6669</v>
      </c>
      <c r="K20" t="s">
        <v>95</v>
      </c>
      <c r="L20" t="str">
        <f>A59</f>
        <v>E3</v>
      </c>
      <c r="M20">
        <f>B59</f>
        <v>23166</v>
      </c>
      <c r="N20">
        <f t="shared" si="1"/>
        <v>6.5422357106727365</v>
      </c>
      <c r="O20">
        <f t="shared" si="2"/>
        <v>261.68942842690944</v>
      </c>
    </row>
    <row r="21" spans="1:15" x14ac:dyDescent="0.6">
      <c r="A21" t="s">
        <v>85</v>
      </c>
      <c r="B21">
        <v>47944</v>
      </c>
      <c r="K21" t="s">
        <v>92</v>
      </c>
      <c r="L21" t="str">
        <f>A47</f>
        <v>D3</v>
      </c>
      <c r="M21">
        <f>B47</f>
        <v>9662</v>
      </c>
      <c r="N21">
        <f t="shared" si="1"/>
        <v>1.9885348170628898</v>
      </c>
      <c r="O21">
        <f t="shared" si="2"/>
        <v>79.541392682515593</v>
      </c>
    </row>
    <row r="22" spans="1:15" x14ac:dyDescent="0.6">
      <c r="A22" t="s">
        <v>86</v>
      </c>
      <c r="B22">
        <v>3922</v>
      </c>
      <c r="K22" t="s">
        <v>89</v>
      </c>
      <c r="L22" t="str">
        <f>A35</f>
        <v>C3</v>
      </c>
      <c r="M22">
        <f>B35</f>
        <v>6631</v>
      </c>
      <c r="N22">
        <f t="shared" si="1"/>
        <v>0.9664474793458101</v>
      </c>
      <c r="O22">
        <f t="shared" si="2"/>
        <v>38.657899173832405</v>
      </c>
    </row>
    <row r="23" spans="1:15" x14ac:dyDescent="0.6">
      <c r="A23" t="s">
        <v>87</v>
      </c>
      <c r="B23">
        <v>5502</v>
      </c>
      <c r="K23" t="s">
        <v>86</v>
      </c>
      <c r="L23" t="str">
        <f>A23</f>
        <v>B3</v>
      </c>
      <c r="M23">
        <f>B23</f>
        <v>5502</v>
      </c>
      <c r="N23">
        <f t="shared" si="1"/>
        <v>0.58573596358118363</v>
      </c>
      <c r="O23">
        <f t="shared" si="2"/>
        <v>23.429438543247343</v>
      </c>
    </row>
    <row r="24" spans="1:15" x14ac:dyDescent="0.6">
      <c r="A24" t="s">
        <v>10</v>
      </c>
      <c r="B24">
        <v>3948</v>
      </c>
      <c r="K24" t="s">
        <v>83</v>
      </c>
      <c r="L24" t="str">
        <f>A11</f>
        <v>A3</v>
      </c>
      <c r="M24">
        <f>B11</f>
        <v>4624</v>
      </c>
      <c r="N24">
        <f t="shared" si="1"/>
        <v>0.28966447479345808</v>
      </c>
      <c r="O24">
        <f t="shared" si="2"/>
        <v>11.586578991738323</v>
      </c>
    </row>
    <row r="25" spans="1:15" x14ac:dyDescent="0.6">
      <c r="A25" t="s">
        <v>18</v>
      </c>
      <c r="B25">
        <v>6728</v>
      </c>
      <c r="K25" t="s">
        <v>84</v>
      </c>
      <c r="L25" t="str">
        <f>A12</f>
        <v>A4</v>
      </c>
      <c r="M25">
        <f>B12</f>
        <v>4173</v>
      </c>
      <c r="N25">
        <f t="shared" si="1"/>
        <v>0.1375821952453212</v>
      </c>
      <c r="O25">
        <f t="shared" si="2"/>
        <v>5.5032878098128482</v>
      </c>
    </row>
    <row r="26" spans="1:15" x14ac:dyDescent="0.6">
      <c r="A26" t="s">
        <v>26</v>
      </c>
      <c r="B26">
        <v>29457</v>
      </c>
      <c r="K26" t="s">
        <v>87</v>
      </c>
      <c r="L26" t="str">
        <f>A24</f>
        <v>B4</v>
      </c>
      <c r="M26">
        <f>B24</f>
        <v>3948</v>
      </c>
      <c r="N26">
        <f t="shared" si="1"/>
        <v>6.1709661102680828E-2</v>
      </c>
      <c r="O26">
        <f t="shared" si="2"/>
        <v>2.468386444107233</v>
      </c>
    </row>
    <row r="27" spans="1:15" x14ac:dyDescent="0.6">
      <c r="A27" t="s">
        <v>35</v>
      </c>
      <c r="B27">
        <v>3753</v>
      </c>
      <c r="K27" t="s">
        <v>90</v>
      </c>
      <c r="L27" t="str">
        <f>A36</f>
        <v>C4</v>
      </c>
      <c r="M27">
        <f>B36</f>
        <v>3937</v>
      </c>
      <c r="N27">
        <f t="shared" si="1"/>
        <v>5.8000337211262853E-2</v>
      </c>
      <c r="O27">
        <f t="shared" si="2"/>
        <v>2.3200134884505141</v>
      </c>
    </row>
    <row r="28" spans="1:15" x14ac:dyDescent="0.6">
      <c r="A28" t="s">
        <v>42</v>
      </c>
      <c r="B28">
        <v>5024</v>
      </c>
      <c r="K28" t="s">
        <v>93</v>
      </c>
      <c r="L28" t="str">
        <f>A48</f>
        <v>D4</v>
      </c>
      <c r="M28">
        <f>B48</f>
        <v>3918</v>
      </c>
      <c r="N28">
        <f t="shared" si="1"/>
        <v>5.1593323216995446E-2</v>
      </c>
      <c r="O28">
        <f t="shared" si="2"/>
        <v>2.0637329286798178</v>
      </c>
    </row>
    <row r="29" spans="1:15" x14ac:dyDescent="0.6">
      <c r="A29" t="s">
        <v>50</v>
      </c>
      <c r="B29">
        <v>4015</v>
      </c>
      <c r="K29" t="s">
        <v>96</v>
      </c>
      <c r="L29" t="str">
        <f>A60</f>
        <v>E4</v>
      </c>
      <c r="M29">
        <f>B60</f>
        <v>3812</v>
      </c>
      <c r="N29">
        <f t="shared" si="1"/>
        <v>1.5848929354240433E-2</v>
      </c>
      <c r="O29">
        <f t="shared" si="2"/>
        <v>0.63395717416961728</v>
      </c>
    </row>
    <row r="30" spans="1:15" x14ac:dyDescent="0.6">
      <c r="A30" t="s">
        <v>58</v>
      </c>
      <c r="B30">
        <v>3842</v>
      </c>
      <c r="K30" t="s">
        <v>99</v>
      </c>
      <c r="L30" t="str">
        <f>A72</f>
        <v>F4</v>
      </c>
      <c r="M30">
        <f>B72</f>
        <v>3758</v>
      </c>
      <c r="N30">
        <f t="shared" si="1"/>
        <v>-2.3604788399932556E-3</v>
      </c>
      <c r="O30">
        <f t="shared" si="2"/>
        <v>-9.4419153599730216E-2</v>
      </c>
    </row>
    <row r="31" spans="1:15" x14ac:dyDescent="0.6">
      <c r="A31" t="s">
        <v>66</v>
      </c>
      <c r="B31">
        <v>17094</v>
      </c>
      <c r="K31" t="s">
        <v>102</v>
      </c>
      <c r="L31" t="str">
        <f>A84</f>
        <v>G4</v>
      </c>
      <c r="M31">
        <f>B84</f>
        <v>3667</v>
      </c>
      <c r="N31">
        <f t="shared" si="1"/>
        <v>-3.304670375990558E-2</v>
      </c>
      <c r="O31">
        <f t="shared" si="2"/>
        <v>-1.3218681503962233</v>
      </c>
    </row>
    <row r="32" spans="1:15" x14ac:dyDescent="0.6">
      <c r="A32" t="s">
        <v>74</v>
      </c>
      <c r="B32">
        <v>5235</v>
      </c>
      <c r="K32" t="s">
        <v>105</v>
      </c>
      <c r="L32" t="str">
        <f>A96</f>
        <v>H4</v>
      </c>
      <c r="M32">
        <f>B96</f>
        <v>3627</v>
      </c>
      <c r="N32">
        <f t="shared" si="1"/>
        <v>-4.6535154274152758E-2</v>
      </c>
      <c r="O32">
        <f t="shared" si="2"/>
        <v>-1.8614061709661103</v>
      </c>
    </row>
    <row r="33" spans="1:15" x14ac:dyDescent="0.6">
      <c r="A33" t="s">
        <v>88</v>
      </c>
      <c r="B33">
        <v>26469</v>
      </c>
      <c r="K33" t="s">
        <v>16</v>
      </c>
      <c r="L33" t="str">
        <f>A97</f>
        <v>H5</v>
      </c>
      <c r="M33">
        <f>B97</f>
        <v>3636</v>
      </c>
      <c r="N33">
        <f t="shared" si="1"/>
        <v>-4.350025290844714E-2</v>
      </c>
      <c r="O33">
        <f t="shared" si="2"/>
        <v>-1.7400101163378856</v>
      </c>
    </row>
    <row r="34" spans="1:15" x14ac:dyDescent="0.6">
      <c r="A34" t="s">
        <v>89</v>
      </c>
      <c r="B34">
        <v>3751</v>
      </c>
      <c r="K34" t="s">
        <v>15</v>
      </c>
      <c r="L34" t="str">
        <f>A85</f>
        <v>G5</v>
      </c>
      <c r="M34">
        <f>B85</f>
        <v>3641</v>
      </c>
      <c r="N34">
        <f t="shared" si="1"/>
        <v>-4.1814196594166242E-2</v>
      </c>
      <c r="O34">
        <f t="shared" si="2"/>
        <v>-1.6725678637666497</v>
      </c>
    </row>
    <row r="35" spans="1:15" x14ac:dyDescent="0.6">
      <c r="A35" t="s">
        <v>90</v>
      </c>
      <c r="B35">
        <v>6631</v>
      </c>
      <c r="K35" t="s">
        <v>14</v>
      </c>
      <c r="L35" t="str">
        <f>A73</f>
        <v>F5</v>
      </c>
      <c r="M35">
        <f>B73</f>
        <v>3818</v>
      </c>
      <c r="N35">
        <f t="shared" si="1"/>
        <v>1.7872196931377506E-2</v>
      </c>
      <c r="O35">
        <f t="shared" si="2"/>
        <v>0.71488787725510028</v>
      </c>
    </row>
    <row r="36" spans="1:15" x14ac:dyDescent="0.6">
      <c r="A36" t="s">
        <v>11</v>
      </c>
      <c r="B36">
        <v>3937</v>
      </c>
      <c r="K36" t="s">
        <v>13</v>
      </c>
      <c r="L36" t="str">
        <f>A61</f>
        <v>E5</v>
      </c>
      <c r="M36">
        <f>B61</f>
        <v>4263</v>
      </c>
      <c r="N36">
        <f t="shared" si="1"/>
        <v>0.16793120890237734</v>
      </c>
      <c r="O36">
        <f t="shared" si="2"/>
        <v>6.7172483560950935</v>
      </c>
    </row>
    <row r="37" spans="1:15" x14ac:dyDescent="0.6">
      <c r="A37" t="s">
        <v>19</v>
      </c>
      <c r="B37">
        <v>7107</v>
      </c>
      <c r="K37" t="s">
        <v>12</v>
      </c>
      <c r="L37" t="str">
        <f>A49</f>
        <v>D5</v>
      </c>
      <c r="M37">
        <f>B49</f>
        <v>5776</v>
      </c>
      <c r="N37">
        <f t="shared" si="1"/>
        <v>0.67813184960377682</v>
      </c>
      <c r="O37">
        <f t="shared" si="2"/>
        <v>27.125273984151072</v>
      </c>
    </row>
    <row r="38" spans="1:15" x14ac:dyDescent="0.6">
      <c r="A38" t="s">
        <v>27</v>
      </c>
      <c r="B38">
        <v>14001</v>
      </c>
      <c r="K38" t="s">
        <v>11</v>
      </c>
      <c r="L38" t="str">
        <f>A37</f>
        <v>C5</v>
      </c>
      <c r="M38">
        <f>B37</f>
        <v>7107</v>
      </c>
      <c r="N38">
        <f t="shared" si="1"/>
        <v>1.1269600404653515</v>
      </c>
      <c r="O38">
        <f t="shared" si="2"/>
        <v>45.078401618614059</v>
      </c>
    </row>
    <row r="39" spans="1:15" x14ac:dyDescent="0.6">
      <c r="A39" t="s">
        <v>36</v>
      </c>
      <c r="B39">
        <v>3647</v>
      </c>
      <c r="K39" t="s">
        <v>10</v>
      </c>
      <c r="L39" t="str">
        <f>A25</f>
        <v>B5</v>
      </c>
      <c r="M39">
        <f>B25</f>
        <v>6728</v>
      </c>
      <c r="N39">
        <f t="shared" si="1"/>
        <v>0.99915697184285956</v>
      </c>
      <c r="O39">
        <f t="shared" si="2"/>
        <v>39.96627887371438</v>
      </c>
    </row>
    <row r="40" spans="1:15" x14ac:dyDescent="0.6">
      <c r="A40" t="s">
        <v>43</v>
      </c>
      <c r="B40">
        <v>7527</v>
      </c>
      <c r="K40" t="s">
        <v>9</v>
      </c>
      <c r="L40" t="str">
        <f>A13</f>
        <v>A5</v>
      </c>
      <c r="M40">
        <f>B13</f>
        <v>30941</v>
      </c>
      <c r="N40">
        <f t="shared" si="1"/>
        <v>9.164053279379532</v>
      </c>
      <c r="O40">
        <f t="shared" si="2"/>
        <v>366.56213117518126</v>
      </c>
    </row>
    <row r="41" spans="1:15" x14ac:dyDescent="0.6">
      <c r="A41" t="s">
        <v>51</v>
      </c>
      <c r="B41">
        <v>3926</v>
      </c>
      <c r="K41" t="s">
        <v>17</v>
      </c>
      <c r="L41" t="str">
        <f>A14</f>
        <v>A6</v>
      </c>
      <c r="M41">
        <f>B14</f>
        <v>41976</v>
      </c>
      <c r="N41">
        <f t="shared" si="1"/>
        <v>12.88517956499747</v>
      </c>
      <c r="O41">
        <f t="shared" si="2"/>
        <v>515.40718259989876</v>
      </c>
    </row>
    <row r="42" spans="1:15" x14ac:dyDescent="0.6">
      <c r="A42" t="s">
        <v>59</v>
      </c>
      <c r="B42">
        <v>3612</v>
      </c>
      <c r="K42" t="s">
        <v>18</v>
      </c>
      <c r="L42" t="str">
        <f>A26</f>
        <v>B6</v>
      </c>
      <c r="M42">
        <f>B26</f>
        <v>29457</v>
      </c>
      <c r="N42">
        <f t="shared" si="1"/>
        <v>8.6636317653009609</v>
      </c>
      <c r="O42">
        <f t="shared" si="2"/>
        <v>346.54527061203845</v>
      </c>
    </row>
    <row r="43" spans="1:15" x14ac:dyDescent="0.6">
      <c r="A43" t="s">
        <v>67</v>
      </c>
      <c r="B43">
        <v>29964</v>
      </c>
      <c r="K43" t="s">
        <v>19</v>
      </c>
      <c r="L43" t="str">
        <f>A38</f>
        <v>C6</v>
      </c>
      <c r="M43">
        <f>B38</f>
        <v>14001</v>
      </c>
      <c r="N43">
        <f t="shared" si="1"/>
        <v>3.4516944865958523</v>
      </c>
      <c r="O43">
        <f t="shared" si="2"/>
        <v>138.06777946383409</v>
      </c>
    </row>
    <row r="44" spans="1:15" x14ac:dyDescent="0.6">
      <c r="A44" t="s">
        <v>75</v>
      </c>
      <c r="B44">
        <v>4508</v>
      </c>
      <c r="K44" t="s">
        <v>20</v>
      </c>
      <c r="L44" t="str">
        <f>A50</f>
        <v>D6</v>
      </c>
      <c r="M44">
        <f>B50</f>
        <v>8102</v>
      </c>
      <c r="N44">
        <f t="shared" si="1"/>
        <v>1.46248524700725</v>
      </c>
      <c r="O44">
        <f t="shared" si="2"/>
        <v>58.499409880290003</v>
      </c>
    </row>
    <row r="45" spans="1:15" x14ac:dyDescent="0.6">
      <c r="A45" t="s">
        <v>91</v>
      </c>
      <c r="B45">
        <v>9898</v>
      </c>
      <c r="K45" t="s">
        <v>21</v>
      </c>
      <c r="L45" t="str">
        <f>A62</f>
        <v>E6</v>
      </c>
      <c r="M45">
        <f>B62</f>
        <v>5911</v>
      </c>
      <c r="N45">
        <f t="shared" si="1"/>
        <v>0.72365537008936098</v>
      </c>
      <c r="O45">
        <f t="shared" si="2"/>
        <v>28.946214803574438</v>
      </c>
    </row>
    <row r="46" spans="1:15" x14ac:dyDescent="0.6">
      <c r="A46" t="s">
        <v>92</v>
      </c>
      <c r="B46">
        <v>3788</v>
      </c>
      <c r="K46" t="s">
        <v>22</v>
      </c>
      <c r="L46" t="str">
        <f>A74</f>
        <v>F6</v>
      </c>
      <c r="M46">
        <f>B74</f>
        <v>4885</v>
      </c>
      <c r="N46">
        <f t="shared" si="1"/>
        <v>0.37767661439892092</v>
      </c>
      <c r="O46">
        <f t="shared" si="2"/>
        <v>15.107064575956837</v>
      </c>
    </row>
    <row r="47" spans="1:15" x14ac:dyDescent="0.6">
      <c r="A47" t="s">
        <v>93</v>
      </c>
      <c r="B47">
        <v>9662</v>
      </c>
      <c r="K47" t="s">
        <v>23</v>
      </c>
      <c r="L47" t="str">
        <f>A86</f>
        <v>G6</v>
      </c>
      <c r="M47">
        <f>B86</f>
        <v>4347</v>
      </c>
      <c r="N47">
        <f t="shared" si="1"/>
        <v>0.19625695498229642</v>
      </c>
      <c r="O47">
        <f t="shared" si="2"/>
        <v>7.8502781992918571</v>
      </c>
    </row>
    <row r="48" spans="1:15" x14ac:dyDescent="0.6">
      <c r="A48" t="s">
        <v>12</v>
      </c>
      <c r="B48">
        <v>3918</v>
      </c>
      <c r="K48" t="s">
        <v>24</v>
      </c>
      <c r="L48" t="str">
        <f>A98</f>
        <v>H6</v>
      </c>
      <c r="M48">
        <f>B98</f>
        <v>4114</v>
      </c>
      <c r="N48">
        <f t="shared" si="1"/>
        <v>0.11768673073680661</v>
      </c>
      <c r="O48">
        <f t="shared" si="2"/>
        <v>4.707469229472264</v>
      </c>
    </row>
    <row r="49" spans="1:15" x14ac:dyDescent="0.6">
      <c r="A49" t="s">
        <v>20</v>
      </c>
      <c r="B49">
        <v>5776</v>
      </c>
      <c r="K49" t="s">
        <v>33</v>
      </c>
      <c r="L49" t="str">
        <f>A99</f>
        <v>H7</v>
      </c>
      <c r="M49">
        <f>B99</f>
        <v>4067</v>
      </c>
      <c r="N49">
        <f t="shared" si="1"/>
        <v>0.10183780138256618</v>
      </c>
      <c r="O49">
        <f t="shared" si="2"/>
        <v>4.0735120553026469</v>
      </c>
    </row>
    <row r="50" spans="1:15" x14ac:dyDescent="0.6">
      <c r="A50" t="s">
        <v>28</v>
      </c>
      <c r="B50">
        <v>8102</v>
      </c>
      <c r="K50" t="s">
        <v>31</v>
      </c>
      <c r="L50" t="str">
        <f>A87</f>
        <v>G7</v>
      </c>
      <c r="M50">
        <f>B87</f>
        <v>4183</v>
      </c>
      <c r="N50">
        <f t="shared" si="1"/>
        <v>0.14095430787388299</v>
      </c>
      <c r="O50">
        <f t="shared" si="2"/>
        <v>5.6381723149553196</v>
      </c>
    </row>
    <row r="51" spans="1:15" x14ac:dyDescent="0.6">
      <c r="A51" t="s">
        <v>37</v>
      </c>
      <c r="B51">
        <v>3656</v>
      </c>
      <c r="K51" t="s">
        <v>32</v>
      </c>
      <c r="L51" t="str">
        <f>A75</f>
        <v>F7</v>
      </c>
      <c r="M51">
        <f>B75</f>
        <v>4021</v>
      </c>
      <c r="N51">
        <f t="shared" si="1"/>
        <v>8.6326083291181924E-2</v>
      </c>
      <c r="O51">
        <f t="shared" si="2"/>
        <v>3.4530433316472768</v>
      </c>
    </row>
    <row r="52" spans="1:15" x14ac:dyDescent="0.6">
      <c r="A52" t="s">
        <v>44</v>
      </c>
      <c r="B52">
        <v>13872</v>
      </c>
      <c r="K52" t="s">
        <v>29</v>
      </c>
      <c r="L52" t="str">
        <f>A63</f>
        <v>E7</v>
      </c>
      <c r="M52">
        <f>B63</f>
        <v>3832</v>
      </c>
      <c r="N52">
        <f t="shared" si="1"/>
        <v>2.2593154611364019E-2</v>
      </c>
      <c r="O52">
        <f t="shared" si="2"/>
        <v>0.90372618445456077</v>
      </c>
    </row>
    <row r="53" spans="1:15" x14ac:dyDescent="0.6">
      <c r="A53" t="s">
        <v>52</v>
      </c>
      <c r="B53">
        <v>4267</v>
      </c>
      <c r="K53" t="s">
        <v>28</v>
      </c>
      <c r="L53" t="str">
        <f>A51</f>
        <v>D7</v>
      </c>
      <c r="M53">
        <f>B51</f>
        <v>3656</v>
      </c>
      <c r="N53">
        <f t="shared" si="1"/>
        <v>-3.6756027651323554E-2</v>
      </c>
      <c r="O53">
        <f t="shared" si="2"/>
        <v>-1.4702411060529421</v>
      </c>
    </row>
    <row r="54" spans="1:15" x14ac:dyDescent="0.6">
      <c r="A54" t="s">
        <v>60</v>
      </c>
      <c r="B54">
        <v>3631</v>
      </c>
      <c r="K54" t="s">
        <v>27</v>
      </c>
      <c r="L54" t="str">
        <f>A39</f>
        <v>C7</v>
      </c>
      <c r="M54">
        <f>B39</f>
        <v>3647</v>
      </c>
      <c r="N54">
        <f t="shared" si="1"/>
        <v>-3.9790929017029165E-2</v>
      </c>
      <c r="O54">
        <f t="shared" si="2"/>
        <v>-1.5916371606811666</v>
      </c>
    </row>
    <row r="55" spans="1:15" x14ac:dyDescent="0.6">
      <c r="A55" t="s">
        <v>68</v>
      </c>
      <c r="B55">
        <v>43225</v>
      </c>
      <c r="K55" t="s">
        <v>26</v>
      </c>
      <c r="L55" t="str">
        <f>A27</f>
        <v>B7</v>
      </c>
      <c r="M55">
        <f>B27</f>
        <v>3753</v>
      </c>
      <c r="N55">
        <f t="shared" si="1"/>
        <v>-4.0465351542741529E-3</v>
      </c>
      <c r="O55">
        <f t="shared" si="2"/>
        <v>-0.16186140617096612</v>
      </c>
    </row>
    <row r="56" spans="1:15" x14ac:dyDescent="0.6">
      <c r="A56" t="s">
        <v>76</v>
      </c>
      <c r="B56">
        <v>4267</v>
      </c>
      <c r="K56" t="s">
        <v>25</v>
      </c>
      <c r="L56" t="str">
        <f>A15</f>
        <v>A7</v>
      </c>
      <c r="M56">
        <f>B15</f>
        <v>3799</v>
      </c>
      <c r="N56">
        <f t="shared" si="1"/>
        <v>1.1465182937110099E-2</v>
      </c>
      <c r="O56">
        <f t="shared" si="2"/>
        <v>0.45860731748440398</v>
      </c>
    </row>
    <row r="57" spans="1:15" x14ac:dyDescent="0.6">
      <c r="A57" t="s">
        <v>94</v>
      </c>
      <c r="B57">
        <v>5180</v>
      </c>
      <c r="K57" t="s">
        <v>34</v>
      </c>
      <c r="L57" t="str">
        <f>A16</f>
        <v>A8</v>
      </c>
      <c r="M57">
        <f>B16</f>
        <v>4203</v>
      </c>
      <c r="N57">
        <f t="shared" si="1"/>
        <v>0.14769853313100659</v>
      </c>
      <c r="O57">
        <f t="shared" si="2"/>
        <v>5.9079413252402633</v>
      </c>
    </row>
    <row r="58" spans="1:15" x14ac:dyDescent="0.6">
      <c r="A58" t="s">
        <v>95</v>
      </c>
      <c r="B58">
        <v>4231</v>
      </c>
      <c r="K58" t="s">
        <v>35</v>
      </c>
      <c r="L58" t="str">
        <f>A28</f>
        <v>B8</v>
      </c>
      <c r="M58">
        <f>B28</f>
        <v>5024</v>
      </c>
      <c r="N58">
        <f t="shared" si="1"/>
        <v>0.42454897993592988</v>
      </c>
      <c r="O58">
        <f t="shared" si="2"/>
        <v>16.981959197437195</v>
      </c>
    </row>
    <row r="59" spans="1:15" x14ac:dyDescent="0.6">
      <c r="A59" t="s">
        <v>96</v>
      </c>
      <c r="B59">
        <v>23166</v>
      </c>
      <c r="K59" t="s">
        <v>36</v>
      </c>
      <c r="L59" t="str">
        <f>A40</f>
        <v>C8</v>
      </c>
      <c r="M59">
        <f>B40</f>
        <v>7527</v>
      </c>
      <c r="N59">
        <f t="shared" si="1"/>
        <v>1.2685887708649468</v>
      </c>
      <c r="O59">
        <f t="shared" si="2"/>
        <v>50.743550834597869</v>
      </c>
    </row>
    <row r="60" spans="1:15" x14ac:dyDescent="0.6">
      <c r="A60" t="s">
        <v>13</v>
      </c>
      <c r="B60">
        <v>3812</v>
      </c>
      <c r="K60" t="s">
        <v>37</v>
      </c>
      <c r="L60" t="str">
        <f>A52</f>
        <v>D8</v>
      </c>
      <c r="M60">
        <f>B52</f>
        <v>13872</v>
      </c>
      <c r="N60">
        <f t="shared" si="1"/>
        <v>3.4081942336874054</v>
      </c>
      <c r="O60">
        <f t="shared" si="2"/>
        <v>136.3277693474962</v>
      </c>
    </row>
    <row r="61" spans="1:15" x14ac:dyDescent="0.6">
      <c r="A61" t="s">
        <v>21</v>
      </c>
      <c r="B61">
        <v>4263</v>
      </c>
      <c r="K61" t="s">
        <v>38</v>
      </c>
      <c r="L61" t="str">
        <f>A64</f>
        <v>E8</v>
      </c>
      <c r="M61">
        <f>B64</f>
        <v>37449</v>
      </c>
      <c r="N61">
        <f t="shared" si="1"/>
        <v>11.358624178047547</v>
      </c>
      <c r="O61">
        <f t="shared" si="2"/>
        <v>454.3449671219019</v>
      </c>
    </row>
    <row r="62" spans="1:15" x14ac:dyDescent="0.6">
      <c r="A62" t="s">
        <v>29</v>
      </c>
      <c r="B62">
        <v>5911</v>
      </c>
      <c r="K62" t="s">
        <v>30</v>
      </c>
      <c r="L62" t="str">
        <f>A76</f>
        <v>F8</v>
      </c>
      <c r="M62">
        <f>B76</f>
        <v>47566</v>
      </c>
      <c r="N62">
        <f t="shared" si="1"/>
        <v>14.770190524363514</v>
      </c>
      <c r="O62">
        <f t="shared" si="2"/>
        <v>590.80762097454055</v>
      </c>
    </row>
    <row r="63" spans="1:15" x14ac:dyDescent="0.6">
      <c r="A63" t="s">
        <v>38</v>
      </c>
      <c r="B63">
        <v>3832</v>
      </c>
      <c r="K63" t="s">
        <v>39</v>
      </c>
      <c r="L63" t="str">
        <f>A88</f>
        <v>G8</v>
      </c>
      <c r="M63">
        <f>B88</f>
        <v>37536</v>
      </c>
      <c r="N63">
        <f t="shared" si="1"/>
        <v>11.387961557916034</v>
      </c>
      <c r="O63">
        <f t="shared" si="2"/>
        <v>455.51846231664138</v>
      </c>
    </row>
    <row r="64" spans="1:15" x14ac:dyDescent="0.6">
      <c r="A64" t="s">
        <v>45</v>
      </c>
      <c r="B64">
        <v>37449</v>
      </c>
      <c r="K64" t="s">
        <v>40</v>
      </c>
      <c r="L64" t="str">
        <f>A100</f>
        <v>H8</v>
      </c>
      <c r="M64">
        <f>B100</f>
        <v>18829</v>
      </c>
      <c r="N64">
        <f t="shared" si="1"/>
        <v>5.0797504636654862</v>
      </c>
      <c r="O64">
        <f t="shared" si="2"/>
        <v>203.19001854661946</v>
      </c>
    </row>
    <row r="65" spans="1:15" x14ac:dyDescent="0.6">
      <c r="A65" t="s">
        <v>53</v>
      </c>
      <c r="B65">
        <v>4972</v>
      </c>
      <c r="K65" t="s">
        <v>48</v>
      </c>
      <c r="L65" t="str">
        <f>A101</f>
        <v>H9</v>
      </c>
      <c r="M65">
        <f>B101</f>
        <v>11207</v>
      </c>
      <c r="N65">
        <f t="shared" si="1"/>
        <v>2.509526218175687</v>
      </c>
      <c r="O65">
        <f t="shared" si="2"/>
        <v>100.38104872702748</v>
      </c>
    </row>
    <row r="66" spans="1:15" x14ac:dyDescent="0.6">
      <c r="A66" t="s">
        <v>61</v>
      </c>
      <c r="B66">
        <v>3655</v>
      </c>
      <c r="K66" t="s">
        <v>47</v>
      </c>
      <c r="L66" t="str">
        <f>A89</f>
        <v>G9</v>
      </c>
      <c r="M66">
        <f>B89</f>
        <v>7078</v>
      </c>
      <c r="N66">
        <f t="shared" si="1"/>
        <v>1.1171809138425224</v>
      </c>
      <c r="O66">
        <f t="shared" si="2"/>
        <v>44.687236553700899</v>
      </c>
    </row>
    <row r="67" spans="1:15" x14ac:dyDescent="0.6">
      <c r="A67" t="s">
        <v>69</v>
      </c>
      <c r="B67">
        <v>42837</v>
      </c>
      <c r="K67" t="s">
        <v>46</v>
      </c>
      <c r="L67" t="str">
        <f>A77</f>
        <v>F9</v>
      </c>
      <c r="M67">
        <f>B77</f>
        <v>5714</v>
      </c>
      <c r="N67">
        <f t="shared" si="1"/>
        <v>0.65722475130669367</v>
      </c>
      <c r="O67">
        <f t="shared" si="2"/>
        <v>26.288990052267746</v>
      </c>
    </row>
    <row r="68" spans="1:15" x14ac:dyDescent="0.6">
      <c r="A68" t="s">
        <v>77</v>
      </c>
      <c r="B68">
        <v>4318</v>
      </c>
      <c r="K68" t="s">
        <v>45</v>
      </c>
      <c r="L68" t="str">
        <f>A65</f>
        <v>E9</v>
      </c>
      <c r="M68">
        <f>B65</f>
        <v>4972</v>
      </c>
      <c r="N68">
        <f t="shared" si="1"/>
        <v>0.40701399426740853</v>
      </c>
      <c r="O68">
        <f t="shared" si="2"/>
        <v>16.280559770696343</v>
      </c>
    </row>
    <row r="69" spans="1:15" x14ac:dyDescent="0.6">
      <c r="A69" t="s">
        <v>97</v>
      </c>
      <c r="B69">
        <v>4055</v>
      </c>
      <c r="K69" t="s">
        <v>44</v>
      </c>
      <c r="L69" t="str">
        <f>A53</f>
        <v>D9</v>
      </c>
      <c r="M69">
        <f>B53</f>
        <v>4267</v>
      </c>
      <c r="N69">
        <f t="shared" si="1"/>
        <v>0.16928005395380205</v>
      </c>
      <c r="O69">
        <f t="shared" si="2"/>
        <v>6.7712021581520823</v>
      </c>
    </row>
    <row r="70" spans="1:15" x14ac:dyDescent="0.6">
      <c r="A70" t="s">
        <v>98</v>
      </c>
      <c r="B70">
        <v>5320</v>
      </c>
      <c r="K70" t="s">
        <v>43</v>
      </c>
      <c r="L70" t="str">
        <f>A41</f>
        <v>C9</v>
      </c>
      <c r="M70">
        <f>B41</f>
        <v>3926</v>
      </c>
      <c r="N70">
        <f t="shared" si="1"/>
        <v>5.4291013319844886E-2</v>
      </c>
      <c r="O70">
        <f t="shared" si="2"/>
        <v>2.1716405327937953</v>
      </c>
    </row>
    <row r="71" spans="1:15" x14ac:dyDescent="0.6">
      <c r="A71" t="s">
        <v>99</v>
      </c>
      <c r="B71">
        <v>31804</v>
      </c>
      <c r="K71" t="s">
        <v>42</v>
      </c>
      <c r="L71" t="str">
        <f>A29</f>
        <v>B9</v>
      </c>
      <c r="M71">
        <f>B29</f>
        <v>4015</v>
      </c>
      <c r="N71">
        <f t="shared" si="1"/>
        <v>8.4302815714044854E-2</v>
      </c>
      <c r="O71">
        <f t="shared" si="2"/>
        <v>3.3721126285617942</v>
      </c>
    </row>
    <row r="72" spans="1:15" x14ac:dyDescent="0.6">
      <c r="A72" t="s">
        <v>14</v>
      </c>
      <c r="B72">
        <v>3758</v>
      </c>
      <c r="K72" t="s">
        <v>41</v>
      </c>
      <c r="L72" t="str">
        <f>A17</f>
        <v>A9</v>
      </c>
      <c r="M72">
        <f>B17</f>
        <v>4115</v>
      </c>
      <c r="N72">
        <f t="shared" si="1"/>
        <v>0.11802394199966279</v>
      </c>
      <c r="O72">
        <f t="shared" si="2"/>
        <v>4.7209576799865118</v>
      </c>
    </row>
    <row r="73" spans="1:15" x14ac:dyDescent="0.6">
      <c r="A73" t="s">
        <v>22</v>
      </c>
      <c r="B73">
        <v>3818</v>
      </c>
      <c r="K73" t="s">
        <v>49</v>
      </c>
      <c r="L73" t="str">
        <f>A18</f>
        <v>A10</v>
      </c>
      <c r="M73">
        <f>B18</f>
        <v>3978</v>
      </c>
      <c r="N73">
        <f t="shared" si="1"/>
        <v>7.182599898836621E-2</v>
      </c>
      <c r="O73">
        <f t="shared" si="2"/>
        <v>2.8730399595346485</v>
      </c>
    </row>
    <row r="74" spans="1:15" x14ac:dyDescent="0.6">
      <c r="A74" t="s">
        <v>32</v>
      </c>
      <c r="B74">
        <v>4885</v>
      </c>
      <c r="K74" t="s">
        <v>50</v>
      </c>
      <c r="L74" t="str">
        <f>A30</f>
        <v>B10</v>
      </c>
      <c r="M74">
        <f>B30</f>
        <v>3842</v>
      </c>
      <c r="N74">
        <f t="shared" ref="N74:N96" si="3">(M74-3765)/2965.5</f>
        <v>2.5965267239925812E-2</v>
      </c>
      <c r="O74">
        <f t="shared" ref="O74:O96" si="4">N74*40</f>
        <v>1.0386106895970324</v>
      </c>
    </row>
    <row r="75" spans="1:15" x14ac:dyDescent="0.6">
      <c r="A75" t="s">
        <v>30</v>
      </c>
      <c r="B75">
        <v>4021</v>
      </c>
      <c r="K75" t="s">
        <v>51</v>
      </c>
      <c r="L75" t="str">
        <f>A42</f>
        <v>C10</v>
      </c>
      <c r="M75">
        <f>B42</f>
        <v>3612</v>
      </c>
      <c r="N75">
        <f t="shared" si="3"/>
        <v>-5.1593323216995446E-2</v>
      </c>
      <c r="O75">
        <f t="shared" si="4"/>
        <v>-2.0637329286798178</v>
      </c>
    </row>
    <row r="76" spans="1:15" x14ac:dyDescent="0.6">
      <c r="A76" t="s">
        <v>46</v>
      </c>
      <c r="B76">
        <v>47566</v>
      </c>
      <c r="K76" t="s">
        <v>52</v>
      </c>
      <c r="L76" t="str">
        <f>A54</f>
        <v>D10</v>
      </c>
      <c r="M76">
        <f>B54</f>
        <v>3631</v>
      </c>
      <c r="N76">
        <f t="shared" si="3"/>
        <v>-4.5186309222728038E-2</v>
      </c>
      <c r="O76">
        <f t="shared" si="4"/>
        <v>-1.8074523689091215</v>
      </c>
    </row>
    <row r="77" spans="1:15" x14ac:dyDescent="0.6">
      <c r="A77" t="s">
        <v>54</v>
      </c>
      <c r="B77">
        <v>5714</v>
      </c>
      <c r="K77" t="s">
        <v>53</v>
      </c>
      <c r="L77" t="str">
        <f>A66</f>
        <v>E10</v>
      </c>
      <c r="M77">
        <f>B66</f>
        <v>3655</v>
      </c>
      <c r="N77">
        <f t="shared" si="3"/>
        <v>-3.7093238914179733E-2</v>
      </c>
      <c r="O77">
        <f t="shared" si="4"/>
        <v>-1.4837295565671893</v>
      </c>
    </row>
    <row r="78" spans="1:15" x14ac:dyDescent="0.6">
      <c r="A78" t="s">
        <v>62</v>
      </c>
      <c r="B78">
        <v>3814</v>
      </c>
      <c r="K78" t="s">
        <v>54</v>
      </c>
      <c r="L78" t="str">
        <f>A78</f>
        <v>F10</v>
      </c>
      <c r="M78">
        <f>B78</f>
        <v>3814</v>
      </c>
      <c r="N78">
        <f t="shared" si="3"/>
        <v>1.652335187995279E-2</v>
      </c>
      <c r="O78">
        <f t="shared" si="4"/>
        <v>0.66093407519811165</v>
      </c>
    </row>
    <row r="79" spans="1:15" x14ac:dyDescent="0.6">
      <c r="A79" t="s">
        <v>70</v>
      </c>
      <c r="B79">
        <v>22833</v>
      </c>
      <c r="K79" t="s">
        <v>55</v>
      </c>
      <c r="L79" t="str">
        <f>A90</f>
        <v>G10</v>
      </c>
      <c r="M79">
        <f>B90</f>
        <v>5192</v>
      </c>
      <c r="N79">
        <f t="shared" si="3"/>
        <v>0.48120047209576799</v>
      </c>
      <c r="O79">
        <f t="shared" si="4"/>
        <v>19.248018883830721</v>
      </c>
    </row>
    <row r="80" spans="1:15" x14ac:dyDescent="0.6">
      <c r="A80" t="s">
        <v>78</v>
      </c>
      <c r="B80">
        <v>4322</v>
      </c>
      <c r="K80" t="s">
        <v>56</v>
      </c>
      <c r="L80" t="str">
        <f>A102</f>
        <v>H10</v>
      </c>
      <c r="M80">
        <f>B102</f>
        <v>7474</v>
      </c>
      <c r="N80">
        <f t="shared" si="3"/>
        <v>1.2507165739335693</v>
      </c>
      <c r="O80">
        <f t="shared" si="4"/>
        <v>50.028662957342775</v>
      </c>
    </row>
    <row r="81" spans="1:15" x14ac:dyDescent="0.6">
      <c r="A81" t="s">
        <v>100</v>
      </c>
      <c r="B81">
        <v>3765</v>
      </c>
      <c r="K81" t="s">
        <v>64</v>
      </c>
      <c r="L81" t="str">
        <f>A103</f>
        <v>H11</v>
      </c>
      <c r="M81">
        <f>B103</f>
        <v>9353</v>
      </c>
      <c r="N81">
        <f t="shared" si="3"/>
        <v>1.8843365368403304</v>
      </c>
      <c r="O81">
        <f t="shared" si="4"/>
        <v>75.373461473613219</v>
      </c>
    </row>
    <row r="82" spans="1:15" x14ac:dyDescent="0.6">
      <c r="A82" t="s">
        <v>101</v>
      </c>
      <c r="B82">
        <v>8501</v>
      </c>
      <c r="K82" t="s">
        <v>63</v>
      </c>
      <c r="L82" t="str">
        <f>A91</f>
        <v>G11</v>
      </c>
      <c r="M82">
        <f>B91</f>
        <v>13674</v>
      </c>
      <c r="N82">
        <f t="shared" si="3"/>
        <v>3.3414264036418815</v>
      </c>
      <c r="O82">
        <f t="shared" si="4"/>
        <v>133.65705614567526</v>
      </c>
    </row>
    <row r="83" spans="1:15" x14ac:dyDescent="0.6">
      <c r="A83" t="s">
        <v>102</v>
      </c>
      <c r="B83">
        <v>44413</v>
      </c>
      <c r="K83" t="s">
        <v>62</v>
      </c>
      <c r="L83" t="str">
        <f>A79</f>
        <v>F11</v>
      </c>
      <c r="M83">
        <f>B79</f>
        <v>22833</v>
      </c>
      <c r="N83">
        <f t="shared" si="3"/>
        <v>6.4299443601416284</v>
      </c>
      <c r="O83">
        <f t="shared" si="4"/>
        <v>257.19777440566514</v>
      </c>
    </row>
    <row r="84" spans="1:15" x14ac:dyDescent="0.6">
      <c r="A84" t="s">
        <v>15</v>
      </c>
      <c r="B84">
        <v>3667</v>
      </c>
      <c r="K84" t="s">
        <v>61</v>
      </c>
      <c r="L84" t="str">
        <f>A67</f>
        <v>E11</v>
      </c>
      <c r="M84">
        <f>B67</f>
        <v>42837</v>
      </c>
      <c r="N84">
        <f t="shared" si="3"/>
        <v>13.175518462316642</v>
      </c>
      <c r="O84">
        <f t="shared" si="4"/>
        <v>527.02073849266571</v>
      </c>
    </row>
    <row r="85" spans="1:15" x14ac:dyDescent="0.6">
      <c r="A85" t="s">
        <v>23</v>
      </c>
      <c r="B85">
        <v>3641</v>
      </c>
      <c r="K85" t="s">
        <v>60</v>
      </c>
      <c r="L85" t="str">
        <f>A55</f>
        <v>D11</v>
      </c>
      <c r="M85">
        <f>B55</f>
        <v>43225</v>
      </c>
      <c r="N85">
        <f t="shared" si="3"/>
        <v>13.306356432304838</v>
      </c>
      <c r="O85">
        <f t="shared" si="4"/>
        <v>532.25425729219353</v>
      </c>
    </row>
    <row r="86" spans="1:15" x14ac:dyDescent="0.6">
      <c r="A86" t="s">
        <v>31</v>
      </c>
      <c r="B86">
        <v>4347</v>
      </c>
      <c r="K86" t="s">
        <v>59</v>
      </c>
      <c r="L86" t="str">
        <f>A43</f>
        <v>C11</v>
      </c>
      <c r="M86">
        <f>B43</f>
        <v>29964</v>
      </c>
      <c r="N86">
        <f t="shared" si="3"/>
        <v>8.8345978755690435</v>
      </c>
      <c r="O86">
        <f t="shared" si="4"/>
        <v>353.38391502276176</v>
      </c>
    </row>
    <row r="87" spans="1:15" x14ac:dyDescent="0.6">
      <c r="A87" t="s">
        <v>39</v>
      </c>
      <c r="B87">
        <v>4183</v>
      </c>
      <c r="K87" t="s">
        <v>58</v>
      </c>
      <c r="L87" t="str">
        <f>A31</f>
        <v>B11</v>
      </c>
      <c r="M87">
        <f>B31</f>
        <v>17094</v>
      </c>
      <c r="N87">
        <f t="shared" si="3"/>
        <v>4.4946889226100151</v>
      </c>
      <c r="O87">
        <f t="shared" si="4"/>
        <v>179.78755690440062</v>
      </c>
    </row>
    <row r="88" spans="1:15" x14ac:dyDescent="0.6">
      <c r="A88" t="s">
        <v>47</v>
      </c>
      <c r="B88">
        <v>37536</v>
      </c>
      <c r="K88" t="s">
        <v>57</v>
      </c>
      <c r="L88" t="str">
        <f>A19</f>
        <v>A11</v>
      </c>
      <c r="M88">
        <f>B19</f>
        <v>9126</v>
      </c>
      <c r="N88">
        <f t="shared" si="3"/>
        <v>1.8077895801719777</v>
      </c>
      <c r="O88">
        <f t="shared" si="4"/>
        <v>72.311583206879106</v>
      </c>
    </row>
    <row r="89" spans="1:15" x14ac:dyDescent="0.6">
      <c r="A89" t="s">
        <v>55</v>
      </c>
      <c r="B89">
        <v>7078</v>
      </c>
      <c r="K89" t="s">
        <v>65</v>
      </c>
      <c r="L89" t="str">
        <f>A20</f>
        <v>A12</v>
      </c>
      <c r="M89">
        <f>B20</f>
        <v>6669</v>
      </c>
      <c r="N89">
        <f t="shared" si="3"/>
        <v>0.97926150733434492</v>
      </c>
      <c r="O89">
        <f t="shared" si="4"/>
        <v>39.170460293373793</v>
      </c>
    </row>
    <row r="90" spans="1:15" x14ac:dyDescent="0.6">
      <c r="A90" t="s">
        <v>63</v>
      </c>
      <c r="B90">
        <v>5192</v>
      </c>
      <c r="K90" t="s">
        <v>66</v>
      </c>
      <c r="L90" t="str">
        <f>A32</f>
        <v>B12</v>
      </c>
      <c r="M90">
        <f>B32</f>
        <v>5235</v>
      </c>
      <c r="N90">
        <f t="shared" si="3"/>
        <v>0.49570055639858374</v>
      </c>
      <c r="O90">
        <f t="shared" si="4"/>
        <v>19.828022255943349</v>
      </c>
    </row>
    <row r="91" spans="1:15" x14ac:dyDescent="0.6">
      <c r="A91" t="s">
        <v>71</v>
      </c>
      <c r="B91">
        <v>13674</v>
      </c>
      <c r="K91" t="s">
        <v>67</v>
      </c>
      <c r="L91" t="str">
        <f>A44</f>
        <v>C12</v>
      </c>
      <c r="M91">
        <f>B44</f>
        <v>4508</v>
      </c>
      <c r="N91">
        <f t="shared" si="3"/>
        <v>0.25054796830214127</v>
      </c>
      <c r="O91">
        <f t="shared" si="4"/>
        <v>10.02191873208565</v>
      </c>
    </row>
    <row r="92" spans="1:15" x14ac:dyDescent="0.6">
      <c r="A92" t="s">
        <v>79</v>
      </c>
      <c r="B92">
        <v>4077</v>
      </c>
      <c r="K92" t="s">
        <v>68</v>
      </c>
      <c r="L92" t="str">
        <f>A56</f>
        <v>D12</v>
      </c>
      <c r="M92">
        <f>B56</f>
        <v>4267</v>
      </c>
      <c r="N92">
        <f t="shared" si="3"/>
        <v>0.16928005395380205</v>
      </c>
      <c r="O92">
        <f t="shared" si="4"/>
        <v>6.7712021581520823</v>
      </c>
    </row>
    <row r="93" spans="1:15" x14ac:dyDescent="0.6">
      <c r="A93" t="s">
        <v>103</v>
      </c>
      <c r="B93">
        <v>3782</v>
      </c>
      <c r="K93" t="s">
        <v>69</v>
      </c>
      <c r="L93" t="str">
        <f>A68</f>
        <v>E12</v>
      </c>
      <c r="M93">
        <f>B68</f>
        <v>4318</v>
      </c>
      <c r="N93">
        <f t="shared" si="3"/>
        <v>0.18647782835946722</v>
      </c>
      <c r="O93">
        <f t="shared" si="4"/>
        <v>7.4591131343786889</v>
      </c>
    </row>
    <row r="94" spans="1:15" x14ac:dyDescent="0.6">
      <c r="A94" t="s">
        <v>104</v>
      </c>
      <c r="B94">
        <v>15689</v>
      </c>
      <c r="K94" t="s">
        <v>70</v>
      </c>
      <c r="L94" t="str">
        <f>A80</f>
        <v>F12</v>
      </c>
      <c r="M94">
        <f>B80</f>
        <v>4322</v>
      </c>
      <c r="N94">
        <f t="shared" si="3"/>
        <v>0.18782667341089193</v>
      </c>
      <c r="O94">
        <f t="shared" si="4"/>
        <v>7.5130669364356777</v>
      </c>
    </row>
    <row r="95" spans="1:15" x14ac:dyDescent="0.6">
      <c r="A95" t="s">
        <v>105</v>
      </c>
      <c r="B95">
        <v>31268</v>
      </c>
      <c r="K95" t="s">
        <v>71</v>
      </c>
      <c r="L95" t="str">
        <f>A92</f>
        <v>G12</v>
      </c>
      <c r="M95">
        <f>B92</f>
        <v>4077</v>
      </c>
      <c r="N95">
        <f t="shared" si="3"/>
        <v>0.10520991401112798</v>
      </c>
      <c r="O95">
        <f t="shared" si="4"/>
        <v>4.2083965604451192</v>
      </c>
    </row>
    <row r="96" spans="1:15" x14ac:dyDescent="0.6">
      <c r="A96" t="s">
        <v>16</v>
      </c>
      <c r="B96">
        <v>3627</v>
      </c>
      <c r="K96" t="s">
        <v>72</v>
      </c>
      <c r="L96" t="str">
        <f>A104</f>
        <v>H12</v>
      </c>
      <c r="M96">
        <f>B104</f>
        <v>3886</v>
      </c>
      <c r="N96">
        <f t="shared" si="3"/>
        <v>4.0802562805597707E-2</v>
      </c>
      <c r="O96">
        <f t="shared" si="4"/>
        <v>1.6321025122239083</v>
      </c>
    </row>
    <row r="97" spans="1:2" x14ac:dyDescent="0.6">
      <c r="A97" t="s">
        <v>24</v>
      </c>
      <c r="B97">
        <v>3636</v>
      </c>
    </row>
    <row r="98" spans="1:2" x14ac:dyDescent="0.6">
      <c r="A98" t="s">
        <v>33</v>
      </c>
      <c r="B98">
        <v>4114</v>
      </c>
    </row>
    <row r="99" spans="1:2" x14ac:dyDescent="0.6">
      <c r="A99" t="s">
        <v>40</v>
      </c>
      <c r="B99">
        <v>4067</v>
      </c>
    </row>
    <row r="100" spans="1:2" x14ac:dyDescent="0.6">
      <c r="A100" t="s">
        <v>48</v>
      </c>
      <c r="B100">
        <v>18829</v>
      </c>
    </row>
    <row r="101" spans="1:2" x14ac:dyDescent="0.6">
      <c r="A101" t="s">
        <v>56</v>
      </c>
      <c r="B101">
        <v>11207</v>
      </c>
    </row>
    <row r="102" spans="1:2" x14ac:dyDescent="0.6">
      <c r="A102" t="s">
        <v>64</v>
      </c>
      <c r="B102">
        <v>7474</v>
      </c>
    </row>
    <row r="103" spans="1:2" x14ac:dyDescent="0.6">
      <c r="A103" t="s">
        <v>72</v>
      </c>
      <c r="B103">
        <v>9353</v>
      </c>
    </row>
    <row r="104" spans="1:2" x14ac:dyDescent="0.6">
      <c r="A104" t="s">
        <v>80</v>
      </c>
      <c r="B104">
        <v>3886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3" x14ac:dyDescent="0.6"/>
  <cols>
    <col min="11" max="11" width="24.40625" customWidth="1"/>
    <col min="12" max="12" width="15.86328125" customWidth="1"/>
  </cols>
  <sheetData>
    <row r="1" spans="1:98" x14ac:dyDescent="0.6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6">
      <c r="B2">
        <v>1</v>
      </c>
      <c r="C2">
        <v>61122</v>
      </c>
      <c r="D2">
        <v>3841</v>
      </c>
      <c r="E2">
        <v>4687</v>
      </c>
      <c r="F2">
        <v>4347</v>
      </c>
      <c r="G2">
        <v>28650</v>
      </c>
      <c r="H2">
        <v>37800</v>
      </c>
      <c r="I2">
        <v>3910</v>
      </c>
      <c r="J2">
        <v>4350</v>
      </c>
      <c r="K2">
        <v>4261</v>
      </c>
      <c r="L2">
        <v>4110</v>
      </c>
      <c r="M2">
        <v>8859</v>
      </c>
      <c r="N2">
        <v>6653</v>
      </c>
      <c r="O2">
        <v>44103</v>
      </c>
      <c r="P2">
        <v>3847</v>
      </c>
      <c r="Q2">
        <v>5414</v>
      </c>
      <c r="R2">
        <v>4061</v>
      </c>
      <c r="S2">
        <v>6700</v>
      </c>
      <c r="T2">
        <v>27611</v>
      </c>
      <c r="U2">
        <v>3829</v>
      </c>
      <c r="V2">
        <v>5047</v>
      </c>
      <c r="W2">
        <v>4172</v>
      </c>
      <c r="X2">
        <v>4036</v>
      </c>
      <c r="Y2">
        <v>16507</v>
      </c>
      <c r="Z2">
        <v>5161</v>
      </c>
      <c r="AA2">
        <v>24715</v>
      </c>
      <c r="AB2">
        <v>3805</v>
      </c>
      <c r="AC2">
        <v>6661</v>
      </c>
      <c r="AD2">
        <v>4073</v>
      </c>
      <c r="AE2">
        <v>7119</v>
      </c>
      <c r="AF2">
        <v>13536</v>
      </c>
      <c r="AG2">
        <v>3762</v>
      </c>
      <c r="AH2">
        <v>7545</v>
      </c>
      <c r="AI2">
        <v>4122</v>
      </c>
      <c r="AJ2">
        <v>3849</v>
      </c>
      <c r="AK2">
        <v>28095</v>
      </c>
      <c r="AL2">
        <v>4611</v>
      </c>
      <c r="AM2">
        <v>9548</v>
      </c>
      <c r="AN2">
        <v>3813</v>
      </c>
      <c r="AO2">
        <v>9207</v>
      </c>
      <c r="AP2">
        <v>4088</v>
      </c>
      <c r="AQ2">
        <v>5719</v>
      </c>
      <c r="AR2">
        <v>7979</v>
      </c>
      <c r="AS2">
        <v>3836</v>
      </c>
      <c r="AT2">
        <v>13465</v>
      </c>
      <c r="AU2">
        <v>4443</v>
      </c>
      <c r="AV2">
        <v>3819</v>
      </c>
      <c r="AW2">
        <v>40673</v>
      </c>
      <c r="AX2">
        <v>4428</v>
      </c>
      <c r="AY2">
        <v>5093</v>
      </c>
      <c r="AZ2">
        <v>4388</v>
      </c>
      <c r="BA2">
        <v>21180</v>
      </c>
      <c r="BB2">
        <v>3976</v>
      </c>
      <c r="BC2">
        <v>4296</v>
      </c>
      <c r="BD2">
        <v>5857</v>
      </c>
      <c r="BE2">
        <v>4040</v>
      </c>
      <c r="BF2">
        <v>35177</v>
      </c>
      <c r="BG2">
        <v>4981</v>
      </c>
      <c r="BH2">
        <v>3851</v>
      </c>
      <c r="BI2">
        <v>40634</v>
      </c>
      <c r="BJ2">
        <v>4491</v>
      </c>
      <c r="BK2">
        <v>4151</v>
      </c>
      <c r="BL2">
        <v>5530</v>
      </c>
      <c r="BM2">
        <v>29077</v>
      </c>
      <c r="BN2">
        <v>3944</v>
      </c>
      <c r="BO2">
        <v>4013</v>
      </c>
      <c r="BP2">
        <v>5001</v>
      </c>
      <c r="BQ2">
        <v>4183</v>
      </c>
      <c r="BR2">
        <v>44990</v>
      </c>
      <c r="BS2">
        <v>5897</v>
      </c>
      <c r="BT2">
        <v>4008</v>
      </c>
      <c r="BU2">
        <v>21796</v>
      </c>
      <c r="BV2">
        <v>4438</v>
      </c>
      <c r="BW2">
        <v>3772</v>
      </c>
      <c r="BX2">
        <v>8427</v>
      </c>
      <c r="BY2">
        <v>42059</v>
      </c>
      <c r="BZ2">
        <v>3820</v>
      </c>
      <c r="CA2">
        <v>3729</v>
      </c>
      <c r="CB2">
        <v>4439</v>
      </c>
      <c r="CC2">
        <v>4348</v>
      </c>
      <c r="CD2">
        <v>35825</v>
      </c>
      <c r="CE2">
        <v>6867</v>
      </c>
      <c r="CF2">
        <v>5355</v>
      </c>
      <c r="CG2">
        <v>13324</v>
      </c>
      <c r="CH2">
        <v>4258</v>
      </c>
      <c r="CI2">
        <v>3867</v>
      </c>
      <c r="CJ2">
        <v>15137</v>
      </c>
      <c r="CK2">
        <v>29773</v>
      </c>
      <c r="CL2">
        <v>3812</v>
      </c>
      <c r="CM2">
        <v>3801</v>
      </c>
      <c r="CN2">
        <v>4166</v>
      </c>
      <c r="CO2">
        <v>4233</v>
      </c>
      <c r="CP2">
        <v>17499</v>
      </c>
      <c r="CQ2">
        <v>10861</v>
      </c>
      <c r="CR2">
        <v>7369</v>
      </c>
      <c r="CS2">
        <v>9193</v>
      </c>
      <c r="CT2">
        <v>4099</v>
      </c>
    </row>
    <row r="7" spans="1:98" x14ac:dyDescent="0.6">
      <c r="N7" s="1" t="s">
        <v>109</v>
      </c>
    </row>
    <row r="8" spans="1:98" x14ac:dyDescent="0.6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6">
      <c r="A9" t="s">
        <v>82</v>
      </c>
      <c r="B9">
        <v>61122</v>
      </c>
      <c r="G9">
        <f>'Plate 1'!G9</f>
        <v>30</v>
      </c>
      <c r="H9" t="str">
        <f t="shared" ref="H9:I9" si="0">A9</f>
        <v>A1</v>
      </c>
      <c r="I9">
        <f t="shared" si="0"/>
        <v>61122</v>
      </c>
      <c r="K9" t="s">
        <v>82</v>
      </c>
      <c r="L9" t="str">
        <f>A10</f>
        <v>A2</v>
      </c>
      <c r="M9">
        <f>B10</f>
        <v>3841</v>
      </c>
      <c r="N9">
        <f>(M9-3772)/2714.2</f>
        <v>2.5421855427013487E-2</v>
      </c>
      <c r="O9">
        <f>N9*40</f>
        <v>1.0168742170805394</v>
      </c>
    </row>
    <row r="10" spans="1:98" x14ac:dyDescent="0.6">
      <c r="A10" t="s">
        <v>83</v>
      </c>
      <c r="B10">
        <v>3841</v>
      </c>
      <c r="G10">
        <f>'Plate 1'!G10</f>
        <v>15</v>
      </c>
      <c r="H10" t="str">
        <f>A21</f>
        <v>B1</v>
      </c>
      <c r="I10">
        <f>B21</f>
        <v>44103</v>
      </c>
      <c r="K10" t="s">
        <v>85</v>
      </c>
      <c r="L10" t="str">
        <f>A22</f>
        <v>B2</v>
      </c>
      <c r="M10">
        <f>B22</f>
        <v>3847</v>
      </c>
      <c r="N10">
        <f t="shared" ref="N10:N73" si="1">(M10-3772)/2714.2</f>
        <v>2.7632451551101615E-2</v>
      </c>
      <c r="O10">
        <f t="shared" ref="O10:O73" si="2">N10*40</f>
        <v>1.1052980620440647</v>
      </c>
    </row>
    <row r="11" spans="1:98" x14ac:dyDescent="0.6">
      <c r="A11" t="s">
        <v>84</v>
      </c>
      <c r="B11">
        <v>4687</v>
      </c>
      <c r="G11">
        <f>'Plate 1'!G11</f>
        <v>7.5</v>
      </c>
      <c r="H11" t="str">
        <f>A33</f>
        <v>C1</v>
      </c>
      <c r="I11">
        <f>B33</f>
        <v>24715</v>
      </c>
      <c r="K11" t="s">
        <v>88</v>
      </c>
      <c r="L11" t="str">
        <f>A34</f>
        <v>C2</v>
      </c>
      <c r="M11">
        <f>B34</f>
        <v>3805</v>
      </c>
      <c r="N11">
        <f t="shared" si="1"/>
        <v>1.2158278682484711E-2</v>
      </c>
      <c r="O11">
        <f t="shared" si="2"/>
        <v>0.48633114729938842</v>
      </c>
    </row>
    <row r="12" spans="1:98" x14ac:dyDescent="0.6">
      <c r="A12" t="s">
        <v>9</v>
      </c>
      <c r="B12">
        <v>4347</v>
      </c>
      <c r="G12">
        <f>'Plate 1'!G12</f>
        <v>1.875</v>
      </c>
      <c r="H12" t="str">
        <f>A45</f>
        <v>D1</v>
      </c>
      <c r="I12">
        <f>B45</f>
        <v>9548</v>
      </c>
      <c r="K12" t="s">
        <v>91</v>
      </c>
      <c r="L12" t="str">
        <f>A46</f>
        <v>D2</v>
      </c>
      <c r="M12">
        <f>B46</f>
        <v>3813</v>
      </c>
      <c r="N12">
        <f t="shared" si="1"/>
        <v>1.5105740181268883E-2</v>
      </c>
      <c r="O12">
        <f t="shared" si="2"/>
        <v>0.60422960725075536</v>
      </c>
    </row>
    <row r="13" spans="1:98" x14ac:dyDescent="0.6">
      <c r="A13" t="s">
        <v>17</v>
      </c>
      <c r="B13">
        <v>28650</v>
      </c>
      <c r="G13">
        <f>'Plate 1'!G13</f>
        <v>0.46875</v>
      </c>
      <c r="H13" t="str">
        <f>A57</f>
        <v>E1</v>
      </c>
      <c r="I13">
        <f>B57</f>
        <v>5093</v>
      </c>
      <c r="K13" t="s">
        <v>94</v>
      </c>
      <c r="L13" t="str">
        <f>A58</f>
        <v>E2</v>
      </c>
      <c r="M13">
        <f>B58</f>
        <v>4388</v>
      </c>
      <c r="N13">
        <f t="shared" si="1"/>
        <v>0.22695453540638127</v>
      </c>
      <c r="O13">
        <f t="shared" si="2"/>
        <v>9.0781814162552514</v>
      </c>
    </row>
    <row r="14" spans="1:98" x14ac:dyDescent="0.6">
      <c r="A14" t="s">
        <v>25</v>
      </c>
      <c r="B14">
        <v>37800</v>
      </c>
      <c r="G14">
        <f>'Plate 1'!G14</f>
        <v>0.1171875</v>
      </c>
      <c r="H14" t="str">
        <f>A69</f>
        <v>F1</v>
      </c>
      <c r="I14">
        <f>B69</f>
        <v>4151</v>
      </c>
      <c r="K14" t="s">
        <v>97</v>
      </c>
      <c r="L14" t="str">
        <f>A70</f>
        <v>F2</v>
      </c>
      <c r="M14">
        <f>B70</f>
        <v>5530</v>
      </c>
      <c r="N14">
        <f t="shared" si="1"/>
        <v>0.64770466435782192</v>
      </c>
      <c r="O14">
        <f t="shared" si="2"/>
        <v>25.908186574312879</v>
      </c>
    </row>
    <row r="15" spans="1:98" x14ac:dyDescent="0.6">
      <c r="A15" t="s">
        <v>34</v>
      </c>
      <c r="B15">
        <v>3910</v>
      </c>
      <c r="G15">
        <f>'Plate 1'!G15</f>
        <v>0</v>
      </c>
      <c r="H15" t="str">
        <f>A81</f>
        <v>G1</v>
      </c>
      <c r="I15">
        <f>B81</f>
        <v>3772</v>
      </c>
      <c r="K15" t="s">
        <v>100</v>
      </c>
      <c r="L15" t="str">
        <f>A82</f>
        <v>G2</v>
      </c>
      <c r="M15">
        <f>B82</f>
        <v>8427</v>
      </c>
      <c r="N15">
        <f t="shared" si="1"/>
        <v>1.7150541596050404</v>
      </c>
      <c r="O15">
        <f t="shared" si="2"/>
        <v>68.60216638420161</v>
      </c>
    </row>
    <row r="16" spans="1:98" x14ac:dyDescent="0.6">
      <c r="A16" t="s">
        <v>41</v>
      </c>
      <c r="B16">
        <v>4350</v>
      </c>
      <c r="K16" t="s">
        <v>103</v>
      </c>
      <c r="L16" t="str">
        <f>A94</f>
        <v>H2</v>
      </c>
      <c r="M16">
        <f>B94</f>
        <v>15137</v>
      </c>
      <c r="N16">
        <f t="shared" si="1"/>
        <v>4.187237491710265</v>
      </c>
      <c r="O16">
        <f t="shared" si="2"/>
        <v>167.48949966841059</v>
      </c>
    </row>
    <row r="17" spans="1:15" x14ac:dyDescent="0.6">
      <c r="A17" t="s">
        <v>49</v>
      </c>
      <c r="B17">
        <v>4261</v>
      </c>
      <c r="K17" t="s">
        <v>104</v>
      </c>
      <c r="L17" t="str">
        <f>A95</f>
        <v>H3</v>
      </c>
      <c r="M17">
        <f>B95</f>
        <v>29773</v>
      </c>
      <c r="N17">
        <f t="shared" si="1"/>
        <v>9.5796183037359075</v>
      </c>
      <c r="O17">
        <f t="shared" si="2"/>
        <v>383.18473214943629</v>
      </c>
    </row>
    <row r="18" spans="1:15" x14ac:dyDescent="0.6">
      <c r="A18" t="s">
        <v>57</v>
      </c>
      <c r="B18">
        <v>4110</v>
      </c>
      <c r="K18" t="s">
        <v>101</v>
      </c>
      <c r="L18" t="str">
        <f>A83</f>
        <v>G3</v>
      </c>
      <c r="M18">
        <f>B83</f>
        <v>42059</v>
      </c>
      <c r="N18">
        <f t="shared" si="1"/>
        <v>14.106182300493701</v>
      </c>
      <c r="O18">
        <f t="shared" si="2"/>
        <v>564.2472920197481</v>
      </c>
    </row>
    <row r="19" spans="1:15" x14ac:dyDescent="0.6">
      <c r="A19" t="s">
        <v>65</v>
      </c>
      <c r="B19">
        <v>8859</v>
      </c>
      <c r="K19" t="s">
        <v>98</v>
      </c>
      <c r="L19" t="str">
        <f>A71</f>
        <v>F3</v>
      </c>
      <c r="M19">
        <f>B71</f>
        <v>29077</v>
      </c>
      <c r="N19">
        <f t="shared" si="1"/>
        <v>9.3231891533416853</v>
      </c>
      <c r="O19">
        <f t="shared" si="2"/>
        <v>372.92756613366743</v>
      </c>
    </row>
    <row r="20" spans="1:15" x14ac:dyDescent="0.6">
      <c r="A20" t="s">
        <v>73</v>
      </c>
      <c r="B20">
        <v>6653</v>
      </c>
      <c r="K20" t="s">
        <v>95</v>
      </c>
      <c r="L20" t="str">
        <f>A59</f>
        <v>E3</v>
      </c>
      <c r="M20">
        <f>B59</f>
        <v>21180</v>
      </c>
      <c r="N20">
        <f t="shared" si="1"/>
        <v>6.4136762213543586</v>
      </c>
      <c r="O20">
        <f t="shared" si="2"/>
        <v>256.54704885417436</v>
      </c>
    </row>
    <row r="21" spans="1:15" x14ac:dyDescent="0.6">
      <c r="A21" t="s">
        <v>85</v>
      </c>
      <c r="B21">
        <v>44103</v>
      </c>
      <c r="K21" t="s">
        <v>92</v>
      </c>
      <c r="L21" t="str">
        <f>A47</f>
        <v>D3</v>
      </c>
      <c r="M21">
        <f>B47</f>
        <v>9207</v>
      </c>
      <c r="N21">
        <f t="shared" si="1"/>
        <v>2.0024316557364972</v>
      </c>
      <c r="O21">
        <f t="shared" si="2"/>
        <v>80.09726622945989</v>
      </c>
    </row>
    <row r="22" spans="1:15" x14ac:dyDescent="0.6">
      <c r="A22" t="s">
        <v>86</v>
      </c>
      <c r="B22">
        <v>3847</v>
      </c>
      <c r="K22" t="s">
        <v>89</v>
      </c>
      <c r="L22" t="str">
        <f>A35</f>
        <v>C3</v>
      </c>
      <c r="M22">
        <f>B35</f>
        <v>6661</v>
      </c>
      <c r="N22">
        <f t="shared" si="1"/>
        <v>1.0644020337484343</v>
      </c>
      <c r="O22">
        <f t="shared" si="2"/>
        <v>42.576081349937375</v>
      </c>
    </row>
    <row r="23" spans="1:15" x14ac:dyDescent="0.6">
      <c r="A23" t="s">
        <v>87</v>
      </c>
      <c r="B23">
        <v>5414</v>
      </c>
      <c r="K23" t="s">
        <v>86</v>
      </c>
      <c r="L23" t="str">
        <f>A23</f>
        <v>B3</v>
      </c>
      <c r="M23">
        <f>B23</f>
        <v>5414</v>
      </c>
      <c r="N23">
        <f t="shared" si="1"/>
        <v>0.60496647262545133</v>
      </c>
      <c r="O23">
        <f t="shared" si="2"/>
        <v>24.198658905018053</v>
      </c>
    </row>
    <row r="24" spans="1:15" x14ac:dyDescent="0.6">
      <c r="A24" t="s">
        <v>10</v>
      </c>
      <c r="B24">
        <v>4061</v>
      </c>
      <c r="K24" t="s">
        <v>83</v>
      </c>
      <c r="L24" t="str">
        <f>A11</f>
        <v>A3</v>
      </c>
      <c r="M24">
        <f>B11</f>
        <v>4687</v>
      </c>
      <c r="N24">
        <f t="shared" si="1"/>
        <v>0.33711590892343973</v>
      </c>
      <c r="O24">
        <f t="shared" si="2"/>
        <v>13.484636356937589</v>
      </c>
    </row>
    <row r="25" spans="1:15" x14ac:dyDescent="0.6">
      <c r="A25" t="s">
        <v>18</v>
      </c>
      <c r="B25">
        <v>6700</v>
      </c>
      <c r="K25" t="s">
        <v>84</v>
      </c>
      <c r="L25" t="str">
        <f>A12</f>
        <v>A4</v>
      </c>
      <c r="M25">
        <f>B12</f>
        <v>4347</v>
      </c>
      <c r="N25">
        <f t="shared" si="1"/>
        <v>0.21184879522511238</v>
      </c>
      <c r="O25">
        <f t="shared" si="2"/>
        <v>8.473951809004495</v>
      </c>
    </row>
    <row r="26" spans="1:15" x14ac:dyDescent="0.6">
      <c r="A26" t="s">
        <v>26</v>
      </c>
      <c r="B26">
        <v>27611</v>
      </c>
      <c r="K26" t="s">
        <v>87</v>
      </c>
      <c r="L26" t="str">
        <f>A24</f>
        <v>B4</v>
      </c>
      <c r="M26">
        <f>B24</f>
        <v>4061</v>
      </c>
      <c r="N26">
        <f t="shared" si="1"/>
        <v>0.10647704664357822</v>
      </c>
      <c r="O26">
        <f t="shared" si="2"/>
        <v>4.2590818657431289</v>
      </c>
    </row>
    <row r="27" spans="1:15" x14ac:dyDescent="0.6">
      <c r="A27" t="s">
        <v>35</v>
      </c>
      <c r="B27">
        <v>3829</v>
      </c>
      <c r="K27" t="s">
        <v>90</v>
      </c>
      <c r="L27" t="str">
        <f>A36</f>
        <v>C4</v>
      </c>
      <c r="M27">
        <f>B36</f>
        <v>4073</v>
      </c>
      <c r="N27">
        <f t="shared" si="1"/>
        <v>0.11089823889175449</v>
      </c>
      <c r="O27">
        <f t="shared" si="2"/>
        <v>4.4359295556701799</v>
      </c>
    </row>
    <row r="28" spans="1:15" x14ac:dyDescent="0.6">
      <c r="A28" t="s">
        <v>42</v>
      </c>
      <c r="B28">
        <v>5047</v>
      </c>
      <c r="K28" t="s">
        <v>93</v>
      </c>
      <c r="L28" t="str">
        <f>A48</f>
        <v>D4</v>
      </c>
      <c r="M28">
        <f>B48</f>
        <v>4088</v>
      </c>
      <c r="N28">
        <f t="shared" si="1"/>
        <v>0.1164247292019748</v>
      </c>
      <c r="O28">
        <f t="shared" si="2"/>
        <v>4.6569891680789919</v>
      </c>
    </row>
    <row r="29" spans="1:15" x14ac:dyDescent="0.6">
      <c r="A29" t="s">
        <v>50</v>
      </c>
      <c r="B29">
        <v>4172</v>
      </c>
      <c r="K29" t="s">
        <v>96</v>
      </c>
      <c r="L29" t="str">
        <f>A60</f>
        <v>E4</v>
      </c>
      <c r="M29">
        <f>B60</f>
        <v>3976</v>
      </c>
      <c r="N29">
        <f t="shared" si="1"/>
        <v>7.5160268218996393E-2</v>
      </c>
      <c r="O29">
        <f t="shared" si="2"/>
        <v>3.0064107287598558</v>
      </c>
    </row>
    <row r="30" spans="1:15" x14ac:dyDescent="0.6">
      <c r="A30" t="s">
        <v>58</v>
      </c>
      <c r="B30">
        <v>4036</v>
      </c>
      <c r="K30" t="s">
        <v>99</v>
      </c>
      <c r="L30" t="str">
        <f>A72</f>
        <v>F4</v>
      </c>
      <c r="M30">
        <f>B72</f>
        <v>3944</v>
      </c>
      <c r="N30">
        <f t="shared" si="1"/>
        <v>6.3370422223859704E-2</v>
      </c>
      <c r="O30">
        <f t="shared" si="2"/>
        <v>2.5348168889543881</v>
      </c>
    </row>
    <row r="31" spans="1:15" x14ac:dyDescent="0.6">
      <c r="A31" t="s">
        <v>66</v>
      </c>
      <c r="B31">
        <v>16507</v>
      </c>
      <c r="K31" t="s">
        <v>102</v>
      </c>
      <c r="L31" t="str">
        <f>A84</f>
        <v>G4</v>
      </c>
      <c r="M31">
        <f>B84</f>
        <v>3820</v>
      </c>
      <c r="N31">
        <f t="shared" si="1"/>
        <v>1.7684768992705033E-2</v>
      </c>
      <c r="O31">
        <f t="shared" si="2"/>
        <v>0.70739075970820131</v>
      </c>
    </row>
    <row r="32" spans="1:15" x14ac:dyDescent="0.6">
      <c r="A32" t="s">
        <v>74</v>
      </c>
      <c r="B32">
        <v>5161</v>
      </c>
      <c r="K32" t="s">
        <v>105</v>
      </c>
      <c r="L32" t="str">
        <f>A96</f>
        <v>H4</v>
      </c>
      <c r="M32">
        <f>B96</f>
        <v>3812</v>
      </c>
      <c r="N32">
        <f t="shared" si="1"/>
        <v>1.4737307493920862E-2</v>
      </c>
      <c r="O32">
        <f t="shared" si="2"/>
        <v>0.58949229975683448</v>
      </c>
    </row>
    <row r="33" spans="1:15" x14ac:dyDescent="0.6">
      <c r="A33" t="s">
        <v>88</v>
      </c>
      <c r="B33">
        <v>24715</v>
      </c>
      <c r="K33" t="s">
        <v>16</v>
      </c>
      <c r="L33" t="str">
        <f>A97</f>
        <v>H5</v>
      </c>
      <c r="M33">
        <f>B97</f>
        <v>3801</v>
      </c>
      <c r="N33">
        <f t="shared" si="1"/>
        <v>1.0684547933092625E-2</v>
      </c>
      <c r="O33">
        <f t="shared" si="2"/>
        <v>0.42738191732370501</v>
      </c>
    </row>
    <row r="34" spans="1:15" x14ac:dyDescent="0.6">
      <c r="A34" t="s">
        <v>89</v>
      </c>
      <c r="B34">
        <v>3805</v>
      </c>
      <c r="K34" t="s">
        <v>15</v>
      </c>
      <c r="L34" t="str">
        <f>A85</f>
        <v>G5</v>
      </c>
      <c r="M34">
        <f>B85</f>
        <v>3729</v>
      </c>
      <c r="N34">
        <f t="shared" si="1"/>
        <v>-1.5842605555964926E-2</v>
      </c>
      <c r="O34">
        <f t="shared" si="2"/>
        <v>-0.63370422223859701</v>
      </c>
    </row>
    <row r="35" spans="1:15" x14ac:dyDescent="0.6">
      <c r="A35" t="s">
        <v>90</v>
      </c>
      <c r="B35">
        <v>6661</v>
      </c>
      <c r="K35" t="s">
        <v>14</v>
      </c>
      <c r="L35" t="str">
        <f>A73</f>
        <v>F5</v>
      </c>
      <c r="M35">
        <f>B73</f>
        <v>4013</v>
      </c>
      <c r="N35">
        <f t="shared" si="1"/>
        <v>8.8792277650873191E-2</v>
      </c>
      <c r="O35">
        <f t="shared" si="2"/>
        <v>3.5516911060349274</v>
      </c>
    </row>
    <row r="36" spans="1:15" x14ac:dyDescent="0.6">
      <c r="A36" t="s">
        <v>11</v>
      </c>
      <c r="B36">
        <v>4073</v>
      </c>
      <c r="K36" t="s">
        <v>13</v>
      </c>
      <c r="L36" t="str">
        <f>A61</f>
        <v>E5</v>
      </c>
      <c r="M36">
        <f>B61</f>
        <v>4296</v>
      </c>
      <c r="N36">
        <f t="shared" si="1"/>
        <v>0.19305872817036329</v>
      </c>
      <c r="O36">
        <f t="shared" si="2"/>
        <v>7.7223491268145317</v>
      </c>
    </row>
    <row r="37" spans="1:15" x14ac:dyDescent="0.6">
      <c r="A37" t="s">
        <v>19</v>
      </c>
      <c r="B37">
        <v>7119</v>
      </c>
      <c r="K37" t="s">
        <v>12</v>
      </c>
      <c r="L37" t="str">
        <f>A49</f>
        <v>D5</v>
      </c>
      <c r="M37">
        <f>B49</f>
        <v>5719</v>
      </c>
      <c r="N37">
        <f t="shared" si="1"/>
        <v>0.71733844226659793</v>
      </c>
      <c r="O37">
        <f t="shared" si="2"/>
        <v>28.693537690663916</v>
      </c>
    </row>
    <row r="38" spans="1:15" x14ac:dyDescent="0.6">
      <c r="A38" t="s">
        <v>27</v>
      </c>
      <c r="B38">
        <v>13536</v>
      </c>
      <c r="K38" t="s">
        <v>11</v>
      </c>
      <c r="L38" t="str">
        <f>A37</f>
        <v>C5</v>
      </c>
      <c r="M38">
        <f>B37</f>
        <v>7119</v>
      </c>
      <c r="N38">
        <f t="shared" si="1"/>
        <v>1.2331442045538281</v>
      </c>
      <c r="O38">
        <f t="shared" si="2"/>
        <v>49.325768182153126</v>
      </c>
    </row>
    <row r="39" spans="1:15" x14ac:dyDescent="0.6">
      <c r="A39" t="s">
        <v>36</v>
      </c>
      <c r="B39">
        <v>3762</v>
      </c>
      <c r="K39" t="s">
        <v>10</v>
      </c>
      <c r="L39" t="str">
        <f>A25</f>
        <v>B5</v>
      </c>
      <c r="M39">
        <f>B25</f>
        <v>6700</v>
      </c>
      <c r="N39">
        <f t="shared" si="1"/>
        <v>1.078770908555007</v>
      </c>
      <c r="O39">
        <f t="shared" si="2"/>
        <v>43.150836342200279</v>
      </c>
    </row>
    <row r="40" spans="1:15" x14ac:dyDescent="0.6">
      <c r="A40" t="s">
        <v>43</v>
      </c>
      <c r="B40">
        <v>7545</v>
      </c>
      <c r="K40" t="s">
        <v>9</v>
      </c>
      <c r="L40" t="str">
        <f>A13</f>
        <v>A5</v>
      </c>
      <c r="M40">
        <f>B13</f>
        <v>28650</v>
      </c>
      <c r="N40">
        <f t="shared" si="1"/>
        <v>9.1658683958440808</v>
      </c>
      <c r="O40">
        <f t="shared" si="2"/>
        <v>366.63473583376322</v>
      </c>
    </row>
    <row r="41" spans="1:15" x14ac:dyDescent="0.6">
      <c r="A41" t="s">
        <v>51</v>
      </c>
      <c r="B41">
        <v>4122</v>
      </c>
      <c r="K41" t="s">
        <v>17</v>
      </c>
      <c r="L41" t="str">
        <f>A14</f>
        <v>A6</v>
      </c>
      <c r="M41">
        <f>B14</f>
        <v>37800</v>
      </c>
      <c r="N41">
        <f t="shared" si="1"/>
        <v>12.537027485078477</v>
      </c>
      <c r="O41">
        <f t="shared" si="2"/>
        <v>501.48109940313907</v>
      </c>
    </row>
    <row r="42" spans="1:15" x14ac:dyDescent="0.6">
      <c r="A42" t="s">
        <v>59</v>
      </c>
      <c r="B42">
        <v>3849</v>
      </c>
      <c r="K42" t="s">
        <v>18</v>
      </c>
      <c r="L42" t="str">
        <f>A26</f>
        <v>B6</v>
      </c>
      <c r="M42">
        <f>B26</f>
        <v>27611</v>
      </c>
      <c r="N42">
        <f t="shared" si="1"/>
        <v>8.7830668336894853</v>
      </c>
      <c r="O42">
        <f t="shared" si="2"/>
        <v>351.32267334757944</v>
      </c>
    </row>
    <row r="43" spans="1:15" x14ac:dyDescent="0.6">
      <c r="A43" t="s">
        <v>67</v>
      </c>
      <c r="B43">
        <v>28095</v>
      </c>
      <c r="K43" t="s">
        <v>19</v>
      </c>
      <c r="L43" t="str">
        <f>A38</f>
        <v>C6</v>
      </c>
      <c r="M43">
        <f>B38</f>
        <v>13536</v>
      </c>
      <c r="N43">
        <f t="shared" si="1"/>
        <v>3.5973767592660821</v>
      </c>
      <c r="O43">
        <f t="shared" si="2"/>
        <v>143.89507037064328</v>
      </c>
    </row>
    <row r="44" spans="1:15" x14ac:dyDescent="0.6">
      <c r="A44" t="s">
        <v>75</v>
      </c>
      <c r="B44">
        <v>4611</v>
      </c>
      <c r="K44" t="s">
        <v>20</v>
      </c>
      <c r="L44" t="str">
        <f>A50</f>
        <v>D6</v>
      </c>
      <c r="M44">
        <f>B50</f>
        <v>7979</v>
      </c>
      <c r="N44">
        <f t="shared" si="1"/>
        <v>1.5499963156731267</v>
      </c>
      <c r="O44">
        <f t="shared" si="2"/>
        <v>61.999852626925069</v>
      </c>
    </row>
    <row r="45" spans="1:15" x14ac:dyDescent="0.6">
      <c r="A45" t="s">
        <v>91</v>
      </c>
      <c r="B45">
        <v>9548</v>
      </c>
      <c r="K45" t="s">
        <v>21</v>
      </c>
      <c r="L45" t="str">
        <f>A62</f>
        <v>E6</v>
      </c>
      <c r="M45">
        <f>B62</f>
        <v>5857</v>
      </c>
      <c r="N45">
        <f t="shared" si="1"/>
        <v>0.76818215312062488</v>
      </c>
      <c r="O45">
        <f t="shared" si="2"/>
        <v>30.727286124824996</v>
      </c>
    </row>
    <row r="46" spans="1:15" x14ac:dyDescent="0.6">
      <c r="A46" t="s">
        <v>92</v>
      </c>
      <c r="B46">
        <v>3813</v>
      </c>
      <c r="K46" t="s">
        <v>22</v>
      </c>
      <c r="L46" t="str">
        <f>A74</f>
        <v>F6</v>
      </c>
      <c r="M46">
        <f>B74</f>
        <v>5001</v>
      </c>
      <c r="N46">
        <f t="shared" si="1"/>
        <v>0.45280377275071848</v>
      </c>
      <c r="O46">
        <f t="shared" si="2"/>
        <v>18.112150910028738</v>
      </c>
    </row>
    <row r="47" spans="1:15" x14ac:dyDescent="0.6">
      <c r="A47" t="s">
        <v>93</v>
      </c>
      <c r="B47">
        <v>9207</v>
      </c>
      <c r="K47" t="s">
        <v>23</v>
      </c>
      <c r="L47" t="str">
        <f>A86</f>
        <v>G6</v>
      </c>
      <c r="M47">
        <f>B86</f>
        <v>4439</v>
      </c>
      <c r="N47">
        <f t="shared" si="1"/>
        <v>0.24574460246113036</v>
      </c>
      <c r="O47">
        <f t="shared" si="2"/>
        <v>9.8297840984452147</v>
      </c>
    </row>
    <row r="48" spans="1:15" x14ac:dyDescent="0.6">
      <c r="A48" t="s">
        <v>12</v>
      </c>
      <c r="B48">
        <v>4088</v>
      </c>
      <c r="K48" t="s">
        <v>24</v>
      </c>
      <c r="L48" t="str">
        <f>A98</f>
        <v>H6</v>
      </c>
      <c r="M48">
        <f>B98</f>
        <v>4166</v>
      </c>
      <c r="N48">
        <f t="shared" si="1"/>
        <v>0.14516247881512048</v>
      </c>
      <c r="O48">
        <f t="shared" si="2"/>
        <v>5.8064991526048191</v>
      </c>
    </row>
    <row r="49" spans="1:15" x14ac:dyDescent="0.6">
      <c r="A49" t="s">
        <v>20</v>
      </c>
      <c r="B49">
        <v>5719</v>
      </c>
      <c r="K49" t="s">
        <v>33</v>
      </c>
      <c r="L49" t="str">
        <f>A99</f>
        <v>H7</v>
      </c>
      <c r="M49">
        <f>B99</f>
        <v>4233</v>
      </c>
      <c r="N49">
        <f t="shared" si="1"/>
        <v>0.16984746886743793</v>
      </c>
      <c r="O49">
        <f t="shared" si="2"/>
        <v>6.7938987546975174</v>
      </c>
    </row>
    <row r="50" spans="1:15" x14ac:dyDescent="0.6">
      <c r="A50" t="s">
        <v>28</v>
      </c>
      <c r="B50">
        <v>7979</v>
      </c>
      <c r="K50" t="s">
        <v>31</v>
      </c>
      <c r="L50" t="str">
        <f>A87</f>
        <v>G7</v>
      </c>
      <c r="M50">
        <f>B87</f>
        <v>4348</v>
      </c>
      <c r="N50">
        <f t="shared" si="1"/>
        <v>0.21221722791246042</v>
      </c>
      <c r="O50">
        <f t="shared" si="2"/>
        <v>8.4886891164984171</v>
      </c>
    </row>
    <row r="51" spans="1:15" x14ac:dyDescent="0.6">
      <c r="A51" t="s">
        <v>37</v>
      </c>
      <c r="B51">
        <v>3836</v>
      </c>
      <c r="K51" t="s">
        <v>32</v>
      </c>
      <c r="L51" t="str">
        <f>A75</f>
        <v>F7</v>
      </c>
      <c r="M51">
        <f>B75</f>
        <v>4183</v>
      </c>
      <c r="N51">
        <f t="shared" si="1"/>
        <v>0.15142583450003685</v>
      </c>
      <c r="O51">
        <f t="shared" si="2"/>
        <v>6.0570333800014744</v>
      </c>
    </row>
    <row r="52" spans="1:15" x14ac:dyDescent="0.6">
      <c r="A52" t="s">
        <v>44</v>
      </c>
      <c r="B52">
        <v>13465</v>
      </c>
      <c r="K52" t="s">
        <v>29</v>
      </c>
      <c r="L52" t="str">
        <f>A63</f>
        <v>E7</v>
      </c>
      <c r="M52">
        <f>B63</f>
        <v>4040</v>
      </c>
      <c r="N52">
        <f t="shared" si="1"/>
        <v>9.873996020926977E-2</v>
      </c>
      <c r="O52">
        <f t="shared" si="2"/>
        <v>3.9495984083707909</v>
      </c>
    </row>
    <row r="53" spans="1:15" x14ac:dyDescent="0.6">
      <c r="A53" t="s">
        <v>52</v>
      </c>
      <c r="B53">
        <v>4443</v>
      </c>
      <c r="K53" t="s">
        <v>28</v>
      </c>
      <c r="L53" t="str">
        <f>A51</f>
        <v>D7</v>
      </c>
      <c r="M53">
        <f>B51</f>
        <v>3836</v>
      </c>
      <c r="N53">
        <f t="shared" si="1"/>
        <v>2.3579691990273377E-2</v>
      </c>
      <c r="O53">
        <f t="shared" si="2"/>
        <v>0.94318767961093508</v>
      </c>
    </row>
    <row r="54" spans="1:15" x14ac:dyDescent="0.6">
      <c r="A54" t="s">
        <v>60</v>
      </c>
      <c r="B54">
        <v>3819</v>
      </c>
      <c r="K54" t="s">
        <v>27</v>
      </c>
      <c r="L54" t="str">
        <f>A39</f>
        <v>C7</v>
      </c>
      <c r="M54">
        <f>B39</f>
        <v>3762</v>
      </c>
      <c r="N54">
        <f t="shared" si="1"/>
        <v>-3.6843268734802156E-3</v>
      </c>
      <c r="O54">
        <f t="shared" si="2"/>
        <v>-0.14737307493920862</v>
      </c>
    </row>
    <row r="55" spans="1:15" x14ac:dyDescent="0.6">
      <c r="A55" t="s">
        <v>68</v>
      </c>
      <c r="B55">
        <v>40673</v>
      </c>
      <c r="K55" t="s">
        <v>26</v>
      </c>
      <c r="L55" t="str">
        <f>A27</f>
        <v>B7</v>
      </c>
      <c r="M55">
        <f>B27</f>
        <v>3829</v>
      </c>
      <c r="N55">
        <f t="shared" si="1"/>
        <v>2.1000663178837229E-2</v>
      </c>
      <c r="O55">
        <f t="shared" si="2"/>
        <v>0.84002652715348913</v>
      </c>
    </row>
    <row r="56" spans="1:15" x14ac:dyDescent="0.6">
      <c r="A56" t="s">
        <v>76</v>
      </c>
      <c r="B56">
        <v>4428</v>
      </c>
      <c r="K56" t="s">
        <v>25</v>
      </c>
      <c r="L56" t="str">
        <f>A15</f>
        <v>A7</v>
      </c>
      <c r="M56">
        <f>B15</f>
        <v>3910</v>
      </c>
      <c r="N56">
        <f t="shared" si="1"/>
        <v>5.0843710854026974E-2</v>
      </c>
      <c r="O56">
        <f t="shared" si="2"/>
        <v>2.0337484341610788</v>
      </c>
    </row>
    <row r="57" spans="1:15" x14ac:dyDescent="0.6">
      <c r="A57" t="s">
        <v>94</v>
      </c>
      <c r="B57">
        <v>5093</v>
      </c>
      <c r="K57" t="s">
        <v>34</v>
      </c>
      <c r="L57" t="str">
        <f>A16</f>
        <v>A8</v>
      </c>
      <c r="M57">
        <f>B16</f>
        <v>4350</v>
      </c>
      <c r="N57">
        <f t="shared" si="1"/>
        <v>0.21295409328715645</v>
      </c>
      <c r="O57">
        <f t="shared" si="2"/>
        <v>8.5181637314862577</v>
      </c>
    </row>
    <row r="58" spans="1:15" x14ac:dyDescent="0.6">
      <c r="A58" t="s">
        <v>95</v>
      </c>
      <c r="B58">
        <v>4388</v>
      </c>
      <c r="K58" t="s">
        <v>35</v>
      </c>
      <c r="L58" t="str">
        <f>A28</f>
        <v>B8</v>
      </c>
      <c r="M58">
        <f>B28</f>
        <v>5047</v>
      </c>
      <c r="N58">
        <f t="shared" si="1"/>
        <v>0.46975167636872744</v>
      </c>
      <c r="O58">
        <f t="shared" si="2"/>
        <v>18.790067054749098</v>
      </c>
    </row>
    <row r="59" spans="1:15" x14ac:dyDescent="0.6">
      <c r="A59" t="s">
        <v>96</v>
      </c>
      <c r="B59">
        <v>21180</v>
      </c>
      <c r="K59" t="s">
        <v>36</v>
      </c>
      <c r="L59" t="str">
        <f>A40</f>
        <v>C8</v>
      </c>
      <c r="M59">
        <f>B40</f>
        <v>7545</v>
      </c>
      <c r="N59">
        <f t="shared" si="1"/>
        <v>1.3900965293640852</v>
      </c>
      <c r="O59">
        <f t="shared" si="2"/>
        <v>55.603861174563406</v>
      </c>
    </row>
    <row r="60" spans="1:15" x14ac:dyDescent="0.6">
      <c r="A60" t="s">
        <v>13</v>
      </c>
      <c r="B60">
        <v>3976</v>
      </c>
      <c r="K60" t="s">
        <v>37</v>
      </c>
      <c r="L60" t="str">
        <f>A52</f>
        <v>D8</v>
      </c>
      <c r="M60">
        <f>B52</f>
        <v>13465</v>
      </c>
      <c r="N60">
        <f t="shared" si="1"/>
        <v>3.5712180384643726</v>
      </c>
      <c r="O60">
        <f t="shared" si="2"/>
        <v>142.84872153857489</v>
      </c>
    </row>
    <row r="61" spans="1:15" x14ac:dyDescent="0.6">
      <c r="A61" t="s">
        <v>21</v>
      </c>
      <c r="B61">
        <v>4296</v>
      </c>
      <c r="K61" t="s">
        <v>38</v>
      </c>
      <c r="L61" t="str">
        <f>A64</f>
        <v>E8</v>
      </c>
      <c r="M61">
        <f>B64</f>
        <v>35177</v>
      </c>
      <c r="N61">
        <f t="shared" si="1"/>
        <v>11.570628546164617</v>
      </c>
      <c r="O61">
        <f t="shared" si="2"/>
        <v>462.82514184658464</v>
      </c>
    </row>
    <row r="62" spans="1:15" x14ac:dyDescent="0.6">
      <c r="A62" t="s">
        <v>29</v>
      </c>
      <c r="B62">
        <v>5857</v>
      </c>
      <c r="K62" t="s">
        <v>30</v>
      </c>
      <c r="L62" t="str">
        <f>A76</f>
        <v>F8</v>
      </c>
      <c r="M62">
        <f>B76</f>
        <v>44990</v>
      </c>
      <c r="N62">
        <f t="shared" si="1"/>
        <v>15.186058507110753</v>
      </c>
      <c r="O62">
        <f t="shared" si="2"/>
        <v>607.44234028443009</v>
      </c>
    </row>
    <row r="63" spans="1:15" x14ac:dyDescent="0.6">
      <c r="A63" t="s">
        <v>38</v>
      </c>
      <c r="B63">
        <v>4040</v>
      </c>
      <c r="K63" t="s">
        <v>39</v>
      </c>
      <c r="L63" t="str">
        <f>A88</f>
        <v>G8</v>
      </c>
      <c r="M63">
        <f>B88</f>
        <v>35825</v>
      </c>
      <c r="N63">
        <f t="shared" si="1"/>
        <v>11.809372927566134</v>
      </c>
      <c r="O63">
        <f t="shared" si="2"/>
        <v>472.37491710264533</v>
      </c>
    </row>
    <row r="64" spans="1:15" x14ac:dyDescent="0.6">
      <c r="A64" t="s">
        <v>45</v>
      </c>
      <c r="B64">
        <v>35177</v>
      </c>
      <c r="K64" t="s">
        <v>40</v>
      </c>
      <c r="L64" t="str">
        <f>A100</f>
        <v>H8</v>
      </c>
      <c r="M64">
        <f>B100</f>
        <v>17499</v>
      </c>
      <c r="N64">
        <f t="shared" si="1"/>
        <v>5.0574754992262916</v>
      </c>
      <c r="O64">
        <f t="shared" si="2"/>
        <v>202.29901996905167</v>
      </c>
    </row>
    <row r="65" spans="1:15" x14ac:dyDescent="0.6">
      <c r="A65" t="s">
        <v>53</v>
      </c>
      <c r="B65">
        <v>4981</v>
      </c>
      <c r="K65" t="s">
        <v>48</v>
      </c>
      <c r="L65" t="str">
        <f>A101</f>
        <v>H9</v>
      </c>
      <c r="M65">
        <f>B101</f>
        <v>10861</v>
      </c>
      <c r="N65">
        <f t="shared" si="1"/>
        <v>2.6118193206101248</v>
      </c>
      <c r="O65">
        <f t="shared" si="2"/>
        <v>104.47277282440498</v>
      </c>
    </row>
    <row r="66" spans="1:15" x14ac:dyDescent="0.6">
      <c r="A66" t="s">
        <v>61</v>
      </c>
      <c r="B66">
        <v>3851</v>
      </c>
      <c r="K66" t="s">
        <v>47</v>
      </c>
      <c r="L66" t="str">
        <f>A89</f>
        <v>G9</v>
      </c>
      <c r="M66">
        <f>B89</f>
        <v>6867</v>
      </c>
      <c r="N66">
        <f t="shared" si="1"/>
        <v>1.1402991673421268</v>
      </c>
      <c r="O66">
        <f t="shared" si="2"/>
        <v>45.611966693685069</v>
      </c>
    </row>
    <row r="67" spans="1:15" x14ac:dyDescent="0.6">
      <c r="A67" t="s">
        <v>69</v>
      </c>
      <c r="B67">
        <v>40634</v>
      </c>
      <c r="K67" t="s">
        <v>46</v>
      </c>
      <c r="L67" t="str">
        <f>A77</f>
        <v>F9</v>
      </c>
      <c r="M67">
        <f>B77</f>
        <v>5897</v>
      </c>
      <c r="N67">
        <f t="shared" si="1"/>
        <v>0.78291946061454576</v>
      </c>
      <c r="O67">
        <f t="shared" si="2"/>
        <v>31.31677842458183</v>
      </c>
    </row>
    <row r="68" spans="1:15" x14ac:dyDescent="0.6">
      <c r="A68" t="s">
        <v>77</v>
      </c>
      <c r="B68">
        <v>4491</v>
      </c>
      <c r="K68" t="s">
        <v>45</v>
      </c>
      <c r="L68" t="str">
        <f>A65</f>
        <v>E9</v>
      </c>
      <c r="M68">
        <f>B65</f>
        <v>4981</v>
      </c>
      <c r="N68">
        <f t="shared" si="1"/>
        <v>0.44543511900375804</v>
      </c>
      <c r="O68">
        <f t="shared" si="2"/>
        <v>17.817404760150321</v>
      </c>
    </row>
    <row r="69" spans="1:15" x14ac:dyDescent="0.6">
      <c r="A69" t="s">
        <v>97</v>
      </c>
      <c r="B69">
        <v>4151</v>
      </c>
      <c r="K69" t="s">
        <v>44</v>
      </c>
      <c r="L69" t="str">
        <f>A53</f>
        <v>D9</v>
      </c>
      <c r="M69">
        <f>B53</f>
        <v>4443</v>
      </c>
      <c r="N69">
        <f t="shared" si="1"/>
        <v>0.24721833321052245</v>
      </c>
      <c r="O69">
        <f t="shared" si="2"/>
        <v>9.8887333284208978</v>
      </c>
    </row>
    <row r="70" spans="1:15" x14ac:dyDescent="0.6">
      <c r="A70" t="s">
        <v>98</v>
      </c>
      <c r="B70">
        <v>5530</v>
      </c>
      <c r="K70" t="s">
        <v>43</v>
      </c>
      <c r="L70" t="str">
        <f>A41</f>
        <v>C9</v>
      </c>
      <c r="M70">
        <f>B41</f>
        <v>4122</v>
      </c>
      <c r="N70">
        <f t="shared" si="1"/>
        <v>0.12895144057180755</v>
      </c>
      <c r="O70">
        <f t="shared" si="2"/>
        <v>5.1580576228723016</v>
      </c>
    </row>
    <row r="71" spans="1:15" x14ac:dyDescent="0.6">
      <c r="A71" t="s">
        <v>99</v>
      </c>
      <c r="B71">
        <v>29077</v>
      </c>
      <c r="K71" t="s">
        <v>42</v>
      </c>
      <c r="L71" t="str">
        <f>A29</f>
        <v>B9</v>
      </c>
      <c r="M71">
        <f>B29</f>
        <v>4172</v>
      </c>
      <c r="N71">
        <f t="shared" si="1"/>
        <v>0.14737307493920862</v>
      </c>
      <c r="O71">
        <f t="shared" si="2"/>
        <v>5.8949229975683446</v>
      </c>
    </row>
    <row r="72" spans="1:15" x14ac:dyDescent="0.6">
      <c r="A72" t="s">
        <v>14</v>
      </c>
      <c r="B72">
        <v>3944</v>
      </c>
      <c r="K72" t="s">
        <v>41</v>
      </c>
      <c r="L72" t="str">
        <f>A17</f>
        <v>A9</v>
      </c>
      <c r="M72">
        <f>B17</f>
        <v>4261</v>
      </c>
      <c r="N72">
        <f t="shared" si="1"/>
        <v>0.18016358411318253</v>
      </c>
      <c r="O72">
        <f t="shared" si="2"/>
        <v>7.2065433645273016</v>
      </c>
    </row>
    <row r="73" spans="1:15" x14ac:dyDescent="0.6">
      <c r="A73" t="s">
        <v>22</v>
      </c>
      <c r="B73">
        <v>4013</v>
      </c>
      <c r="K73" t="s">
        <v>49</v>
      </c>
      <c r="L73" t="str">
        <f>A18</f>
        <v>A10</v>
      </c>
      <c r="M73">
        <f>B18</f>
        <v>4110</v>
      </c>
      <c r="N73">
        <f t="shared" si="1"/>
        <v>0.12453024832363128</v>
      </c>
      <c r="O73">
        <f t="shared" si="2"/>
        <v>4.9812099329452515</v>
      </c>
    </row>
    <row r="74" spans="1:15" x14ac:dyDescent="0.6">
      <c r="A74" t="s">
        <v>32</v>
      </c>
      <c r="B74">
        <v>5001</v>
      </c>
      <c r="K74" t="s">
        <v>50</v>
      </c>
      <c r="L74" t="str">
        <f>A30</f>
        <v>B10</v>
      </c>
      <c r="M74">
        <f>B30</f>
        <v>4036</v>
      </c>
      <c r="N74">
        <f t="shared" ref="N74:N96" si="3">(M74-3772)/2714.2</f>
        <v>9.7266229459877687E-2</v>
      </c>
      <c r="O74">
        <f t="shared" ref="O74:O96" si="4">N74*40</f>
        <v>3.8906491783951074</v>
      </c>
    </row>
    <row r="75" spans="1:15" x14ac:dyDescent="0.6">
      <c r="A75" t="s">
        <v>30</v>
      </c>
      <c r="B75">
        <v>4183</v>
      </c>
      <c r="K75" t="s">
        <v>51</v>
      </c>
      <c r="L75" t="str">
        <f>A42</f>
        <v>C10</v>
      </c>
      <c r="M75">
        <f>B42</f>
        <v>3849</v>
      </c>
      <c r="N75">
        <f t="shared" si="3"/>
        <v>2.8369316925797659E-2</v>
      </c>
      <c r="O75">
        <f t="shared" si="4"/>
        <v>1.1347726770319064</v>
      </c>
    </row>
    <row r="76" spans="1:15" x14ac:dyDescent="0.6">
      <c r="A76" t="s">
        <v>46</v>
      </c>
      <c r="B76">
        <v>44990</v>
      </c>
      <c r="K76" t="s">
        <v>52</v>
      </c>
      <c r="L76" t="str">
        <f>A54</f>
        <v>D10</v>
      </c>
      <c r="M76">
        <f>B54</f>
        <v>3819</v>
      </c>
      <c r="N76">
        <f t="shared" si="3"/>
        <v>1.7316336305357012E-2</v>
      </c>
      <c r="O76">
        <f t="shared" si="4"/>
        <v>0.69265345221428043</v>
      </c>
    </row>
    <row r="77" spans="1:15" x14ac:dyDescent="0.6">
      <c r="A77" t="s">
        <v>54</v>
      </c>
      <c r="B77">
        <v>5897</v>
      </c>
      <c r="K77" t="s">
        <v>53</v>
      </c>
      <c r="L77" t="str">
        <f>A66</f>
        <v>E10</v>
      </c>
      <c r="M77">
        <f>B66</f>
        <v>3851</v>
      </c>
      <c r="N77">
        <f t="shared" si="3"/>
        <v>2.9106182300493701E-2</v>
      </c>
      <c r="O77">
        <f t="shared" si="4"/>
        <v>1.164247292019748</v>
      </c>
    </row>
    <row r="78" spans="1:15" x14ac:dyDescent="0.6">
      <c r="A78" t="s">
        <v>62</v>
      </c>
      <c r="B78">
        <v>4008</v>
      </c>
      <c r="K78" t="s">
        <v>54</v>
      </c>
      <c r="L78" t="str">
        <f>A78</f>
        <v>F10</v>
      </c>
      <c r="M78">
        <f>B78</f>
        <v>4008</v>
      </c>
      <c r="N78">
        <f t="shared" si="3"/>
        <v>8.6950114214133081E-2</v>
      </c>
      <c r="O78">
        <f t="shared" si="4"/>
        <v>3.4780045685653231</v>
      </c>
    </row>
    <row r="79" spans="1:15" x14ac:dyDescent="0.6">
      <c r="A79" t="s">
        <v>70</v>
      </c>
      <c r="B79">
        <v>21796</v>
      </c>
      <c r="K79" t="s">
        <v>55</v>
      </c>
      <c r="L79" t="str">
        <f>A90</f>
        <v>G10</v>
      </c>
      <c r="M79">
        <f>B90</f>
        <v>5355</v>
      </c>
      <c r="N79">
        <f t="shared" si="3"/>
        <v>0.58322894407191805</v>
      </c>
      <c r="O79">
        <f t="shared" si="4"/>
        <v>23.329157762876722</v>
      </c>
    </row>
    <row r="80" spans="1:15" x14ac:dyDescent="0.6">
      <c r="A80" t="s">
        <v>78</v>
      </c>
      <c r="B80">
        <v>4438</v>
      </c>
      <c r="K80" t="s">
        <v>56</v>
      </c>
      <c r="L80" t="str">
        <f>A102</f>
        <v>H10</v>
      </c>
      <c r="M80">
        <f>B102</f>
        <v>7369</v>
      </c>
      <c r="N80">
        <f t="shared" si="3"/>
        <v>1.3252523763908335</v>
      </c>
      <c r="O80">
        <f t="shared" si="4"/>
        <v>53.010095055633343</v>
      </c>
    </row>
    <row r="81" spans="1:15" x14ac:dyDescent="0.6">
      <c r="A81" t="s">
        <v>100</v>
      </c>
      <c r="B81">
        <v>3772</v>
      </c>
      <c r="K81" t="s">
        <v>64</v>
      </c>
      <c r="L81" t="str">
        <f>A103</f>
        <v>H11</v>
      </c>
      <c r="M81">
        <f>B103</f>
        <v>9193</v>
      </c>
      <c r="N81">
        <f t="shared" si="3"/>
        <v>1.9972735981136247</v>
      </c>
      <c r="O81">
        <f t="shared" si="4"/>
        <v>79.890943924544985</v>
      </c>
    </row>
    <row r="82" spans="1:15" x14ac:dyDescent="0.6">
      <c r="A82" t="s">
        <v>101</v>
      </c>
      <c r="B82">
        <v>8427</v>
      </c>
      <c r="K82" t="s">
        <v>63</v>
      </c>
      <c r="L82" t="str">
        <f>A91</f>
        <v>G11</v>
      </c>
      <c r="M82">
        <f>B91</f>
        <v>13324</v>
      </c>
      <c r="N82">
        <f t="shared" si="3"/>
        <v>3.5192690295483016</v>
      </c>
      <c r="O82">
        <f t="shared" si="4"/>
        <v>140.77076118193207</v>
      </c>
    </row>
    <row r="83" spans="1:15" x14ac:dyDescent="0.6">
      <c r="A83" t="s">
        <v>102</v>
      </c>
      <c r="B83">
        <v>42059</v>
      </c>
      <c r="K83" t="s">
        <v>62</v>
      </c>
      <c r="L83" t="str">
        <f>A79</f>
        <v>F11</v>
      </c>
      <c r="M83">
        <f>B79</f>
        <v>21796</v>
      </c>
      <c r="N83">
        <f t="shared" si="3"/>
        <v>6.6406307567607401</v>
      </c>
      <c r="O83">
        <f t="shared" si="4"/>
        <v>265.6252302704296</v>
      </c>
    </row>
    <row r="84" spans="1:15" x14ac:dyDescent="0.6">
      <c r="A84" t="s">
        <v>15</v>
      </c>
      <c r="B84">
        <v>3820</v>
      </c>
      <c r="K84" t="s">
        <v>61</v>
      </c>
      <c r="L84" t="str">
        <f>A67</f>
        <v>E11</v>
      </c>
      <c r="M84">
        <f>B67</f>
        <v>40634</v>
      </c>
      <c r="N84">
        <f t="shared" si="3"/>
        <v>13.581165721022771</v>
      </c>
      <c r="O84">
        <f t="shared" si="4"/>
        <v>543.24662884091083</v>
      </c>
    </row>
    <row r="85" spans="1:15" x14ac:dyDescent="0.6">
      <c r="A85" t="s">
        <v>23</v>
      </c>
      <c r="B85">
        <v>3729</v>
      </c>
      <c r="K85" t="s">
        <v>60</v>
      </c>
      <c r="L85" t="str">
        <f>A55</f>
        <v>D11</v>
      </c>
      <c r="M85">
        <f>B55</f>
        <v>40673</v>
      </c>
      <c r="N85">
        <f t="shared" si="3"/>
        <v>13.595534595829342</v>
      </c>
      <c r="O85">
        <f t="shared" si="4"/>
        <v>543.82138383317374</v>
      </c>
    </row>
    <row r="86" spans="1:15" x14ac:dyDescent="0.6">
      <c r="A86" t="s">
        <v>31</v>
      </c>
      <c r="B86">
        <v>4439</v>
      </c>
      <c r="K86" t="s">
        <v>59</v>
      </c>
      <c r="L86" t="str">
        <f>A43</f>
        <v>C11</v>
      </c>
      <c r="M86">
        <f>B43</f>
        <v>28095</v>
      </c>
      <c r="N86">
        <f t="shared" si="3"/>
        <v>8.9613882543659287</v>
      </c>
      <c r="O86">
        <f t="shared" si="4"/>
        <v>358.45553017463715</v>
      </c>
    </row>
    <row r="87" spans="1:15" x14ac:dyDescent="0.6">
      <c r="A87" t="s">
        <v>39</v>
      </c>
      <c r="B87">
        <v>4348</v>
      </c>
      <c r="K87" t="s">
        <v>58</v>
      </c>
      <c r="L87" t="str">
        <f>A31</f>
        <v>B11</v>
      </c>
      <c r="M87">
        <f>B31</f>
        <v>16507</v>
      </c>
      <c r="N87">
        <f t="shared" si="3"/>
        <v>4.691990273377054</v>
      </c>
      <c r="O87">
        <f t="shared" si="4"/>
        <v>187.67961093508217</v>
      </c>
    </row>
    <row r="88" spans="1:15" x14ac:dyDescent="0.6">
      <c r="A88" t="s">
        <v>47</v>
      </c>
      <c r="B88">
        <v>35825</v>
      </c>
      <c r="K88" t="s">
        <v>57</v>
      </c>
      <c r="L88" t="str">
        <f>A19</f>
        <v>A11</v>
      </c>
      <c r="M88">
        <f>B19</f>
        <v>8859</v>
      </c>
      <c r="N88">
        <f t="shared" si="3"/>
        <v>1.8742170805393856</v>
      </c>
      <c r="O88">
        <f t="shared" si="4"/>
        <v>74.968683221575418</v>
      </c>
    </row>
    <row r="89" spans="1:15" x14ac:dyDescent="0.6">
      <c r="A89" t="s">
        <v>55</v>
      </c>
      <c r="B89">
        <v>6867</v>
      </c>
      <c r="K89" t="s">
        <v>65</v>
      </c>
      <c r="L89" t="str">
        <f>A20</f>
        <v>A12</v>
      </c>
      <c r="M89">
        <f>B20</f>
        <v>6653</v>
      </c>
      <c r="N89">
        <f t="shared" si="3"/>
        <v>1.06145457224965</v>
      </c>
      <c r="O89">
        <f t="shared" si="4"/>
        <v>42.458182889985999</v>
      </c>
    </row>
    <row r="90" spans="1:15" x14ac:dyDescent="0.6">
      <c r="A90" t="s">
        <v>63</v>
      </c>
      <c r="B90">
        <v>5355</v>
      </c>
      <c r="K90" t="s">
        <v>66</v>
      </c>
      <c r="L90" t="str">
        <f>A32</f>
        <v>B12</v>
      </c>
      <c r="M90">
        <f>B32</f>
        <v>5161</v>
      </c>
      <c r="N90">
        <f t="shared" si="3"/>
        <v>0.5117530027264019</v>
      </c>
      <c r="O90">
        <f t="shared" si="4"/>
        <v>20.470120109056076</v>
      </c>
    </row>
    <row r="91" spans="1:15" x14ac:dyDescent="0.6">
      <c r="A91" t="s">
        <v>71</v>
      </c>
      <c r="B91">
        <v>13324</v>
      </c>
      <c r="K91" t="s">
        <v>67</v>
      </c>
      <c r="L91" t="str">
        <f>A44</f>
        <v>C12</v>
      </c>
      <c r="M91">
        <f>B44</f>
        <v>4611</v>
      </c>
      <c r="N91">
        <f t="shared" si="3"/>
        <v>0.30911502468499008</v>
      </c>
      <c r="O91">
        <f t="shared" si="4"/>
        <v>12.364600987399603</v>
      </c>
    </row>
    <row r="92" spans="1:15" x14ac:dyDescent="0.6">
      <c r="A92" t="s">
        <v>79</v>
      </c>
      <c r="B92">
        <v>4258</v>
      </c>
      <c r="K92" t="s">
        <v>68</v>
      </c>
      <c r="L92" t="str">
        <f>A56</f>
        <v>D12</v>
      </c>
      <c r="M92">
        <f>B56</f>
        <v>4428</v>
      </c>
      <c r="N92">
        <f t="shared" si="3"/>
        <v>0.24169184290030213</v>
      </c>
      <c r="O92">
        <f t="shared" si="4"/>
        <v>9.6676737160120858</v>
      </c>
    </row>
    <row r="93" spans="1:15" x14ac:dyDescent="0.6">
      <c r="A93" t="s">
        <v>103</v>
      </c>
      <c r="B93">
        <v>3867</v>
      </c>
      <c r="K93" t="s">
        <v>69</v>
      </c>
      <c r="L93" t="str">
        <f>A68</f>
        <v>E12</v>
      </c>
      <c r="M93">
        <f>B68</f>
        <v>4491</v>
      </c>
      <c r="N93">
        <f t="shared" si="3"/>
        <v>0.26490310220322749</v>
      </c>
      <c r="O93">
        <f t="shared" si="4"/>
        <v>10.5961240881291</v>
      </c>
    </row>
    <row r="94" spans="1:15" x14ac:dyDescent="0.6">
      <c r="A94" t="s">
        <v>104</v>
      </c>
      <c r="B94">
        <v>15137</v>
      </c>
      <c r="K94" t="s">
        <v>70</v>
      </c>
      <c r="L94" t="str">
        <f>A80</f>
        <v>F12</v>
      </c>
      <c r="M94">
        <f>B80</f>
        <v>4438</v>
      </c>
      <c r="N94">
        <f t="shared" si="3"/>
        <v>0.24537616977378235</v>
      </c>
      <c r="O94">
        <f t="shared" si="4"/>
        <v>9.8150467909512944</v>
      </c>
    </row>
    <row r="95" spans="1:15" x14ac:dyDescent="0.6">
      <c r="A95" t="s">
        <v>105</v>
      </c>
      <c r="B95">
        <v>29773</v>
      </c>
      <c r="K95" t="s">
        <v>71</v>
      </c>
      <c r="L95" t="str">
        <f>A92</f>
        <v>G12</v>
      </c>
      <c r="M95">
        <f>B92</f>
        <v>4258</v>
      </c>
      <c r="N95">
        <f t="shared" si="3"/>
        <v>0.17905828605113847</v>
      </c>
      <c r="O95">
        <f t="shared" si="4"/>
        <v>7.1623314420455388</v>
      </c>
    </row>
    <row r="96" spans="1:15" x14ac:dyDescent="0.6">
      <c r="A96" t="s">
        <v>16</v>
      </c>
      <c r="B96">
        <v>3812</v>
      </c>
      <c r="K96" t="s">
        <v>72</v>
      </c>
      <c r="L96" t="str">
        <f>A104</f>
        <v>H12</v>
      </c>
      <c r="M96">
        <f>B104</f>
        <v>4099</v>
      </c>
      <c r="N96">
        <f t="shared" si="3"/>
        <v>0.12047748876280305</v>
      </c>
      <c r="O96">
        <f t="shared" si="4"/>
        <v>4.8190995505121217</v>
      </c>
    </row>
    <row r="97" spans="1:2" x14ac:dyDescent="0.6">
      <c r="A97" t="s">
        <v>24</v>
      </c>
      <c r="B97">
        <v>3801</v>
      </c>
    </row>
    <row r="98" spans="1:2" x14ac:dyDescent="0.6">
      <c r="A98" t="s">
        <v>33</v>
      </c>
      <c r="B98">
        <v>4166</v>
      </c>
    </row>
    <row r="99" spans="1:2" x14ac:dyDescent="0.6">
      <c r="A99" t="s">
        <v>40</v>
      </c>
      <c r="B99">
        <v>4233</v>
      </c>
    </row>
    <row r="100" spans="1:2" x14ac:dyDescent="0.6">
      <c r="A100" t="s">
        <v>48</v>
      </c>
      <c r="B100">
        <v>17499</v>
      </c>
    </row>
    <row r="101" spans="1:2" x14ac:dyDescent="0.6">
      <c r="A101" t="s">
        <v>56</v>
      </c>
      <c r="B101">
        <v>10861</v>
      </c>
    </row>
    <row r="102" spans="1:2" x14ac:dyDescent="0.6">
      <c r="A102" t="s">
        <v>64</v>
      </c>
      <c r="B102">
        <v>7369</v>
      </c>
    </row>
    <row r="103" spans="1:2" x14ac:dyDescent="0.6">
      <c r="A103" t="s">
        <v>72</v>
      </c>
      <c r="B103">
        <v>9193</v>
      </c>
    </row>
    <row r="104" spans="1:2" x14ac:dyDescent="0.6">
      <c r="A104" t="s">
        <v>80</v>
      </c>
      <c r="B104">
        <v>4099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54" workbookViewId="0">
      <selection activeCell="G68" sqref="G68:G89"/>
    </sheetView>
  </sheetViews>
  <sheetFormatPr defaultRowHeight="13" x14ac:dyDescent="0.6"/>
  <cols>
    <col min="2" max="2" width="15.40625" customWidth="1"/>
    <col min="3" max="3" width="13.1328125" style="2" customWidth="1"/>
    <col min="4" max="6" width="10.1328125" customWidth="1"/>
    <col min="7" max="8" width="14.7265625" customWidth="1"/>
    <col min="9" max="9" width="15.26953125" bestFit="1" customWidth="1"/>
    <col min="10" max="10" width="15.7265625" bestFit="1" customWidth="1"/>
    <col min="11" max="11" width="12" bestFit="1" customWidth="1"/>
    <col min="12" max="12" width="15.1328125" bestFit="1" customWidth="1"/>
  </cols>
  <sheetData>
    <row r="1" spans="1:15" x14ac:dyDescent="0.6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6">
      <c r="A2" s="7">
        <v>1</v>
      </c>
      <c r="B2" s="7" t="s">
        <v>82</v>
      </c>
      <c r="C2" s="7" t="s">
        <v>83</v>
      </c>
      <c r="D2" s="7">
        <f>'Plate 1'!N9</f>
        <v>1.3371218452281465E-3</v>
      </c>
      <c r="E2" s="7">
        <f>'Plate 2'!N9</f>
        <v>1.0116337885685382E-3</v>
      </c>
      <c r="F2" s="7">
        <f>'Plate 3'!N9</f>
        <v>2.5421855427013487E-2</v>
      </c>
      <c r="G2" s="7">
        <f>AVERAGE(D2:F2)</f>
        <v>9.25687035360339E-3</v>
      </c>
      <c r="H2" s="7">
        <f>STDEV(D2:F2)</f>
        <v>1.4000233656494289E-2</v>
      </c>
      <c r="I2" s="7">
        <f>G2*40</f>
        <v>0.3702748141441356</v>
      </c>
      <c r="L2" s="9" t="s">
        <v>116</v>
      </c>
      <c r="M2" s="3"/>
      <c r="N2" s="3"/>
      <c r="O2" s="3"/>
    </row>
    <row r="3" spans="1:15" x14ac:dyDescent="0.6">
      <c r="A3" s="7">
        <v>2</v>
      </c>
      <c r="B3" s="7" t="s">
        <v>85</v>
      </c>
      <c r="C3" s="7" t="s">
        <v>86</v>
      </c>
      <c r="D3" s="7">
        <f>'Plate 1'!N10</f>
        <v>6.551897041617917E-2</v>
      </c>
      <c r="E3" s="7">
        <f>'Plate 2'!N10</f>
        <v>5.2942168268420166E-2</v>
      </c>
      <c r="F3" s="7">
        <f>'Plate 3'!N10</f>
        <v>2.7632451551101615E-2</v>
      </c>
      <c r="G3" s="7">
        <f t="shared" ref="G3:G66" si="0">AVERAGE(D3:F3)</f>
        <v>4.869786341190032E-2</v>
      </c>
      <c r="H3" s="7">
        <f t="shared" ref="H3:H66" si="1">STDEV(D3:F3)</f>
        <v>1.9296571475647631E-2</v>
      </c>
      <c r="I3" s="7">
        <f t="shared" ref="I3:I66" si="2">G3*40</f>
        <v>1.9479145364760129</v>
      </c>
      <c r="M3" s="3"/>
      <c r="N3" s="10"/>
      <c r="O3" s="11"/>
    </row>
    <row r="4" spans="1:15" x14ac:dyDescent="0.6">
      <c r="A4" s="7">
        <v>3</v>
      </c>
      <c r="B4" s="7" t="s">
        <v>88</v>
      </c>
      <c r="C4" s="7" t="s">
        <v>89</v>
      </c>
      <c r="D4" s="7">
        <f>'Plate 1'!N11</f>
        <v>-1.3371218452281465E-3</v>
      </c>
      <c r="E4" s="7">
        <f>'Plate 2'!N11</f>
        <v>-4.7209576799865111E-3</v>
      </c>
      <c r="F4" s="7">
        <f>'Plate 3'!N11</f>
        <v>1.2158278682484711E-2</v>
      </c>
      <c r="G4" s="7">
        <f t="shared" si="0"/>
        <v>2.033399719090018E-3</v>
      </c>
      <c r="H4" s="7">
        <f t="shared" si="1"/>
        <v>8.9301437142239211E-3</v>
      </c>
      <c r="I4" s="7">
        <f t="shared" si="2"/>
        <v>8.1335988763600722E-2</v>
      </c>
      <c r="M4" s="3"/>
      <c r="N4" s="10"/>
      <c r="O4" s="11"/>
    </row>
    <row r="5" spans="1:15" x14ac:dyDescent="0.6">
      <c r="A5" s="7">
        <v>4</v>
      </c>
      <c r="B5" s="7" t="s">
        <v>91</v>
      </c>
      <c r="C5" s="7" t="s">
        <v>92</v>
      </c>
      <c r="D5" s="7">
        <f>'Plate 1'!N12</f>
        <v>1.4708340297509611E-2</v>
      </c>
      <c r="E5" s="7">
        <f>'Plate 2'!N12</f>
        <v>7.7558590456921258E-3</v>
      </c>
      <c r="F5" s="7">
        <f>'Plate 3'!N12</f>
        <v>1.5105740181268883E-2</v>
      </c>
      <c r="G5" s="7">
        <f t="shared" si="0"/>
        <v>1.2523313174823539E-2</v>
      </c>
      <c r="H5" s="7">
        <f t="shared" si="1"/>
        <v>4.1335149475878463E-3</v>
      </c>
      <c r="I5" s="7">
        <f t="shared" si="2"/>
        <v>0.50093252699294155</v>
      </c>
      <c r="M5" s="3"/>
      <c r="N5" s="10"/>
      <c r="O5" s="11"/>
    </row>
    <row r="6" spans="1:15" x14ac:dyDescent="0.6">
      <c r="A6" s="7">
        <v>5</v>
      </c>
      <c r="B6" s="7" t="s">
        <v>94</v>
      </c>
      <c r="C6" s="7" t="s">
        <v>95</v>
      </c>
      <c r="D6" s="7">
        <f>'Plate 1'!N13</f>
        <v>0.15744609727561423</v>
      </c>
      <c r="E6" s="7">
        <f>'Plate 2'!N13</f>
        <v>0.15714044849097961</v>
      </c>
      <c r="F6" s="7">
        <f>'Plate 3'!N13</f>
        <v>0.22695453540638127</v>
      </c>
      <c r="G6" s="7">
        <f t="shared" si="0"/>
        <v>0.18051369372432502</v>
      </c>
      <c r="H6" s="7">
        <f t="shared" si="1"/>
        <v>4.0219239020626192E-2</v>
      </c>
      <c r="I6" s="7">
        <f t="shared" si="2"/>
        <v>7.2205477489730008</v>
      </c>
      <c r="M6" s="12"/>
      <c r="N6" s="10"/>
      <c r="O6" s="11"/>
    </row>
    <row r="7" spans="1:15" x14ac:dyDescent="0.6">
      <c r="A7" s="7">
        <v>6</v>
      </c>
      <c r="B7" s="7" t="s">
        <v>97</v>
      </c>
      <c r="C7" s="7" t="s">
        <v>98</v>
      </c>
      <c r="D7" s="7">
        <f>'Plate 1'!N14</f>
        <v>0.5228146414842052</v>
      </c>
      <c r="E7" s="7">
        <f>'Plate 2'!N14</f>
        <v>0.52436351374135892</v>
      </c>
      <c r="F7" s="7">
        <f>'Plate 3'!N14</f>
        <v>0.64770466435782192</v>
      </c>
      <c r="G7" s="7">
        <f t="shared" si="0"/>
        <v>0.56496093986112872</v>
      </c>
      <c r="H7" s="7">
        <f t="shared" si="1"/>
        <v>7.1662352103497876E-2</v>
      </c>
      <c r="I7" s="7">
        <f t="shared" si="2"/>
        <v>22.598437594445148</v>
      </c>
      <c r="M7" s="3"/>
      <c r="N7" s="10"/>
      <c r="O7" s="11"/>
    </row>
    <row r="8" spans="1:15" x14ac:dyDescent="0.6">
      <c r="A8" s="7">
        <v>7</v>
      </c>
      <c r="B8" s="7" t="s">
        <v>100</v>
      </c>
      <c r="C8" s="7" t="s">
        <v>101</v>
      </c>
      <c r="D8" s="7">
        <f>'Plate 1'!N15</f>
        <v>1.6566939662376734</v>
      </c>
      <c r="E8" s="7">
        <f>'Plate 2'!N15</f>
        <v>1.5970325408868655</v>
      </c>
      <c r="F8" s="7">
        <f>'Plate 3'!N15</f>
        <v>1.7150541596050404</v>
      </c>
      <c r="G8" s="7">
        <f t="shared" si="0"/>
        <v>1.6562602222431932</v>
      </c>
      <c r="H8" s="7">
        <f t="shared" si="1"/>
        <v>5.9012004893954591E-2</v>
      </c>
      <c r="I8" s="7">
        <f t="shared" si="2"/>
        <v>66.250408889727737</v>
      </c>
      <c r="M8" s="3"/>
      <c r="N8" s="10"/>
      <c r="O8" s="11"/>
    </row>
    <row r="9" spans="1:15" x14ac:dyDescent="0.6">
      <c r="A9" s="7">
        <v>8</v>
      </c>
      <c r="B9" s="7" t="s">
        <v>103</v>
      </c>
      <c r="C9" s="7" t="s">
        <v>104</v>
      </c>
      <c r="D9" s="7">
        <f>'Plate 1'!N16</f>
        <v>3.9786060504763499</v>
      </c>
      <c r="E9" s="7">
        <f>'Plate 2'!N16</f>
        <v>4.0209070982970827</v>
      </c>
      <c r="F9" s="7">
        <f>'Plate 3'!N16</f>
        <v>4.187237491710265</v>
      </c>
      <c r="G9" s="7">
        <f t="shared" si="0"/>
        <v>4.0622502134945657</v>
      </c>
      <c r="H9" s="7">
        <f t="shared" si="1"/>
        <v>0.110289208214174</v>
      </c>
      <c r="I9" s="7">
        <f t="shared" si="2"/>
        <v>162.49000853978262</v>
      </c>
      <c r="M9" s="3"/>
      <c r="N9" s="10"/>
      <c r="O9" s="11"/>
    </row>
    <row r="10" spans="1:15" x14ac:dyDescent="0.6">
      <c r="A10" s="7">
        <v>9</v>
      </c>
      <c r="B10" s="7" t="s">
        <v>104</v>
      </c>
      <c r="C10" s="7" t="s">
        <v>105</v>
      </c>
      <c r="D10" s="7">
        <f>'Plate 1'!N17</f>
        <v>9.536353000167141</v>
      </c>
      <c r="E10" s="7">
        <f>'Plate 2'!N17</f>
        <v>9.2743213623335023</v>
      </c>
      <c r="F10" s="7">
        <f>'Plate 3'!N17</f>
        <v>9.5796183037359075</v>
      </c>
      <c r="G10" s="7">
        <f t="shared" si="0"/>
        <v>9.4634308887455152</v>
      </c>
      <c r="H10" s="7">
        <f t="shared" si="1"/>
        <v>0.16519619050709591</v>
      </c>
      <c r="I10" s="7">
        <f t="shared" si="2"/>
        <v>378.53723554982059</v>
      </c>
      <c r="M10" s="3"/>
      <c r="N10" s="10"/>
      <c r="O10" s="11"/>
    </row>
    <row r="11" spans="1:15" x14ac:dyDescent="0.6">
      <c r="A11" s="7">
        <v>10</v>
      </c>
      <c r="B11" s="7" t="s">
        <v>101</v>
      </c>
      <c r="C11" s="7" t="s">
        <v>102</v>
      </c>
      <c r="D11" s="7">
        <f>'Plate 1'!N18</f>
        <v>13.868962059167641</v>
      </c>
      <c r="E11" s="7">
        <f>'Plate 2'!N18</f>
        <v>13.706963412577981</v>
      </c>
      <c r="F11" s="7">
        <f>'Plate 3'!N18</f>
        <v>14.106182300493701</v>
      </c>
      <c r="G11" s="7">
        <f t="shared" si="0"/>
        <v>13.894035924079773</v>
      </c>
      <c r="H11" s="7">
        <f t="shared" si="1"/>
        <v>0.20078708659520447</v>
      </c>
      <c r="I11" s="7">
        <f t="shared" si="2"/>
        <v>555.76143696319093</v>
      </c>
      <c r="M11" s="3"/>
      <c r="N11" s="10"/>
      <c r="O11" s="11"/>
    </row>
    <row r="12" spans="1:15" x14ac:dyDescent="0.6">
      <c r="A12" s="7">
        <v>11</v>
      </c>
      <c r="B12" s="7" t="s">
        <v>98</v>
      </c>
      <c r="C12" s="7" t="s">
        <v>99</v>
      </c>
      <c r="D12" s="7">
        <f>'Plate 1'!N19</f>
        <v>9.2358348654521141</v>
      </c>
      <c r="E12" s="7">
        <f>'Plate 2'!N19</f>
        <v>9.4550665992244145</v>
      </c>
      <c r="F12" s="7">
        <f>'Plate 3'!N19</f>
        <v>9.3231891533416853</v>
      </c>
      <c r="G12" s="7">
        <f t="shared" si="0"/>
        <v>9.3380302060060725</v>
      </c>
      <c r="H12" s="7">
        <f t="shared" si="1"/>
        <v>0.11036680164951104</v>
      </c>
      <c r="I12" s="7">
        <f t="shared" si="2"/>
        <v>373.52120824024291</v>
      </c>
      <c r="M12" s="3"/>
      <c r="N12" s="10"/>
      <c r="O12" s="11"/>
    </row>
    <row r="13" spans="1:15" x14ac:dyDescent="0.6">
      <c r="A13" s="7">
        <v>12</v>
      </c>
      <c r="B13" s="7" t="s">
        <v>95</v>
      </c>
      <c r="C13" s="7" t="s">
        <v>96</v>
      </c>
      <c r="D13" s="7">
        <f>'Plate 1'!N20</f>
        <v>6.555908407153602</v>
      </c>
      <c r="E13" s="7">
        <f>'Plate 2'!N20</f>
        <v>6.5422357106727365</v>
      </c>
      <c r="F13" s="7">
        <f>'Plate 3'!N20</f>
        <v>6.4136762213543586</v>
      </c>
      <c r="G13" s="7">
        <f t="shared" si="0"/>
        <v>6.5039401130602323</v>
      </c>
      <c r="H13" s="7">
        <f t="shared" si="1"/>
        <v>7.8469186733913274E-2</v>
      </c>
      <c r="I13" s="7">
        <f t="shared" si="2"/>
        <v>260.15760452240931</v>
      </c>
      <c r="M13" s="12"/>
      <c r="N13" s="10"/>
      <c r="O13" s="11"/>
    </row>
    <row r="14" spans="1:15" x14ac:dyDescent="0.6">
      <c r="A14" s="7">
        <v>13</v>
      </c>
      <c r="B14" s="7" t="s">
        <v>92</v>
      </c>
      <c r="C14" s="7" t="s">
        <v>93</v>
      </c>
      <c r="D14" s="7">
        <f>'Plate 1'!N21</f>
        <v>1.9949857930803945</v>
      </c>
      <c r="E14" s="7">
        <f>'Plate 2'!N21</f>
        <v>1.9885348170628898</v>
      </c>
      <c r="F14" s="7">
        <f>'Plate 3'!N21</f>
        <v>2.0024316557364972</v>
      </c>
      <c r="G14" s="7">
        <f t="shared" si="0"/>
        <v>1.9953174219599272</v>
      </c>
      <c r="H14" s="7">
        <f t="shared" si="1"/>
        <v>6.9543522031438954E-3</v>
      </c>
      <c r="I14" s="7">
        <f t="shared" si="2"/>
        <v>79.812696878397091</v>
      </c>
    </row>
    <row r="15" spans="1:15" x14ac:dyDescent="0.6">
      <c r="A15" s="7">
        <v>14</v>
      </c>
      <c r="B15" s="7" t="s">
        <v>89</v>
      </c>
      <c r="C15" s="7" t="s">
        <v>90</v>
      </c>
      <c r="D15" s="7">
        <f>'Plate 1'!N22</f>
        <v>0.97609894701654687</v>
      </c>
      <c r="E15" s="7">
        <f>'Plate 2'!N22</f>
        <v>0.9664474793458101</v>
      </c>
      <c r="F15" s="7">
        <f>'Plate 3'!N22</f>
        <v>1.0644020337484343</v>
      </c>
      <c r="G15" s="7">
        <f t="shared" si="0"/>
        <v>1.0023161533702638</v>
      </c>
      <c r="H15" s="7">
        <f t="shared" si="1"/>
        <v>5.3984072778915065E-2</v>
      </c>
      <c r="I15" s="7">
        <f t="shared" si="2"/>
        <v>40.092646134810551</v>
      </c>
    </row>
    <row r="16" spans="1:15" x14ac:dyDescent="0.6">
      <c r="A16" s="7">
        <v>15</v>
      </c>
      <c r="B16" s="7" t="s">
        <v>86</v>
      </c>
      <c r="C16" s="7" t="s">
        <v>87</v>
      </c>
      <c r="D16" s="7">
        <f>'Plate 1'!N23</f>
        <v>0.59334781881998999</v>
      </c>
      <c r="E16" s="7">
        <f>'Plate 2'!N23</f>
        <v>0.58573596358118363</v>
      </c>
      <c r="F16" s="7">
        <f>'Plate 3'!N23</f>
        <v>0.60496647262545133</v>
      </c>
      <c r="G16" s="7">
        <f t="shared" si="0"/>
        <v>0.59468341834220828</v>
      </c>
      <c r="H16" s="7">
        <f t="shared" si="1"/>
        <v>9.6845748016228302E-3</v>
      </c>
      <c r="I16" s="7">
        <f t="shared" si="2"/>
        <v>23.787336733688331</v>
      </c>
    </row>
    <row r="17" spans="1:12" x14ac:dyDescent="0.6">
      <c r="A17" s="7">
        <v>16</v>
      </c>
      <c r="B17" s="7" t="s">
        <v>83</v>
      </c>
      <c r="C17" s="7" t="s">
        <v>84</v>
      </c>
      <c r="D17" s="7">
        <f>'Plate 1'!N24</f>
        <v>0.28948687949189372</v>
      </c>
      <c r="E17" s="7">
        <f>'Plate 2'!N24</f>
        <v>0.28966447479345808</v>
      </c>
      <c r="F17" s="7">
        <f>'Plate 3'!N24</f>
        <v>0.33711590892343973</v>
      </c>
      <c r="G17" s="7">
        <f t="shared" si="0"/>
        <v>0.30542242106959722</v>
      </c>
      <c r="H17" s="7">
        <f t="shared" si="1"/>
        <v>2.7447509254557755E-2</v>
      </c>
      <c r="I17" s="7">
        <f t="shared" si="2"/>
        <v>12.216896842783889</v>
      </c>
    </row>
    <row r="18" spans="1:12" x14ac:dyDescent="0.6">
      <c r="A18" s="7">
        <v>17</v>
      </c>
      <c r="B18" s="7" t="s">
        <v>84</v>
      </c>
      <c r="C18" s="7" t="s">
        <v>9</v>
      </c>
      <c r="D18" s="7">
        <f>'Plate 1'!N25</f>
        <v>0.14307203743941166</v>
      </c>
      <c r="E18" s="7">
        <f>'Plate 2'!N25</f>
        <v>0.1375821952453212</v>
      </c>
      <c r="F18" s="7">
        <f>'Plate 3'!N25</f>
        <v>0.21184879522511238</v>
      </c>
      <c r="G18" s="7">
        <f t="shared" si="0"/>
        <v>0.16416767596994841</v>
      </c>
      <c r="H18" s="7">
        <f t="shared" si="1"/>
        <v>4.1384193140592725E-2</v>
      </c>
      <c r="I18" s="7">
        <f t="shared" si="2"/>
        <v>6.5667070387979365</v>
      </c>
    </row>
    <row r="19" spans="1:12" x14ac:dyDescent="0.6">
      <c r="A19" s="7">
        <v>18</v>
      </c>
      <c r="B19" s="7" t="s">
        <v>87</v>
      </c>
      <c r="C19" s="7" t="s">
        <v>10</v>
      </c>
      <c r="D19" s="7">
        <f>'Plate 1'!N26</f>
        <v>6.1841885341801774E-2</v>
      </c>
      <c r="E19" s="7">
        <f>'Plate 2'!N26</f>
        <v>6.1709661102680828E-2</v>
      </c>
      <c r="F19" s="7">
        <f>'Plate 3'!N26</f>
        <v>0.10647704664357822</v>
      </c>
      <c r="G19" s="7">
        <f t="shared" si="0"/>
        <v>7.6676197696020285E-2</v>
      </c>
      <c r="H19" s="7">
        <f t="shared" si="1"/>
        <v>2.5808376921238683E-2</v>
      </c>
      <c r="I19" s="7">
        <f t="shared" si="2"/>
        <v>3.0670479078408115</v>
      </c>
    </row>
    <row r="20" spans="1:12" x14ac:dyDescent="0.6">
      <c r="A20" s="7">
        <v>19</v>
      </c>
      <c r="B20" s="7" t="s">
        <v>90</v>
      </c>
      <c r="C20" s="7" t="s">
        <v>11</v>
      </c>
      <c r="D20" s="7">
        <f>'Plate 1'!N27</f>
        <v>6.5184689954872144E-2</v>
      </c>
      <c r="E20" s="7">
        <f>'Plate 2'!N27</f>
        <v>5.8000337211262853E-2</v>
      </c>
      <c r="F20" s="7">
        <f>'Plate 3'!N27</f>
        <v>0.11089823889175449</v>
      </c>
      <c r="G20" s="7">
        <f t="shared" si="0"/>
        <v>7.8027755352629832E-2</v>
      </c>
      <c r="H20" s="7">
        <f t="shared" si="1"/>
        <v>2.8692424908990342E-2</v>
      </c>
      <c r="I20" s="7">
        <f t="shared" si="2"/>
        <v>3.1211102141051934</v>
      </c>
    </row>
    <row r="21" spans="1:12" x14ac:dyDescent="0.6">
      <c r="A21" s="7">
        <v>20</v>
      </c>
      <c r="B21" s="7" t="s">
        <v>93</v>
      </c>
      <c r="C21" s="7" t="s">
        <v>12</v>
      </c>
      <c r="D21" s="7">
        <f>'Plate 1'!N28</f>
        <v>5.7496239344810296E-2</v>
      </c>
      <c r="E21" s="7">
        <f>'Plate 2'!N28</f>
        <v>5.1593323216995446E-2</v>
      </c>
      <c r="F21" s="7">
        <f>'Plate 3'!N28</f>
        <v>0.1164247292019748</v>
      </c>
      <c r="G21" s="7">
        <f t="shared" si="0"/>
        <v>7.5171430587926844E-2</v>
      </c>
      <c r="H21" s="7">
        <f t="shared" si="1"/>
        <v>3.5848111381324703E-2</v>
      </c>
      <c r="I21" s="7">
        <f t="shared" si="2"/>
        <v>3.0068572235170739</v>
      </c>
    </row>
    <row r="22" spans="1:12" x14ac:dyDescent="0.6">
      <c r="A22" s="7">
        <v>21</v>
      </c>
      <c r="B22" s="7" t="s">
        <v>96</v>
      </c>
      <c r="C22" s="7" t="s">
        <v>13</v>
      </c>
      <c r="D22" s="7">
        <f>'Plate 1'!N29</f>
        <v>3.0753802440247367E-2</v>
      </c>
      <c r="E22" s="7">
        <f>'Plate 2'!N29</f>
        <v>1.5848929354240433E-2</v>
      </c>
      <c r="F22" s="7">
        <f>'Plate 3'!N29</f>
        <v>7.5160268218996393E-2</v>
      </c>
      <c r="G22" s="7">
        <f t="shared" si="0"/>
        <v>4.0587666671161399E-2</v>
      </c>
      <c r="H22" s="7">
        <f t="shared" si="1"/>
        <v>3.0854292955219621E-2</v>
      </c>
      <c r="I22" s="7">
        <f t="shared" si="2"/>
        <v>1.6235066668464559</v>
      </c>
    </row>
    <row r="23" spans="1:12" x14ac:dyDescent="0.6">
      <c r="A23" s="7">
        <v>22</v>
      </c>
      <c r="B23" s="7" t="s">
        <v>99</v>
      </c>
      <c r="C23" s="7" t="s">
        <v>14</v>
      </c>
      <c r="D23" s="7">
        <f>'Plate 1'!N30</f>
        <v>9.6941333779040611E-3</v>
      </c>
      <c r="E23" s="7">
        <f>'Plate 2'!N30</f>
        <v>-2.3604788399932556E-3</v>
      </c>
      <c r="F23" s="7">
        <f>'Plate 3'!N30</f>
        <v>6.3370422223859704E-2</v>
      </c>
      <c r="G23" s="7">
        <f t="shared" si="0"/>
        <v>2.3568025587256836E-2</v>
      </c>
      <c r="H23" s="7">
        <f t="shared" si="1"/>
        <v>3.4992877881707025E-2</v>
      </c>
      <c r="I23" s="7">
        <f t="shared" si="2"/>
        <v>0.94272102349027342</v>
      </c>
      <c r="J23">
        <f>SUM(I2:I23)</f>
        <v>2003.6748725792465</v>
      </c>
      <c r="K23" t="e">
        <f>J23/L2*100</f>
        <v>#VALUE!</v>
      </c>
    </row>
    <row r="24" spans="1:12" x14ac:dyDescent="0.6">
      <c r="A24">
        <v>23</v>
      </c>
      <c r="B24" t="s">
        <v>102</v>
      </c>
      <c r="C24" t="s">
        <v>15</v>
      </c>
      <c r="D24">
        <f>'Plate 1'!N31</f>
        <v>-2.2731071368878489E-2</v>
      </c>
      <c r="E24">
        <f>'Plate 2'!N31</f>
        <v>-3.304670375990558E-2</v>
      </c>
      <c r="F24">
        <f>'Plate 3'!N31</f>
        <v>1.7684768992705033E-2</v>
      </c>
      <c r="G24">
        <f t="shared" si="0"/>
        <v>-1.2697668712026345E-2</v>
      </c>
      <c r="H24">
        <f t="shared" si="1"/>
        <v>2.681272941287615E-2</v>
      </c>
      <c r="I24" s="7">
        <f t="shared" si="2"/>
        <v>-0.50790674848105377</v>
      </c>
      <c r="L24" s="5"/>
    </row>
    <row r="25" spans="1:12" x14ac:dyDescent="0.6">
      <c r="A25">
        <v>24</v>
      </c>
      <c r="B25" t="s">
        <v>105</v>
      </c>
      <c r="C25" t="s">
        <v>16</v>
      </c>
      <c r="D25">
        <f>'Plate 1'!N32</f>
        <v>-3.6436570282466989E-2</v>
      </c>
      <c r="E25">
        <f>'Plate 2'!N32</f>
        <v>-4.6535154274152758E-2</v>
      </c>
      <c r="F25">
        <f>'Plate 3'!N32</f>
        <v>1.4737307493920862E-2</v>
      </c>
      <c r="G25">
        <f t="shared" si="0"/>
        <v>-2.2744805687566292E-2</v>
      </c>
      <c r="H25">
        <f t="shared" si="1"/>
        <v>3.2850828849081463E-2</v>
      </c>
      <c r="I25" s="7">
        <f t="shared" si="2"/>
        <v>-0.90979222750265165</v>
      </c>
    </row>
    <row r="26" spans="1:12" x14ac:dyDescent="0.6">
      <c r="A26">
        <v>25</v>
      </c>
      <c r="B26" t="s">
        <v>16</v>
      </c>
      <c r="C26" t="s">
        <v>24</v>
      </c>
      <c r="D26">
        <f>'Plate 1'!N33</f>
        <v>-3.2425204746782552E-2</v>
      </c>
      <c r="E26">
        <f>'Plate 2'!N33</f>
        <v>-4.350025290844714E-2</v>
      </c>
      <c r="F26">
        <f>'Plate 3'!N33</f>
        <v>1.0684547933092625E-2</v>
      </c>
      <c r="G26">
        <f t="shared" si="0"/>
        <v>-2.1746969907379024E-2</v>
      </c>
      <c r="H26">
        <f t="shared" si="1"/>
        <v>2.8627201837123733E-2</v>
      </c>
      <c r="I26" s="7">
        <f t="shared" si="2"/>
        <v>-0.86987879629516096</v>
      </c>
    </row>
    <row r="27" spans="1:12" x14ac:dyDescent="0.6">
      <c r="A27">
        <v>26</v>
      </c>
      <c r="B27" t="s">
        <v>15</v>
      </c>
      <c r="C27" t="s">
        <v>23</v>
      </c>
      <c r="D27">
        <f>'Plate 1'!N34</f>
        <v>-3.4430887514624774E-2</v>
      </c>
      <c r="E27">
        <f>'Plate 2'!N34</f>
        <v>-4.1814196594166242E-2</v>
      </c>
      <c r="F27">
        <f>'Plate 3'!N34</f>
        <v>-1.5842605555964926E-2</v>
      </c>
      <c r="G27">
        <f t="shared" si="0"/>
        <v>-3.069589655491865E-2</v>
      </c>
      <c r="H27">
        <f t="shared" si="1"/>
        <v>1.3382582088883635E-2</v>
      </c>
      <c r="I27" s="7">
        <f t="shared" si="2"/>
        <v>-1.227835862196746</v>
      </c>
    </row>
    <row r="28" spans="1:12" x14ac:dyDescent="0.6">
      <c r="A28" s="1">
        <v>27</v>
      </c>
      <c r="B28" s="1" t="s">
        <v>14</v>
      </c>
      <c r="C28" s="1" t="s">
        <v>22</v>
      </c>
      <c r="D28" s="1">
        <f>'Plate 1'!N35</f>
        <v>2.5071034598027744E-2</v>
      </c>
      <c r="E28" s="1">
        <f>'Plate 2'!N35</f>
        <v>1.7872196931377506E-2</v>
      </c>
      <c r="F28" s="1">
        <f>'Plate 3'!N35</f>
        <v>8.8792277650873191E-2</v>
      </c>
      <c r="G28" s="1">
        <f t="shared" si="0"/>
        <v>4.3911836393426142E-2</v>
      </c>
      <c r="H28" s="1">
        <f t="shared" si="1"/>
        <v>3.9033912454877771E-2</v>
      </c>
      <c r="I28" s="1">
        <f t="shared" si="2"/>
        <v>1.7564734557370456</v>
      </c>
      <c r="J28" t="s">
        <v>120</v>
      </c>
    </row>
    <row r="29" spans="1:12" x14ac:dyDescent="0.6">
      <c r="A29" s="1">
        <v>28</v>
      </c>
      <c r="B29" s="1" t="s">
        <v>13</v>
      </c>
      <c r="C29" s="1" t="s">
        <v>21</v>
      </c>
      <c r="D29" s="1">
        <f>'Plate 1'!N36</f>
        <v>0.17081731572789571</v>
      </c>
      <c r="E29" s="1">
        <f>'Plate 2'!N36</f>
        <v>0.16793120890237734</v>
      </c>
      <c r="F29" s="1">
        <f>'Plate 3'!N36</f>
        <v>0.19305872817036329</v>
      </c>
      <c r="G29" s="1">
        <f t="shared" si="0"/>
        <v>0.17726908426687879</v>
      </c>
      <c r="H29" s="1">
        <f t="shared" si="1"/>
        <v>1.3750165239051133E-2</v>
      </c>
      <c r="I29" s="1">
        <f t="shared" si="2"/>
        <v>7.0907633706751518</v>
      </c>
    </row>
    <row r="30" spans="1:12" x14ac:dyDescent="0.6">
      <c r="A30" s="1">
        <v>29</v>
      </c>
      <c r="B30" s="1" t="s">
        <v>12</v>
      </c>
      <c r="C30" s="1" t="s">
        <v>20</v>
      </c>
      <c r="D30" s="1">
        <f>'Plate 1'!N37</f>
        <v>0.65886678923616915</v>
      </c>
      <c r="E30" s="1">
        <f>'Plate 2'!N37</f>
        <v>0.67813184960377682</v>
      </c>
      <c r="F30" s="1">
        <f>'Plate 3'!N37</f>
        <v>0.71733844226659793</v>
      </c>
      <c r="G30" s="1">
        <f t="shared" si="0"/>
        <v>0.68477902703551463</v>
      </c>
      <c r="H30" s="1">
        <f t="shared" si="1"/>
        <v>2.9797185737657616E-2</v>
      </c>
      <c r="I30" s="1">
        <f t="shared" si="2"/>
        <v>27.391161081420584</v>
      </c>
    </row>
    <row r="31" spans="1:12" x14ac:dyDescent="0.6">
      <c r="A31" s="1">
        <v>30</v>
      </c>
      <c r="B31" s="1" t="s">
        <v>11</v>
      </c>
      <c r="C31" s="1" t="s">
        <v>19</v>
      </c>
      <c r="D31" s="1">
        <f>'Plate 1'!N38</f>
        <v>1.1358850075213103</v>
      </c>
      <c r="E31" s="1">
        <f>'Plate 2'!N38</f>
        <v>1.1269600404653515</v>
      </c>
      <c r="F31" s="1">
        <f>'Plate 3'!N38</f>
        <v>1.2331442045538281</v>
      </c>
      <c r="G31" s="1">
        <f t="shared" si="0"/>
        <v>1.1653297508468299</v>
      </c>
      <c r="H31" s="1">
        <f t="shared" si="1"/>
        <v>5.8898334933353037E-2</v>
      </c>
      <c r="I31" s="1">
        <f t="shared" si="2"/>
        <v>46.613190033873195</v>
      </c>
    </row>
    <row r="32" spans="1:12" x14ac:dyDescent="0.6">
      <c r="A32" s="1">
        <v>31</v>
      </c>
      <c r="B32" s="1" t="s">
        <v>10</v>
      </c>
      <c r="C32" s="1" t="s">
        <v>18</v>
      </c>
      <c r="D32" s="1">
        <f>'Plate 1'!N39</f>
        <v>1.0038442253050308</v>
      </c>
      <c r="E32" s="1">
        <f>'Plate 2'!N39</f>
        <v>0.99915697184285956</v>
      </c>
      <c r="F32" s="1">
        <f>'Plate 3'!N39</f>
        <v>1.078770908555007</v>
      </c>
      <c r="G32" s="1">
        <f t="shared" si="0"/>
        <v>1.0272573685676323</v>
      </c>
      <c r="H32" s="1">
        <f t="shared" si="1"/>
        <v>4.4673551322653847E-2</v>
      </c>
      <c r="I32" s="1">
        <f t="shared" si="2"/>
        <v>41.090294742705289</v>
      </c>
    </row>
    <row r="33" spans="1:12" x14ac:dyDescent="0.6">
      <c r="A33">
        <v>32</v>
      </c>
      <c r="B33" t="s">
        <v>9</v>
      </c>
      <c r="C33" t="s">
        <v>17</v>
      </c>
      <c r="D33">
        <f>'Plate 1'!N40</f>
        <v>9.0593347818819989</v>
      </c>
      <c r="E33">
        <f>'Plate 2'!N40</f>
        <v>9.164053279379532</v>
      </c>
      <c r="F33">
        <f>'Plate 3'!N40</f>
        <v>9.1658683958440808</v>
      </c>
      <c r="G33">
        <f t="shared" si="0"/>
        <v>9.1297521523685372</v>
      </c>
      <c r="H33">
        <f t="shared" si="1"/>
        <v>6.0989984518966422E-2</v>
      </c>
      <c r="I33" s="7">
        <f t="shared" si="2"/>
        <v>365.1900860947415</v>
      </c>
    </row>
    <row r="34" spans="1:12" x14ac:dyDescent="0.6">
      <c r="A34">
        <v>33</v>
      </c>
      <c r="B34" t="s">
        <v>17</v>
      </c>
      <c r="C34" t="s">
        <v>25</v>
      </c>
      <c r="D34">
        <f>'Plate 1'!N41</f>
        <v>12.949690790573291</v>
      </c>
      <c r="E34">
        <f>'Plate 2'!N41</f>
        <v>12.88517956499747</v>
      </c>
      <c r="F34">
        <f>'Plate 3'!N41</f>
        <v>12.537027485078477</v>
      </c>
      <c r="G34">
        <f t="shared" si="0"/>
        <v>12.790632613549747</v>
      </c>
      <c r="H34">
        <f t="shared" si="1"/>
        <v>0.22198444865918018</v>
      </c>
      <c r="I34" s="7">
        <f t="shared" si="2"/>
        <v>511.62530454198986</v>
      </c>
    </row>
    <row r="35" spans="1:12" x14ac:dyDescent="0.6">
      <c r="A35">
        <v>34</v>
      </c>
      <c r="B35" t="s">
        <v>18</v>
      </c>
      <c r="C35" t="s">
        <v>26</v>
      </c>
      <c r="D35">
        <f>'Plate 1'!N42</f>
        <v>8.6174160120340968</v>
      </c>
      <c r="E35">
        <f>'Plate 2'!N42</f>
        <v>8.6636317653009609</v>
      </c>
      <c r="F35">
        <f>'Plate 3'!N42</f>
        <v>8.7830668336894853</v>
      </c>
      <c r="G35">
        <f t="shared" si="0"/>
        <v>8.6880382036748482</v>
      </c>
      <c r="H35">
        <f t="shared" si="1"/>
        <v>8.5479847650484719E-2</v>
      </c>
      <c r="I35" s="7">
        <f t="shared" si="2"/>
        <v>347.52152814699394</v>
      </c>
    </row>
    <row r="36" spans="1:12" x14ac:dyDescent="0.6">
      <c r="A36">
        <v>35</v>
      </c>
      <c r="B36" t="s">
        <v>19</v>
      </c>
      <c r="C36" t="s">
        <v>27</v>
      </c>
      <c r="D36">
        <f>'Plate 1'!N43</f>
        <v>3.3962894868794917</v>
      </c>
      <c r="E36">
        <f>'Plate 2'!N43</f>
        <v>3.4516944865958523</v>
      </c>
      <c r="F36">
        <f>'Plate 3'!N43</f>
        <v>3.5973767592660821</v>
      </c>
      <c r="G36">
        <f t="shared" si="0"/>
        <v>3.4817869109138084</v>
      </c>
      <c r="H36">
        <f t="shared" si="1"/>
        <v>0.10386620374293389</v>
      </c>
      <c r="I36" s="7">
        <f t="shared" si="2"/>
        <v>139.27147643655235</v>
      </c>
    </row>
    <row r="37" spans="1:12" x14ac:dyDescent="0.6">
      <c r="A37">
        <v>36</v>
      </c>
      <c r="B37" t="s">
        <v>20</v>
      </c>
      <c r="C37" t="s">
        <v>28</v>
      </c>
      <c r="D37">
        <f>'Plate 1'!N44</f>
        <v>1.4651512619087415</v>
      </c>
      <c r="E37">
        <f>'Plate 2'!N44</f>
        <v>1.46248524700725</v>
      </c>
      <c r="F37">
        <f>'Plate 3'!N44</f>
        <v>1.5499963156731267</v>
      </c>
      <c r="G37">
        <f t="shared" si="0"/>
        <v>1.4925442748630395</v>
      </c>
      <c r="H37">
        <f t="shared" si="1"/>
        <v>4.9772780249818231E-2</v>
      </c>
      <c r="I37" s="7">
        <f t="shared" si="2"/>
        <v>59.701770994521581</v>
      </c>
    </row>
    <row r="38" spans="1:12" x14ac:dyDescent="0.6">
      <c r="A38">
        <v>37</v>
      </c>
      <c r="B38" t="s">
        <v>21</v>
      </c>
      <c r="C38" t="s">
        <v>29</v>
      </c>
      <c r="D38">
        <f>'Plate 1'!N45</f>
        <v>0.71736586996490059</v>
      </c>
      <c r="E38">
        <f>'Plate 2'!N45</f>
        <v>0.72365537008936098</v>
      </c>
      <c r="F38">
        <f>'Plate 3'!N45</f>
        <v>0.76818215312062488</v>
      </c>
      <c r="G38">
        <f t="shared" si="0"/>
        <v>0.73640113105829552</v>
      </c>
      <c r="H38">
        <f t="shared" si="1"/>
        <v>2.7702246758134937E-2</v>
      </c>
      <c r="I38" s="7">
        <f t="shared" si="2"/>
        <v>29.456045242331822</v>
      </c>
    </row>
    <row r="39" spans="1:12" x14ac:dyDescent="0.6">
      <c r="A39">
        <v>38</v>
      </c>
      <c r="B39" t="s">
        <v>22</v>
      </c>
      <c r="C39" t="s">
        <v>32</v>
      </c>
      <c r="D39">
        <f>'Plate 1'!N46</f>
        <v>0.38809961557746947</v>
      </c>
      <c r="E39">
        <f>'Plate 2'!N46</f>
        <v>0.37767661439892092</v>
      </c>
      <c r="F39">
        <f>'Plate 3'!N46</f>
        <v>0.45280377275071848</v>
      </c>
      <c r="G39">
        <f t="shared" si="0"/>
        <v>0.40619333424236964</v>
      </c>
      <c r="H39">
        <f t="shared" si="1"/>
        <v>4.0700853453550991E-2</v>
      </c>
      <c r="I39" s="7">
        <f t="shared" si="2"/>
        <v>16.247733369694785</v>
      </c>
    </row>
    <row r="40" spans="1:12" x14ac:dyDescent="0.6">
      <c r="A40">
        <v>39</v>
      </c>
      <c r="B40" t="s">
        <v>23</v>
      </c>
      <c r="C40" t="s">
        <v>31</v>
      </c>
      <c r="D40">
        <f>'Plate 1'!N47</f>
        <v>0.20859100785559084</v>
      </c>
      <c r="E40">
        <f>'Plate 2'!N47</f>
        <v>0.19625695498229642</v>
      </c>
      <c r="F40">
        <f>'Plate 3'!N47</f>
        <v>0.24574460246113036</v>
      </c>
      <c r="G40">
        <f t="shared" si="0"/>
        <v>0.21686418843300589</v>
      </c>
      <c r="H40">
        <f t="shared" si="1"/>
        <v>2.5760259138782413E-2</v>
      </c>
      <c r="I40" s="7">
        <f t="shared" si="2"/>
        <v>8.674567537320236</v>
      </c>
    </row>
    <row r="41" spans="1:12" x14ac:dyDescent="0.6">
      <c r="A41">
        <v>40</v>
      </c>
      <c r="B41" t="s">
        <v>24</v>
      </c>
      <c r="C41" t="s">
        <v>33</v>
      </c>
      <c r="D41">
        <f>'Plate 1'!N48</f>
        <v>0.13036937990974429</v>
      </c>
      <c r="E41">
        <f>'Plate 2'!N48</f>
        <v>0.11768673073680661</v>
      </c>
      <c r="F41">
        <f>'Plate 3'!N48</f>
        <v>0.14516247881512048</v>
      </c>
      <c r="G41">
        <f t="shared" si="0"/>
        <v>0.13107286315389047</v>
      </c>
      <c r="H41">
        <f t="shared" si="1"/>
        <v>1.3751376281006858E-2</v>
      </c>
      <c r="I41" s="7">
        <f t="shared" si="2"/>
        <v>5.2429145261556185</v>
      </c>
    </row>
    <row r="42" spans="1:12" x14ac:dyDescent="0.6">
      <c r="A42">
        <v>41</v>
      </c>
      <c r="B42" t="s">
        <v>33</v>
      </c>
      <c r="C42" t="s">
        <v>40</v>
      </c>
      <c r="D42">
        <f>'Plate 1'!N49</f>
        <v>0.11031255223132208</v>
      </c>
      <c r="E42">
        <f>'Plate 2'!N49</f>
        <v>0.10183780138256618</v>
      </c>
      <c r="F42">
        <f>'Plate 3'!N49</f>
        <v>0.16984746886743793</v>
      </c>
      <c r="G42">
        <f t="shared" si="0"/>
        <v>0.1273326074937754</v>
      </c>
      <c r="H42">
        <f t="shared" si="1"/>
        <v>3.7061980906360467E-2</v>
      </c>
      <c r="I42" s="7">
        <f t="shared" si="2"/>
        <v>5.0933042997510158</v>
      </c>
    </row>
    <row r="43" spans="1:12" x14ac:dyDescent="0.6">
      <c r="A43">
        <v>42</v>
      </c>
      <c r="B43" t="s">
        <v>31</v>
      </c>
      <c r="C43" t="s">
        <v>39</v>
      </c>
      <c r="D43">
        <f>'Plate 1'!N50</f>
        <v>0.14741768343640313</v>
      </c>
      <c r="E43">
        <f>'Plate 2'!N50</f>
        <v>0.14095430787388299</v>
      </c>
      <c r="F43">
        <f>'Plate 3'!N50</f>
        <v>0.21221722791246042</v>
      </c>
      <c r="G43">
        <f t="shared" si="0"/>
        <v>0.16686307307424886</v>
      </c>
      <c r="H43">
        <f t="shared" si="1"/>
        <v>3.9410573793487023E-2</v>
      </c>
      <c r="I43" s="7">
        <f t="shared" si="2"/>
        <v>6.6745229229699543</v>
      </c>
    </row>
    <row r="44" spans="1:12" x14ac:dyDescent="0.6">
      <c r="A44">
        <v>43</v>
      </c>
      <c r="B44" t="s">
        <v>32</v>
      </c>
      <c r="C44" t="s">
        <v>30</v>
      </c>
      <c r="D44">
        <f>'Plate 1'!N51</f>
        <v>9.2261407320742103E-2</v>
      </c>
      <c r="E44">
        <f>'Plate 2'!N51</f>
        <v>8.6326083291181924E-2</v>
      </c>
      <c r="F44">
        <f>'Plate 3'!N51</f>
        <v>0.15142583450003685</v>
      </c>
      <c r="G44">
        <f t="shared" si="0"/>
        <v>0.11000444170398697</v>
      </c>
      <c r="H44">
        <f t="shared" si="1"/>
        <v>3.5994525329658918E-2</v>
      </c>
      <c r="I44" s="7">
        <f t="shared" si="2"/>
        <v>4.4001776681594791</v>
      </c>
    </row>
    <row r="45" spans="1:12" x14ac:dyDescent="0.6">
      <c r="A45">
        <v>44</v>
      </c>
      <c r="B45" t="s">
        <v>29</v>
      </c>
      <c r="C45" t="s">
        <v>38</v>
      </c>
      <c r="D45">
        <f>'Plate 1'!N52</f>
        <v>3.5099448437238841E-2</v>
      </c>
      <c r="E45">
        <f>'Plate 2'!N52</f>
        <v>2.2593154611364019E-2</v>
      </c>
      <c r="F45">
        <f>'Plate 3'!N52</f>
        <v>9.873996020926977E-2</v>
      </c>
      <c r="G45">
        <f t="shared" si="0"/>
        <v>5.2144187752624215E-2</v>
      </c>
      <c r="H45">
        <f t="shared" si="1"/>
        <v>4.0834744451733691E-2</v>
      </c>
      <c r="I45" s="7">
        <f t="shared" si="2"/>
        <v>2.0857675101049686</v>
      </c>
      <c r="J45">
        <f>SUM(I24:I45)</f>
        <v>1621.6116683412229</v>
      </c>
      <c r="K45" t="e">
        <f>J45/L24*100</f>
        <v>#DIV/0!</v>
      </c>
    </row>
    <row r="46" spans="1:12" x14ac:dyDescent="0.6">
      <c r="A46" s="6">
        <v>45</v>
      </c>
      <c r="B46" s="6" t="s">
        <v>28</v>
      </c>
      <c r="C46" s="6" t="s">
        <v>37</v>
      </c>
      <c r="D46" s="6">
        <f>'Plate 1'!N53</f>
        <v>-2.6742436904562929E-2</v>
      </c>
      <c r="E46" s="6">
        <f>'Plate 2'!N53</f>
        <v>-3.6756027651323554E-2</v>
      </c>
      <c r="F46" s="6">
        <f>'Plate 3'!N53</f>
        <v>2.3579691990273377E-2</v>
      </c>
      <c r="G46" s="6">
        <f t="shared" si="0"/>
        <v>-1.3306257521871034E-2</v>
      </c>
      <c r="H46" s="6">
        <f t="shared" si="1"/>
        <v>3.2334160781907616E-2</v>
      </c>
      <c r="I46" s="7">
        <f t="shared" si="2"/>
        <v>-0.53225030087484138</v>
      </c>
      <c r="L46" s="5"/>
    </row>
    <row r="47" spans="1:12" x14ac:dyDescent="0.6">
      <c r="A47" s="6">
        <v>46</v>
      </c>
      <c r="B47" s="6" t="s">
        <v>27</v>
      </c>
      <c r="C47" s="6" t="s">
        <v>36</v>
      </c>
      <c r="D47" s="6">
        <f>'Plate 1'!N54</f>
        <v>-1.8051144910579978E-2</v>
      </c>
      <c r="E47" s="6">
        <f>'Plate 2'!N54</f>
        <v>-3.9790929017029165E-2</v>
      </c>
      <c r="F47" s="6">
        <f>'Plate 3'!N54</f>
        <v>-3.6843268734802156E-3</v>
      </c>
      <c r="G47" s="6">
        <f t="shared" si="0"/>
        <v>-2.0508800267029784E-2</v>
      </c>
      <c r="H47" s="6">
        <f t="shared" si="1"/>
        <v>1.8178331385923414E-2</v>
      </c>
      <c r="I47" s="7">
        <f t="shared" si="2"/>
        <v>-0.82035201068119135</v>
      </c>
    </row>
    <row r="48" spans="1:12" x14ac:dyDescent="0.6">
      <c r="A48" s="6">
        <v>47</v>
      </c>
      <c r="B48" s="6" t="s">
        <v>26</v>
      </c>
      <c r="C48" s="6" t="s">
        <v>35</v>
      </c>
      <c r="D48" s="6">
        <f>'Plate 1'!N55</f>
        <v>6.3513287648336953E-3</v>
      </c>
      <c r="E48" s="6">
        <f>'Plate 2'!N55</f>
        <v>-4.0465351542741529E-3</v>
      </c>
      <c r="F48" s="6">
        <f>'Plate 3'!N55</f>
        <v>2.1000663178837229E-2</v>
      </c>
      <c r="G48" s="6">
        <f t="shared" si="0"/>
        <v>7.7684855964655908E-3</v>
      </c>
      <c r="H48" s="6">
        <f t="shared" si="1"/>
        <v>1.2583591943425182E-2</v>
      </c>
      <c r="I48" s="7">
        <f t="shared" si="2"/>
        <v>0.31073942385862363</v>
      </c>
    </row>
    <row r="49" spans="1:9" x14ac:dyDescent="0.6">
      <c r="A49" s="6">
        <v>48</v>
      </c>
      <c r="B49" s="6" t="s">
        <v>25</v>
      </c>
      <c r="C49" s="6" t="s">
        <v>34</v>
      </c>
      <c r="D49" s="6">
        <f>'Plate 1'!N56</f>
        <v>2.5071034598027744E-2</v>
      </c>
      <c r="E49" s="6">
        <f>'Plate 2'!N56</f>
        <v>1.1465182937110099E-2</v>
      </c>
      <c r="F49" s="6">
        <f>'Plate 3'!N56</f>
        <v>5.0843710854026974E-2</v>
      </c>
      <c r="G49" s="6">
        <f t="shared" si="0"/>
        <v>2.9126642796388272E-2</v>
      </c>
      <c r="H49" s="6">
        <f t="shared" si="1"/>
        <v>2.0000077090346607E-2</v>
      </c>
      <c r="I49" s="7">
        <f t="shared" si="2"/>
        <v>1.165065711855531</v>
      </c>
    </row>
    <row r="50" spans="1:9" x14ac:dyDescent="0.6">
      <c r="A50" s="6">
        <v>49</v>
      </c>
      <c r="B50" s="6" t="s">
        <v>34</v>
      </c>
      <c r="C50" s="6" t="s">
        <v>41</v>
      </c>
      <c r="D50" s="6">
        <f>'Plate 1'!N57</f>
        <v>0.15477185358515794</v>
      </c>
      <c r="E50" s="6">
        <f>'Plate 2'!N57</f>
        <v>0.14769853313100659</v>
      </c>
      <c r="F50" s="6">
        <f>'Plate 3'!N57</f>
        <v>0.21295409328715645</v>
      </c>
      <c r="G50" s="6">
        <f t="shared" si="0"/>
        <v>0.17180816000110699</v>
      </c>
      <c r="H50" s="6">
        <f t="shared" si="1"/>
        <v>3.5808502273158564E-2</v>
      </c>
      <c r="I50" s="7">
        <f t="shared" si="2"/>
        <v>6.8723264000442796</v>
      </c>
    </row>
    <row r="51" spans="1:9" x14ac:dyDescent="0.6">
      <c r="A51" s="6">
        <v>50</v>
      </c>
      <c r="B51" s="6" t="s">
        <v>35</v>
      </c>
      <c r="C51" s="6" t="s">
        <v>42</v>
      </c>
      <c r="D51" s="6">
        <f>'Plate 1'!N58</f>
        <v>0.41617917432726059</v>
      </c>
      <c r="E51" s="6">
        <f>'Plate 2'!N58</f>
        <v>0.42454897993592988</v>
      </c>
      <c r="F51" s="6">
        <f>'Plate 3'!N58</f>
        <v>0.46975167636872744</v>
      </c>
      <c r="G51" s="6">
        <f t="shared" si="0"/>
        <v>0.43682661021063929</v>
      </c>
      <c r="H51" s="6">
        <f t="shared" si="1"/>
        <v>2.8819410084482792E-2</v>
      </c>
      <c r="I51" s="7">
        <f t="shared" si="2"/>
        <v>17.473064408425572</v>
      </c>
    </row>
    <row r="52" spans="1:9" x14ac:dyDescent="0.6">
      <c r="A52" s="6">
        <v>51</v>
      </c>
      <c r="B52" s="6" t="s">
        <v>36</v>
      </c>
      <c r="C52" s="6" t="s">
        <v>43</v>
      </c>
      <c r="D52" s="6">
        <f>'Plate 1'!N59</f>
        <v>1.2749456794250376</v>
      </c>
      <c r="E52" s="6">
        <f>'Plate 2'!N59</f>
        <v>1.2685887708649468</v>
      </c>
      <c r="F52" s="6">
        <f>'Plate 3'!N59</f>
        <v>1.3900965293640852</v>
      </c>
      <c r="G52" s="6">
        <f t="shared" si="0"/>
        <v>1.3112103265513564</v>
      </c>
      <c r="H52" s="6">
        <f t="shared" si="1"/>
        <v>6.83913541119677E-2</v>
      </c>
      <c r="I52" s="7">
        <f t="shared" si="2"/>
        <v>52.448413062054257</v>
      </c>
    </row>
    <row r="53" spans="1:9" x14ac:dyDescent="0.6">
      <c r="A53" s="6">
        <v>52</v>
      </c>
      <c r="B53" s="6" t="s">
        <v>37</v>
      </c>
      <c r="C53" s="6" t="s">
        <v>44</v>
      </c>
      <c r="D53" s="6">
        <f>'Plate 1'!N60</f>
        <v>3.3782383419689119</v>
      </c>
      <c r="E53" s="6">
        <f>'Plate 2'!N60</f>
        <v>3.4081942336874054</v>
      </c>
      <c r="F53" s="6">
        <f>'Plate 3'!N60</f>
        <v>3.5712180384643726</v>
      </c>
      <c r="G53" s="6">
        <f t="shared" si="0"/>
        <v>3.4525502047068968</v>
      </c>
      <c r="H53" s="6">
        <f t="shared" si="1"/>
        <v>0.10385509105807711</v>
      </c>
      <c r="I53" s="7">
        <f t="shared" si="2"/>
        <v>138.10200818827587</v>
      </c>
    </row>
    <row r="54" spans="1:9" x14ac:dyDescent="0.6">
      <c r="A54" s="6">
        <v>53</v>
      </c>
      <c r="B54" s="6" t="s">
        <v>38</v>
      </c>
      <c r="C54" s="6" t="s">
        <v>45</v>
      </c>
      <c r="D54" s="6">
        <f>'Plate 1'!N61</f>
        <v>11.367207086745779</v>
      </c>
      <c r="E54" s="6">
        <f>'Plate 2'!N61</f>
        <v>11.358624178047547</v>
      </c>
      <c r="F54" s="6">
        <f>'Plate 3'!N61</f>
        <v>11.570628546164617</v>
      </c>
      <c r="G54" s="6">
        <f t="shared" si="0"/>
        <v>11.432153270319313</v>
      </c>
      <c r="H54" s="6">
        <f t="shared" si="1"/>
        <v>0.11999986706557218</v>
      </c>
      <c r="I54" s="7">
        <f t="shared" si="2"/>
        <v>457.28613081277251</v>
      </c>
    </row>
    <row r="55" spans="1:9" x14ac:dyDescent="0.6">
      <c r="A55" s="6">
        <v>54</v>
      </c>
      <c r="B55" s="6" t="s">
        <v>30</v>
      </c>
      <c r="C55" s="6" t="s">
        <v>46</v>
      </c>
      <c r="D55" s="6">
        <f>'Plate 1'!N62</f>
        <v>14.804613070366036</v>
      </c>
      <c r="E55" s="6">
        <f>'Plate 2'!N62</f>
        <v>14.770190524363514</v>
      </c>
      <c r="F55" s="6">
        <f>'Plate 3'!N62</f>
        <v>15.186058507110753</v>
      </c>
      <c r="G55" s="6">
        <f t="shared" si="0"/>
        <v>14.920287367280102</v>
      </c>
      <c r="H55" s="6">
        <f t="shared" si="1"/>
        <v>0.23080717491769354</v>
      </c>
      <c r="I55" s="7">
        <f t="shared" si="2"/>
        <v>596.81149469120408</v>
      </c>
    </row>
    <row r="56" spans="1:9" x14ac:dyDescent="0.6">
      <c r="A56" s="6">
        <v>55</v>
      </c>
      <c r="B56" s="6" t="s">
        <v>39</v>
      </c>
      <c r="C56" s="6" t="s">
        <v>47</v>
      </c>
      <c r="D56" s="6">
        <f>'Plate 1'!N63</f>
        <v>11.787731907070032</v>
      </c>
      <c r="E56" s="6">
        <f>'Plate 2'!N63</f>
        <v>11.387961557916034</v>
      </c>
      <c r="F56" s="6">
        <f>'Plate 3'!N63</f>
        <v>11.809372927566134</v>
      </c>
      <c r="G56" s="6">
        <f t="shared" si="0"/>
        <v>11.6616887975174</v>
      </c>
      <c r="H56" s="6">
        <f t="shared" si="1"/>
        <v>0.23730156914117934</v>
      </c>
      <c r="I56" s="7">
        <f t="shared" si="2"/>
        <v>466.46755190069598</v>
      </c>
    </row>
    <row r="57" spans="1:9" x14ac:dyDescent="0.6">
      <c r="A57" s="6">
        <v>56</v>
      </c>
      <c r="B57" s="6" t="s">
        <v>40</v>
      </c>
      <c r="C57" s="6" t="s">
        <v>48</v>
      </c>
      <c r="D57" s="6">
        <f>'Plate 1'!N64</f>
        <v>5.1101454120006684</v>
      </c>
      <c r="E57" s="6">
        <f>'Plate 2'!N64</f>
        <v>5.0797504636654862</v>
      </c>
      <c r="F57" s="6">
        <f>'Plate 3'!N64</f>
        <v>5.0574754992262916</v>
      </c>
      <c r="G57" s="6">
        <f t="shared" si="0"/>
        <v>5.0824571249641481</v>
      </c>
      <c r="H57" s="6">
        <f t="shared" si="1"/>
        <v>2.6439070321294843E-2</v>
      </c>
      <c r="I57" s="7">
        <f t="shared" si="2"/>
        <v>203.29828499856592</v>
      </c>
    </row>
    <row r="58" spans="1:9" x14ac:dyDescent="0.6">
      <c r="A58" s="6">
        <v>57</v>
      </c>
      <c r="B58" s="6" t="s">
        <v>48</v>
      </c>
      <c r="C58" s="6" t="s">
        <v>56</v>
      </c>
      <c r="D58" s="6">
        <f>'Plate 1'!N65</f>
        <v>2.5539027243857597</v>
      </c>
      <c r="E58" s="6">
        <f>'Plate 2'!N65</f>
        <v>2.509526218175687</v>
      </c>
      <c r="F58" s="6">
        <f>'Plate 3'!N65</f>
        <v>2.6118193206101248</v>
      </c>
      <c r="G58" s="6">
        <f t="shared" si="0"/>
        <v>2.5584160877238573</v>
      </c>
      <c r="H58" s="6">
        <f t="shared" si="1"/>
        <v>5.1295687322443176E-2</v>
      </c>
      <c r="I58" s="7">
        <f t="shared" si="2"/>
        <v>102.3366435089543</v>
      </c>
    </row>
    <row r="59" spans="1:9" x14ac:dyDescent="0.6">
      <c r="A59" s="6">
        <v>58</v>
      </c>
      <c r="B59" s="6" t="s">
        <v>47</v>
      </c>
      <c r="C59" s="6" t="s">
        <v>55</v>
      </c>
      <c r="D59" s="6">
        <f>'Plate 1'!N66</f>
        <v>1.1308708006017048</v>
      </c>
      <c r="E59" s="6">
        <f>'Plate 2'!N66</f>
        <v>1.1171809138425224</v>
      </c>
      <c r="F59" s="6">
        <f>'Plate 3'!N66</f>
        <v>1.1402991673421268</v>
      </c>
      <c r="G59" s="6">
        <f t="shared" si="0"/>
        <v>1.1294502939287847</v>
      </c>
      <c r="H59" s="6">
        <f t="shared" si="1"/>
        <v>1.1624404957839804E-2</v>
      </c>
      <c r="I59" s="7">
        <f t="shared" si="2"/>
        <v>45.178011757151388</v>
      </c>
    </row>
    <row r="60" spans="1:9" x14ac:dyDescent="0.6">
      <c r="A60" s="6">
        <v>59</v>
      </c>
      <c r="B60" s="6" t="s">
        <v>46</v>
      </c>
      <c r="C60" s="6" t="s">
        <v>54</v>
      </c>
      <c r="D60" s="6">
        <f>'Plate 1'!N67</f>
        <v>0.59234497743606884</v>
      </c>
      <c r="E60" s="6">
        <f>'Plate 2'!N67</f>
        <v>0.65722475130669367</v>
      </c>
      <c r="F60" s="6">
        <f>'Plate 3'!N67</f>
        <v>0.78291946061454576</v>
      </c>
      <c r="G60" s="6">
        <f t="shared" si="0"/>
        <v>0.6774963964524362</v>
      </c>
      <c r="H60" s="6">
        <f t="shared" si="1"/>
        <v>9.689098568686326E-2</v>
      </c>
      <c r="I60" s="7">
        <f t="shared" si="2"/>
        <v>27.099855858097449</v>
      </c>
    </row>
    <row r="61" spans="1:9" x14ac:dyDescent="0.6">
      <c r="A61" s="6">
        <v>60</v>
      </c>
      <c r="B61" s="6" t="s">
        <v>45</v>
      </c>
      <c r="C61" s="6" t="s">
        <v>53</v>
      </c>
      <c r="D61" s="6">
        <f>'Plate 1'!N68</f>
        <v>0.41216780879157611</v>
      </c>
      <c r="E61" s="6">
        <f>'Plate 2'!N68</f>
        <v>0.40701399426740853</v>
      </c>
      <c r="F61" s="6">
        <f>'Plate 3'!N68</f>
        <v>0.44543511900375804</v>
      </c>
      <c r="G61" s="6">
        <f t="shared" si="0"/>
        <v>0.42153897402091417</v>
      </c>
      <c r="H61" s="6">
        <f t="shared" si="1"/>
        <v>2.0854490159632262E-2</v>
      </c>
      <c r="I61" s="7">
        <f t="shared" si="2"/>
        <v>16.861558960836568</v>
      </c>
    </row>
    <row r="62" spans="1:9" x14ac:dyDescent="0.6">
      <c r="A62" s="6">
        <v>61</v>
      </c>
      <c r="B62" s="6" t="s">
        <v>44</v>
      </c>
      <c r="C62" s="6" t="s">
        <v>52</v>
      </c>
      <c r="D62" s="6">
        <f>'Plate 1'!N69</f>
        <v>0.18051144910579978</v>
      </c>
      <c r="E62" s="6">
        <f>'Plate 2'!N69</f>
        <v>0.16928005395380205</v>
      </c>
      <c r="F62" s="6">
        <f>'Plate 3'!N69</f>
        <v>0.24721833321052245</v>
      </c>
      <c r="G62" s="6">
        <f t="shared" si="0"/>
        <v>0.19900327875670809</v>
      </c>
      <c r="H62" s="6">
        <f t="shared" si="1"/>
        <v>4.2131397629954E-2</v>
      </c>
      <c r="I62" s="7">
        <f t="shared" si="2"/>
        <v>7.9601311502683236</v>
      </c>
    </row>
    <row r="63" spans="1:9" x14ac:dyDescent="0.6">
      <c r="A63" s="6">
        <v>62</v>
      </c>
      <c r="B63" s="6" t="s">
        <v>43</v>
      </c>
      <c r="C63" s="6" t="s">
        <v>51</v>
      </c>
      <c r="D63" s="6">
        <f>'Plate 1'!N70</f>
        <v>6.5184689954872144E-2</v>
      </c>
      <c r="E63" s="6">
        <f>'Plate 2'!N70</f>
        <v>5.4291013319844886E-2</v>
      </c>
      <c r="F63" s="6">
        <f>'Plate 3'!N70</f>
        <v>0.12895144057180755</v>
      </c>
      <c r="G63" s="6">
        <f t="shared" si="0"/>
        <v>8.280904794884153E-2</v>
      </c>
      <c r="H63" s="6">
        <f t="shared" si="1"/>
        <v>4.0329993124052166E-2</v>
      </c>
      <c r="I63" s="7">
        <f t="shared" si="2"/>
        <v>3.3123619179536612</v>
      </c>
    </row>
    <row r="64" spans="1:9" x14ac:dyDescent="0.6">
      <c r="A64" s="6">
        <v>63</v>
      </c>
      <c r="B64" s="6" t="s">
        <v>42</v>
      </c>
      <c r="C64" s="6" t="s">
        <v>50</v>
      </c>
      <c r="D64" s="6">
        <f>'Plate 1'!N71</f>
        <v>9.2261407320742103E-2</v>
      </c>
      <c r="E64" s="6">
        <f>'Plate 2'!N71</f>
        <v>8.4302815714044854E-2</v>
      </c>
      <c r="F64" s="6">
        <f>'Plate 3'!N71</f>
        <v>0.14737307493920862</v>
      </c>
      <c r="G64" s="6">
        <f t="shared" si="0"/>
        <v>0.10797909932466521</v>
      </c>
      <c r="H64" s="6">
        <f t="shared" si="1"/>
        <v>3.4347471247967797E-2</v>
      </c>
      <c r="I64" s="7">
        <f t="shared" si="2"/>
        <v>4.3191639729866083</v>
      </c>
    </row>
    <row r="65" spans="1:12" x14ac:dyDescent="0.6">
      <c r="A65" s="6">
        <v>64</v>
      </c>
      <c r="B65" s="6" t="s">
        <v>41</v>
      </c>
      <c r="C65" s="6" t="s">
        <v>49</v>
      </c>
      <c r="D65" s="6">
        <f>'Plate 1'!N72</f>
        <v>0.1250208925288317</v>
      </c>
      <c r="E65" s="6">
        <f>'Plate 2'!N72</f>
        <v>0.11802394199966279</v>
      </c>
      <c r="F65" s="6">
        <f>'Plate 3'!N72</f>
        <v>0.18016358411318253</v>
      </c>
      <c r="G65" s="6">
        <f t="shared" si="0"/>
        <v>0.14106947288055902</v>
      </c>
      <c r="H65" s="6">
        <f t="shared" si="1"/>
        <v>3.4036766576431197E-2</v>
      </c>
      <c r="I65" s="7">
        <f t="shared" si="2"/>
        <v>5.6427789152223609</v>
      </c>
    </row>
    <row r="66" spans="1:12" x14ac:dyDescent="0.6">
      <c r="A66" s="6">
        <v>65</v>
      </c>
      <c r="B66" s="6" t="s">
        <v>49</v>
      </c>
      <c r="C66" s="6" t="s">
        <v>57</v>
      </c>
      <c r="D66" s="6">
        <f>'Plate 1'!N73</f>
        <v>8.1564432558916933E-2</v>
      </c>
      <c r="E66" s="6">
        <f>'Plate 2'!N73</f>
        <v>7.182599898836621E-2</v>
      </c>
      <c r="F66" s="6">
        <f>'Plate 3'!N73</f>
        <v>0.12453024832363128</v>
      </c>
      <c r="G66" s="6">
        <f t="shared" si="0"/>
        <v>9.2640226623638147E-2</v>
      </c>
      <c r="H66" s="6">
        <f t="shared" si="1"/>
        <v>2.8043526617055999E-2</v>
      </c>
      <c r="I66" s="7">
        <f t="shared" si="2"/>
        <v>3.7056090649455258</v>
      </c>
    </row>
    <row r="67" spans="1:12" x14ac:dyDescent="0.6">
      <c r="A67" s="6">
        <v>66</v>
      </c>
      <c r="B67" s="6" t="s">
        <v>50</v>
      </c>
      <c r="C67" s="6" t="s">
        <v>58</v>
      </c>
      <c r="D67" s="6">
        <f>'Plate 1'!N74</f>
        <v>3.5768009359852915E-2</v>
      </c>
      <c r="E67" s="6">
        <f>'Plate 2'!N74</f>
        <v>2.5965267239925812E-2</v>
      </c>
      <c r="F67" s="6">
        <f>'Plate 3'!N74</f>
        <v>9.7266229459877687E-2</v>
      </c>
      <c r="G67" s="6">
        <f t="shared" ref="G67:G73" si="3">AVERAGE(D67:F67)</f>
        <v>5.2999835353218804E-2</v>
      </c>
      <c r="H67" s="6">
        <f t="shared" ref="H67:H73" si="4">STDEV(D67:F67)</f>
        <v>3.8647880584476844E-2</v>
      </c>
      <c r="I67" s="7">
        <f t="shared" ref="I67:I89" si="5">G67*40</f>
        <v>2.1199934141287522</v>
      </c>
      <c r="J67">
        <f>SUM(I46:I67)</f>
        <v>2157.4185858067417</v>
      </c>
      <c r="K67" t="e">
        <f>J67/L46*100</f>
        <v>#DIV/0!</v>
      </c>
    </row>
    <row r="68" spans="1:12" x14ac:dyDescent="0.6">
      <c r="A68">
        <v>67</v>
      </c>
      <c r="B68" t="s">
        <v>51</v>
      </c>
      <c r="C68" t="s">
        <v>59</v>
      </c>
      <c r="D68">
        <f>'Plate 1'!N75</f>
        <v>-3.3093765669396626E-2</v>
      </c>
      <c r="E68">
        <f>'Plate 2'!N75</f>
        <v>-5.1593323216995446E-2</v>
      </c>
      <c r="F68">
        <f>'Plate 3'!N75</f>
        <v>2.8369316925797659E-2</v>
      </c>
      <c r="G68">
        <f t="shared" si="3"/>
        <v>-1.8772590653531467E-2</v>
      </c>
      <c r="H68">
        <f t="shared" si="4"/>
        <v>4.1860816941714563E-2</v>
      </c>
      <c r="I68" s="7">
        <f t="shared" si="5"/>
        <v>-0.75090362614125872</v>
      </c>
      <c r="L68" s="5"/>
    </row>
    <row r="69" spans="1:12" x14ac:dyDescent="0.6">
      <c r="A69">
        <v>68</v>
      </c>
      <c r="B69" t="s">
        <v>52</v>
      </c>
      <c r="C69" t="s">
        <v>60</v>
      </c>
      <c r="D69">
        <f>'Plate 1'!N76</f>
        <v>-3.37623265920107E-2</v>
      </c>
      <c r="E69">
        <f>'Plate 2'!N76</f>
        <v>-4.5186309222728038E-2</v>
      </c>
      <c r="F69">
        <f>'Plate 3'!N76</f>
        <v>1.7316336305357012E-2</v>
      </c>
      <c r="G69">
        <f t="shared" si="3"/>
        <v>-2.0544099836460574E-2</v>
      </c>
      <c r="H69">
        <f t="shared" si="4"/>
        <v>3.3281921720706251E-2</v>
      </c>
      <c r="I69" s="7">
        <f t="shared" si="5"/>
        <v>-0.82176399345842299</v>
      </c>
    </row>
    <row r="70" spans="1:12" x14ac:dyDescent="0.6">
      <c r="A70">
        <v>69</v>
      </c>
      <c r="B70" t="s">
        <v>53</v>
      </c>
      <c r="C70" t="s">
        <v>61</v>
      </c>
      <c r="D70">
        <f>'Plate 1'!N77</f>
        <v>-2.2062510446264415E-2</v>
      </c>
      <c r="E70">
        <f>'Plate 2'!N77</f>
        <v>-3.7093238914179733E-2</v>
      </c>
      <c r="F70">
        <f>'Plate 3'!N77</f>
        <v>2.9106182300493701E-2</v>
      </c>
      <c r="G70">
        <f t="shared" si="3"/>
        <v>-1.0016522353316815E-2</v>
      </c>
      <c r="H70">
        <f t="shared" si="4"/>
        <v>3.4704757802656042E-2</v>
      </c>
      <c r="I70" s="7">
        <f t="shared" si="5"/>
        <v>-0.40066089413267258</v>
      </c>
    </row>
    <row r="71" spans="1:12" x14ac:dyDescent="0.6">
      <c r="A71">
        <v>70</v>
      </c>
      <c r="B71" t="s">
        <v>54</v>
      </c>
      <c r="C71" t="s">
        <v>62</v>
      </c>
      <c r="D71">
        <f>'Plate 1'!N78</f>
        <v>1.8385425371887015E-2</v>
      </c>
      <c r="E71">
        <f>'Plate 2'!N78</f>
        <v>1.652335187995279E-2</v>
      </c>
      <c r="F71">
        <f>'Plate 3'!N78</f>
        <v>8.6950114214133081E-2</v>
      </c>
      <c r="G71">
        <f t="shared" si="3"/>
        <v>4.0619630488657625E-2</v>
      </c>
      <c r="H71">
        <f t="shared" si="4"/>
        <v>4.0134176472175813E-2</v>
      </c>
      <c r="I71" s="7">
        <f t="shared" si="5"/>
        <v>1.6247852195463051</v>
      </c>
    </row>
    <row r="72" spans="1:12" x14ac:dyDescent="0.6">
      <c r="A72">
        <v>71</v>
      </c>
      <c r="B72" t="s">
        <v>55</v>
      </c>
      <c r="C72" t="s">
        <v>63</v>
      </c>
      <c r="D72">
        <f>'Plate 1'!N79</f>
        <v>0.51111482533845898</v>
      </c>
      <c r="E72">
        <f>'Plate 2'!N79</f>
        <v>0.48120047209576799</v>
      </c>
      <c r="F72">
        <f>'Plate 3'!N79</f>
        <v>0.58322894407191805</v>
      </c>
      <c r="G72">
        <f t="shared" si="3"/>
        <v>0.52518141383538175</v>
      </c>
      <c r="H72">
        <f t="shared" si="4"/>
        <v>5.2448583940878021E-2</v>
      </c>
      <c r="I72" s="7">
        <f t="shared" si="5"/>
        <v>21.007256553415271</v>
      </c>
    </row>
    <row r="73" spans="1:12" x14ac:dyDescent="0.6">
      <c r="A73">
        <v>72</v>
      </c>
      <c r="B73" t="s">
        <v>56</v>
      </c>
      <c r="C73" t="s">
        <v>64</v>
      </c>
      <c r="D73">
        <f>'Plate 1'!N80</f>
        <v>1.3404646498412167</v>
      </c>
      <c r="E73">
        <f>'Plate 2'!N80</f>
        <v>1.2507165739335693</v>
      </c>
      <c r="F73">
        <f>'Plate 3'!N80</f>
        <v>1.3252523763908335</v>
      </c>
      <c r="G73">
        <f t="shared" si="3"/>
        <v>1.3054778667218732</v>
      </c>
      <c r="H73">
        <f t="shared" si="4"/>
        <v>4.803074751414E-2</v>
      </c>
      <c r="I73" s="7">
        <f t="shared" si="5"/>
        <v>52.219114668874923</v>
      </c>
    </row>
    <row r="74" spans="1:12" x14ac:dyDescent="0.6">
      <c r="A74">
        <v>73</v>
      </c>
      <c r="B74" t="s">
        <v>64</v>
      </c>
      <c r="C74" t="s">
        <v>72</v>
      </c>
      <c r="D74">
        <f>'Plate 1'!N81</f>
        <v>1.9675747952532174</v>
      </c>
      <c r="E74">
        <f>'Plate 2'!N81</f>
        <v>1.8843365368403304</v>
      </c>
      <c r="F74">
        <f>'Plate 3'!N81</f>
        <v>1.9972735981136247</v>
      </c>
      <c r="G74">
        <f t="shared" ref="G74:G89" si="6">AVERAGE(D74:F74)</f>
        <v>1.9497283100690577</v>
      </c>
      <c r="H74">
        <f t="shared" ref="H74:H89" si="7">STDEV(D74:F74)</f>
        <v>5.8545433018582123E-2</v>
      </c>
      <c r="I74" s="7">
        <f t="shared" si="5"/>
        <v>77.989132402762309</v>
      </c>
    </row>
    <row r="75" spans="1:12" x14ac:dyDescent="0.6">
      <c r="A75">
        <v>74</v>
      </c>
      <c r="B75" t="s">
        <v>63</v>
      </c>
      <c r="C75" t="s">
        <v>71</v>
      </c>
      <c r="D75">
        <f>'Plate 1'!N82</f>
        <v>3.4273775697810462</v>
      </c>
      <c r="E75">
        <f>'Plate 2'!N82</f>
        <v>3.3414264036418815</v>
      </c>
      <c r="F75">
        <f>'Plate 3'!N82</f>
        <v>3.5192690295483016</v>
      </c>
      <c r="G75">
        <f t="shared" si="6"/>
        <v>3.4293576676570763</v>
      </c>
      <c r="H75">
        <f t="shared" si="7"/>
        <v>8.8937846207459481E-2</v>
      </c>
      <c r="I75" s="7">
        <f t="shared" si="5"/>
        <v>137.17430670628306</v>
      </c>
    </row>
    <row r="76" spans="1:12" x14ac:dyDescent="0.6">
      <c r="A76">
        <v>75</v>
      </c>
      <c r="B76" t="s">
        <v>62</v>
      </c>
      <c r="C76" t="s">
        <v>70</v>
      </c>
      <c r="D76">
        <f>'Plate 1'!N83</f>
        <v>6.4492729399966571</v>
      </c>
      <c r="E76">
        <f>'Plate 2'!N83</f>
        <v>6.4299443601416284</v>
      </c>
      <c r="F76">
        <f>'Plate 3'!N83</f>
        <v>6.6406307567607401</v>
      </c>
      <c r="G76">
        <f t="shared" si="6"/>
        <v>6.5066160189663416</v>
      </c>
      <c r="H76">
        <f t="shared" si="7"/>
        <v>0.11646184336244658</v>
      </c>
      <c r="I76" s="7">
        <f t="shared" si="5"/>
        <v>260.26464075865368</v>
      </c>
    </row>
    <row r="77" spans="1:12" x14ac:dyDescent="0.6">
      <c r="A77">
        <v>76</v>
      </c>
      <c r="B77" t="s">
        <v>61</v>
      </c>
      <c r="C77" t="s">
        <v>69</v>
      </c>
      <c r="D77">
        <f>'Plate 1'!N84</f>
        <v>13.255223132207922</v>
      </c>
      <c r="E77">
        <f>'Plate 2'!N84</f>
        <v>13.175518462316642</v>
      </c>
      <c r="F77">
        <f>'Plate 3'!N84</f>
        <v>13.581165721022771</v>
      </c>
      <c r="G77">
        <f t="shared" si="6"/>
        <v>13.337302438515778</v>
      </c>
      <c r="H77">
        <f t="shared" si="7"/>
        <v>0.21491901734591426</v>
      </c>
      <c r="I77" s="7">
        <f t="shared" si="5"/>
        <v>533.49209754063111</v>
      </c>
    </row>
    <row r="78" spans="1:12" x14ac:dyDescent="0.6">
      <c r="A78">
        <v>77</v>
      </c>
      <c r="B78" t="s">
        <v>60</v>
      </c>
      <c r="C78" t="s">
        <v>68</v>
      </c>
      <c r="D78">
        <f>'Plate 1'!N85</f>
        <v>13.299348153100452</v>
      </c>
      <c r="E78">
        <f>'Plate 2'!N85</f>
        <v>13.306356432304838</v>
      </c>
      <c r="F78">
        <f>'Plate 3'!N85</f>
        <v>13.595534595829342</v>
      </c>
      <c r="G78">
        <f t="shared" si="6"/>
        <v>13.400413060411545</v>
      </c>
      <c r="H78">
        <f t="shared" si="7"/>
        <v>0.16901653523309768</v>
      </c>
      <c r="I78" s="7">
        <f t="shared" si="5"/>
        <v>536.01652241646184</v>
      </c>
    </row>
    <row r="79" spans="1:12" x14ac:dyDescent="0.6">
      <c r="A79">
        <v>78</v>
      </c>
      <c r="B79" t="s">
        <v>59</v>
      </c>
      <c r="C79" t="s">
        <v>67</v>
      </c>
      <c r="D79">
        <f>'Plate 1'!N86</f>
        <v>8.9052314892194548</v>
      </c>
      <c r="E79">
        <f>'Plate 2'!N86</f>
        <v>8.8345978755690435</v>
      </c>
      <c r="F79">
        <f>'Plate 3'!N86</f>
        <v>8.9613882543659287</v>
      </c>
      <c r="G79">
        <f t="shared" si="6"/>
        <v>8.9004058730514757</v>
      </c>
      <c r="H79">
        <f t="shared" si="7"/>
        <v>6.3532786554777385E-2</v>
      </c>
      <c r="I79" s="7">
        <f t="shared" si="5"/>
        <v>356.01623492205903</v>
      </c>
    </row>
    <row r="80" spans="1:12" x14ac:dyDescent="0.6">
      <c r="A80">
        <v>79</v>
      </c>
      <c r="B80" t="s">
        <v>58</v>
      </c>
      <c r="C80" t="s">
        <v>66</v>
      </c>
      <c r="D80">
        <f>'Plate 1'!N87</f>
        <v>4.4903894367374226</v>
      </c>
      <c r="E80">
        <f>'Plate 2'!N87</f>
        <v>4.4946889226100151</v>
      </c>
      <c r="F80">
        <f>'Plate 3'!N87</f>
        <v>4.691990273377054</v>
      </c>
      <c r="G80">
        <f t="shared" si="6"/>
        <v>4.5590228775748303</v>
      </c>
      <c r="H80">
        <f t="shared" si="7"/>
        <v>0.11517320719034881</v>
      </c>
      <c r="I80" s="7">
        <f t="shared" si="5"/>
        <v>182.3609151029932</v>
      </c>
    </row>
    <row r="81" spans="1:11" x14ac:dyDescent="0.6">
      <c r="A81">
        <v>80</v>
      </c>
      <c r="B81" t="s">
        <v>57</v>
      </c>
      <c r="C81" t="s">
        <v>65</v>
      </c>
      <c r="D81">
        <f>'Plate 1'!N88</f>
        <v>1.8027745278288485</v>
      </c>
      <c r="E81">
        <f>'Plate 2'!N88</f>
        <v>1.8077895801719777</v>
      </c>
      <c r="F81">
        <f>'Plate 3'!N88</f>
        <v>1.8742170805393856</v>
      </c>
      <c r="G81">
        <f t="shared" si="6"/>
        <v>1.8282603961800705</v>
      </c>
      <c r="H81">
        <f t="shared" si="7"/>
        <v>3.9878569626772775E-2</v>
      </c>
      <c r="I81" s="7">
        <f t="shared" si="5"/>
        <v>73.130415847202826</v>
      </c>
    </row>
    <row r="82" spans="1:11" x14ac:dyDescent="0.6">
      <c r="A82">
        <v>81</v>
      </c>
      <c r="B82" t="s">
        <v>65</v>
      </c>
      <c r="C82" t="s">
        <v>73</v>
      </c>
      <c r="D82">
        <f>'Plate 1'!N89</f>
        <v>0.9857930803944509</v>
      </c>
      <c r="E82">
        <f>'Plate 2'!N89</f>
        <v>0.97926150733434492</v>
      </c>
      <c r="F82">
        <f>'Plate 3'!N89</f>
        <v>1.06145457224965</v>
      </c>
      <c r="G82">
        <f t="shared" si="6"/>
        <v>1.0088363866594818</v>
      </c>
      <c r="H82">
        <f t="shared" si="7"/>
        <v>4.5685560659369212E-2</v>
      </c>
      <c r="I82" s="7">
        <f t="shared" si="5"/>
        <v>40.353455466379273</v>
      </c>
    </row>
    <row r="83" spans="1:11" x14ac:dyDescent="0.6">
      <c r="A83">
        <v>82</v>
      </c>
      <c r="B83" t="s">
        <v>66</v>
      </c>
      <c r="C83" t="s">
        <v>74</v>
      </c>
      <c r="D83">
        <f>'Plate 1'!N90</f>
        <v>0.50409493565101116</v>
      </c>
      <c r="E83">
        <f>'Plate 2'!N90</f>
        <v>0.49570055639858374</v>
      </c>
      <c r="F83">
        <f>'Plate 3'!N90</f>
        <v>0.5117530027264019</v>
      </c>
      <c r="G83">
        <f t="shared" si="6"/>
        <v>0.50384949825866554</v>
      </c>
      <c r="H83">
        <f t="shared" si="7"/>
        <v>8.0290371721671409E-3</v>
      </c>
      <c r="I83" s="7">
        <f t="shared" si="5"/>
        <v>20.153979930346622</v>
      </c>
    </row>
    <row r="84" spans="1:11" x14ac:dyDescent="0.6">
      <c r="A84">
        <v>83</v>
      </c>
      <c r="B84" t="s">
        <v>67</v>
      </c>
      <c r="C84" t="s">
        <v>75</v>
      </c>
      <c r="D84">
        <f>'Plate 1'!N91</f>
        <v>0.27544710011699819</v>
      </c>
      <c r="E84">
        <f>'Plate 2'!N91</f>
        <v>0.25054796830214127</v>
      </c>
      <c r="F84">
        <f>'Plate 3'!N91</f>
        <v>0.30911502468499008</v>
      </c>
      <c r="G84">
        <f t="shared" si="6"/>
        <v>0.27837003103470986</v>
      </c>
      <c r="H84">
        <f t="shared" si="7"/>
        <v>2.9392731536899291E-2</v>
      </c>
      <c r="I84" s="7">
        <f t="shared" si="5"/>
        <v>11.134801241388395</v>
      </c>
    </row>
    <row r="85" spans="1:11" x14ac:dyDescent="0.6">
      <c r="A85">
        <v>84</v>
      </c>
      <c r="B85" t="s">
        <v>68</v>
      </c>
      <c r="C85" t="s">
        <v>76</v>
      </c>
      <c r="D85">
        <f>'Plate 1'!N92</f>
        <v>0.18418853418017717</v>
      </c>
      <c r="E85">
        <f>'Plate 2'!N92</f>
        <v>0.16928005395380205</v>
      </c>
      <c r="F85">
        <f>'Plate 3'!N92</f>
        <v>0.24169184290030213</v>
      </c>
      <c r="G85">
        <f t="shared" si="6"/>
        <v>0.19838681034476044</v>
      </c>
      <c r="H85">
        <f t="shared" si="7"/>
        <v>3.8236894214128556E-2</v>
      </c>
      <c r="I85" s="7">
        <f t="shared" si="5"/>
        <v>7.9354724137904178</v>
      </c>
    </row>
    <row r="86" spans="1:11" x14ac:dyDescent="0.6">
      <c r="A86">
        <v>85</v>
      </c>
      <c r="B86" t="s">
        <v>69</v>
      </c>
      <c r="C86" t="s">
        <v>77</v>
      </c>
      <c r="D86">
        <f>'Plate 1'!N93</f>
        <v>0.1998997158616079</v>
      </c>
      <c r="E86">
        <f>'Plate 2'!N93</f>
        <v>0.18647782835946722</v>
      </c>
      <c r="F86">
        <f>'Plate 3'!N93</f>
        <v>0.26490310220322749</v>
      </c>
      <c r="G86">
        <f t="shared" si="6"/>
        <v>0.21709354880810086</v>
      </c>
      <c r="H86">
        <f t="shared" si="7"/>
        <v>4.1944627938642315E-2</v>
      </c>
      <c r="I86" s="7">
        <f t="shared" si="5"/>
        <v>8.6837419523240342</v>
      </c>
    </row>
    <row r="87" spans="1:11" x14ac:dyDescent="0.6">
      <c r="A87">
        <v>86</v>
      </c>
      <c r="B87" t="s">
        <v>70</v>
      </c>
      <c r="C87" t="s">
        <v>78</v>
      </c>
      <c r="D87">
        <f>'Plate 1'!N94</f>
        <v>0.19287982617416011</v>
      </c>
      <c r="E87">
        <f>'Plate 2'!N94</f>
        <v>0.18782667341089193</v>
      </c>
      <c r="F87">
        <f>'Plate 3'!N94</f>
        <v>0.24537616977378235</v>
      </c>
      <c r="G87">
        <f t="shared" si="6"/>
        <v>0.20869422311961147</v>
      </c>
      <c r="H87">
        <f t="shared" si="7"/>
        <v>3.1867812851948431E-2</v>
      </c>
      <c r="I87" s="7">
        <f t="shared" si="5"/>
        <v>8.3477689247844591</v>
      </c>
    </row>
    <row r="88" spans="1:11" x14ac:dyDescent="0.6">
      <c r="A88">
        <v>87</v>
      </c>
      <c r="B88" t="s">
        <v>71</v>
      </c>
      <c r="C88" t="s">
        <v>79</v>
      </c>
      <c r="D88">
        <f>'Plate 1'!N95</f>
        <v>0.11432391776700652</v>
      </c>
      <c r="E88">
        <f>'Plate 2'!N95</f>
        <v>0.10520991401112798</v>
      </c>
      <c r="F88">
        <f>'Plate 3'!N95</f>
        <v>0.17905828605113847</v>
      </c>
      <c r="G88">
        <f t="shared" si="6"/>
        <v>0.13286403927642432</v>
      </c>
      <c r="H88">
        <f t="shared" si="7"/>
        <v>4.0264098058045886E-2</v>
      </c>
      <c r="I88" s="7">
        <f t="shared" si="5"/>
        <v>5.3145615710569727</v>
      </c>
    </row>
    <row r="89" spans="1:11" x14ac:dyDescent="0.6">
      <c r="A89">
        <v>88</v>
      </c>
      <c r="B89" t="s">
        <v>72</v>
      </c>
      <c r="C89" t="s">
        <v>80</v>
      </c>
      <c r="D89">
        <f>'Plate 1'!N96</f>
        <v>5.3484873809125859E-2</v>
      </c>
      <c r="E89">
        <f>'Plate 2'!N96</f>
        <v>4.0802562805597707E-2</v>
      </c>
      <c r="F89">
        <f>'Plate 3'!N96</f>
        <v>0.12047748876280305</v>
      </c>
      <c r="G89">
        <f t="shared" si="6"/>
        <v>7.1588308459175534E-2</v>
      </c>
      <c r="H89">
        <f t="shared" si="7"/>
        <v>4.2811496308445038E-2</v>
      </c>
      <c r="I89" s="7">
        <f t="shared" si="5"/>
        <v>2.8635323383670213</v>
      </c>
      <c r="J89">
        <f>SUM(I68:I89)</f>
        <v>2334.109407463588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2022-11-22T00:30:12Z</dcterms:modified>
</cp:coreProperties>
</file>