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chartsheets/sheet3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T:\SIP Pipeline\Mike\221109 Batch 129 Water yr\"/>
    </mc:Choice>
  </mc:AlternateContent>
  <xr:revisionPtr revIDLastSave="0" documentId="13_ncr:1_{12C6F1AC-0F2C-46AC-BEFE-BDE6FDAE2E03}" xr6:coauthVersionLast="47" xr6:coauthVersionMax="47" xr10:uidLastSave="{00000000-0000-0000-0000-000000000000}"/>
  <bookViews>
    <workbookView xWindow="1233" yWindow="1533" windowWidth="12787" windowHeight="7187" activeTab="6" xr2:uid="{00000000-000D-0000-FFFF-FFFF00000000}"/>
  </bookViews>
  <sheets>
    <sheet name="Chart 1" sheetId="10" r:id="rId1"/>
    <sheet name="Plate 1" sheetId="1" r:id="rId2"/>
    <sheet name="Chart 2" sheetId="8" r:id="rId3"/>
    <sheet name="Plate 2" sheetId="5" r:id="rId4"/>
    <sheet name="Chart 3" sheetId="7" r:id="rId5"/>
    <sheet name="Plate 3" sheetId="6" r:id="rId6"/>
    <sheet name="Consolidated" sheetId="3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10" i="1" l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" i="1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80" i="5"/>
  <c r="N81" i="5"/>
  <c r="N82" i="5"/>
  <c r="N83" i="5"/>
  <c r="N84" i="5"/>
  <c r="N85" i="5"/>
  <c r="N86" i="5"/>
  <c r="N87" i="5"/>
  <c r="N88" i="5"/>
  <c r="N89" i="5"/>
  <c r="N90" i="5"/>
  <c r="N91" i="5"/>
  <c r="N92" i="5"/>
  <c r="N93" i="5"/>
  <c r="N94" i="5"/>
  <c r="N95" i="5"/>
  <c r="N96" i="5"/>
  <c r="N9" i="5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60" i="6"/>
  <c r="N61" i="6"/>
  <c r="N62" i="6"/>
  <c r="N63" i="6"/>
  <c r="N64" i="6"/>
  <c r="N65" i="6"/>
  <c r="N66" i="6"/>
  <c r="N67" i="6"/>
  <c r="N68" i="6"/>
  <c r="N69" i="6"/>
  <c r="N70" i="6"/>
  <c r="N71" i="6"/>
  <c r="N72" i="6"/>
  <c r="N73" i="6"/>
  <c r="N74" i="6"/>
  <c r="N75" i="6"/>
  <c r="N76" i="6"/>
  <c r="N77" i="6"/>
  <c r="N78" i="6"/>
  <c r="N79" i="6"/>
  <c r="N80" i="6"/>
  <c r="N81" i="6"/>
  <c r="N82" i="6"/>
  <c r="N83" i="6"/>
  <c r="N84" i="6"/>
  <c r="N85" i="6"/>
  <c r="N86" i="6"/>
  <c r="N87" i="6"/>
  <c r="N88" i="6"/>
  <c r="N89" i="6"/>
  <c r="N90" i="6"/>
  <c r="N91" i="6"/>
  <c r="N92" i="6"/>
  <c r="N93" i="6"/>
  <c r="N94" i="6"/>
  <c r="N95" i="6"/>
  <c r="N96" i="6"/>
  <c r="N9" i="6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" i="1"/>
  <c r="E10" i="1"/>
  <c r="E11" i="1" s="1"/>
  <c r="E12" i="1" s="1"/>
  <c r="E13" i="1" s="1"/>
  <c r="E14" i="1" s="1"/>
  <c r="G9" i="1"/>
  <c r="G9" i="5" s="1"/>
  <c r="G15" i="1"/>
  <c r="M9" i="5"/>
  <c r="G15" i="6"/>
  <c r="G15" i="5"/>
  <c r="M10" i="5"/>
  <c r="M10" i="6"/>
  <c r="M11" i="5"/>
  <c r="M11" i="6"/>
  <c r="M12" i="5"/>
  <c r="M12" i="6"/>
  <c r="M13" i="5"/>
  <c r="M13" i="6"/>
  <c r="M14" i="5"/>
  <c r="M14" i="6"/>
  <c r="M15" i="5"/>
  <c r="M15" i="6"/>
  <c r="M16" i="5"/>
  <c r="M16" i="6"/>
  <c r="M17" i="5"/>
  <c r="M17" i="6"/>
  <c r="M18" i="5"/>
  <c r="M18" i="6"/>
  <c r="M19" i="5"/>
  <c r="M19" i="6"/>
  <c r="M20" i="5"/>
  <c r="M20" i="6"/>
  <c r="M21" i="5"/>
  <c r="M21" i="6"/>
  <c r="M22" i="5"/>
  <c r="M22" i="6"/>
  <c r="M23" i="5"/>
  <c r="M23" i="6"/>
  <c r="M24" i="5"/>
  <c r="M24" i="6"/>
  <c r="M25" i="5"/>
  <c r="M25" i="6"/>
  <c r="M26" i="5"/>
  <c r="M26" i="6"/>
  <c r="M27" i="5"/>
  <c r="M27" i="6"/>
  <c r="M28" i="5"/>
  <c r="M28" i="6"/>
  <c r="M29" i="5"/>
  <c r="M29" i="6"/>
  <c r="M30" i="5"/>
  <c r="M30" i="6"/>
  <c r="M31" i="5"/>
  <c r="M31" i="6"/>
  <c r="M32" i="5"/>
  <c r="M32" i="6"/>
  <c r="M33" i="5"/>
  <c r="M33" i="6"/>
  <c r="M34" i="5"/>
  <c r="M34" i="6"/>
  <c r="M35" i="5"/>
  <c r="M35" i="6"/>
  <c r="M36" i="5"/>
  <c r="M36" i="6"/>
  <c r="M37" i="5"/>
  <c r="M37" i="6"/>
  <c r="M38" i="5"/>
  <c r="M38" i="6"/>
  <c r="M39" i="5"/>
  <c r="M39" i="6"/>
  <c r="M40" i="5"/>
  <c r="M40" i="6"/>
  <c r="M41" i="5"/>
  <c r="M41" i="6"/>
  <c r="M42" i="5"/>
  <c r="M42" i="6"/>
  <c r="M43" i="5"/>
  <c r="M43" i="6"/>
  <c r="M44" i="5"/>
  <c r="M44" i="6"/>
  <c r="M45" i="5"/>
  <c r="M45" i="6"/>
  <c r="M46" i="5"/>
  <c r="M46" i="6"/>
  <c r="M47" i="5"/>
  <c r="M47" i="6"/>
  <c r="M48" i="5"/>
  <c r="M48" i="6"/>
  <c r="M49" i="5"/>
  <c r="M49" i="6"/>
  <c r="M50" i="5"/>
  <c r="M50" i="6"/>
  <c r="M51" i="5"/>
  <c r="M51" i="6"/>
  <c r="M52" i="5"/>
  <c r="M52" i="6"/>
  <c r="M53" i="5"/>
  <c r="M53" i="6"/>
  <c r="M54" i="5"/>
  <c r="M54" i="6"/>
  <c r="M55" i="5"/>
  <c r="M55" i="6"/>
  <c r="M56" i="5"/>
  <c r="M56" i="6"/>
  <c r="M57" i="5"/>
  <c r="M57" i="6"/>
  <c r="M58" i="5"/>
  <c r="M58" i="6"/>
  <c r="M59" i="5"/>
  <c r="M59" i="6"/>
  <c r="M60" i="5"/>
  <c r="M60" i="6"/>
  <c r="M61" i="5"/>
  <c r="M61" i="6"/>
  <c r="M62" i="5"/>
  <c r="M62" i="6"/>
  <c r="M63" i="5"/>
  <c r="M63" i="6"/>
  <c r="M64" i="5"/>
  <c r="M64" i="6"/>
  <c r="M65" i="5"/>
  <c r="M65" i="6"/>
  <c r="M66" i="5"/>
  <c r="M66" i="6"/>
  <c r="M67" i="5"/>
  <c r="M67" i="6"/>
  <c r="M68" i="5"/>
  <c r="M68" i="6"/>
  <c r="M69" i="5"/>
  <c r="M69" i="6"/>
  <c r="M70" i="5"/>
  <c r="M70" i="6"/>
  <c r="M71" i="5"/>
  <c r="M71" i="6"/>
  <c r="M72" i="5"/>
  <c r="M72" i="6"/>
  <c r="M73" i="5"/>
  <c r="M73" i="6"/>
  <c r="M74" i="5"/>
  <c r="M74" i="6"/>
  <c r="M75" i="5"/>
  <c r="M75" i="6"/>
  <c r="M76" i="5"/>
  <c r="M76" i="6"/>
  <c r="O76" i="6" s="1"/>
  <c r="M77" i="5"/>
  <c r="M77" i="6"/>
  <c r="M78" i="5"/>
  <c r="M78" i="6"/>
  <c r="M79" i="5"/>
  <c r="M79" i="6"/>
  <c r="M80" i="5"/>
  <c r="M80" i="6"/>
  <c r="M81" i="5"/>
  <c r="M81" i="6"/>
  <c r="M82" i="5"/>
  <c r="M82" i="6"/>
  <c r="M83" i="5"/>
  <c r="M83" i="6"/>
  <c r="M84" i="5"/>
  <c r="M84" i="6"/>
  <c r="O84" i="6" s="1"/>
  <c r="M85" i="5"/>
  <c r="M85" i="6"/>
  <c r="M86" i="5"/>
  <c r="M86" i="6"/>
  <c r="M87" i="5"/>
  <c r="M87" i="6"/>
  <c r="M88" i="5"/>
  <c r="M88" i="6"/>
  <c r="M89" i="5"/>
  <c r="M89" i="6"/>
  <c r="M90" i="5"/>
  <c r="M90" i="6"/>
  <c r="M91" i="5"/>
  <c r="M91" i="6"/>
  <c r="M92" i="5"/>
  <c r="M92" i="6"/>
  <c r="O92" i="6" s="1"/>
  <c r="M93" i="5"/>
  <c r="M93" i="6"/>
  <c r="M94" i="5"/>
  <c r="M94" i="6"/>
  <c r="M95" i="5"/>
  <c r="M95" i="6"/>
  <c r="M96" i="5"/>
  <c r="M96" i="6"/>
  <c r="M9" i="6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I15" i="1"/>
  <c r="H15" i="1"/>
  <c r="L14" i="1"/>
  <c r="I14" i="1"/>
  <c r="H14" i="1"/>
  <c r="L13" i="1"/>
  <c r="I13" i="1"/>
  <c r="H13" i="1"/>
  <c r="L12" i="1"/>
  <c r="I12" i="1"/>
  <c r="H12" i="1"/>
  <c r="L11" i="1"/>
  <c r="I11" i="1"/>
  <c r="H11" i="1"/>
  <c r="L10" i="1"/>
  <c r="I10" i="1"/>
  <c r="H10" i="1"/>
  <c r="L9" i="1"/>
  <c r="I9" i="1"/>
  <c r="H9" i="1"/>
  <c r="L96" i="5"/>
  <c r="L95" i="5"/>
  <c r="L94" i="5"/>
  <c r="L93" i="5"/>
  <c r="L92" i="5"/>
  <c r="L91" i="5"/>
  <c r="L90" i="5"/>
  <c r="L89" i="5"/>
  <c r="L88" i="5"/>
  <c r="L87" i="5"/>
  <c r="L86" i="5"/>
  <c r="L85" i="5"/>
  <c r="L84" i="5"/>
  <c r="L83" i="5"/>
  <c r="L82" i="5"/>
  <c r="L81" i="5"/>
  <c r="L80" i="5"/>
  <c r="L79" i="5"/>
  <c r="L78" i="5"/>
  <c r="L77" i="5"/>
  <c r="L76" i="5"/>
  <c r="L75" i="5"/>
  <c r="L74" i="5"/>
  <c r="L73" i="5"/>
  <c r="L72" i="5"/>
  <c r="L71" i="5"/>
  <c r="L70" i="5"/>
  <c r="L69" i="5"/>
  <c r="L68" i="5"/>
  <c r="L67" i="5"/>
  <c r="L66" i="5"/>
  <c r="L65" i="5"/>
  <c r="L64" i="5"/>
  <c r="L63" i="5"/>
  <c r="L62" i="5"/>
  <c r="L61" i="5"/>
  <c r="L60" i="5"/>
  <c r="L59" i="5"/>
  <c r="L58" i="5"/>
  <c r="L57" i="5"/>
  <c r="L56" i="5"/>
  <c r="L55" i="5"/>
  <c r="L54" i="5"/>
  <c r="L53" i="5"/>
  <c r="L52" i="5"/>
  <c r="L51" i="5"/>
  <c r="L50" i="5"/>
  <c r="L49" i="5"/>
  <c r="L48" i="5"/>
  <c r="L47" i="5"/>
  <c r="L46" i="5"/>
  <c r="L45" i="5"/>
  <c r="L44" i="5"/>
  <c r="L43" i="5"/>
  <c r="L42" i="5"/>
  <c r="L41" i="5"/>
  <c r="L40" i="5"/>
  <c r="L39" i="5"/>
  <c r="L38" i="5"/>
  <c r="L37" i="5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I15" i="5"/>
  <c r="H15" i="5"/>
  <c r="L14" i="5"/>
  <c r="I14" i="5"/>
  <c r="H14" i="5"/>
  <c r="L13" i="5"/>
  <c r="I13" i="5"/>
  <c r="H13" i="5"/>
  <c r="L12" i="5"/>
  <c r="I12" i="5"/>
  <c r="H12" i="5"/>
  <c r="L11" i="5"/>
  <c r="I11" i="5"/>
  <c r="H11" i="5"/>
  <c r="L10" i="5"/>
  <c r="I10" i="5"/>
  <c r="H10" i="5"/>
  <c r="L9" i="5"/>
  <c r="I9" i="5"/>
  <c r="H9" i="5"/>
  <c r="L96" i="6"/>
  <c r="L95" i="6"/>
  <c r="L94" i="6"/>
  <c r="L93" i="6"/>
  <c r="L92" i="6"/>
  <c r="L91" i="6"/>
  <c r="L90" i="6"/>
  <c r="L89" i="6"/>
  <c r="L88" i="6"/>
  <c r="L87" i="6"/>
  <c r="L86" i="6"/>
  <c r="L85" i="6"/>
  <c r="L84" i="6"/>
  <c r="L83" i="6"/>
  <c r="L82" i="6"/>
  <c r="L81" i="6"/>
  <c r="L80" i="6"/>
  <c r="L79" i="6"/>
  <c r="L78" i="6"/>
  <c r="L77" i="6"/>
  <c r="L76" i="6"/>
  <c r="L75" i="6"/>
  <c r="L74" i="6"/>
  <c r="L73" i="6"/>
  <c r="L72" i="6"/>
  <c r="L71" i="6"/>
  <c r="L70" i="6"/>
  <c r="L69" i="6"/>
  <c r="L68" i="6"/>
  <c r="L67" i="6"/>
  <c r="L66" i="6"/>
  <c r="L65" i="6"/>
  <c r="L64" i="6"/>
  <c r="L63" i="6"/>
  <c r="L62" i="6"/>
  <c r="L61" i="6"/>
  <c r="L60" i="6"/>
  <c r="L59" i="6"/>
  <c r="L58" i="6"/>
  <c r="L57" i="6"/>
  <c r="L56" i="6"/>
  <c r="L55" i="6"/>
  <c r="L54" i="6"/>
  <c r="L53" i="6"/>
  <c r="L52" i="6"/>
  <c r="L51" i="6"/>
  <c r="L50" i="6"/>
  <c r="L49" i="6"/>
  <c r="L48" i="6"/>
  <c r="L47" i="6"/>
  <c r="L46" i="6"/>
  <c r="L45" i="6"/>
  <c r="L44" i="6"/>
  <c r="L43" i="6"/>
  <c r="L42" i="6"/>
  <c r="L41" i="6"/>
  <c r="L40" i="6"/>
  <c r="L39" i="6"/>
  <c r="L38" i="6"/>
  <c r="L37" i="6"/>
  <c r="L36" i="6"/>
  <c r="L35" i="6"/>
  <c r="L34" i="6"/>
  <c r="L33" i="6"/>
  <c r="L32" i="6"/>
  <c r="L31" i="6"/>
  <c r="L30" i="6"/>
  <c r="L29" i="6"/>
  <c r="L28" i="6"/>
  <c r="L27" i="6"/>
  <c r="L26" i="6"/>
  <c r="L25" i="6"/>
  <c r="L24" i="6"/>
  <c r="L18" i="6"/>
  <c r="L23" i="6"/>
  <c r="L22" i="6"/>
  <c r="L21" i="6"/>
  <c r="L20" i="6"/>
  <c r="L19" i="6"/>
  <c r="L17" i="6"/>
  <c r="L16" i="6"/>
  <c r="L15" i="6"/>
  <c r="L14" i="6"/>
  <c r="L13" i="6"/>
  <c r="L12" i="6"/>
  <c r="L11" i="6"/>
  <c r="L10" i="6"/>
  <c r="I15" i="6"/>
  <c r="H15" i="6"/>
  <c r="I14" i="6"/>
  <c r="H14" i="6"/>
  <c r="I13" i="6"/>
  <c r="H13" i="6"/>
  <c r="I12" i="6"/>
  <c r="H12" i="6"/>
  <c r="I11" i="6"/>
  <c r="H11" i="6"/>
  <c r="I10" i="6"/>
  <c r="H10" i="6"/>
  <c r="L9" i="6"/>
  <c r="I9" i="6"/>
  <c r="H9" i="6"/>
  <c r="O79" i="6" l="1"/>
  <c r="O9" i="6"/>
  <c r="O96" i="6"/>
  <c r="O88" i="6"/>
  <c r="O80" i="6"/>
  <c r="O72" i="6"/>
  <c r="O64" i="6"/>
  <c r="O56" i="6"/>
  <c r="F41" i="3"/>
  <c r="O40" i="6"/>
  <c r="O32" i="6"/>
  <c r="O24" i="6"/>
  <c r="O16" i="6"/>
  <c r="O95" i="6"/>
  <c r="F32" i="3"/>
  <c r="O62" i="6"/>
  <c r="F23" i="3"/>
  <c r="O87" i="6"/>
  <c r="O23" i="6"/>
  <c r="O78" i="6"/>
  <c r="O38" i="6"/>
  <c r="O93" i="6"/>
  <c r="F78" i="3"/>
  <c r="F70" i="3"/>
  <c r="F62" i="3"/>
  <c r="O61" i="6"/>
  <c r="O53" i="6"/>
  <c r="O45" i="6"/>
  <c r="O37" i="6"/>
  <c r="O29" i="6"/>
  <c r="F14" i="3"/>
  <c r="O13" i="6"/>
  <c r="O63" i="6"/>
  <c r="O15" i="6"/>
  <c r="O94" i="6"/>
  <c r="O46" i="6"/>
  <c r="O14" i="6"/>
  <c r="O71" i="6"/>
  <c r="O70" i="6"/>
  <c r="O68" i="6"/>
  <c r="F53" i="3"/>
  <c r="O52" i="6"/>
  <c r="O44" i="6"/>
  <c r="O36" i="6"/>
  <c r="O28" i="6"/>
  <c r="O20" i="6"/>
  <c r="O12" i="6"/>
  <c r="O31" i="6"/>
  <c r="F79" i="3"/>
  <c r="O54" i="6"/>
  <c r="O22" i="6"/>
  <c r="O47" i="6"/>
  <c r="O83" i="6"/>
  <c r="O59" i="6"/>
  <c r="O35" i="6"/>
  <c r="F20" i="3"/>
  <c r="F83" i="3"/>
  <c r="O82" i="6"/>
  <c r="O74" i="6"/>
  <c r="O66" i="6"/>
  <c r="O58" i="6"/>
  <c r="O50" i="6"/>
  <c r="O42" i="6"/>
  <c r="O34" i="6"/>
  <c r="O26" i="6"/>
  <c r="O18" i="6"/>
  <c r="O10" i="6"/>
  <c r="O55" i="6"/>
  <c r="O91" i="6"/>
  <c r="O67" i="6"/>
  <c r="O51" i="6"/>
  <c r="O19" i="6"/>
  <c r="F68" i="3"/>
  <c r="O43" i="6"/>
  <c r="O11" i="6"/>
  <c r="O89" i="6"/>
  <c r="O81" i="6"/>
  <c r="O73" i="6"/>
  <c r="F58" i="3"/>
  <c r="O57" i="6"/>
  <c r="F42" i="3"/>
  <c r="O41" i="6"/>
  <c r="O33" i="6"/>
  <c r="O25" i="6"/>
  <c r="O17" i="6"/>
  <c r="O83" i="5"/>
  <c r="O59" i="5"/>
  <c r="O27" i="5"/>
  <c r="O9" i="5"/>
  <c r="O96" i="5"/>
  <c r="O88" i="5"/>
  <c r="O80" i="5"/>
  <c r="O72" i="5"/>
  <c r="E57" i="3"/>
  <c r="O56" i="5"/>
  <c r="O48" i="5"/>
  <c r="O40" i="5"/>
  <c r="O32" i="5"/>
  <c r="E17" i="3"/>
  <c r="E9" i="3"/>
  <c r="O79" i="5"/>
  <c r="O47" i="5"/>
  <c r="O23" i="5"/>
  <c r="E87" i="3"/>
  <c r="O86" i="5"/>
  <c r="O78" i="5"/>
  <c r="O70" i="5"/>
  <c r="O62" i="5"/>
  <c r="E47" i="3"/>
  <c r="O46" i="5"/>
  <c r="O38" i="5"/>
  <c r="O30" i="5"/>
  <c r="O22" i="5"/>
  <c r="O14" i="5"/>
  <c r="O71" i="5"/>
  <c r="E24" i="3"/>
  <c r="O93" i="5"/>
  <c r="O85" i="5"/>
  <c r="O77" i="5"/>
  <c r="E62" i="3"/>
  <c r="O61" i="5"/>
  <c r="O53" i="5"/>
  <c r="O45" i="5"/>
  <c r="E30" i="3"/>
  <c r="O29" i="5"/>
  <c r="O21" i="5"/>
  <c r="O13" i="5"/>
  <c r="O87" i="5"/>
  <c r="O39" i="5"/>
  <c r="O95" i="5"/>
  <c r="O55" i="5"/>
  <c r="E8" i="3"/>
  <c r="O92" i="5"/>
  <c r="O84" i="5"/>
  <c r="O76" i="5"/>
  <c r="O68" i="5"/>
  <c r="O60" i="5"/>
  <c r="O52" i="5"/>
  <c r="O44" i="5"/>
  <c r="O36" i="5"/>
  <c r="E21" i="3"/>
  <c r="O20" i="5"/>
  <c r="O12" i="5"/>
  <c r="O63" i="5"/>
  <c r="O91" i="5"/>
  <c r="O67" i="5"/>
  <c r="O43" i="5"/>
  <c r="O19" i="5"/>
  <c r="O90" i="5"/>
  <c r="O82" i="5"/>
  <c r="O74" i="5"/>
  <c r="O66" i="5"/>
  <c r="O58" i="5"/>
  <c r="O50" i="5"/>
  <c r="E35" i="3"/>
  <c r="E27" i="3"/>
  <c r="E19" i="3"/>
  <c r="O18" i="5"/>
  <c r="O10" i="5"/>
  <c r="O75" i="5"/>
  <c r="O51" i="5"/>
  <c r="O35" i="5"/>
  <c r="E4" i="3"/>
  <c r="E82" i="3"/>
  <c r="E74" i="3"/>
  <c r="O73" i="5"/>
  <c r="O65" i="5"/>
  <c r="O57" i="5"/>
  <c r="O49" i="5"/>
  <c r="O41" i="5"/>
  <c r="O33" i="5"/>
  <c r="O25" i="5"/>
  <c r="O17" i="5"/>
  <c r="O21" i="1"/>
  <c r="O84" i="1"/>
  <c r="O68" i="1"/>
  <c r="O52" i="1"/>
  <c r="O36" i="1"/>
  <c r="O20" i="1"/>
  <c r="O53" i="1"/>
  <c r="D76" i="3"/>
  <c r="O67" i="1"/>
  <c r="O51" i="1"/>
  <c r="O35" i="1"/>
  <c r="O19" i="1"/>
  <c r="O37" i="1"/>
  <c r="O82" i="1"/>
  <c r="O66" i="1"/>
  <c r="O50" i="1"/>
  <c r="O34" i="1"/>
  <c r="O18" i="1"/>
  <c r="O69" i="1"/>
  <c r="O9" i="1"/>
  <c r="O81" i="1"/>
  <c r="O65" i="1"/>
  <c r="D58" i="3"/>
  <c r="O49" i="1"/>
  <c r="O33" i="1"/>
  <c r="O17" i="1"/>
  <c r="O96" i="1"/>
  <c r="O80" i="1"/>
  <c r="O64" i="1"/>
  <c r="O48" i="1"/>
  <c r="O32" i="1"/>
  <c r="O16" i="1"/>
  <c r="O95" i="1"/>
  <c r="O79" i="1"/>
  <c r="O63" i="1"/>
  <c r="O47" i="1"/>
  <c r="D24" i="3"/>
  <c r="O15" i="1"/>
  <c r="D78" i="3"/>
  <c r="D87" i="3"/>
  <c r="O78" i="1"/>
  <c r="O62" i="1"/>
  <c r="O46" i="1"/>
  <c r="O30" i="1"/>
  <c r="O14" i="1"/>
  <c r="O93" i="1"/>
  <c r="O77" i="1"/>
  <c r="D54" i="3"/>
  <c r="O45" i="1"/>
  <c r="O29" i="1"/>
  <c r="O13" i="1"/>
  <c r="O92" i="1"/>
  <c r="O76" i="1"/>
  <c r="D53" i="3"/>
  <c r="D37" i="3"/>
  <c r="D21" i="3"/>
  <c r="D5" i="3"/>
  <c r="O91" i="1"/>
  <c r="O75" i="1"/>
  <c r="O27" i="1"/>
  <c r="O11" i="1"/>
  <c r="O90" i="1"/>
  <c r="O74" i="1"/>
  <c r="O58" i="1"/>
  <c r="O42" i="1"/>
  <c r="O26" i="1"/>
  <c r="O10" i="1"/>
  <c r="O89" i="1"/>
  <c r="D66" i="3"/>
  <c r="O57" i="1"/>
  <c r="O41" i="1"/>
  <c r="O25" i="1"/>
  <c r="D81" i="3"/>
  <c r="O72" i="1"/>
  <c r="O56" i="1"/>
  <c r="O40" i="1"/>
  <c r="O24" i="1"/>
  <c r="D80" i="3"/>
  <c r="O71" i="1"/>
  <c r="O55" i="1"/>
  <c r="D32" i="3"/>
  <c r="O23" i="1"/>
  <c r="O86" i="1"/>
  <c r="O70" i="1"/>
  <c r="O54" i="1"/>
  <c r="O38" i="1"/>
  <c r="O22" i="1"/>
  <c r="D52" i="3"/>
  <c r="O59" i="1"/>
  <c r="D36" i="3"/>
  <c r="O43" i="1"/>
  <c r="G9" i="6"/>
  <c r="F66" i="3"/>
  <c r="E41" i="3"/>
  <c r="D44" i="3"/>
  <c r="D60" i="3"/>
  <c r="D28" i="3"/>
  <c r="D56" i="3"/>
  <c r="D40" i="3"/>
  <c r="D64" i="3"/>
  <c r="D72" i="3"/>
  <c r="F46" i="3"/>
  <c r="F4" i="3"/>
  <c r="E66" i="3"/>
  <c r="E25" i="3"/>
  <c r="E45" i="3"/>
  <c r="E26" i="3"/>
  <c r="D70" i="3"/>
  <c r="D22" i="3"/>
  <c r="D2" i="3"/>
  <c r="F30" i="3"/>
  <c r="F88" i="3"/>
  <c r="F72" i="3"/>
  <c r="F22" i="3"/>
  <c r="E2" i="3"/>
  <c r="D74" i="3"/>
  <c r="F85" i="3"/>
  <c r="F54" i="3"/>
  <c r="F43" i="3"/>
  <c r="E89" i="3"/>
  <c r="F76" i="3"/>
  <c r="E50" i="3"/>
  <c r="E48" i="3"/>
  <c r="E40" i="3"/>
  <c r="E32" i="3"/>
  <c r="F18" i="3"/>
  <c r="D77" i="3"/>
  <c r="E68" i="3"/>
  <c r="F49" i="3"/>
  <c r="F82" i="3"/>
  <c r="F69" i="3"/>
  <c r="F65" i="3"/>
  <c r="G10" i="1"/>
  <c r="G10" i="6" s="1"/>
  <c r="F25" i="3"/>
  <c r="D57" i="3"/>
  <c r="D49" i="3"/>
  <c r="D33" i="3"/>
  <c r="D13" i="3"/>
  <c r="E53" i="3"/>
  <c r="E46" i="3"/>
  <c r="E39" i="3"/>
  <c r="E38" i="3"/>
  <c r="E15" i="3"/>
  <c r="E13" i="3"/>
  <c r="E11" i="3"/>
  <c r="F89" i="3"/>
  <c r="E60" i="3"/>
  <c r="F50" i="3"/>
  <c r="F47" i="3"/>
  <c r="F12" i="3"/>
  <c r="F7" i="3"/>
  <c r="D89" i="3"/>
  <c r="D73" i="3"/>
  <c r="D69" i="3"/>
  <c r="D17" i="3"/>
  <c r="F77" i="3"/>
  <c r="D41" i="3"/>
  <c r="F38" i="3"/>
  <c r="E37" i="3"/>
  <c r="E33" i="3"/>
  <c r="F26" i="3"/>
  <c r="E23" i="3"/>
  <c r="E7" i="3"/>
  <c r="E3" i="3"/>
  <c r="F86" i="3"/>
  <c r="E71" i="3"/>
  <c r="F59" i="3"/>
  <c r="F55" i="3"/>
  <c r="E34" i="3"/>
  <c r="F31" i="3"/>
  <c r="F27" i="3"/>
  <c r="F13" i="3"/>
  <c r="F8" i="3"/>
  <c r="E86" i="3"/>
  <c r="F52" i="3"/>
  <c r="F2" i="3"/>
  <c r="F80" i="3"/>
  <c r="F48" i="3"/>
  <c r="F84" i="3"/>
  <c r="E79" i="3"/>
  <c r="F64" i="3"/>
  <c r="E59" i="3"/>
  <c r="F40" i="3"/>
  <c r="F24" i="3"/>
  <c r="F28" i="3"/>
  <c r="O77" i="6" l="1"/>
  <c r="O27" i="6"/>
  <c r="F21" i="3"/>
  <c r="F44" i="3"/>
  <c r="F67" i="3"/>
  <c r="F36" i="3"/>
  <c r="F35" i="3"/>
  <c r="F74" i="3"/>
  <c r="H74" i="3" s="1"/>
  <c r="F60" i="3"/>
  <c r="F87" i="3"/>
  <c r="O64" i="5"/>
  <c r="E54" i="3"/>
  <c r="O69" i="5"/>
  <c r="O94" i="5"/>
  <c r="E81" i="3"/>
  <c r="E77" i="3"/>
  <c r="G77" i="3" s="1"/>
  <c r="I77" i="3" s="1"/>
  <c r="E83" i="3"/>
  <c r="E43" i="3"/>
  <c r="E75" i="3"/>
  <c r="E78" i="3"/>
  <c r="D29" i="3"/>
  <c r="D62" i="3"/>
  <c r="G62" i="3" s="1"/>
  <c r="I62" i="3" s="1"/>
  <c r="D45" i="3"/>
  <c r="O60" i="1"/>
  <c r="O87" i="1"/>
  <c r="O85" i="1"/>
  <c r="O44" i="1"/>
  <c r="D61" i="3"/>
  <c r="D65" i="3"/>
  <c r="D9" i="3"/>
  <c r="D68" i="3"/>
  <c r="G68" i="3" s="1"/>
  <c r="I68" i="3" s="1"/>
  <c r="D84" i="3"/>
  <c r="F56" i="3"/>
  <c r="O49" i="6"/>
  <c r="O75" i="6"/>
  <c r="O90" i="6"/>
  <c r="O86" i="6"/>
  <c r="O60" i="6"/>
  <c r="O69" i="6"/>
  <c r="O30" i="6"/>
  <c r="O48" i="6"/>
  <c r="F63" i="3"/>
  <c r="O65" i="6"/>
  <c r="O21" i="6"/>
  <c r="O85" i="6"/>
  <c r="O39" i="6"/>
  <c r="E73" i="3"/>
  <c r="O81" i="5"/>
  <c r="O26" i="5"/>
  <c r="O28" i="5"/>
  <c r="O54" i="5"/>
  <c r="O34" i="5"/>
  <c r="O37" i="5"/>
  <c r="O24" i="5"/>
  <c r="E58" i="3"/>
  <c r="O15" i="5"/>
  <c r="E69" i="3"/>
  <c r="G69" i="3" s="1"/>
  <c r="I69" i="3" s="1"/>
  <c r="O89" i="5"/>
  <c r="O11" i="5"/>
  <c r="E29" i="3"/>
  <c r="O16" i="5"/>
  <c r="O42" i="5"/>
  <c r="E63" i="3"/>
  <c r="E52" i="3"/>
  <c r="G52" i="3" s="1"/>
  <c r="I52" i="3" s="1"/>
  <c r="O31" i="5"/>
  <c r="D88" i="3"/>
  <c r="O39" i="1"/>
  <c r="O88" i="1"/>
  <c r="O12" i="1"/>
  <c r="O83" i="1"/>
  <c r="D48" i="3"/>
  <c r="G48" i="3" s="1"/>
  <c r="I48" i="3" s="1"/>
  <c r="O28" i="1"/>
  <c r="O61" i="1"/>
  <c r="O94" i="1"/>
  <c r="O73" i="1"/>
  <c r="O31" i="1"/>
  <c r="G60" i="3"/>
  <c r="I60" i="3" s="1"/>
  <c r="F5" i="3"/>
  <c r="F75" i="3"/>
  <c r="F51" i="3"/>
  <c r="F34" i="3"/>
  <c r="F16" i="3"/>
  <c r="E5" i="3"/>
  <c r="E42" i="3"/>
  <c r="F17" i="3"/>
  <c r="G17" i="3" s="1"/>
  <c r="I17" i="3" s="1"/>
  <c r="D86" i="3"/>
  <c r="H86" i="3" s="1"/>
  <c r="E70" i="3"/>
  <c r="G70" i="3" s="1"/>
  <c r="I70" i="3" s="1"/>
  <c r="H77" i="3"/>
  <c r="E31" i="3"/>
  <c r="E84" i="3"/>
  <c r="E16" i="3"/>
  <c r="E51" i="3"/>
  <c r="G66" i="3"/>
  <c r="I66" i="3" s="1"/>
  <c r="E65" i="3"/>
  <c r="G65" i="3" s="1"/>
  <c r="I65" i="3" s="1"/>
  <c r="E85" i="3"/>
  <c r="E55" i="3"/>
  <c r="D82" i="3"/>
  <c r="G82" i="3" s="1"/>
  <c r="I82" i="3" s="1"/>
  <c r="H66" i="3"/>
  <c r="H54" i="3"/>
  <c r="G21" i="3"/>
  <c r="I21" i="3" s="1"/>
  <c r="F10" i="3"/>
  <c r="F39" i="3"/>
  <c r="G41" i="3"/>
  <c r="I41" i="3" s="1"/>
  <c r="H87" i="3"/>
  <c r="F37" i="3"/>
  <c r="G37" i="3" s="1"/>
  <c r="I37" i="3" s="1"/>
  <c r="G54" i="3"/>
  <c r="I54" i="3" s="1"/>
  <c r="F61" i="3"/>
  <c r="E88" i="3"/>
  <c r="E49" i="3"/>
  <c r="G49" i="3" s="1"/>
  <c r="I49" i="3" s="1"/>
  <c r="H2" i="3"/>
  <c r="H21" i="3"/>
  <c r="D25" i="3"/>
  <c r="D46" i="3"/>
  <c r="G46" i="3" s="1"/>
  <c r="I46" i="3" s="1"/>
  <c r="D85" i="3"/>
  <c r="G11" i="1"/>
  <c r="G11" i="5" s="1"/>
  <c r="G10" i="5"/>
  <c r="H68" i="3"/>
  <c r="D7" i="3"/>
  <c r="G7" i="3" s="1"/>
  <c r="I7" i="3" s="1"/>
  <c r="D15" i="3"/>
  <c r="D23" i="3"/>
  <c r="D31" i="3"/>
  <c r="D39" i="3"/>
  <c r="D47" i="3"/>
  <c r="H47" i="3" s="1"/>
  <c r="D55" i="3"/>
  <c r="D63" i="3"/>
  <c r="D71" i="3"/>
  <c r="D79" i="3"/>
  <c r="H79" i="3" s="1"/>
  <c r="F3" i="3"/>
  <c r="F19" i="3"/>
  <c r="F57" i="3"/>
  <c r="G57" i="3" s="1"/>
  <c r="I57" i="3" s="1"/>
  <c r="E72" i="3"/>
  <c r="D8" i="3"/>
  <c r="G8" i="3" s="1"/>
  <c r="I8" i="3" s="1"/>
  <c r="D16" i="3"/>
  <c r="E6" i="3"/>
  <c r="E10" i="3"/>
  <c r="F15" i="3"/>
  <c r="E20" i="3"/>
  <c r="F29" i="3"/>
  <c r="E56" i="3"/>
  <c r="E76" i="3"/>
  <c r="G76" i="3" s="1"/>
  <c r="I76" i="3" s="1"/>
  <c r="F81" i="3"/>
  <c r="F6" i="3"/>
  <c r="E14" i="3"/>
  <c r="F45" i="3"/>
  <c r="F71" i="3"/>
  <c r="D10" i="3"/>
  <c r="D18" i="3"/>
  <c r="D30" i="3"/>
  <c r="D38" i="3"/>
  <c r="H38" i="3" s="1"/>
  <c r="H24" i="3"/>
  <c r="H40" i="3"/>
  <c r="D3" i="3"/>
  <c r="D11" i="3"/>
  <c r="D19" i="3"/>
  <c r="D27" i="3"/>
  <c r="D35" i="3"/>
  <c r="D43" i="3"/>
  <c r="H43" i="3" s="1"/>
  <c r="D51" i="3"/>
  <c r="D59" i="3"/>
  <c r="H59" i="3" s="1"/>
  <c r="D67" i="3"/>
  <c r="D75" i="3"/>
  <c r="D83" i="3"/>
  <c r="G83" i="3" s="1"/>
  <c r="I83" i="3" s="1"/>
  <c r="F9" i="3"/>
  <c r="H9" i="3" s="1"/>
  <c r="E36" i="3"/>
  <c r="E64" i="3"/>
  <c r="H64" i="3" s="1"/>
  <c r="F73" i="3"/>
  <c r="D4" i="3"/>
  <c r="G4" i="3" s="1"/>
  <c r="D12" i="3"/>
  <c r="D20" i="3"/>
  <c r="F11" i="3"/>
  <c r="E18" i="3"/>
  <c r="E28" i="3"/>
  <c r="H28" i="3" s="1"/>
  <c r="F33" i="3"/>
  <c r="G33" i="3" s="1"/>
  <c r="I33" i="3" s="1"/>
  <c r="E80" i="3"/>
  <c r="H80" i="3" s="1"/>
  <c r="E12" i="3"/>
  <c r="E44" i="3"/>
  <c r="H44" i="3" s="1"/>
  <c r="E61" i="3"/>
  <c r="E67" i="3"/>
  <c r="D6" i="3"/>
  <c r="D14" i="3"/>
  <c r="D26" i="3"/>
  <c r="G26" i="3" s="1"/>
  <c r="I26" i="3" s="1"/>
  <c r="D34" i="3"/>
  <c r="D42" i="3"/>
  <c r="D50" i="3"/>
  <c r="G50" i="3" s="1"/>
  <c r="I50" i="3" s="1"/>
  <c r="E22" i="3"/>
  <c r="H32" i="3"/>
  <c r="H89" i="3"/>
  <c r="G13" i="3"/>
  <c r="I13" i="3" s="1"/>
  <c r="G32" i="3"/>
  <c r="I32" i="3" s="1"/>
  <c r="G89" i="3"/>
  <c r="I89" i="3" s="1"/>
  <c r="H53" i="3"/>
  <c r="G58" i="3"/>
  <c r="I58" i="3" s="1"/>
  <c r="H58" i="3"/>
  <c r="H78" i="3"/>
  <c r="G78" i="3"/>
  <c r="I78" i="3" s="1"/>
  <c r="H13" i="3"/>
  <c r="H41" i="3"/>
  <c r="G53" i="3"/>
  <c r="I53" i="3" s="1"/>
  <c r="G87" i="3"/>
  <c r="I87" i="3" s="1"/>
  <c r="H60" i="3"/>
  <c r="G24" i="3"/>
  <c r="I24" i="3" s="1"/>
  <c r="G40" i="3"/>
  <c r="I40" i="3" s="1"/>
  <c r="G2" i="3"/>
  <c r="I2" i="3" s="1"/>
  <c r="H48" i="3" l="1"/>
  <c r="G45" i="3"/>
  <c r="I45" i="3" s="1"/>
  <c r="H62" i="3"/>
  <c r="H52" i="3"/>
  <c r="G36" i="3"/>
  <c r="I36" i="3" s="1"/>
  <c r="G35" i="3"/>
  <c r="I35" i="3" s="1"/>
  <c r="G74" i="3"/>
  <c r="I74" i="3" s="1"/>
  <c r="G81" i="3"/>
  <c r="I81" i="3" s="1"/>
  <c r="H63" i="3"/>
  <c r="H69" i="3"/>
  <c r="G73" i="3"/>
  <c r="I73" i="3" s="1"/>
  <c r="G84" i="3"/>
  <c r="I84" i="3" s="1"/>
  <c r="G5" i="3"/>
  <c r="I5" i="3" s="1"/>
  <c r="H29" i="3"/>
  <c r="G29" i="3"/>
  <c r="I29" i="3" s="1"/>
  <c r="H75" i="3"/>
  <c r="G3" i="3"/>
  <c r="I3" i="3" s="1"/>
  <c r="G34" i="3"/>
  <c r="I34" i="3" s="1"/>
  <c r="H20" i="3"/>
  <c r="H84" i="3"/>
  <c r="H5" i="3"/>
  <c r="G9" i="3"/>
  <c r="I9" i="3" s="1"/>
  <c r="G44" i="3"/>
  <c r="I44" i="3" s="1"/>
  <c r="H65" i="3"/>
  <c r="H73" i="3"/>
  <c r="H3" i="3"/>
  <c r="H17" i="3"/>
  <c r="G85" i="3"/>
  <c r="I85" i="3" s="1"/>
  <c r="H46" i="3"/>
  <c r="G79" i="3"/>
  <c r="I79" i="3" s="1"/>
  <c r="G86" i="3"/>
  <c r="I86" i="3" s="1"/>
  <c r="G12" i="1"/>
  <c r="G13" i="1" s="1"/>
  <c r="H71" i="3"/>
  <c r="H7" i="3"/>
  <c r="G31" i="3"/>
  <c r="I31" i="3" s="1"/>
  <c r="H61" i="3"/>
  <c r="H81" i="3"/>
  <c r="H57" i="3"/>
  <c r="G55" i="3"/>
  <c r="I55" i="3" s="1"/>
  <c r="G80" i="3"/>
  <c r="I80" i="3" s="1"/>
  <c r="H36" i="3"/>
  <c r="H42" i="3"/>
  <c r="G61" i="3"/>
  <c r="I61" i="3" s="1"/>
  <c r="H49" i="3"/>
  <c r="G38" i="3"/>
  <c r="I38" i="3" s="1"/>
  <c r="G63" i="3"/>
  <c r="I63" i="3" s="1"/>
  <c r="H8" i="3"/>
  <c r="G11" i="6"/>
  <c r="G28" i="3"/>
  <c r="I28" i="3" s="1"/>
  <c r="H82" i="3"/>
  <c r="H70" i="3"/>
  <c r="H19" i="3"/>
  <c r="G64" i="3"/>
  <c r="I64" i="3" s="1"/>
  <c r="H12" i="3"/>
  <c r="H35" i="3"/>
  <c r="G20" i="3"/>
  <c r="I20" i="3" s="1"/>
  <c r="G43" i="3"/>
  <c r="I43" i="3" s="1"/>
  <c r="H33" i="3"/>
  <c r="H37" i="3"/>
  <c r="H15" i="3"/>
  <c r="G19" i="3"/>
  <c r="I19" i="3" s="1"/>
  <c r="G71" i="3"/>
  <c r="G88" i="3"/>
  <c r="I88" i="3" s="1"/>
  <c r="H88" i="3"/>
  <c r="G12" i="3"/>
  <c r="I12" i="3" s="1"/>
  <c r="H55" i="3"/>
  <c r="H85" i="3"/>
  <c r="H83" i="3"/>
  <c r="H34" i="3"/>
  <c r="G59" i="3"/>
  <c r="I59" i="3" s="1"/>
  <c r="G15" i="3"/>
  <c r="I15" i="3" s="1"/>
  <c r="G42" i="3"/>
  <c r="I42" i="3" s="1"/>
  <c r="G47" i="3"/>
  <c r="I47" i="3" s="1"/>
  <c r="H31" i="3"/>
  <c r="H25" i="3"/>
  <c r="G25" i="3"/>
  <c r="H51" i="3"/>
  <c r="G51" i="3"/>
  <c r="I51" i="3" s="1"/>
  <c r="H22" i="3"/>
  <c r="G22" i="3"/>
  <c r="I22" i="3" s="1"/>
  <c r="G11" i="3"/>
  <c r="I11" i="3" s="1"/>
  <c r="H11" i="3"/>
  <c r="H30" i="3"/>
  <c r="G30" i="3"/>
  <c r="I30" i="3" s="1"/>
  <c r="G56" i="3"/>
  <c r="I56" i="3" s="1"/>
  <c r="H56" i="3"/>
  <c r="G23" i="3"/>
  <c r="I23" i="3" s="1"/>
  <c r="H23" i="3"/>
  <c r="H45" i="3"/>
  <c r="H76" i="3"/>
  <c r="H14" i="3"/>
  <c r="G14" i="3"/>
  <c r="I14" i="3" s="1"/>
  <c r="G67" i="3"/>
  <c r="I67" i="3" s="1"/>
  <c r="H67" i="3"/>
  <c r="G75" i="3"/>
  <c r="I75" i="3" s="1"/>
  <c r="G18" i="3"/>
  <c r="I18" i="3" s="1"/>
  <c r="H18" i="3"/>
  <c r="G72" i="3"/>
  <c r="I72" i="3" s="1"/>
  <c r="H72" i="3"/>
  <c r="H26" i="3"/>
  <c r="H6" i="3"/>
  <c r="G6" i="3"/>
  <c r="I6" i="3" s="1"/>
  <c r="I4" i="3"/>
  <c r="H4" i="3"/>
  <c r="H27" i="3"/>
  <c r="G27" i="3"/>
  <c r="I27" i="3" s="1"/>
  <c r="H50" i="3"/>
  <c r="H10" i="3"/>
  <c r="G10" i="3"/>
  <c r="I10" i="3" s="1"/>
  <c r="G16" i="3"/>
  <c r="I16" i="3" s="1"/>
  <c r="H16" i="3"/>
  <c r="H39" i="3"/>
  <c r="G39" i="3"/>
  <c r="I39" i="3" s="1"/>
  <c r="G12" i="5"/>
  <c r="G12" i="6" l="1"/>
  <c r="J67" i="3"/>
  <c r="K67" i="3" s="1"/>
  <c r="I71" i="3"/>
  <c r="J89" i="3" s="1"/>
  <c r="K89" i="3" s="1"/>
  <c r="I25" i="3"/>
  <c r="J45" i="3" s="1"/>
  <c r="K45" i="3" s="1"/>
  <c r="J23" i="3"/>
  <c r="K23" i="3" s="1"/>
  <c r="G13" i="6"/>
  <c r="G14" i="1"/>
  <c r="G13" i="5"/>
  <c r="G14" i="5" l="1"/>
  <c r="G14" i="6"/>
</calcChain>
</file>

<file path=xl/sharedStrings.xml><?xml version="1.0" encoding="utf-8"?>
<sst xmlns="http://schemas.openxmlformats.org/spreadsheetml/2006/main" count="1062" uniqueCount="120">
  <si>
    <t>standards</t>
  </si>
  <si>
    <t>well position</t>
  </si>
  <si>
    <t>rfu</t>
  </si>
  <si>
    <t>ng/ul</t>
  </si>
  <si>
    <t>stdev</t>
  </si>
  <si>
    <t>Plate 1</t>
  </si>
  <si>
    <t>Plate 2</t>
  </si>
  <si>
    <t>Plate 3</t>
  </si>
  <si>
    <t>Average yield</t>
  </si>
  <si>
    <t>A4</t>
  </si>
  <si>
    <t>B4</t>
  </si>
  <si>
    <t>C4</t>
  </si>
  <si>
    <t>D4</t>
  </si>
  <si>
    <t>E4</t>
  </si>
  <si>
    <t>F4</t>
  </si>
  <si>
    <t>G4</t>
  </si>
  <si>
    <t>H4</t>
  </si>
  <si>
    <t>A5</t>
  </si>
  <si>
    <t>B5</t>
  </si>
  <si>
    <t>C5</t>
  </si>
  <si>
    <t>D5</t>
  </si>
  <si>
    <t>E5</t>
  </si>
  <si>
    <t>F5</t>
  </si>
  <si>
    <t>G5</t>
  </si>
  <si>
    <t>H5</t>
  </si>
  <si>
    <t>A6</t>
  </si>
  <si>
    <t>B6</t>
  </si>
  <si>
    <t>C6</t>
  </si>
  <si>
    <t>D6</t>
  </si>
  <si>
    <t>E6</t>
  </si>
  <si>
    <t>F7</t>
  </si>
  <si>
    <t>G6</t>
  </si>
  <si>
    <t>F6</t>
  </si>
  <si>
    <t>H6</t>
  </si>
  <si>
    <t>A7</t>
  </si>
  <si>
    <t>B7</t>
  </si>
  <si>
    <t>C7</t>
  </si>
  <si>
    <t>D7</t>
  </si>
  <si>
    <t>E7</t>
  </si>
  <si>
    <t>G7</t>
  </si>
  <si>
    <t>H7</t>
  </si>
  <si>
    <t>A8</t>
  </si>
  <si>
    <t>B8</t>
  </si>
  <si>
    <t>C8</t>
  </si>
  <si>
    <t>D8</t>
  </si>
  <si>
    <t>E8</t>
  </si>
  <si>
    <t>F8</t>
  </si>
  <si>
    <t>G8</t>
  </si>
  <si>
    <t>H8</t>
  </si>
  <si>
    <t>A9</t>
  </si>
  <si>
    <t>B9</t>
  </si>
  <si>
    <t>C9</t>
  </si>
  <si>
    <t>D9</t>
  </si>
  <si>
    <t>E9</t>
  </si>
  <si>
    <t>F9</t>
  </si>
  <si>
    <t>G9</t>
  </si>
  <si>
    <t>H9</t>
  </si>
  <si>
    <t>A10</t>
  </si>
  <si>
    <t>B10</t>
  </si>
  <si>
    <t>C10</t>
  </si>
  <si>
    <t>D10</t>
  </si>
  <si>
    <t>E10</t>
  </si>
  <si>
    <t>F10</t>
  </si>
  <si>
    <t>G10</t>
  </si>
  <si>
    <t>H10</t>
  </si>
  <si>
    <t>A11</t>
  </si>
  <si>
    <t>B11</t>
  </si>
  <si>
    <t>C11</t>
  </si>
  <si>
    <t>D11</t>
  </si>
  <si>
    <t>E11</t>
  </si>
  <si>
    <t>F11</t>
  </si>
  <si>
    <t>G11</t>
  </si>
  <si>
    <t>H11</t>
  </si>
  <si>
    <t>A12</t>
  </si>
  <si>
    <t>B12</t>
  </si>
  <si>
    <t>C12</t>
  </si>
  <si>
    <t>D12</t>
  </si>
  <si>
    <t>E12</t>
  </si>
  <si>
    <t>F12</t>
  </si>
  <si>
    <t>G12</t>
  </si>
  <si>
    <t>H12</t>
  </si>
  <si>
    <t>Well position</t>
  </si>
  <si>
    <t>A1</t>
  </si>
  <si>
    <t>A2</t>
  </si>
  <si>
    <t>A3</t>
  </si>
  <si>
    <t>B1</t>
  </si>
  <si>
    <t>B2</t>
  </si>
  <si>
    <t>B3</t>
  </si>
  <si>
    <t>C1</t>
  </si>
  <si>
    <t>C2</t>
  </si>
  <si>
    <t>C3</t>
  </si>
  <si>
    <t>D1</t>
  </si>
  <si>
    <t>D2</t>
  </si>
  <si>
    <t>D3</t>
  </si>
  <si>
    <t>E1</t>
  </si>
  <si>
    <t>E2</t>
  </si>
  <si>
    <t>E3</t>
  </si>
  <si>
    <t>F1</t>
  </si>
  <si>
    <t>F2</t>
  </si>
  <si>
    <t>F3</t>
  </si>
  <si>
    <t>G1</t>
  </si>
  <si>
    <t>G2</t>
  </si>
  <si>
    <t>G3</t>
  </si>
  <si>
    <t>H1</t>
  </si>
  <si>
    <t>H2</t>
  </si>
  <si>
    <t>H3</t>
  </si>
  <si>
    <t>Fractionation well</t>
  </si>
  <si>
    <t>original fraction location</t>
  </si>
  <si>
    <t>Fraction #</t>
  </si>
  <si>
    <t>y = change me</t>
  </si>
  <si>
    <t>y=change me</t>
  </si>
  <si>
    <t>Sample Total (ng)</t>
  </si>
  <si>
    <t xml:space="preserve">% Recovery </t>
  </si>
  <si>
    <t>DNA loaded (ng)</t>
  </si>
  <si>
    <t>ng in 40ul</t>
  </si>
  <si>
    <r>
      <t>(RFU-</t>
    </r>
    <r>
      <rPr>
        <b/>
        <sz val="10"/>
        <rFont val="Arial"/>
        <family val="2"/>
      </rPr>
      <t>BLANK</t>
    </r>
    <r>
      <rPr>
        <sz val="10"/>
        <rFont val="Arial"/>
      </rPr>
      <t>)</t>
    </r>
    <r>
      <rPr>
        <sz val="10"/>
        <rFont val="Arial"/>
        <family val="2"/>
      </rPr>
      <t>/</t>
    </r>
    <r>
      <rPr>
        <b/>
        <sz val="10"/>
        <rFont val="Arial"/>
        <family val="2"/>
      </rPr>
      <t>SLOPE</t>
    </r>
  </si>
  <si>
    <t>Add starting amount</t>
  </si>
  <si>
    <t>Total yield (40 ul)</t>
  </si>
  <si>
    <t>ng in 40</t>
  </si>
  <si>
    <t>Cycle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</si>
</sst>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0"/>
      <name val="Arial"/>
    </font>
    <font>
      <sz val="10"/>
      <name val="Arial"/>
      <family val="2"/>
    </font>
    <font>
      <sz val="14"/>
      <name val="Arial"/>
      <family val="2"/>
    </font>
    <font>
      <b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0" fillId="0" borderId="0" xfId="0" applyAlignment="1">
      <alignment horizontal="right"/>
    </xf>
    <xf numFmtId="0" fontId="1" fillId="0" borderId="0" xfId="0" applyFont="1"/>
    <xf numFmtId="0" fontId="2" fillId="3" borderId="0" xfId="0" applyFon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1" fillId="3" borderId="0" xfId="0" applyFont="1" applyFill="1"/>
    <xf numFmtId="164" fontId="0" fillId="0" borderId="0" xfId="0" applyNumberFormat="1"/>
    <xf numFmtId="2" fontId="0" fillId="0" borderId="0" xfId="0" applyNumberForma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chartsheet" Target="chartsheets/sheet2.xml"/><Relationship Id="rId7" Type="http://schemas.openxmlformats.org/officeDocument/2006/relationships/worksheet" Target="worksheets/sheet4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3.xml"/><Relationship Id="rId11" Type="http://schemas.openxmlformats.org/officeDocument/2006/relationships/calcChain" Target="calcChain.xml"/><Relationship Id="rId5" Type="http://schemas.openxmlformats.org/officeDocument/2006/relationships/chartsheet" Target="chartsheets/sheet3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2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4362"/>
            <c:dispRSqr val="1"/>
            <c:dispEq val="1"/>
            <c:trendlineLbl>
              <c:layout>
                <c:manualLayout>
                  <c:x val="-0.15423758986238698"/>
                  <c:y val="-0.68363434784560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1'!$G$9:$G$15</c:f>
              <c:numCache>
                <c:formatCode>General</c:formatCode>
                <c:ptCount val="7"/>
                <c:pt idx="0">
                  <c:v>30</c:v>
                </c:pt>
                <c:pt idx="1">
                  <c:v>15</c:v>
                </c:pt>
                <c:pt idx="2">
                  <c:v>7.5</c:v>
                </c:pt>
                <c:pt idx="3">
                  <c:v>1.875</c:v>
                </c:pt>
                <c:pt idx="4">
                  <c:v>0.46875</c:v>
                </c:pt>
                <c:pt idx="5">
                  <c:v>0.1171875</c:v>
                </c:pt>
                <c:pt idx="6">
                  <c:v>0</c:v>
                </c:pt>
              </c:numCache>
            </c:numRef>
          </c:xVal>
          <c:yVal>
            <c:numRef>
              <c:f>'Plate 1'!$I$9:$I$15</c:f>
              <c:numCache>
                <c:formatCode>General</c:formatCode>
                <c:ptCount val="7"/>
                <c:pt idx="0">
                  <c:v>61246</c:v>
                </c:pt>
                <c:pt idx="1">
                  <c:v>39951</c:v>
                </c:pt>
                <c:pt idx="2">
                  <c:v>23966</c:v>
                </c:pt>
                <c:pt idx="3">
                  <c:v>9338</c:v>
                </c:pt>
                <c:pt idx="4">
                  <c:v>5083</c:v>
                </c:pt>
                <c:pt idx="5">
                  <c:v>4157</c:v>
                </c:pt>
                <c:pt idx="6">
                  <c:v>3907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3A-4D56-84D1-C365ABCF26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7205360"/>
        <c:axId val="617205688"/>
      </c:scatterChart>
      <c:valAx>
        <c:axId val="617205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205688"/>
        <c:crosses val="autoZero"/>
        <c:crossBetween val="midCat"/>
      </c:valAx>
      <c:valAx>
        <c:axId val="617205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205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3907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1'!$G$10:$G$15</c:f>
              <c:numCache>
                <c:formatCode>General</c:formatCode>
                <c:ptCount val="6"/>
                <c:pt idx="0">
                  <c:v>15</c:v>
                </c:pt>
                <c:pt idx="1">
                  <c:v>7.5</c:v>
                </c:pt>
                <c:pt idx="2">
                  <c:v>1.875</c:v>
                </c:pt>
                <c:pt idx="3">
                  <c:v>0.46875</c:v>
                </c:pt>
                <c:pt idx="4">
                  <c:v>0.1171875</c:v>
                </c:pt>
                <c:pt idx="5">
                  <c:v>0</c:v>
                </c:pt>
              </c:numCache>
            </c:numRef>
          </c:xVal>
          <c:yVal>
            <c:numRef>
              <c:f>'Plate 1'!$I$10:$I$15</c:f>
              <c:numCache>
                <c:formatCode>General</c:formatCode>
                <c:ptCount val="6"/>
                <c:pt idx="0">
                  <c:v>39951</c:v>
                </c:pt>
                <c:pt idx="1">
                  <c:v>23966</c:v>
                </c:pt>
                <c:pt idx="2">
                  <c:v>9338</c:v>
                </c:pt>
                <c:pt idx="3">
                  <c:v>5083</c:v>
                </c:pt>
                <c:pt idx="4">
                  <c:v>4157</c:v>
                </c:pt>
                <c:pt idx="5">
                  <c:v>3907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16-4550-9E76-0836750C83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5498808"/>
        <c:axId val="765499136"/>
      </c:scatterChart>
      <c:valAx>
        <c:axId val="765498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499136"/>
        <c:crosses val="autoZero"/>
        <c:crossBetween val="midCat"/>
      </c:valAx>
      <c:valAx>
        <c:axId val="76549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498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4389"/>
            <c:dispRSqr val="1"/>
            <c:dispEq val="1"/>
            <c:trendlineLbl>
              <c:layout>
                <c:manualLayout>
                  <c:x val="-3.6132515311408306E-2"/>
                  <c:y val="-0.356299257926249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2'!$G$9:$G$14</c:f>
              <c:numCache>
                <c:formatCode>General</c:formatCode>
                <c:ptCount val="6"/>
                <c:pt idx="0">
                  <c:v>30</c:v>
                </c:pt>
                <c:pt idx="1">
                  <c:v>15</c:v>
                </c:pt>
                <c:pt idx="2">
                  <c:v>7.5</c:v>
                </c:pt>
                <c:pt idx="3">
                  <c:v>1.875</c:v>
                </c:pt>
                <c:pt idx="4">
                  <c:v>0.46875</c:v>
                </c:pt>
                <c:pt idx="5">
                  <c:v>0.1171875</c:v>
                </c:pt>
              </c:numCache>
            </c:numRef>
          </c:xVal>
          <c:yVal>
            <c:numRef>
              <c:f>'Plate 2'!$I$9:$I$14</c:f>
              <c:numCache>
                <c:formatCode>General</c:formatCode>
                <c:ptCount val="6"/>
                <c:pt idx="0">
                  <c:v>60689</c:v>
                </c:pt>
                <c:pt idx="1">
                  <c:v>39622</c:v>
                </c:pt>
                <c:pt idx="2">
                  <c:v>23792</c:v>
                </c:pt>
                <c:pt idx="3">
                  <c:v>9259</c:v>
                </c:pt>
                <c:pt idx="4">
                  <c:v>5033</c:v>
                </c:pt>
                <c:pt idx="5">
                  <c:v>4121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1E-4328-AE25-2803792F00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990280"/>
        <c:axId val="622989952"/>
      </c:scatterChart>
      <c:valAx>
        <c:axId val="622990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989952"/>
        <c:crosses val="autoZero"/>
        <c:crossBetween val="midCat"/>
      </c:valAx>
      <c:valAx>
        <c:axId val="62298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990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3857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2'!$G$10:$G$15</c:f>
              <c:numCache>
                <c:formatCode>General</c:formatCode>
                <c:ptCount val="6"/>
                <c:pt idx="0">
                  <c:v>15</c:v>
                </c:pt>
                <c:pt idx="1">
                  <c:v>7.5</c:v>
                </c:pt>
                <c:pt idx="2">
                  <c:v>1.875</c:v>
                </c:pt>
                <c:pt idx="3">
                  <c:v>0.46875</c:v>
                </c:pt>
                <c:pt idx="4">
                  <c:v>0.1171875</c:v>
                </c:pt>
                <c:pt idx="5">
                  <c:v>0</c:v>
                </c:pt>
              </c:numCache>
            </c:numRef>
          </c:xVal>
          <c:yVal>
            <c:numRef>
              <c:f>'Plate 2'!$I$10:$I$15</c:f>
              <c:numCache>
                <c:formatCode>General</c:formatCode>
                <c:ptCount val="6"/>
                <c:pt idx="0">
                  <c:v>39622</c:v>
                </c:pt>
                <c:pt idx="1">
                  <c:v>23792</c:v>
                </c:pt>
                <c:pt idx="2">
                  <c:v>9259</c:v>
                </c:pt>
                <c:pt idx="3">
                  <c:v>5033</c:v>
                </c:pt>
                <c:pt idx="4">
                  <c:v>4121</c:v>
                </c:pt>
                <c:pt idx="5">
                  <c:v>3857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96-4165-AE96-5B4A9380ED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583295"/>
        <c:axId val="178582879"/>
      </c:scatterChart>
      <c:valAx>
        <c:axId val="178583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82879"/>
        <c:crosses val="autoZero"/>
        <c:crossBetween val="midCat"/>
      </c:valAx>
      <c:valAx>
        <c:axId val="178582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83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3753"/>
            <c:dispRSqr val="1"/>
            <c:dispEq val="1"/>
            <c:trendlineLbl>
              <c:layout>
                <c:manualLayout>
                  <c:x val="7.9816176880960887E-3"/>
                  <c:y val="-0.4997805000600511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3'!$G$9:$G$14</c:f>
              <c:numCache>
                <c:formatCode>General</c:formatCode>
                <c:ptCount val="6"/>
                <c:pt idx="0">
                  <c:v>30</c:v>
                </c:pt>
                <c:pt idx="1">
                  <c:v>15</c:v>
                </c:pt>
                <c:pt idx="2">
                  <c:v>7.5</c:v>
                </c:pt>
                <c:pt idx="3">
                  <c:v>1.875</c:v>
                </c:pt>
                <c:pt idx="4">
                  <c:v>0.46875</c:v>
                </c:pt>
                <c:pt idx="5">
                  <c:v>0.1171875</c:v>
                </c:pt>
              </c:numCache>
            </c:numRef>
          </c:xVal>
          <c:yVal>
            <c:numRef>
              <c:f>'Plate 3'!$I$9:$I$14</c:f>
              <c:numCache>
                <c:formatCode>General</c:formatCode>
                <c:ptCount val="6"/>
                <c:pt idx="0">
                  <c:v>54770</c:v>
                </c:pt>
                <c:pt idx="1">
                  <c:v>36052</c:v>
                </c:pt>
                <c:pt idx="2">
                  <c:v>21780</c:v>
                </c:pt>
                <c:pt idx="3">
                  <c:v>8604</c:v>
                </c:pt>
                <c:pt idx="4">
                  <c:v>4704</c:v>
                </c:pt>
                <c:pt idx="5">
                  <c:v>3993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E5-4657-92C4-EE6753E457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0470200"/>
        <c:axId val="620469872"/>
      </c:scatterChart>
      <c:valAx>
        <c:axId val="620470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469872"/>
        <c:crosses val="autoZero"/>
        <c:crossBetween val="midCat"/>
      </c:valAx>
      <c:valAx>
        <c:axId val="62046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470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3638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3'!$G$10:$G$15</c:f>
              <c:numCache>
                <c:formatCode>General</c:formatCode>
                <c:ptCount val="6"/>
                <c:pt idx="0">
                  <c:v>15</c:v>
                </c:pt>
                <c:pt idx="1">
                  <c:v>7.5</c:v>
                </c:pt>
                <c:pt idx="2">
                  <c:v>1.875</c:v>
                </c:pt>
                <c:pt idx="3">
                  <c:v>0.46875</c:v>
                </c:pt>
                <c:pt idx="4">
                  <c:v>0.1171875</c:v>
                </c:pt>
                <c:pt idx="5">
                  <c:v>0</c:v>
                </c:pt>
              </c:numCache>
            </c:numRef>
          </c:xVal>
          <c:yVal>
            <c:numRef>
              <c:f>'Plate 3'!$I$10:$I$15</c:f>
              <c:numCache>
                <c:formatCode>General</c:formatCode>
                <c:ptCount val="6"/>
                <c:pt idx="0">
                  <c:v>36052</c:v>
                </c:pt>
                <c:pt idx="1">
                  <c:v>21780</c:v>
                </c:pt>
                <c:pt idx="2">
                  <c:v>8604</c:v>
                </c:pt>
                <c:pt idx="3">
                  <c:v>4704</c:v>
                </c:pt>
                <c:pt idx="4">
                  <c:v>3993</c:v>
                </c:pt>
                <c:pt idx="5">
                  <c:v>3638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B1-4612-B89B-BB31C68731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7264024"/>
        <c:axId val="757261072"/>
      </c:scatterChart>
      <c:valAx>
        <c:axId val="757264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261072"/>
        <c:crosses val="autoZero"/>
        <c:crossBetween val="midCat"/>
      </c:valAx>
      <c:valAx>
        <c:axId val="75726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264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Consolidated!$G$1</c:f>
              <c:strCache>
                <c:ptCount val="1"/>
                <c:pt idx="0">
                  <c:v>Average yield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Consolidated!$A$2:$A$23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Consolidated!$G$2:$G$23</c:f>
              <c:numCache>
                <c:formatCode>General</c:formatCode>
                <c:ptCount val="22"/>
                <c:pt idx="0">
                  <c:v>1.4702137864173308E-2</c:v>
                </c:pt>
                <c:pt idx="1">
                  <c:v>6.3186482923644705E-2</c:v>
                </c:pt>
                <c:pt idx="2">
                  <c:v>4.4851865026893256E-2</c:v>
                </c:pt>
                <c:pt idx="3">
                  <c:v>0.13345037046282857</c:v>
                </c:pt>
                <c:pt idx="4">
                  <c:v>0.47492969241983457</c:v>
                </c:pt>
                <c:pt idx="5">
                  <c:v>1.5686088898700881</c:v>
                </c:pt>
                <c:pt idx="6">
                  <c:v>3.8685849537547372</c:v>
                </c:pt>
                <c:pt idx="7">
                  <c:v>8.4205998751906517</c:v>
                </c:pt>
                <c:pt idx="8">
                  <c:v>14.81633132361892</c:v>
                </c:pt>
                <c:pt idx="9">
                  <c:v>17.292750188722547</c:v>
                </c:pt>
                <c:pt idx="10">
                  <c:v>13.25429560884875</c:v>
                </c:pt>
                <c:pt idx="11">
                  <c:v>8.0162178469532321</c:v>
                </c:pt>
                <c:pt idx="12">
                  <c:v>3.5176775412692911</c:v>
                </c:pt>
                <c:pt idx="13">
                  <c:v>1.7447730542507918</c:v>
                </c:pt>
                <c:pt idx="14">
                  <c:v>0.96756092775874381</c:v>
                </c:pt>
                <c:pt idx="15">
                  <c:v>0.58010849518820307</c:v>
                </c:pt>
                <c:pt idx="16">
                  <c:v>0.30394969137950151</c:v>
                </c:pt>
                <c:pt idx="17">
                  <c:v>0.19376664647378908</c:v>
                </c:pt>
                <c:pt idx="18">
                  <c:v>0.21364413913128055</c:v>
                </c:pt>
                <c:pt idx="19">
                  <c:v>0.17305113611734502</c:v>
                </c:pt>
                <c:pt idx="20">
                  <c:v>6.4530207564664252E-2</c:v>
                </c:pt>
                <c:pt idx="21">
                  <c:v>5.0891101741018185E-2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9B-401E-A7E2-A5CA65B961EF}"/>
            </c:ext>
          </c:extLst>
        </c:ser>
        <c:ser>
          <c:idx val="1"/>
          <c:order val="1"/>
          <c:tx>
            <c:v>Average Yield P2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Consolidated!$A$1:$A$23</c:f>
              <c:strCache>
                <c:ptCount val="23"/>
                <c:pt idx="0">
                  <c:v>Fraction 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</c:strCache>
            </c:strRef>
          </c:xVal>
          <c:yVal>
            <c:numRef>
              <c:f>Consolidated!$G$24:$G$45</c:f>
              <c:numCache>
                <c:formatCode>General</c:formatCode>
                <c:ptCount val="22"/>
                <c:pt idx="0">
                  <c:v>1.5224739881171229E-2</c:v>
                </c:pt>
                <c:pt idx="1">
                  <c:v>0.12193627302478248</c:v>
                </c:pt>
                <c:pt idx="2">
                  <c:v>0.48680306668578432</c:v>
                </c:pt>
                <c:pt idx="3">
                  <c:v>1.3380938965633746</c:v>
                </c:pt>
                <c:pt idx="4">
                  <c:v>2.0747339542215109</c:v>
                </c:pt>
                <c:pt idx="5">
                  <c:v>3.5556387670298242</c:v>
                </c:pt>
                <c:pt idx="6">
                  <c:v>5.5498797152488537</c:v>
                </c:pt>
                <c:pt idx="7">
                  <c:v>8.14646368710447</c:v>
                </c:pt>
                <c:pt idx="8">
                  <c:v>13.248461262565771</c:v>
                </c:pt>
                <c:pt idx="9">
                  <c:v>15.97654093038139</c:v>
                </c:pt>
                <c:pt idx="10">
                  <c:v>11.844444225998366</c:v>
                </c:pt>
                <c:pt idx="11">
                  <c:v>8.3655654476161327</c:v>
                </c:pt>
                <c:pt idx="12">
                  <c:v>3.5771665663069592</c:v>
                </c:pt>
                <c:pt idx="13">
                  <c:v>1.8467678326212711</c:v>
                </c:pt>
                <c:pt idx="14">
                  <c:v>1.011144818023834</c:v>
                </c:pt>
                <c:pt idx="15">
                  <c:v>0.57443247472007519</c:v>
                </c:pt>
                <c:pt idx="16">
                  <c:v>0.43474865162407794</c:v>
                </c:pt>
                <c:pt idx="17">
                  <c:v>0.2071589663723894</c:v>
                </c:pt>
                <c:pt idx="18">
                  <c:v>0.25119262087491218</c:v>
                </c:pt>
                <c:pt idx="19">
                  <c:v>0.17991752412575115</c:v>
                </c:pt>
                <c:pt idx="20">
                  <c:v>3.1579886490325192E-2</c:v>
                </c:pt>
                <c:pt idx="21">
                  <c:v>4.729420319078121E-2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A9B-401E-A7E2-A5CA65B961EF}"/>
            </c:ext>
          </c:extLst>
        </c:ser>
        <c:ser>
          <c:idx val="2"/>
          <c:order val="2"/>
          <c:tx>
            <c:v>Average P3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Consolidated!$A$1:$A$23</c:f>
              <c:strCache>
                <c:ptCount val="23"/>
                <c:pt idx="0">
                  <c:v>Fraction 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</c:strCache>
            </c:strRef>
          </c:xVal>
          <c:yVal>
            <c:numRef>
              <c:f>Consolidated!$G$46:$G$67</c:f>
              <c:numCache>
                <c:formatCode>General</c:formatCode>
                <c:ptCount val="22"/>
                <c:pt idx="0">
                  <c:v>-2.8348128679534557E-2</c:v>
                </c:pt>
                <c:pt idx="1">
                  <c:v>-1.8810484504165701E-2</c:v>
                </c:pt>
                <c:pt idx="2">
                  <c:v>6.7536811431441135E-2</c:v>
                </c:pt>
                <c:pt idx="3">
                  <c:v>0.24991663297464087</c:v>
                </c:pt>
                <c:pt idx="4">
                  <c:v>0.98431929103131865</c:v>
                </c:pt>
                <c:pt idx="5">
                  <c:v>2.3134210534842392</c:v>
                </c:pt>
                <c:pt idx="6">
                  <c:v>3.4880804138453461</c:v>
                </c:pt>
                <c:pt idx="7">
                  <c:v>5.9006595991068087</c:v>
                </c:pt>
                <c:pt idx="8">
                  <c:v>11.345868321399378</c:v>
                </c:pt>
                <c:pt idx="9">
                  <c:v>14.621005651178303</c:v>
                </c:pt>
                <c:pt idx="10">
                  <c:v>15.661453605343306</c:v>
                </c:pt>
                <c:pt idx="11">
                  <c:v>11.377615105143439</c:v>
                </c:pt>
                <c:pt idx="12">
                  <c:v>4.5533829483903459</c:v>
                </c:pt>
                <c:pt idx="13">
                  <c:v>1.9541623903303273</c:v>
                </c:pt>
                <c:pt idx="14">
                  <c:v>1.0133304734843103</c:v>
                </c:pt>
                <c:pt idx="15">
                  <c:v>0.42420890792620614</c:v>
                </c:pt>
                <c:pt idx="16">
                  <c:v>0.22400336766297504</c:v>
                </c:pt>
                <c:pt idx="17">
                  <c:v>8.2816315557937906E-2</c:v>
                </c:pt>
                <c:pt idx="18">
                  <c:v>3.8338750332408959E-2</c:v>
                </c:pt>
                <c:pt idx="19">
                  <c:v>8.0109992244104533E-3</c:v>
                </c:pt>
                <c:pt idx="20">
                  <c:v>1.2623115633281836E-2</c:v>
                </c:pt>
                <c:pt idx="21">
                  <c:v>4.5590295087846733E-2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A9B-401E-A7E2-A5CA65B961EF}"/>
            </c:ext>
          </c:extLst>
        </c:ser>
        <c:ser>
          <c:idx val="3"/>
          <c:order val="3"/>
          <c:tx>
            <c:v>Average P4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Consolidated!$A$1:$A$23</c:f>
              <c:strCache>
                <c:ptCount val="23"/>
                <c:pt idx="0">
                  <c:v>Fraction 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</c:strCache>
            </c:strRef>
          </c:xVal>
          <c:yVal>
            <c:numRef>
              <c:f>Consolidated!$G$68:$G$89</c:f>
              <c:numCache>
                <c:formatCode>General</c:formatCode>
                <c:ptCount val="22"/>
                <c:pt idx="0">
                  <c:v>-4.4743152942258078E-2</c:v>
                </c:pt>
                <c:pt idx="1">
                  <c:v>-3.9781679560703477E-2</c:v>
                </c:pt>
                <c:pt idx="2">
                  <c:v>-2.1652860706683524E-2</c:v>
                </c:pt>
                <c:pt idx="3">
                  <c:v>4.9404213759198429E-2</c:v>
                </c:pt>
                <c:pt idx="4">
                  <c:v>0.27929987483596419</c:v>
                </c:pt>
                <c:pt idx="5">
                  <c:v>0.7034493623797351</c:v>
                </c:pt>
                <c:pt idx="6">
                  <c:v>1.3897911787239454</c:v>
                </c:pt>
                <c:pt idx="7">
                  <c:v>3.5254495168872464</c:v>
                </c:pt>
                <c:pt idx="8">
                  <c:v>10.28105064029954</c:v>
                </c:pt>
                <c:pt idx="9">
                  <c:v>14.498673624841553</c:v>
                </c:pt>
                <c:pt idx="10">
                  <c:v>10.279664980968116</c:v>
                </c:pt>
                <c:pt idx="11">
                  <c:v>2.6104943278541106</c:v>
                </c:pt>
                <c:pt idx="12">
                  <c:v>0.73701625263782544</c:v>
                </c:pt>
                <c:pt idx="13">
                  <c:v>0.41153011195458339</c:v>
                </c:pt>
                <c:pt idx="14">
                  <c:v>0.99454273018992134</c:v>
                </c:pt>
                <c:pt idx="15">
                  <c:v>0.11907381158411545</c:v>
                </c:pt>
                <c:pt idx="16">
                  <c:v>6.9083539541125519E-2</c:v>
                </c:pt>
                <c:pt idx="17">
                  <c:v>3.0341867447447879E-2</c:v>
                </c:pt>
                <c:pt idx="18">
                  <c:v>1.9575035853108907E-2</c:v>
                </c:pt>
                <c:pt idx="19">
                  <c:v>3.8403536199377648E-2</c:v>
                </c:pt>
                <c:pt idx="20">
                  <c:v>1.6092599994199739E-2</c:v>
                </c:pt>
                <c:pt idx="21">
                  <c:v>8.5036801166457079E-2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A9B-401E-A7E2-A5CA65B961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6205823"/>
        <c:axId val="1862874735"/>
      </c:scatterChart>
      <c:valAx>
        <c:axId val="1846205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2874735"/>
        <c:crosses val="autoZero"/>
        <c:crossBetween val="midCat"/>
      </c:valAx>
      <c:valAx>
        <c:axId val="1862874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2058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DD121CA-8F28-48C1-9964-7EB17938B509}">
  <sheetPr/>
  <sheetViews>
    <sheetView zoomScale="82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zoomScale="82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400-000000000000}">
  <sheetPr/>
  <sheetViews>
    <sheetView zoomScale="6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6512622" cy="47237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39B477-FB55-497D-A88C-540E802FB69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85725</xdr:colOff>
      <xdr:row>18</xdr:row>
      <xdr:rowOff>0</xdr:rowOff>
    </xdr:from>
    <xdr:to>
      <xdr:col>10</xdr:col>
      <xdr:colOff>390525</xdr:colOff>
      <xdr:row>34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C3FFC2-A509-4108-B36C-8A2A0DCC8C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427" cy="629579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198D28-1A58-4A20-B12E-6538844170C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20</xdr:row>
      <xdr:rowOff>0</xdr:rowOff>
    </xdr:from>
    <xdr:to>
      <xdr:col>10</xdr:col>
      <xdr:colOff>1533525</xdr:colOff>
      <xdr:row>36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66D9E3A-508F-4F18-B64F-045D95388B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84559" cy="630330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1AC615-5870-4177-9638-C2741107248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</xdr:colOff>
      <xdr:row>16</xdr:row>
      <xdr:rowOff>114300</xdr:rowOff>
    </xdr:from>
    <xdr:to>
      <xdr:col>9</xdr:col>
      <xdr:colOff>361950</xdr:colOff>
      <xdr:row>33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A3AA67-C20C-48A4-A74A-CFA9C2F709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395287</xdr:colOff>
      <xdr:row>2</xdr:row>
      <xdr:rowOff>47625</xdr:rowOff>
    </xdr:from>
    <xdr:to>
      <xdr:col>15</xdr:col>
      <xdr:colOff>280987</xdr:colOff>
      <xdr:row>19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C69A401-E840-908A-906C-4C11163FE3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T104"/>
  <sheetViews>
    <sheetView workbookViewId="0">
      <selection activeCell="N9" sqref="N9:N96"/>
    </sheetView>
  </sheetViews>
  <sheetFormatPr defaultRowHeight="13" x14ac:dyDescent="0.6"/>
  <cols>
    <col min="11" max="11" width="24.40625" customWidth="1"/>
    <col min="12" max="12" width="15.86328125" customWidth="1"/>
  </cols>
  <sheetData>
    <row r="1" spans="1:98" x14ac:dyDescent="0.6">
      <c r="B1" t="s">
        <v>119</v>
      </c>
      <c r="C1" t="s">
        <v>82</v>
      </c>
      <c r="D1" t="s">
        <v>83</v>
      </c>
      <c r="E1" t="s">
        <v>84</v>
      </c>
      <c r="F1" t="s">
        <v>9</v>
      </c>
      <c r="G1" t="s">
        <v>17</v>
      </c>
      <c r="H1" t="s">
        <v>25</v>
      </c>
      <c r="I1" t="s">
        <v>34</v>
      </c>
      <c r="J1" t="s">
        <v>41</v>
      </c>
      <c r="K1" t="s">
        <v>49</v>
      </c>
      <c r="L1" t="s">
        <v>57</v>
      </c>
      <c r="M1" t="s">
        <v>65</v>
      </c>
      <c r="N1" t="s">
        <v>73</v>
      </c>
      <c r="O1" t="s">
        <v>85</v>
      </c>
      <c r="P1" t="s">
        <v>86</v>
      </c>
      <c r="Q1" t="s">
        <v>87</v>
      </c>
      <c r="R1" t="s">
        <v>10</v>
      </c>
      <c r="S1" t="s">
        <v>18</v>
      </c>
      <c r="T1" t="s">
        <v>26</v>
      </c>
      <c r="U1" t="s">
        <v>35</v>
      </c>
      <c r="V1" t="s">
        <v>42</v>
      </c>
      <c r="W1" t="s">
        <v>50</v>
      </c>
      <c r="X1" t="s">
        <v>58</v>
      </c>
      <c r="Y1" t="s">
        <v>66</v>
      </c>
      <c r="Z1" t="s">
        <v>74</v>
      </c>
      <c r="AA1" t="s">
        <v>88</v>
      </c>
      <c r="AB1" t="s">
        <v>89</v>
      </c>
      <c r="AC1" t="s">
        <v>90</v>
      </c>
      <c r="AD1" t="s">
        <v>11</v>
      </c>
      <c r="AE1" t="s">
        <v>19</v>
      </c>
      <c r="AF1" t="s">
        <v>27</v>
      </c>
      <c r="AG1" t="s">
        <v>36</v>
      </c>
      <c r="AH1" t="s">
        <v>43</v>
      </c>
      <c r="AI1" t="s">
        <v>51</v>
      </c>
      <c r="AJ1" t="s">
        <v>59</v>
      </c>
      <c r="AK1" t="s">
        <v>67</v>
      </c>
      <c r="AL1" t="s">
        <v>75</v>
      </c>
      <c r="AM1" t="s">
        <v>91</v>
      </c>
      <c r="AN1" t="s">
        <v>92</v>
      </c>
      <c r="AO1" t="s">
        <v>93</v>
      </c>
      <c r="AP1" t="s">
        <v>12</v>
      </c>
      <c r="AQ1" t="s">
        <v>20</v>
      </c>
      <c r="AR1" t="s">
        <v>28</v>
      </c>
      <c r="AS1" t="s">
        <v>37</v>
      </c>
      <c r="AT1" t="s">
        <v>44</v>
      </c>
      <c r="AU1" t="s">
        <v>52</v>
      </c>
      <c r="AV1" t="s">
        <v>60</v>
      </c>
      <c r="AW1" t="s">
        <v>68</v>
      </c>
      <c r="AX1" t="s">
        <v>76</v>
      </c>
      <c r="AY1" t="s">
        <v>94</v>
      </c>
      <c r="AZ1" t="s">
        <v>95</v>
      </c>
      <c r="BA1" t="s">
        <v>96</v>
      </c>
      <c r="BB1" t="s">
        <v>13</v>
      </c>
      <c r="BC1" t="s">
        <v>21</v>
      </c>
      <c r="BD1" t="s">
        <v>29</v>
      </c>
      <c r="BE1" t="s">
        <v>38</v>
      </c>
      <c r="BF1" t="s">
        <v>45</v>
      </c>
      <c r="BG1" t="s">
        <v>53</v>
      </c>
      <c r="BH1" t="s">
        <v>61</v>
      </c>
      <c r="BI1" t="s">
        <v>69</v>
      </c>
      <c r="BJ1" t="s">
        <v>77</v>
      </c>
      <c r="BK1" t="s">
        <v>97</v>
      </c>
      <c r="BL1" t="s">
        <v>98</v>
      </c>
      <c r="BM1" t="s">
        <v>99</v>
      </c>
      <c r="BN1" t="s">
        <v>14</v>
      </c>
      <c r="BO1" t="s">
        <v>22</v>
      </c>
      <c r="BP1" t="s">
        <v>32</v>
      </c>
      <c r="BQ1" t="s">
        <v>30</v>
      </c>
      <c r="BR1" t="s">
        <v>46</v>
      </c>
      <c r="BS1" t="s">
        <v>54</v>
      </c>
      <c r="BT1" t="s">
        <v>62</v>
      </c>
      <c r="BU1" t="s">
        <v>70</v>
      </c>
      <c r="BV1" t="s">
        <v>78</v>
      </c>
      <c r="BW1" t="s">
        <v>100</v>
      </c>
      <c r="BX1" t="s">
        <v>101</v>
      </c>
      <c r="BY1" t="s">
        <v>102</v>
      </c>
      <c r="BZ1" t="s">
        <v>15</v>
      </c>
      <c r="CA1" t="s">
        <v>23</v>
      </c>
      <c r="CB1" t="s">
        <v>31</v>
      </c>
      <c r="CC1" t="s">
        <v>39</v>
      </c>
      <c r="CD1" t="s">
        <v>47</v>
      </c>
      <c r="CE1" t="s">
        <v>55</v>
      </c>
      <c r="CF1" t="s">
        <v>63</v>
      </c>
      <c r="CG1" t="s">
        <v>71</v>
      </c>
      <c r="CH1" t="s">
        <v>79</v>
      </c>
      <c r="CI1" t="s">
        <v>103</v>
      </c>
      <c r="CJ1" t="s">
        <v>104</v>
      </c>
      <c r="CK1" t="s">
        <v>105</v>
      </c>
      <c r="CL1" t="s">
        <v>16</v>
      </c>
      <c r="CM1" t="s">
        <v>24</v>
      </c>
      <c r="CN1" t="s">
        <v>33</v>
      </c>
      <c r="CO1" t="s">
        <v>40</v>
      </c>
      <c r="CP1" t="s">
        <v>48</v>
      </c>
      <c r="CQ1" t="s">
        <v>56</v>
      </c>
      <c r="CR1" t="s">
        <v>64</v>
      </c>
      <c r="CS1" t="s">
        <v>72</v>
      </c>
      <c r="CT1" t="s">
        <v>80</v>
      </c>
    </row>
    <row r="2" spans="1:98" x14ac:dyDescent="0.6">
      <c r="B2">
        <v>1</v>
      </c>
      <c r="C2">
        <v>61246</v>
      </c>
      <c r="D2">
        <v>3913</v>
      </c>
      <c r="E2">
        <v>5275</v>
      </c>
      <c r="F2">
        <v>4586</v>
      </c>
      <c r="G2">
        <v>42939</v>
      </c>
      <c r="H2">
        <v>35699</v>
      </c>
      <c r="I2">
        <v>4478</v>
      </c>
      <c r="J2">
        <v>6239</v>
      </c>
      <c r="K2">
        <v>3865</v>
      </c>
      <c r="L2">
        <v>3875</v>
      </c>
      <c r="M2">
        <v>4876</v>
      </c>
      <c r="N2">
        <v>6286</v>
      </c>
      <c r="O2">
        <v>39951</v>
      </c>
      <c r="P2">
        <v>4096</v>
      </c>
      <c r="Q2">
        <v>6246</v>
      </c>
      <c r="R2">
        <v>4326</v>
      </c>
      <c r="S2">
        <v>36182</v>
      </c>
      <c r="T2">
        <v>24216</v>
      </c>
      <c r="U2">
        <v>4066</v>
      </c>
      <c r="V2">
        <v>9482</v>
      </c>
      <c r="W2">
        <v>3948</v>
      </c>
      <c r="X2">
        <v>3949</v>
      </c>
      <c r="Y2">
        <v>5673</v>
      </c>
      <c r="Z2">
        <v>4176</v>
      </c>
      <c r="AA2">
        <v>23966</v>
      </c>
      <c r="AB2">
        <v>3998</v>
      </c>
      <c r="AC2">
        <v>8082</v>
      </c>
      <c r="AD2">
        <v>4379</v>
      </c>
      <c r="AE2">
        <v>23666</v>
      </c>
      <c r="AF2">
        <v>12487</v>
      </c>
      <c r="AG2">
        <v>3823</v>
      </c>
      <c r="AH2">
        <v>12276</v>
      </c>
      <c r="AI2">
        <v>4038</v>
      </c>
      <c r="AJ2">
        <v>3718</v>
      </c>
      <c r="AK2">
        <v>10247</v>
      </c>
      <c r="AL2">
        <v>4034</v>
      </c>
      <c r="AM2">
        <v>9338</v>
      </c>
      <c r="AN2">
        <v>4239</v>
      </c>
      <c r="AO2">
        <v>12680</v>
      </c>
      <c r="AP2">
        <v>4276</v>
      </c>
      <c r="AQ2">
        <v>17602</v>
      </c>
      <c r="AR2">
        <v>8381</v>
      </c>
      <c r="AS2">
        <v>3780</v>
      </c>
      <c r="AT2">
        <v>18240</v>
      </c>
      <c r="AU2">
        <v>4491</v>
      </c>
      <c r="AV2">
        <v>3748</v>
      </c>
      <c r="AW2">
        <v>28983</v>
      </c>
      <c r="AX2">
        <v>3911</v>
      </c>
      <c r="AY2">
        <v>5083</v>
      </c>
      <c r="AZ2">
        <v>4985</v>
      </c>
      <c r="BA2">
        <v>23678</v>
      </c>
      <c r="BB2">
        <v>4018</v>
      </c>
      <c r="BC2">
        <v>12561</v>
      </c>
      <c r="BD2">
        <v>6301</v>
      </c>
      <c r="BE2">
        <v>3951</v>
      </c>
      <c r="BF2">
        <v>31761</v>
      </c>
      <c r="BG2">
        <v>4898</v>
      </c>
      <c r="BH2">
        <v>3783</v>
      </c>
      <c r="BI2">
        <v>39390</v>
      </c>
      <c r="BJ2">
        <v>3878</v>
      </c>
      <c r="BK2">
        <v>4157</v>
      </c>
      <c r="BL2">
        <v>7625</v>
      </c>
      <c r="BM2">
        <v>39544</v>
      </c>
      <c r="BN2">
        <v>3966</v>
      </c>
      <c r="BO2">
        <v>8890</v>
      </c>
      <c r="BP2">
        <v>5236</v>
      </c>
      <c r="BQ2">
        <v>3928</v>
      </c>
      <c r="BR2">
        <v>42829</v>
      </c>
      <c r="BS2">
        <v>6316</v>
      </c>
      <c r="BT2">
        <v>3945</v>
      </c>
      <c r="BU2">
        <v>30968</v>
      </c>
      <c r="BV2">
        <v>3928</v>
      </c>
      <c r="BW2">
        <v>3907</v>
      </c>
      <c r="BX2">
        <v>13430</v>
      </c>
      <c r="BY2">
        <v>46066</v>
      </c>
      <c r="BZ2">
        <v>3889</v>
      </c>
      <c r="CA2">
        <v>7172</v>
      </c>
      <c r="CB2">
        <v>4928</v>
      </c>
      <c r="CC2">
        <v>4278</v>
      </c>
      <c r="CD2">
        <v>42034</v>
      </c>
      <c r="CE2">
        <v>8680</v>
      </c>
      <c r="CF2">
        <v>4519</v>
      </c>
      <c r="CG2">
        <v>12408</v>
      </c>
      <c r="CH2">
        <v>3868</v>
      </c>
      <c r="CI2">
        <v>3931</v>
      </c>
      <c r="CJ2">
        <v>24688</v>
      </c>
      <c r="CK2">
        <v>40265</v>
      </c>
      <c r="CL2">
        <v>4142</v>
      </c>
      <c r="CM2">
        <v>5063</v>
      </c>
      <c r="CN2">
        <v>4385</v>
      </c>
      <c r="CO2">
        <v>4420</v>
      </c>
      <c r="CP2">
        <v>31969</v>
      </c>
      <c r="CQ2">
        <v>15860</v>
      </c>
      <c r="CR2">
        <v>5480</v>
      </c>
      <c r="CS2">
        <v>7213</v>
      </c>
      <c r="CT2">
        <v>4014</v>
      </c>
    </row>
    <row r="7" spans="1:98" x14ac:dyDescent="0.6">
      <c r="N7" s="9" t="s">
        <v>115</v>
      </c>
    </row>
    <row r="8" spans="1:98" x14ac:dyDescent="0.6">
      <c r="A8" t="s">
        <v>119</v>
      </c>
      <c r="B8">
        <v>1</v>
      </c>
      <c r="G8" t="s">
        <v>0</v>
      </c>
      <c r="H8" t="s">
        <v>1</v>
      </c>
      <c r="I8" t="s">
        <v>2</v>
      </c>
      <c r="K8" t="s">
        <v>107</v>
      </c>
      <c r="L8" t="s">
        <v>1</v>
      </c>
      <c r="M8" t="s">
        <v>2</v>
      </c>
      <c r="N8" t="s">
        <v>3</v>
      </c>
      <c r="O8" t="s">
        <v>114</v>
      </c>
    </row>
    <row r="9" spans="1:98" x14ac:dyDescent="0.6">
      <c r="A9" t="s">
        <v>82</v>
      </c>
      <c r="B9">
        <v>61246</v>
      </c>
      <c r="E9" s="5">
        <v>30</v>
      </c>
      <c r="G9">
        <f>E9*1</f>
        <v>30</v>
      </c>
      <c r="H9" t="str">
        <f t="shared" ref="H9:I9" si="0">A9</f>
        <v>A1</v>
      </c>
      <c r="I9">
        <f t="shared" si="0"/>
        <v>61246</v>
      </c>
      <c r="K9" t="s">
        <v>82</v>
      </c>
      <c r="L9" s="8" t="str">
        <f>A10</f>
        <v>A2</v>
      </c>
      <c r="M9" s="8">
        <f>B10</f>
        <v>3913</v>
      </c>
      <c r="N9" s="8">
        <f>(M9-3907)/2462.7</f>
        <v>2.4363503471799245E-3</v>
      </c>
      <c r="O9" s="8">
        <f>N9*40</f>
        <v>9.7454013887196975E-2</v>
      </c>
    </row>
    <row r="10" spans="1:98" x14ac:dyDescent="0.6">
      <c r="A10" t="s">
        <v>83</v>
      </c>
      <c r="B10">
        <v>3913</v>
      </c>
      <c r="E10">
        <f>E9/2</f>
        <v>15</v>
      </c>
      <c r="G10">
        <f>G9/2</f>
        <v>15</v>
      </c>
      <c r="H10" t="str">
        <f>A21</f>
        <v>B1</v>
      </c>
      <c r="I10">
        <f>B21</f>
        <v>39951</v>
      </c>
      <c r="K10" t="s">
        <v>85</v>
      </c>
      <c r="L10" s="8" t="str">
        <f>A22</f>
        <v>B2</v>
      </c>
      <c r="M10" s="8">
        <f>B22</f>
        <v>4096</v>
      </c>
      <c r="N10" s="8">
        <f t="shared" ref="N10:N73" si="1">(M10-3907)/2462.7</f>
        <v>7.6745035936167633E-2</v>
      </c>
      <c r="O10" s="8">
        <f t="shared" ref="O10:O73" si="2">N10*40</f>
        <v>3.0698014374467055</v>
      </c>
    </row>
    <row r="11" spans="1:98" x14ac:dyDescent="0.6">
      <c r="A11" t="s">
        <v>84</v>
      </c>
      <c r="B11">
        <v>5275</v>
      </c>
      <c r="E11">
        <f>E10/2</f>
        <v>7.5</v>
      </c>
      <c r="G11">
        <f>G10/2</f>
        <v>7.5</v>
      </c>
      <c r="H11" t="str">
        <f>A33</f>
        <v>C1</v>
      </c>
      <c r="I11">
        <f>B33</f>
        <v>23966</v>
      </c>
      <c r="K11" t="s">
        <v>88</v>
      </c>
      <c r="L11" s="8" t="str">
        <f>A34</f>
        <v>C2</v>
      </c>
      <c r="M11" s="8">
        <f>B34</f>
        <v>3998</v>
      </c>
      <c r="N11" s="8">
        <f t="shared" si="1"/>
        <v>3.6951313598895523E-2</v>
      </c>
      <c r="O11" s="8">
        <f t="shared" si="2"/>
        <v>1.478052543955821</v>
      </c>
    </row>
    <row r="12" spans="1:98" x14ac:dyDescent="0.6">
      <c r="A12" t="s">
        <v>9</v>
      </c>
      <c r="B12">
        <v>4586</v>
      </c>
      <c r="E12">
        <f>E11/4</f>
        <v>1.875</v>
      </c>
      <c r="G12">
        <f>G11/4</f>
        <v>1.875</v>
      </c>
      <c r="H12" t="str">
        <f>A45</f>
        <v>D1</v>
      </c>
      <c r="I12">
        <f>B45</f>
        <v>9338</v>
      </c>
      <c r="K12" t="s">
        <v>91</v>
      </c>
      <c r="L12" s="8" t="str">
        <f>A46</f>
        <v>D2</v>
      </c>
      <c r="M12" s="8">
        <f>B46</f>
        <v>4239</v>
      </c>
      <c r="N12" s="8">
        <f t="shared" si="1"/>
        <v>0.13481138587728916</v>
      </c>
      <c r="O12" s="8">
        <f t="shared" si="2"/>
        <v>5.3924554350915663</v>
      </c>
    </row>
    <row r="13" spans="1:98" x14ac:dyDescent="0.6">
      <c r="A13" t="s">
        <v>17</v>
      </c>
      <c r="B13">
        <v>42939</v>
      </c>
      <c r="E13">
        <f>E12/4</f>
        <v>0.46875</v>
      </c>
      <c r="G13">
        <f>G12/4</f>
        <v>0.46875</v>
      </c>
      <c r="H13" t="str">
        <f>A57</f>
        <v>E1</v>
      </c>
      <c r="I13">
        <f>B57</f>
        <v>5083</v>
      </c>
      <c r="K13" t="s">
        <v>94</v>
      </c>
      <c r="L13" s="8" t="str">
        <f>A58</f>
        <v>E2</v>
      </c>
      <c r="M13" s="8">
        <f>B58</f>
        <v>4985</v>
      </c>
      <c r="N13" s="8">
        <f t="shared" si="1"/>
        <v>0.4377309457099931</v>
      </c>
      <c r="O13" s="8">
        <f t="shared" si="2"/>
        <v>17.509237828399723</v>
      </c>
    </row>
    <row r="14" spans="1:98" x14ac:dyDescent="0.6">
      <c r="A14" t="s">
        <v>25</v>
      </c>
      <c r="B14">
        <v>35699</v>
      </c>
      <c r="E14">
        <f>E13/4</f>
        <v>0.1171875</v>
      </c>
      <c r="G14">
        <f>G13/4</f>
        <v>0.1171875</v>
      </c>
      <c r="H14" t="str">
        <f>A69</f>
        <v>F1</v>
      </c>
      <c r="I14">
        <f>B69</f>
        <v>4157</v>
      </c>
      <c r="K14" t="s">
        <v>97</v>
      </c>
      <c r="L14" s="8" t="str">
        <f>A70</f>
        <v>F2</v>
      </c>
      <c r="M14" s="8">
        <f>B70</f>
        <v>7625</v>
      </c>
      <c r="N14" s="8">
        <f t="shared" si="1"/>
        <v>1.5097250984691599</v>
      </c>
      <c r="O14" s="8">
        <f t="shared" si="2"/>
        <v>60.389003938766393</v>
      </c>
    </row>
    <row r="15" spans="1:98" x14ac:dyDescent="0.6">
      <c r="A15" t="s">
        <v>34</v>
      </c>
      <c r="B15">
        <v>4478</v>
      </c>
      <c r="G15">
        <f t="shared" ref="G15" si="3">E15*1.14</f>
        <v>0</v>
      </c>
      <c r="H15" t="str">
        <f>A81</f>
        <v>G1</v>
      </c>
      <c r="I15">
        <f>B81</f>
        <v>3907</v>
      </c>
      <c r="K15" t="s">
        <v>100</v>
      </c>
      <c r="L15" s="8" t="str">
        <f>A82</f>
        <v>G2</v>
      </c>
      <c r="M15" s="8">
        <f>B82</f>
        <v>13430</v>
      </c>
      <c r="N15" s="8">
        <f t="shared" si="1"/>
        <v>3.866894059365737</v>
      </c>
      <c r="O15" s="8">
        <f t="shared" si="2"/>
        <v>154.67576237462947</v>
      </c>
    </row>
    <row r="16" spans="1:98" x14ac:dyDescent="0.6">
      <c r="A16" t="s">
        <v>41</v>
      </c>
      <c r="B16">
        <v>6239</v>
      </c>
      <c r="K16" t="s">
        <v>103</v>
      </c>
      <c r="L16" s="8" t="str">
        <f>A94</f>
        <v>H2</v>
      </c>
      <c r="M16" s="8">
        <f>B94</f>
        <v>24688</v>
      </c>
      <c r="N16" s="8">
        <f t="shared" si="1"/>
        <v>8.4382994274576699</v>
      </c>
      <c r="O16" s="8">
        <f t="shared" si="2"/>
        <v>337.53197709830681</v>
      </c>
    </row>
    <row r="17" spans="1:15" x14ac:dyDescent="0.6">
      <c r="A17" t="s">
        <v>49</v>
      </c>
      <c r="B17">
        <v>3865</v>
      </c>
      <c r="K17" t="s">
        <v>104</v>
      </c>
      <c r="L17" s="8" t="str">
        <f>A95</f>
        <v>H3</v>
      </c>
      <c r="M17" s="8">
        <f>B95</f>
        <v>40265</v>
      </c>
      <c r="N17" s="8">
        <f t="shared" si="1"/>
        <v>14.763470987127951</v>
      </c>
      <c r="O17" s="8">
        <f t="shared" si="2"/>
        <v>590.53883948511805</v>
      </c>
    </row>
    <row r="18" spans="1:15" x14ac:dyDescent="0.6">
      <c r="A18" t="s">
        <v>57</v>
      </c>
      <c r="B18">
        <v>3875</v>
      </c>
      <c r="K18" t="s">
        <v>101</v>
      </c>
      <c r="L18" s="8" t="str">
        <f>A83</f>
        <v>G3</v>
      </c>
      <c r="M18" s="8">
        <f>B83</f>
        <v>46066</v>
      </c>
      <c r="N18" s="8">
        <f t="shared" si="1"/>
        <v>17.119015714459742</v>
      </c>
      <c r="O18" s="8">
        <f t="shared" si="2"/>
        <v>684.76062857838974</v>
      </c>
    </row>
    <row r="19" spans="1:15" x14ac:dyDescent="0.6">
      <c r="A19" t="s">
        <v>65</v>
      </c>
      <c r="B19">
        <v>4876</v>
      </c>
      <c r="K19" t="s">
        <v>98</v>
      </c>
      <c r="L19" s="8" t="str">
        <f>A71</f>
        <v>F3</v>
      </c>
      <c r="M19" s="8">
        <f>B71</f>
        <v>39544</v>
      </c>
      <c r="N19" s="8">
        <f t="shared" si="1"/>
        <v>14.470702887075163</v>
      </c>
      <c r="O19" s="8">
        <f t="shared" si="2"/>
        <v>578.82811548300651</v>
      </c>
    </row>
    <row r="20" spans="1:15" x14ac:dyDescent="0.6">
      <c r="A20" t="s">
        <v>73</v>
      </c>
      <c r="B20">
        <v>6286</v>
      </c>
      <c r="K20" t="s">
        <v>95</v>
      </c>
      <c r="L20" s="8" t="str">
        <f>A59</f>
        <v>E3</v>
      </c>
      <c r="M20" s="8">
        <f>B59</f>
        <v>23678</v>
      </c>
      <c r="N20" s="8">
        <f t="shared" si="1"/>
        <v>8.0281804523490479</v>
      </c>
      <c r="O20" s="8">
        <f t="shared" si="2"/>
        <v>321.12721809396191</v>
      </c>
    </row>
    <row r="21" spans="1:15" x14ac:dyDescent="0.6">
      <c r="A21" t="s">
        <v>85</v>
      </c>
      <c r="B21">
        <v>39951</v>
      </c>
      <c r="K21" t="s">
        <v>92</v>
      </c>
      <c r="L21" s="8" t="str">
        <f>A47</f>
        <v>D3</v>
      </c>
      <c r="M21" s="8">
        <f>B47</f>
        <v>12680</v>
      </c>
      <c r="N21" s="8">
        <f t="shared" si="1"/>
        <v>3.5623502659682464</v>
      </c>
      <c r="O21" s="8">
        <f t="shared" si="2"/>
        <v>142.49401063872986</v>
      </c>
    </row>
    <row r="22" spans="1:15" x14ac:dyDescent="0.6">
      <c r="A22" t="s">
        <v>86</v>
      </c>
      <c r="B22">
        <v>4096</v>
      </c>
      <c r="K22" t="s">
        <v>89</v>
      </c>
      <c r="L22" s="8" t="str">
        <f>A35</f>
        <v>C3</v>
      </c>
      <c r="M22" s="8">
        <f>B35</f>
        <v>8082</v>
      </c>
      <c r="N22" s="8">
        <f t="shared" si="1"/>
        <v>1.6952937832460309</v>
      </c>
      <c r="O22" s="8">
        <f t="shared" si="2"/>
        <v>67.811751329841229</v>
      </c>
    </row>
    <row r="23" spans="1:15" x14ac:dyDescent="0.6">
      <c r="A23" t="s">
        <v>87</v>
      </c>
      <c r="B23">
        <v>6246</v>
      </c>
      <c r="K23" t="s">
        <v>86</v>
      </c>
      <c r="L23" s="8" t="str">
        <f>A23</f>
        <v>B3</v>
      </c>
      <c r="M23" s="8">
        <f>B23</f>
        <v>6246</v>
      </c>
      <c r="N23" s="8">
        <f t="shared" si="1"/>
        <v>0.94977057700897394</v>
      </c>
      <c r="O23" s="8">
        <f t="shared" si="2"/>
        <v>37.990823080358957</v>
      </c>
    </row>
    <row r="24" spans="1:15" x14ac:dyDescent="0.6">
      <c r="A24" t="s">
        <v>10</v>
      </c>
      <c r="B24">
        <v>4326</v>
      </c>
      <c r="K24" t="s">
        <v>83</v>
      </c>
      <c r="L24" s="8" t="str">
        <f>A11</f>
        <v>A3</v>
      </c>
      <c r="M24" s="8">
        <f>B11</f>
        <v>5275</v>
      </c>
      <c r="N24" s="8">
        <f t="shared" si="1"/>
        <v>0.5554878791570228</v>
      </c>
      <c r="O24" s="8">
        <f t="shared" si="2"/>
        <v>22.219515166280914</v>
      </c>
    </row>
    <row r="25" spans="1:15" x14ac:dyDescent="0.6">
      <c r="A25" t="s">
        <v>18</v>
      </c>
      <c r="B25">
        <v>36182</v>
      </c>
      <c r="K25" t="s">
        <v>84</v>
      </c>
      <c r="L25" s="8" t="str">
        <f>A12</f>
        <v>A4</v>
      </c>
      <c r="M25" s="8">
        <f>B12</f>
        <v>4586</v>
      </c>
      <c r="N25" s="8">
        <f t="shared" si="1"/>
        <v>0.27571364762252815</v>
      </c>
      <c r="O25" s="8">
        <f t="shared" si="2"/>
        <v>11.028545904901126</v>
      </c>
    </row>
    <row r="26" spans="1:15" x14ac:dyDescent="0.6">
      <c r="A26" t="s">
        <v>26</v>
      </c>
      <c r="B26">
        <v>24216</v>
      </c>
      <c r="K26" t="s">
        <v>87</v>
      </c>
      <c r="L26" s="8" t="str">
        <f>A24</f>
        <v>B4</v>
      </c>
      <c r="M26" s="8">
        <f>B24</f>
        <v>4326</v>
      </c>
      <c r="N26" s="8">
        <f t="shared" si="1"/>
        <v>0.17013846591139808</v>
      </c>
      <c r="O26" s="8">
        <f t="shared" si="2"/>
        <v>6.8055386364559229</v>
      </c>
    </row>
    <row r="27" spans="1:15" x14ac:dyDescent="0.6">
      <c r="A27" t="s">
        <v>35</v>
      </c>
      <c r="B27">
        <v>4066</v>
      </c>
      <c r="K27" t="s">
        <v>90</v>
      </c>
      <c r="L27" s="8" t="str">
        <f>A36</f>
        <v>C4</v>
      </c>
      <c r="M27" s="8">
        <f>B36</f>
        <v>4379</v>
      </c>
      <c r="N27" s="8">
        <f t="shared" si="1"/>
        <v>0.19165956064482073</v>
      </c>
      <c r="O27" s="8">
        <f t="shared" si="2"/>
        <v>7.666382425792829</v>
      </c>
    </row>
    <row r="28" spans="1:15" x14ac:dyDescent="0.6">
      <c r="A28" t="s">
        <v>42</v>
      </c>
      <c r="B28">
        <v>9482</v>
      </c>
      <c r="K28" t="s">
        <v>93</v>
      </c>
      <c r="L28" s="8" t="str">
        <f>A48</f>
        <v>D4</v>
      </c>
      <c r="M28" s="8">
        <f>B48</f>
        <v>4276</v>
      </c>
      <c r="N28" s="8">
        <f t="shared" si="1"/>
        <v>0.14983554635156537</v>
      </c>
      <c r="O28" s="8">
        <f t="shared" si="2"/>
        <v>5.993421854062615</v>
      </c>
    </row>
    <row r="29" spans="1:15" x14ac:dyDescent="0.6">
      <c r="A29" t="s">
        <v>50</v>
      </c>
      <c r="B29">
        <v>3948</v>
      </c>
      <c r="K29" t="s">
        <v>96</v>
      </c>
      <c r="L29" s="8" t="str">
        <f>A60</f>
        <v>E4</v>
      </c>
      <c r="M29" s="8">
        <f>B60</f>
        <v>4018</v>
      </c>
      <c r="N29" s="8">
        <f t="shared" si="1"/>
        <v>4.5072481422828603E-2</v>
      </c>
      <c r="O29" s="8">
        <f t="shared" si="2"/>
        <v>1.8028992569131441</v>
      </c>
    </row>
    <row r="30" spans="1:15" x14ac:dyDescent="0.6">
      <c r="A30" t="s">
        <v>58</v>
      </c>
      <c r="B30">
        <v>3949</v>
      </c>
      <c r="K30" t="s">
        <v>99</v>
      </c>
      <c r="L30" s="8" t="str">
        <f>A72</f>
        <v>F4</v>
      </c>
      <c r="M30" s="8">
        <f>B72</f>
        <v>3966</v>
      </c>
      <c r="N30" s="8">
        <f t="shared" si="1"/>
        <v>2.3957445080602591E-2</v>
      </c>
      <c r="O30" s="8">
        <f t="shared" si="2"/>
        <v>0.95829780322410363</v>
      </c>
    </row>
    <row r="31" spans="1:15" x14ac:dyDescent="0.6">
      <c r="A31" t="s">
        <v>66</v>
      </c>
      <c r="B31">
        <v>5673</v>
      </c>
      <c r="K31" t="s">
        <v>102</v>
      </c>
      <c r="L31" s="8" t="str">
        <f>A84</f>
        <v>G4</v>
      </c>
      <c r="M31" s="8">
        <f>B84</f>
        <v>3889</v>
      </c>
      <c r="N31" s="8">
        <f t="shared" si="1"/>
        <v>-7.3090510415397738E-3</v>
      </c>
      <c r="O31" s="8">
        <f t="shared" si="2"/>
        <v>-0.29236204166159097</v>
      </c>
    </row>
    <row r="32" spans="1:15" x14ac:dyDescent="0.6">
      <c r="A32" t="s">
        <v>74</v>
      </c>
      <c r="B32">
        <v>4176</v>
      </c>
      <c r="K32" t="s">
        <v>105</v>
      </c>
      <c r="L32" t="str">
        <f>A96</f>
        <v>H4</v>
      </c>
      <c r="M32">
        <f>B96</f>
        <v>4142</v>
      </c>
      <c r="N32" s="8">
        <f t="shared" si="1"/>
        <v>9.542372193121372E-2</v>
      </c>
      <c r="O32" s="8">
        <f t="shared" si="2"/>
        <v>3.8169488772485489</v>
      </c>
    </row>
    <row r="33" spans="1:15" x14ac:dyDescent="0.6">
      <c r="A33" t="s">
        <v>88</v>
      </c>
      <c r="B33">
        <v>23966</v>
      </c>
      <c r="K33" t="s">
        <v>16</v>
      </c>
      <c r="L33" t="str">
        <f>A97</f>
        <v>H5</v>
      </c>
      <c r="M33">
        <f>B97</f>
        <v>5063</v>
      </c>
      <c r="N33" s="8">
        <f t="shared" si="1"/>
        <v>0.46940350022333216</v>
      </c>
      <c r="O33" s="8">
        <f t="shared" si="2"/>
        <v>18.776140008933286</v>
      </c>
    </row>
    <row r="34" spans="1:15" x14ac:dyDescent="0.6">
      <c r="A34" t="s">
        <v>89</v>
      </c>
      <c r="B34">
        <v>3998</v>
      </c>
      <c r="K34" t="s">
        <v>15</v>
      </c>
      <c r="L34" t="str">
        <f>A85</f>
        <v>G5</v>
      </c>
      <c r="M34">
        <f>B85</f>
        <v>7172</v>
      </c>
      <c r="N34" s="8">
        <f t="shared" si="1"/>
        <v>1.3257806472570757</v>
      </c>
      <c r="O34" s="8">
        <f t="shared" si="2"/>
        <v>53.031225890283025</v>
      </c>
    </row>
    <row r="35" spans="1:15" x14ac:dyDescent="0.6">
      <c r="A35" t="s">
        <v>90</v>
      </c>
      <c r="B35">
        <v>8082</v>
      </c>
      <c r="K35" t="s">
        <v>14</v>
      </c>
      <c r="L35" t="str">
        <f>A73</f>
        <v>F5</v>
      </c>
      <c r="M35">
        <f>B73</f>
        <v>8890</v>
      </c>
      <c r="N35" s="8">
        <f t="shared" si="1"/>
        <v>2.0233889633329274</v>
      </c>
      <c r="O35" s="8">
        <f t="shared" si="2"/>
        <v>80.935558533317092</v>
      </c>
    </row>
    <row r="36" spans="1:15" x14ac:dyDescent="0.6">
      <c r="A36" t="s">
        <v>11</v>
      </c>
      <c r="B36">
        <v>4379</v>
      </c>
      <c r="K36" t="s">
        <v>13</v>
      </c>
      <c r="L36" t="str">
        <f>A61</f>
        <v>E5</v>
      </c>
      <c r="M36">
        <f>B61</f>
        <v>12561</v>
      </c>
      <c r="N36" s="8">
        <f t="shared" si="1"/>
        <v>3.5140293174158446</v>
      </c>
      <c r="O36" s="8">
        <f t="shared" si="2"/>
        <v>140.56117269663378</v>
      </c>
    </row>
    <row r="37" spans="1:15" x14ac:dyDescent="0.6">
      <c r="A37" t="s">
        <v>19</v>
      </c>
      <c r="B37">
        <v>23666</v>
      </c>
      <c r="K37" t="s">
        <v>12</v>
      </c>
      <c r="L37" t="str">
        <f>A49</f>
        <v>D5</v>
      </c>
      <c r="M37">
        <f>B49</f>
        <v>17602</v>
      </c>
      <c r="N37" s="8">
        <f t="shared" si="1"/>
        <v>5.5609696674381777</v>
      </c>
      <c r="O37" s="8">
        <f t="shared" si="2"/>
        <v>222.43878669752712</v>
      </c>
    </row>
    <row r="38" spans="1:15" x14ac:dyDescent="0.6">
      <c r="A38" t="s">
        <v>27</v>
      </c>
      <c r="B38">
        <v>12487</v>
      </c>
      <c r="K38" t="s">
        <v>11</v>
      </c>
      <c r="L38" t="str">
        <f>A37</f>
        <v>C5</v>
      </c>
      <c r="M38">
        <f>B37</f>
        <v>23666</v>
      </c>
      <c r="N38" s="8">
        <f t="shared" si="1"/>
        <v>8.0233077516546878</v>
      </c>
      <c r="O38" s="8">
        <f t="shared" si="2"/>
        <v>320.93231006618748</v>
      </c>
    </row>
    <row r="39" spans="1:15" x14ac:dyDescent="0.6">
      <c r="A39" t="s">
        <v>36</v>
      </c>
      <c r="B39">
        <v>3823</v>
      </c>
      <c r="K39" t="s">
        <v>10</v>
      </c>
      <c r="L39" t="str">
        <f>A25</f>
        <v>B5</v>
      </c>
      <c r="M39">
        <f>B25</f>
        <v>36182</v>
      </c>
      <c r="N39" s="8">
        <f t="shared" si="1"/>
        <v>13.105534575872012</v>
      </c>
      <c r="O39" s="8">
        <f t="shared" si="2"/>
        <v>524.22138303488043</v>
      </c>
    </row>
    <row r="40" spans="1:15" x14ac:dyDescent="0.6">
      <c r="A40" t="s">
        <v>43</v>
      </c>
      <c r="B40">
        <v>12276</v>
      </c>
      <c r="K40" t="s">
        <v>9</v>
      </c>
      <c r="L40" t="str">
        <f>A13</f>
        <v>A5</v>
      </c>
      <c r="M40">
        <f>B13</f>
        <v>42939</v>
      </c>
      <c r="N40" s="8">
        <f t="shared" si="1"/>
        <v>15.849271125187803</v>
      </c>
      <c r="O40" s="8">
        <f t="shared" si="2"/>
        <v>633.97084500751214</v>
      </c>
    </row>
    <row r="41" spans="1:15" x14ac:dyDescent="0.6">
      <c r="A41" t="s">
        <v>51</v>
      </c>
      <c r="B41">
        <v>4038</v>
      </c>
      <c r="K41" t="s">
        <v>17</v>
      </c>
      <c r="L41" t="str">
        <f>A14</f>
        <v>A6</v>
      </c>
      <c r="M41">
        <f>B14</f>
        <v>35699</v>
      </c>
      <c r="N41" s="8">
        <f t="shared" si="1"/>
        <v>12.909408372924027</v>
      </c>
      <c r="O41" s="8">
        <f t="shared" si="2"/>
        <v>516.37633491696101</v>
      </c>
    </row>
    <row r="42" spans="1:15" x14ac:dyDescent="0.6">
      <c r="A42" t="s">
        <v>59</v>
      </c>
      <c r="B42">
        <v>3718</v>
      </c>
      <c r="K42" t="s">
        <v>18</v>
      </c>
      <c r="L42" t="str">
        <f>A26</f>
        <v>B6</v>
      </c>
      <c r="M42">
        <f>B26</f>
        <v>24216</v>
      </c>
      <c r="N42" s="8">
        <f t="shared" si="1"/>
        <v>8.2466398668128491</v>
      </c>
      <c r="O42" s="8">
        <f t="shared" si="2"/>
        <v>329.86559467251396</v>
      </c>
    </row>
    <row r="43" spans="1:15" x14ac:dyDescent="0.6">
      <c r="A43" t="s">
        <v>67</v>
      </c>
      <c r="B43">
        <v>10247</v>
      </c>
      <c r="K43" t="s">
        <v>19</v>
      </c>
      <c r="L43" t="str">
        <f>A38</f>
        <v>C6</v>
      </c>
      <c r="M43">
        <f>B38</f>
        <v>12487</v>
      </c>
      <c r="N43" s="8">
        <f t="shared" si="1"/>
        <v>3.4839809964672921</v>
      </c>
      <c r="O43" s="8">
        <f t="shared" si="2"/>
        <v>139.35923985869169</v>
      </c>
    </row>
    <row r="44" spans="1:15" x14ac:dyDescent="0.6">
      <c r="A44" t="s">
        <v>75</v>
      </c>
      <c r="B44">
        <v>4034</v>
      </c>
      <c r="K44" t="s">
        <v>20</v>
      </c>
      <c r="L44" t="str">
        <f>A50</f>
        <v>D6</v>
      </c>
      <c r="M44">
        <f>B50</f>
        <v>8381</v>
      </c>
      <c r="N44" s="8">
        <f t="shared" si="1"/>
        <v>1.8167052422138306</v>
      </c>
      <c r="O44" s="8">
        <f t="shared" si="2"/>
        <v>72.668209688553219</v>
      </c>
    </row>
    <row r="45" spans="1:15" x14ac:dyDescent="0.6">
      <c r="A45" t="s">
        <v>91</v>
      </c>
      <c r="B45">
        <v>9338</v>
      </c>
      <c r="K45" t="s">
        <v>21</v>
      </c>
      <c r="L45" t="str">
        <f>A62</f>
        <v>E6</v>
      </c>
      <c r="M45">
        <f>B62</f>
        <v>6301</v>
      </c>
      <c r="N45" s="8">
        <f t="shared" si="1"/>
        <v>0.97210378852478996</v>
      </c>
      <c r="O45" s="8">
        <f t="shared" si="2"/>
        <v>38.884151540991596</v>
      </c>
    </row>
    <row r="46" spans="1:15" x14ac:dyDescent="0.6">
      <c r="A46" t="s">
        <v>92</v>
      </c>
      <c r="B46">
        <v>4239</v>
      </c>
      <c r="K46" t="s">
        <v>22</v>
      </c>
      <c r="L46" t="str">
        <f>A74</f>
        <v>F6</v>
      </c>
      <c r="M46">
        <f>B74</f>
        <v>5236</v>
      </c>
      <c r="N46" s="8">
        <f t="shared" si="1"/>
        <v>0.53965160190035333</v>
      </c>
      <c r="O46" s="8">
        <f t="shared" si="2"/>
        <v>21.586064076014132</v>
      </c>
    </row>
    <row r="47" spans="1:15" x14ac:dyDescent="0.6">
      <c r="A47" t="s">
        <v>93</v>
      </c>
      <c r="B47">
        <v>12680</v>
      </c>
      <c r="K47" t="s">
        <v>23</v>
      </c>
      <c r="L47" t="str">
        <f>A86</f>
        <v>G6</v>
      </c>
      <c r="M47">
        <f>B86</f>
        <v>4928</v>
      </c>
      <c r="N47" s="8">
        <f t="shared" si="1"/>
        <v>0.41458561741178385</v>
      </c>
      <c r="O47" s="8">
        <f t="shared" si="2"/>
        <v>16.583424696471354</v>
      </c>
    </row>
    <row r="48" spans="1:15" x14ac:dyDescent="0.6">
      <c r="A48" t="s">
        <v>12</v>
      </c>
      <c r="B48">
        <v>4276</v>
      </c>
      <c r="K48" t="s">
        <v>24</v>
      </c>
      <c r="L48" t="str">
        <f>A98</f>
        <v>H6</v>
      </c>
      <c r="M48">
        <f>B98</f>
        <v>4385</v>
      </c>
      <c r="N48" s="8">
        <f t="shared" si="1"/>
        <v>0.19409591099200066</v>
      </c>
      <c r="O48" s="8">
        <f t="shared" si="2"/>
        <v>7.7638364396800261</v>
      </c>
    </row>
    <row r="49" spans="1:15" x14ac:dyDescent="0.6">
      <c r="A49" t="s">
        <v>20</v>
      </c>
      <c r="B49">
        <v>17602</v>
      </c>
      <c r="K49" t="s">
        <v>33</v>
      </c>
      <c r="L49" t="str">
        <f>A99</f>
        <v>H7</v>
      </c>
      <c r="M49">
        <f>B99</f>
        <v>4420</v>
      </c>
      <c r="N49" s="8">
        <f t="shared" si="1"/>
        <v>0.20830795468388355</v>
      </c>
      <c r="O49" s="8">
        <f t="shared" si="2"/>
        <v>8.3323181873553427</v>
      </c>
    </row>
    <row r="50" spans="1:15" x14ac:dyDescent="0.6">
      <c r="A50" t="s">
        <v>28</v>
      </c>
      <c r="B50">
        <v>8381</v>
      </c>
      <c r="K50" t="s">
        <v>31</v>
      </c>
      <c r="L50" t="str">
        <f>A87</f>
        <v>G7</v>
      </c>
      <c r="M50">
        <f>B87</f>
        <v>4278</v>
      </c>
      <c r="N50" s="8">
        <f t="shared" si="1"/>
        <v>0.15064766313395866</v>
      </c>
      <c r="O50" s="8">
        <f t="shared" si="2"/>
        <v>6.0259065253583461</v>
      </c>
    </row>
    <row r="51" spans="1:15" x14ac:dyDescent="0.6">
      <c r="A51" t="s">
        <v>37</v>
      </c>
      <c r="B51">
        <v>3780</v>
      </c>
      <c r="K51" t="s">
        <v>32</v>
      </c>
      <c r="L51" t="str">
        <f>A75</f>
        <v>F7</v>
      </c>
      <c r="M51">
        <f>B75</f>
        <v>3928</v>
      </c>
      <c r="N51" s="8">
        <f t="shared" si="1"/>
        <v>8.5272262151297358E-3</v>
      </c>
      <c r="O51" s="8">
        <f t="shared" si="2"/>
        <v>0.3410890486051894</v>
      </c>
    </row>
    <row r="52" spans="1:15" x14ac:dyDescent="0.6">
      <c r="A52" t="s">
        <v>44</v>
      </c>
      <c r="B52">
        <v>18240</v>
      </c>
      <c r="K52" t="s">
        <v>29</v>
      </c>
      <c r="L52" t="str">
        <f>A63</f>
        <v>E7</v>
      </c>
      <c r="M52">
        <f>B63</f>
        <v>3951</v>
      </c>
      <c r="N52" s="8">
        <f t="shared" si="1"/>
        <v>1.786656921265278E-2</v>
      </c>
      <c r="O52" s="8">
        <f t="shared" si="2"/>
        <v>0.71466276850611121</v>
      </c>
    </row>
    <row r="53" spans="1:15" x14ac:dyDescent="0.6">
      <c r="A53" t="s">
        <v>52</v>
      </c>
      <c r="B53">
        <v>4491</v>
      </c>
      <c r="K53" t="s">
        <v>28</v>
      </c>
      <c r="L53" t="str">
        <f>A51</f>
        <v>D7</v>
      </c>
      <c r="M53">
        <f>B51</f>
        <v>3780</v>
      </c>
      <c r="N53" s="8">
        <f t="shared" si="1"/>
        <v>-5.1569415681975074E-2</v>
      </c>
      <c r="O53" s="8">
        <f t="shared" si="2"/>
        <v>-2.0627766272790029</v>
      </c>
    </row>
    <row r="54" spans="1:15" x14ac:dyDescent="0.6">
      <c r="A54" t="s">
        <v>60</v>
      </c>
      <c r="B54">
        <v>3748</v>
      </c>
      <c r="K54" t="s">
        <v>27</v>
      </c>
      <c r="L54" s="8" t="str">
        <f>A39</f>
        <v>C7</v>
      </c>
      <c r="M54" s="8">
        <f>B39</f>
        <v>3823</v>
      </c>
      <c r="N54" s="8">
        <f t="shared" si="1"/>
        <v>-3.4108904860518943E-2</v>
      </c>
      <c r="O54" s="8">
        <f t="shared" si="2"/>
        <v>-1.3643561944207576</v>
      </c>
    </row>
    <row r="55" spans="1:15" x14ac:dyDescent="0.6">
      <c r="A55" t="s">
        <v>68</v>
      </c>
      <c r="B55">
        <v>28983</v>
      </c>
      <c r="K55" t="s">
        <v>26</v>
      </c>
      <c r="L55" s="8" t="str">
        <f>A27</f>
        <v>B7</v>
      </c>
      <c r="M55" s="8">
        <f>B27</f>
        <v>4066</v>
      </c>
      <c r="N55" s="8">
        <f t="shared" si="1"/>
        <v>6.4563284200268009E-2</v>
      </c>
      <c r="O55" s="8">
        <f t="shared" si="2"/>
        <v>2.5825313680107205</v>
      </c>
    </row>
    <row r="56" spans="1:15" x14ac:dyDescent="0.6">
      <c r="A56" t="s">
        <v>76</v>
      </c>
      <c r="B56">
        <v>3911</v>
      </c>
      <c r="K56" t="s">
        <v>25</v>
      </c>
      <c r="L56" s="8" t="str">
        <f>A15</f>
        <v>A7</v>
      </c>
      <c r="M56" s="8">
        <f>B15</f>
        <v>4478</v>
      </c>
      <c r="N56" s="8">
        <f t="shared" si="1"/>
        <v>0.23185934137328951</v>
      </c>
      <c r="O56" s="8">
        <f t="shared" si="2"/>
        <v>9.2743736549315798</v>
      </c>
    </row>
    <row r="57" spans="1:15" x14ac:dyDescent="0.6">
      <c r="A57" t="s">
        <v>94</v>
      </c>
      <c r="B57">
        <v>5083</v>
      </c>
      <c r="K57" t="s">
        <v>34</v>
      </c>
      <c r="L57" s="8" t="str">
        <f>A16</f>
        <v>A8</v>
      </c>
      <c r="M57" s="8">
        <f>B16</f>
        <v>6239</v>
      </c>
      <c r="N57" s="8">
        <f t="shared" si="1"/>
        <v>0.94692816827059734</v>
      </c>
      <c r="O57" s="8">
        <f t="shared" si="2"/>
        <v>37.877126730823896</v>
      </c>
    </row>
    <row r="58" spans="1:15" x14ac:dyDescent="0.6">
      <c r="A58" t="s">
        <v>95</v>
      </c>
      <c r="B58">
        <v>4985</v>
      </c>
      <c r="K58" t="s">
        <v>35</v>
      </c>
      <c r="L58" s="8" t="str">
        <f>A28</f>
        <v>B8</v>
      </c>
      <c r="M58" s="8">
        <f>B28</f>
        <v>9482</v>
      </c>
      <c r="N58" s="8">
        <f t="shared" si="1"/>
        <v>2.2637755309213468</v>
      </c>
      <c r="O58" s="8">
        <f t="shared" si="2"/>
        <v>90.55102123685387</v>
      </c>
    </row>
    <row r="59" spans="1:15" x14ac:dyDescent="0.6">
      <c r="A59" t="s">
        <v>96</v>
      </c>
      <c r="B59">
        <v>23678</v>
      </c>
      <c r="K59" t="s">
        <v>36</v>
      </c>
      <c r="L59" s="8" t="str">
        <f>A40</f>
        <v>C8</v>
      </c>
      <c r="M59" s="8">
        <f>B40</f>
        <v>12276</v>
      </c>
      <c r="N59" s="8">
        <f t="shared" si="1"/>
        <v>3.3983026759247981</v>
      </c>
      <c r="O59" s="8">
        <f t="shared" si="2"/>
        <v>135.93210703699191</v>
      </c>
    </row>
    <row r="60" spans="1:15" x14ac:dyDescent="0.6">
      <c r="A60" t="s">
        <v>13</v>
      </c>
      <c r="B60">
        <v>4018</v>
      </c>
      <c r="K60" t="s">
        <v>37</v>
      </c>
      <c r="L60" s="8" t="str">
        <f>A52</f>
        <v>D8</v>
      </c>
      <c r="M60" s="8">
        <f>B52</f>
        <v>18240</v>
      </c>
      <c r="N60" s="8">
        <f t="shared" si="1"/>
        <v>5.8200349210216435</v>
      </c>
      <c r="O60" s="8">
        <f t="shared" si="2"/>
        <v>232.80139684086575</v>
      </c>
    </row>
    <row r="61" spans="1:15" x14ac:dyDescent="0.6">
      <c r="A61" t="s">
        <v>21</v>
      </c>
      <c r="B61">
        <v>12561</v>
      </c>
      <c r="K61" t="s">
        <v>38</v>
      </c>
      <c r="L61" s="8" t="str">
        <f>A64</f>
        <v>E8</v>
      </c>
      <c r="M61" s="8">
        <f>B64</f>
        <v>31761</v>
      </c>
      <c r="N61" s="8">
        <f t="shared" si="1"/>
        <v>11.310350428391603</v>
      </c>
      <c r="O61" s="8">
        <f t="shared" si="2"/>
        <v>452.4140171356641</v>
      </c>
    </row>
    <row r="62" spans="1:15" x14ac:dyDescent="0.6">
      <c r="A62" t="s">
        <v>29</v>
      </c>
      <c r="B62">
        <v>6301</v>
      </c>
      <c r="K62" t="s">
        <v>30</v>
      </c>
      <c r="L62" s="8" t="str">
        <f>A76</f>
        <v>F8</v>
      </c>
      <c r="M62" s="8">
        <f>B76</f>
        <v>42829</v>
      </c>
      <c r="N62" s="8">
        <f t="shared" si="1"/>
        <v>15.804604702156171</v>
      </c>
      <c r="O62" s="8">
        <f t="shared" si="2"/>
        <v>632.18418808624688</v>
      </c>
    </row>
    <row r="63" spans="1:15" x14ac:dyDescent="0.6">
      <c r="A63" t="s">
        <v>38</v>
      </c>
      <c r="B63">
        <v>3951</v>
      </c>
      <c r="K63" t="s">
        <v>39</v>
      </c>
      <c r="L63" s="8" t="str">
        <f>A88</f>
        <v>G8</v>
      </c>
      <c r="M63" s="8">
        <f>B88</f>
        <v>42034</v>
      </c>
      <c r="N63" s="8">
        <f t="shared" si="1"/>
        <v>15.481788281154831</v>
      </c>
      <c r="O63" s="8">
        <f t="shared" si="2"/>
        <v>619.27153124619326</v>
      </c>
    </row>
    <row r="64" spans="1:15" x14ac:dyDescent="0.6">
      <c r="A64" t="s">
        <v>45</v>
      </c>
      <c r="B64">
        <v>31761</v>
      </c>
      <c r="K64" t="s">
        <v>40</v>
      </c>
      <c r="L64" s="8" t="str">
        <f>A100</f>
        <v>H8</v>
      </c>
      <c r="M64" s="8">
        <f>B100</f>
        <v>31969</v>
      </c>
      <c r="N64" s="8">
        <f t="shared" si="1"/>
        <v>11.394810573760507</v>
      </c>
      <c r="O64" s="8">
        <f t="shared" si="2"/>
        <v>455.7924229504203</v>
      </c>
    </row>
    <row r="65" spans="1:15" x14ac:dyDescent="0.6">
      <c r="A65" t="s">
        <v>53</v>
      </c>
      <c r="B65">
        <v>4898</v>
      </c>
      <c r="K65" t="s">
        <v>48</v>
      </c>
      <c r="L65" s="8" t="str">
        <f>A101</f>
        <v>H9</v>
      </c>
      <c r="M65" s="8">
        <f>B101</f>
        <v>15860</v>
      </c>
      <c r="N65" s="8">
        <f t="shared" si="1"/>
        <v>4.8536159499736069</v>
      </c>
      <c r="O65" s="8">
        <f t="shared" si="2"/>
        <v>194.14463799894429</v>
      </c>
    </row>
    <row r="66" spans="1:15" x14ac:dyDescent="0.6">
      <c r="A66" t="s">
        <v>61</v>
      </c>
      <c r="B66">
        <v>3783</v>
      </c>
      <c r="K66" t="s">
        <v>47</v>
      </c>
      <c r="L66" s="8" t="str">
        <f>A89</f>
        <v>G9</v>
      </c>
      <c r="M66" s="8">
        <f>B89</f>
        <v>8680</v>
      </c>
      <c r="N66" s="8">
        <f t="shared" si="1"/>
        <v>1.93811670118163</v>
      </c>
      <c r="O66" s="8">
        <f t="shared" si="2"/>
        <v>77.524668047265209</v>
      </c>
    </row>
    <row r="67" spans="1:15" x14ac:dyDescent="0.6">
      <c r="A67" t="s">
        <v>69</v>
      </c>
      <c r="B67">
        <v>39390</v>
      </c>
      <c r="K67" t="s">
        <v>46</v>
      </c>
      <c r="L67" s="8" t="str">
        <f>A77</f>
        <v>F9</v>
      </c>
      <c r="M67" s="8">
        <f>B77</f>
        <v>6316</v>
      </c>
      <c r="N67" s="8">
        <f t="shared" si="1"/>
        <v>0.97819466439273972</v>
      </c>
      <c r="O67" s="8">
        <f t="shared" si="2"/>
        <v>39.127786575709592</v>
      </c>
    </row>
    <row r="68" spans="1:15" x14ac:dyDescent="0.6">
      <c r="A68" t="s">
        <v>77</v>
      </c>
      <c r="B68">
        <v>3878</v>
      </c>
      <c r="K68" t="s">
        <v>45</v>
      </c>
      <c r="L68" s="8" t="str">
        <f>A65</f>
        <v>E9</v>
      </c>
      <c r="M68" s="8">
        <f>B65</f>
        <v>4898</v>
      </c>
      <c r="N68" s="8">
        <f t="shared" si="1"/>
        <v>0.40240386567588421</v>
      </c>
      <c r="O68" s="8">
        <f t="shared" si="2"/>
        <v>16.096154627035368</v>
      </c>
    </row>
    <row r="69" spans="1:15" x14ac:dyDescent="0.6">
      <c r="A69" t="s">
        <v>97</v>
      </c>
      <c r="B69">
        <v>4157</v>
      </c>
      <c r="K69" t="s">
        <v>44</v>
      </c>
      <c r="L69" s="8" t="str">
        <f>A53</f>
        <v>D9</v>
      </c>
      <c r="M69" s="8">
        <f>B53</f>
        <v>4491</v>
      </c>
      <c r="N69" s="8">
        <f t="shared" si="1"/>
        <v>0.23713810045884601</v>
      </c>
      <c r="O69" s="8">
        <f t="shared" si="2"/>
        <v>9.485524018353841</v>
      </c>
    </row>
    <row r="70" spans="1:15" x14ac:dyDescent="0.6">
      <c r="A70" t="s">
        <v>98</v>
      </c>
      <c r="B70">
        <v>7625</v>
      </c>
      <c r="K70" t="s">
        <v>43</v>
      </c>
      <c r="L70" s="8" t="str">
        <f>A41</f>
        <v>C9</v>
      </c>
      <c r="M70" s="8">
        <f>B41</f>
        <v>4038</v>
      </c>
      <c r="N70" s="8">
        <f t="shared" si="1"/>
        <v>5.319364924676169E-2</v>
      </c>
      <c r="O70" s="8">
        <f t="shared" si="2"/>
        <v>2.1277459698704675</v>
      </c>
    </row>
    <row r="71" spans="1:15" x14ac:dyDescent="0.6">
      <c r="A71" t="s">
        <v>99</v>
      </c>
      <c r="B71">
        <v>39544</v>
      </c>
      <c r="K71" t="s">
        <v>42</v>
      </c>
      <c r="L71" s="8" t="str">
        <f>A29</f>
        <v>B9</v>
      </c>
      <c r="M71" s="8">
        <f>B29</f>
        <v>3948</v>
      </c>
      <c r="N71" s="8">
        <f t="shared" si="1"/>
        <v>1.6648394039062819E-2</v>
      </c>
      <c r="O71" s="8">
        <f t="shared" si="2"/>
        <v>0.66593576156251277</v>
      </c>
    </row>
    <row r="72" spans="1:15" x14ac:dyDescent="0.6">
      <c r="A72" t="s">
        <v>14</v>
      </c>
      <c r="B72">
        <v>3966</v>
      </c>
      <c r="K72" t="s">
        <v>41</v>
      </c>
      <c r="L72" s="8" t="str">
        <f>A17</f>
        <v>A9</v>
      </c>
      <c r="M72" s="8">
        <f>B17</f>
        <v>3865</v>
      </c>
      <c r="N72" s="8">
        <f t="shared" si="1"/>
        <v>-1.7054452430259472E-2</v>
      </c>
      <c r="O72" s="8">
        <f t="shared" si="2"/>
        <v>-0.68217809721037881</v>
      </c>
    </row>
    <row r="73" spans="1:15" x14ac:dyDescent="0.6">
      <c r="A73" t="s">
        <v>22</v>
      </c>
      <c r="B73">
        <v>8890</v>
      </c>
      <c r="K73" t="s">
        <v>49</v>
      </c>
      <c r="L73" s="8" t="str">
        <f>A18</f>
        <v>A10</v>
      </c>
      <c r="M73" s="8">
        <f>B18</f>
        <v>3875</v>
      </c>
      <c r="N73" s="8">
        <f t="shared" si="1"/>
        <v>-1.2993868518292932E-2</v>
      </c>
      <c r="O73" s="8">
        <f t="shared" si="2"/>
        <v>-0.51975474073171724</v>
      </c>
    </row>
    <row r="74" spans="1:15" x14ac:dyDescent="0.6">
      <c r="A74" t="s">
        <v>32</v>
      </c>
      <c r="B74">
        <v>5236</v>
      </c>
      <c r="K74" t="s">
        <v>50</v>
      </c>
      <c r="L74" s="8" t="str">
        <f>A30</f>
        <v>B10</v>
      </c>
      <c r="M74" s="8">
        <f>B30</f>
        <v>3949</v>
      </c>
      <c r="N74" s="8">
        <f t="shared" ref="N74:N96" si="4">(M74-3907)/2462.7</f>
        <v>1.7054452430259472E-2</v>
      </c>
      <c r="O74" s="8">
        <f t="shared" ref="O74:O96" si="5">N74*40</f>
        <v>0.68217809721037881</v>
      </c>
    </row>
    <row r="75" spans="1:15" x14ac:dyDescent="0.6">
      <c r="A75" t="s">
        <v>30</v>
      </c>
      <c r="B75">
        <v>3928</v>
      </c>
      <c r="K75" t="s">
        <v>51</v>
      </c>
      <c r="L75" s="8" t="str">
        <f>A42</f>
        <v>C10</v>
      </c>
      <c r="M75" s="8">
        <f>B42</f>
        <v>3718</v>
      </c>
      <c r="N75" s="8">
        <f t="shared" si="4"/>
        <v>-7.6745035936167633E-2</v>
      </c>
      <c r="O75" s="8">
        <f t="shared" si="5"/>
        <v>-3.0698014374467055</v>
      </c>
    </row>
    <row r="76" spans="1:15" x14ac:dyDescent="0.6">
      <c r="A76" t="s">
        <v>46</v>
      </c>
      <c r="B76">
        <v>42829</v>
      </c>
      <c r="K76" t="s">
        <v>52</v>
      </c>
      <c r="L76" t="str">
        <f>A54</f>
        <v>D10</v>
      </c>
      <c r="M76">
        <f>B54</f>
        <v>3748</v>
      </c>
      <c r="N76" s="8">
        <f t="shared" si="4"/>
        <v>-6.4563284200268009E-2</v>
      </c>
      <c r="O76" s="8">
        <f t="shared" si="5"/>
        <v>-2.5825313680107205</v>
      </c>
    </row>
    <row r="77" spans="1:15" x14ac:dyDescent="0.6">
      <c r="A77" t="s">
        <v>54</v>
      </c>
      <c r="B77">
        <v>6316</v>
      </c>
      <c r="K77" t="s">
        <v>53</v>
      </c>
      <c r="L77" t="str">
        <f>A66</f>
        <v>E10</v>
      </c>
      <c r="M77">
        <f>B66</f>
        <v>3783</v>
      </c>
      <c r="N77" s="8">
        <f t="shared" si="4"/>
        <v>-5.035124050838511E-2</v>
      </c>
      <c r="O77" s="8">
        <f t="shared" si="5"/>
        <v>-2.0140496203354044</v>
      </c>
    </row>
    <row r="78" spans="1:15" x14ac:dyDescent="0.6">
      <c r="A78" t="s">
        <v>62</v>
      </c>
      <c r="B78">
        <v>3945</v>
      </c>
      <c r="K78" t="s">
        <v>54</v>
      </c>
      <c r="L78" t="str">
        <f>A78</f>
        <v>F10</v>
      </c>
      <c r="M78">
        <f>B78</f>
        <v>3945</v>
      </c>
      <c r="N78" s="8">
        <f t="shared" si="4"/>
        <v>1.5430218865472856E-2</v>
      </c>
      <c r="O78" s="8">
        <f t="shared" si="5"/>
        <v>0.61720875461891422</v>
      </c>
    </row>
    <row r="79" spans="1:15" x14ac:dyDescent="0.6">
      <c r="A79" t="s">
        <v>70</v>
      </c>
      <c r="B79">
        <v>30968</v>
      </c>
      <c r="K79" t="s">
        <v>55</v>
      </c>
      <c r="L79" t="str">
        <f>A90</f>
        <v>G10</v>
      </c>
      <c r="M79">
        <f>B90</f>
        <v>4519</v>
      </c>
      <c r="N79" s="8">
        <f t="shared" si="4"/>
        <v>0.24850773541235233</v>
      </c>
      <c r="O79" s="8">
        <f t="shared" si="5"/>
        <v>9.9403094164940935</v>
      </c>
    </row>
    <row r="80" spans="1:15" x14ac:dyDescent="0.6">
      <c r="A80" t="s">
        <v>78</v>
      </c>
      <c r="B80">
        <v>3928</v>
      </c>
      <c r="K80" t="s">
        <v>56</v>
      </c>
      <c r="L80" t="str">
        <f>A102</f>
        <v>H10</v>
      </c>
      <c r="M80">
        <f>B102</f>
        <v>5480</v>
      </c>
      <c r="N80" s="8">
        <f t="shared" si="4"/>
        <v>0.6387298493523369</v>
      </c>
      <c r="O80" s="8">
        <f t="shared" si="5"/>
        <v>25.549193974093477</v>
      </c>
    </row>
    <row r="81" spans="1:15" x14ac:dyDescent="0.6">
      <c r="A81" t="s">
        <v>100</v>
      </c>
      <c r="B81">
        <v>3907</v>
      </c>
      <c r="K81" t="s">
        <v>64</v>
      </c>
      <c r="L81" t="str">
        <f>A103</f>
        <v>H11</v>
      </c>
      <c r="M81">
        <f>B103</f>
        <v>7213</v>
      </c>
      <c r="N81" s="8">
        <f t="shared" si="4"/>
        <v>1.3424290412961384</v>
      </c>
      <c r="O81" s="8">
        <f t="shared" si="5"/>
        <v>53.697161651845533</v>
      </c>
    </row>
    <row r="82" spans="1:15" x14ac:dyDescent="0.6">
      <c r="A82" t="s">
        <v>101</v>
      </c>
      <c r="B82">
        <v>13430</v>
      </c>
      <c r="K82" t="s">
        <v>63</v>
      </c>
      <c r="L82" t="str">
        <f>A91</f>
        <v>G11</v>
      </c>
      <c r="M82">
        <f>B91</f>
        <v>12408</v>
      </c>
      <c r="N82" s="8">
        <f t="shared" si="4"/>
        <v>3.4519023835627567</v>
      </c>
      <c r="O82" s="8">
        <f t="shared" si="5"/>
        <v>138.07609534251026</v>
      </c>
    </row>
    <row r="83" spans="1:15" x14ac:dyDescent="0.6">
      <c r="A83" t="s">
        <v>102</v>
      </c>
      <c r="B83">
        <v>46066</v>
      </c>
      <c r="K83" t="s">
        <v>62</v>
      </c>
      <c r="L83" t="str">
        <f>A79</f>
        <v>F11</v>
      </c>
      <c r="M83">
        <f>B79</f>
        <v>30968</v>
      </c>
      <c r="N83" s="8">
        <f t="shared" si="4"/>
        <v>10.988346124172656</v>
      </c>
      <c r="O83" s="8">
        <f t="shared" si="5"/>
        <v>439.53384496690626</v>
      </c>
    </row>
    <row r="84" spans="1:15" x14ac:dyDescent="0.6">
      <c r="A84" t="s">
        <v>15</v>
      </c>
      <c r="B84">
        <v>3889</v>
      </c>
      <c r="K84" t="s">
        <v>61</v>
      </c>
      <c r="L84" t="str">
        <f>A67</f>
        <v>E11</v>
      </c>
      <c r="M84">
        <f>B67</f>
        <v>39390</v>
      </c>
      <c r="N84" s="8">
        <f t="shared" si="4"/>
        <v>14.408169894830877</v>
      </c>
      <c r="O84" s="8">
        <f t="shared" si="5"/>
        <v>576.32679579323508</v>
      </c>
    </row>
    <row r="85" spans="1:15" x14ac:dyDescent="0.6">
      <c r="A85" t="s">
        <v>23</v>
      </c>
      <c r="B85">
        <v>7172</v>
      </c>
      <c r="K85" t="s">
        <v>60</v>
      </c>
      <c r="L85" t="str">
        <f>A55</f>
        <v>D11</v>
      </c>
      <c r="M85">
        <f>B55</f>
        <v>28983</v>
      </c>
      <c r="N85" s="8">
        <f t="shared" si="4"/>
        <v>10.182320217647298</v>
      </c>
      <c r="O85" s="8">
        <f t="shared" si="5"/>
        <v>407.29280870589196</v>
      </c>
    </row>
    <row r="86" spans="1:15" x14ac:dyDescent="0.6">
      <c r="A86" t="s">
        <v>31</v>
      </c>
      <c r="B86">
        <v>4928</v>
      </c>
      <c r="K86" t="s">
        <v>59</v>
      </c>
      <c r="L86" t="str">
        <f>A43</f>
        <v>C11</v>
      </c>
      <c r="M86">
        <f>B43</f>
        <v>10247</v>
      </c>
      <c r="N86" s="8">
        <f t="shared" si="4"/>
        <v>2.574410200186787</v>
      </c>
      <c r="O86" s="8">
        <f t="shared" si="5"/>
        <v>102.97640800747148</v>
      </c>
    </row>
    <row r="87" spans="1:15" x14ac:dyDescent="0.6">
      <c r="A87" t="s">
        <v>39</v>
      </c>
      <c r="B87">
        <v>4278</v>
      </c>
      <c r="K87" t="s">
        <v>58</v>
      </c>
      <c r="L87" t="str">
        <f>A31</f>
        <v>B11</v>
      </c>
      <c r="M87">
        <f>B31</f>
        <v>5673</v>
      </c>
      <c r="N87" s="8">
        <f t="shared" si="4"/>
        <v>0.71709911885329114</v>
      </c>
      <c r="O87" s="8">
        <f t="shared" si="5"/>
        <v>28.683964754131644</v>
      </c>
    </row>
    <row r="88" spans="1:15" x14ac:dyDescent="0.6">
      <c r="A88" t="s">
        <v>47</v>
      </c>
      <c r="B88">
        <v>42034</v>
      </c>
      <c r="K88" t="s">
        <v>57</v>
      </c>
      <c r="L88" t="str">
        <f>A19</f>
        <v>A11</v>
      </c>
      <c r="M88">
        <f>B19</f>
        <v>4876</v>
      </c>
      <c r="N88" s="8">
        <f t="shared" si="4"/>
        <v>0.39347058106955785</v>
      </c>
      <c r="O88" s="8">
        <f t="shared" si="5"/>
        <v>15.738823242782313</v>
      </c>
    </row>
    <row r="89" spans="1:15" x14ac:dyDescent="0.6">
      <c r="A89" t="s">
        <v>55</v>
      </c>
      <c r="B89">
        <v>8680</v>
      </c>
      <c r="K89" t="s">
        <v>65</v>
      </c>
      <c r="L89" t="str">
        <f>A20</f>
        <v>A12</v>
      </c>
      <c r="M89">
        <f>B20</f>
        <v>6286</v>
      </c>
      <c r="N89" s="8">
        <f t="shared" si="4"/>
        <v>0.96601291265684008</v>
      </c>
      <c r="O89" s="8">
        <f t="shared" si="5"/>
        <v>38.640516506273606</v>
      </c>
    </row>
    <row r="90" spans="1:15" x14ac:dyDescent="0.6">
      <c r="A90" t="s">
        <v>63</v>
      </c>
      <c r="B90">
        <v>4519</v>
      </c>
      <c r="K90" t="s">
        <v>66</v>
      </c>
      <c r="L90" t="str">
        <f>A32</f>
        <v>B12</v>
      </c>
      <c r="M90">
        <f>B32</f>
        <v>4176</v>
      </c>
      <c r="N90" s="8">
        <f t="shared" si="4"/>
        <v>0.10922970723189995</v>
      </c>
      <c r="O90" s="8">
        <f t="shared" si="5"/>
        <v>4.3691882892759981</v>
      </c>
    </row>
    <row r="91" spans="1:15" x14ac:dyDescent="0.6">
      <c r="A91" t="s">
        <v>71</v>
      </c>
      <c r="B91">
        <v>12408</v>
      </c>
      <c r="K91" t="s">
        <v>67</v>
      </c>
      <c r="L91" t="str">
        <f>A44</f>
        <v>C12</v>
      </c>
      <c r="M91">
        <f>B44</f>
        <v>4034</v>
      </c>
      <c r="N91" s="8">
        <f t="shared" si="4"/>
        <v>5.1569415681975074E-2</v>
      </c>
      <c r="O91" s="8">
        <f t="shared" si="5"/>
        <v>2.0627766272790029</v>
      </c>
    </row>
    <row r="92" spans="1:15" x14ac:dyDescent="0.6">
      <c r="A92" t="s">
        <v>79</v>
      </c>
      <c r="B92">
        <v>3868</v>
      </c>
      <c r="K92" t="s">
        <v>68</v>
      </c>
      <c r="L92" t="str">
        <f>A56</f>
        <v>D12</v>
      </c>
      <c r="M92">
        <f>B56</f>
        <v>3911</v>
      </c>
      <c r="N92" s="8">
        <f t="shared" si="4"/>
        <v>1.6242335647866164E-3</v>
      </c>
      <c r="O92" s="8">
        <f t="shared" si="5"/>
        <v>6.4969342591464654E-2</v>
      </c>
    </row>
    <row r="93" spans="1:15" x14ac:dyDescent="0.6">
      <c r="A93" t="s">
        <v>103</v>
      </c>
      <c r="B93">
        <v>3931</v>
      </c>
      <c r="K93" t="s">
        <v>69</v>
      </c>
      <c r="L93" t="str">
        <f>A68</f>
        <v>E12</v>
      </c>
      <c r="M93">
        <f>B68</f>
        <v>3878</v>
      </c>
      <c r="N93" s="8">
        <f t="shared" si="4"/>
        <v>-1.177569334470297E-2</v>
      </c>
      <c r="O93" s="8">
        <f t="shared" si="5"/>
        <v>-0.4710277337881188</v>
      </c>
    </row>
    <row r="94" spans="1:15" x14ac:dyDescent="0.6">
      <c r="A94" t="s">
        <v>104</v>
      </c>
      <c r="B94">
        <v>24688</v>
      </c>
      <c r="K94" t="s">
        <v>70</v>
      </c>
      <c r="L94" t="str">
        <f>A80</f>
        <v>F12</v>
      </c>
      <c r="M94">
        <f>B80</f>
        <v>3928</v>
      </c>
      <c r="N94" s="8">
        <f t="shared" si="4"/>
        <v>8.5272262151297358E-3</v>
      </c>
      <c r="O94" s="8">
        <f t="shared" si="5"/>
        <v>0.3410890486051894</v>
      </c>
    </row>
    <row r="95" spans="1:15" x14ac:dyDescent="0.6">
      <c r="A95" t="s">
        <v>105</v>
      </c>
      <c r="B95">
        <v>40265</v>
      </c>
      <c r="K95" t="s">
        <v>71</v>
      </c>
      <c r="L95" t="str">
        <f>A92</f>
        <v>G12</v>
      </c>
      <c r="M95">
        <f>B92</f>
        <v>3868</v>
      </c>
      <c r="N95" s="8">
        <f t="shared" si="4"/>
        <v>-1.5836277256669511E-2</v>
      </c>
      <c r="O95" s="8">
        <f t="shared" si="5"/>
        <v>-0.63345109026678048</v>
      </c>
    </row>
    <row r="96" spans="1:15" x14ac:dyDescent="0.6">
      <c r="A96" t="s">
        <v>16</v>
      </c>
      <c r="B96">
        <v>4142</v>
      </c>
      <c r="K96" t="s">
        <v>72</v>
      </c>
      <c r="L96" t="str">
        <f>A104</f>
        <v>H12</v>
      </c>
      <c r="M96">
        <f>B104</f>
        <v>4014</v>
      </c>
      <c r="N96" s="8">
        <f t="shared" si="4"/>
        <v>4.3448247858041987E-2</v>
      </c>
      <c r="O96" s="8">
        <f t="shared" si="5"/>
        <v>1.7379299143216795</v>
      </c>
    </row>
    <row r="97" spans="1:2" x14ac:dyDescent="0.6">
      <c r="A97" t="s">
        <v>24</v>
      </c>
      <c r="B97">
        <v>5063</v>
      </c>
    </row>
    <row r="98" spans="1:2" x14ac:dyDescent="0.6">
      <c r="A98" t="s">
        <v>33</v>
      </c>
      <c r="B98">
        <v>4385</v>
      </c>
    </row>
    <row r="99" spans="1:2" x14ac:dyDescent="0.6">
      <c r="A99" t="s">
        <v>40</v>
      </c>
      <c r="B99">
        <v>4420</v>
      </c>
    </row>
    <row r="100" spans="1:2" x14ac:dyDescent="0.6">
      <c r="A100" t="s">
        <v>48</v>
      </c>
      <c r="B100">
        <v>31969</v>
      </c>
    </row>
    <row r="101" spans="1:2" x14ac:dyDescent="0.6">
      <c r="A101" t="s">
        <v>56</v>
      </c>
      <c r="B101">
        <v>15860</v>
      </c>
    </row>
    <row r="102" spans="1:2" x14ac:dyDescent="0.6">
      <c r="A102" t="s">
        <v>64</v>
      </c>
      <c r="B102">
        <v>5480</v>
      </c>
    </row>
    <row r="103" spans="1:2" x14ac:dyDescent="0.6">
      <c r="A103" t="s">
        <v>72</v>
      </c>
      <c r="B103">
        <v>7213</v>
      </c>
    </row>
    <row r="104" spans="1:2" x14ac:dyDescent="0.6">
      <c r="A104" t="s">
        <v>80</v>
      </c>
      <c r="B104">
        <v>4014</v>
      </c>
    </row>
  </sheetData>
  <phoneticPr fontId="0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T104"/>
  <sheetViews>
    <sheetView workbookViewId="0">
      <selection activeCell="N9" sqref="N9:N96"/>
    </sheetView>
  </sheetViews>
  <sheetFormatPr defaultRowHeight="13" x14ac:dyDescent="0.6"/>
  <cols>
    <col min="11" max="11" width="24.40625" customWidth="1"/>
    <col min="12" max="12" width="15.86328125" customWidth="1"/>
  </cols>
  <sheetData>
    <row r="1" spans="1:98" x14ac:dyDescent="0.6">
      <c r="B1" t="s">
        <v>119</v>
      </c>
      <c r="C1" t="s">
        <v>82</v>
      </c>
      <c r="D1" t="s">
        <v>83</v>
      </c>
      <c r="E1" t="s">
        <v>84</v>
      </c>
      <c r="F1" t="s">
        <v>9</v>
      </c>
      <c r="G1" t="s">
        <v>17</v>
      </c>
      <c r="H1" t="s">
        <v>25</v>
      </c>
      <c r="I1" t="s">
        <v>34</v>
      </c>
      <c r="J1" t="s">
        <v>41</v>
      </c>
      <c r="K1" t="s">
        <v>49</v>
      </c>
      <c r="L1" t="s">
        <v>57</v>
      </c>
      <c r="M1" t="s">
        <v>65</v>
      </c>
      <c r="N1" t="s">
        <v>73</v>
      </c>
      <c r="O1" t="s">
        <v>85</v>
      </c>
      <c r="P1" t="s">
        <v>86</v>
      </c>
      <c r="Q1" t="s">
        <v>87</v>
      </c>
      <c r="R1" t="s">
        <v>10</v>
      </c>
      <c r="S1" t="s">
        <v>18</v>
      </c>
      <c r="T1" t="s">
        <v>26</v>
      </c>
      <c r="U1" t="s">
        <v>35</v>
      </c>
      <c r="V1" t="s">
        <v>42</v>
      </c>
      <c r="W1" t="s">
        <v>50</v>
      </c>
      <c r="X1" t="s">
        <v>58</v>
      </c>
      <c r="Y1" t="s">
        <v>66</v>
      </c>
      <c r="Z1" t="s">
        <v>74</v>
      </c>
      <c r="AA1" t="s">
        <v>88</v>
      </c>
      <c r="AB1" t="s">
        <v>89</v>
      </c>
      <c r="AC1" t="s">
        <v>90</v>
      </c>
      <c r="AD1" t="s">
        <v>11</v>
      </c>
      <c r="AE1" t="s">
        <v>19</v>
      </c>
      <c r="AF1" t="s">
        <v>27</v>
      </c>
      <c r="AG1" t="s">
        <v>36</v>
      </c>
      <c r="AH1" t="s">
        <v>43</v>
      </c>
      <c r="AI1" t="s">
        <v>51</v>
      </c>
      <c r="AJ1" t="s">
        <v>59</v>
      </c>
      <c r="AK1" t="s">
        <v>67</v>
      </c>
      <c r="AL1" t="s">
        <v>75</v>
      </c>
      <c r="AM1" t="s">
        <v>91</v>
      </c>
      <c r="AN1" t="s">
        <v>92</v>
      </c>
      <c r="AO1" t="s">
        <v>93</v>
      </c>
      <c r="AP1" t="s">
        <v>12</v>
      </c>
      <c r="AQ1" t="s">
        <v>20</v>
      </c>
      <c r="AR1" t="s">
        <v>28</v>
      </c>
      <c r="AS1" t="s">
        <v>37</v>
      </c>
      <c r="AT1" t="s">
        <v>44</v>
      </c>
      <c r="AU1" t="s">
        <v>52</v>
      </c>
      <c r="AV1" t="s">
        <v>60</v>
      </c>
      <c r="AW1" t="s">
        <v>68</v>
      </c>
      <c r="AX1" t="s">
        <v>76</v>
      </c>
      <c r="AY1" t="s">
        <v>94</v>
      </c>
      <c r="AZ1" t="s">
        <v>95</v>
      </c>
      <c r="BA1" t="s">
        <v>96</v>
      </c>
      <c r="BB1" t="s">
        <v>13</v>
      </c>
      <c r="BC1" t="s">
        <v>21</v>
      </c>
      <c r="BD1" t="s">
        <v>29</v>
      </c>
      <c r="BE1" t="s">
        <v>38</v>
      </c>
      <c r="BF1" t="s">
        <v>45</v>
      </c>
      <c r="BG1" t="s">
        <v>53</v>
      </c>
      <c r="BH1" t="s">
        <v>61</v>
      </c>
      <c r="BI1" t="s">
        <v>69</v>
      </c>
      <c r="BJ1" t="s">
        <v>77</v>
      </c>
      <c r="BK1" t="s">
        <v>97</v>
      </c>
      <c r="BL1" t="s">
        <v>98</v>
      </c>
      <c r="BM1" t="s">
        <v>99</v>
      </c>
      <c r="BN1" t="s">
        <v>14</v>
      </c>
      <c r="BO1" t="s">
        <v>22</v>
      </c>
      <c r="BP1" t="s">
        <v>32</v>
      </c>
      <c r="BQ1" t="s">
        <v>30</v>
      </c>
      <c r="BR1" t="s">
        <v>46</v>
      </c>
      <c r="BS1" t="s">
        <v>54</v>
      </c>
      <c r="BT1" t="s">
        <v>62</v>
      </c>
      <c r="BU1" t="s">
        <v>70</v>
      </c>
      <c r="BV1" t="s">
        <v>78</v>
      </c>
      <c r="BW1" t="s">
        <v>100</v>
      </c>
      <c r="BX1" t="s">
        <v>101</v>
      </c>
      <c r="BY1" t="s">
        <v>102</v>
      </c>
      <c r="BZ1" t="s">
        <v>15</v>
      </c>
      <c r="CA1" t="s">
        <v>23</v>
      </c>
      <c r="CB1" t="s">
        <v>31</v>
      </c>
      <c r="CC1" t="s">
        <v>39</v>
      </c>
      <c r="CD1" t="s">
        <v>47</v>
      </c>
      <c r="CE1" t="s">
        <v>55</v>
      </c>
      <c r="CF1" t="s">
        <v>63</v>
      </c>
      <c r="CG1" t="s">
        <v>71</v>
      </c>
      <c r="CH1" t="s">
        <v>79</v>
      </c>
      <c r="CI1" t="s">
        <v>103</v>
      </c>
      <c r="CJ1" t="s">
        <v>104</v>
      </c>
      <c r="CK1" t="s">
        <v>105</v>
      </c>
      <c r="CL1" t="s">
        <v>16</v>
      </c>
      <c r="CM1" t="s">
        <v>24</v>
      </c>
      <c r="CN1" t="s">
        <v>33</v>
      </c>
      <c r="CO1" t="s">
        <v>40</v>
      </c>
      <c r="CP1" t="s">
        <v>48</v>
      </c>
      <c r="CQ1" t="s">
        <v>56</v>
      </c>
      <c r="CR1" t="s">
        <v>64</v>
      </c>
      <c r="CS1" t="s">
        <v>72</v>
      </c>
      <c r="CT1" t="s">
        <v>80</v>
      </c>
    </row>
    <row r="2" spans="1:98" x14ac:dyDescent="0.6">
      <c r="B2">
        <v>1</v>
      </c>
      <c r="C2">
        <v>60689</v>
      </c>
      <c r="D2">
        <v>3874</v>
      </c>
      <c r="E2">
        <v>5249</v>
      </c>
      <c r="F2">
        <v>4548</v>
      </c>
      <c r="G2">
        <v>43102</v>
      </c>
      <c r="H2">
        <v>35662</v>
      </c>
      <c r="I2">
        <v>4443</v>
      </c>
      <c r="J2">
        <v>6194</v>
      </c>
      <c r="K2">
        <v>3834</v>
      </c>
      <c r="L2">
        <v>3859</v>
      </c>
      <c r="M2">
        <v>4843</v>
      </c>
      <c r="N2">
        <v>6262</v>
      </c>
      <c r="O2">
        <v>39622</v>
      </c>
      <c r="P2">
        <v>4038</v>
      </c>
      <c r="Q2">
        <v>6192</v>
      </c>
      <c r="R2">
        <v>4289</v>
      </c>
      <c r="S2">
        <v>36144</v>
      </c>
      <c r="T2">
        <v>24296</v>
      </c>
      <c r="U2">
        <v>4006</v>
      </c>
      <c r="V2">
        <v>9462</v>
      </c>
      <c r="W2">
        <v>3909</v>
      </c>
      <c r="X2">
        <v>3916</v>
      </c>
      <c r="Y2">
        <v>5620</v>
      </c>
      <c r="Z2">
        <v>4137</v>
      </c>
      <c r="AA2">
        <v>23792</v>
      </c>
      <c r="AB2">
        <v>3992</v>
      </c>
      <c r="AC2">
        <v>8026</v>
      </c>
      <c r="AD2">
        <v>4348</v>
      </c>
      <c r="AE2">
        <v>23536</v>
      </c>
      <c r="AF2">
        <v>12466</v>
      </c>
      <c r="AG2">
        <v>3787</v>
      </c>
      <c r="AH2">
        <v>12323</v>
      </c>
      <c r="AI2">
        <v>4018</v>
      </c>
      <c r="AJ2">
        <v>3679</v>
      </c>
      <c r="AK2">
        <v>10220</v>
      </c>
      <c r="AL2">
        <v>3994</v>
      </c>
      <c r="AM2">
        <v>9259</v>
      </c>
      <c r="AN2">
        <v>4181</v>
      </c>
      <c r="AO2">
        <v>12430</v>
      </c>
      <c r="AP2">
        <v>4233</v>
      </c>
      <c r="AQ2">
        <v>17335</v>
      </c>
      <c r="AR2">
        <v>8270</v>
      </c>
      <c r="AS2">
        <v>3741</v>
      </c>
      <c r="AT2">
        <v>18236</v>
      </c>
      <c r="AU2">
        <v>4315</v>
      </c>
      <c r="AV2">
        <v>3733</v>
      </c>
      <c r="AW2">
        <v>28988</v>
      </c>
      <c r="AX2">
        <v>3897</v>
      </c>
      <c r="AY2">
        <v>5033</v>
      </c>
      <c r="AZ2">
        <v>4965</v>
      </c>
      <c r="BA2">
        <v>23541</v>
      </c>
      <c r="BB2">
        <v>3982</v>
      </c>
      <c r="BC2">
        <v>12508</v>
      </c>
      <c r="BD2">
        <v>6284</v>
      </c>
      <c r="BE2">
        <v>3921</v>
      </c>
      <c r="BF2">
        <v>31636</v>
      </c>
      <c r="BG2">
        <v>4891</v>
      </c>
      <c r="BH2">
        <v>3775</v>
      </c>
      <c r="BI2">
        <v>39233</v>
      </c>
      <c r="BJ2">
        <v>3853</v>
      </c>
      <c r="BK2">
        <v>4121</v>
      </c>
      <c r="BL2">
        <v>7601</v>
      </c>
      <c r="BM2">
        <v>39166</v>
      </c>
      <c r="BN2">
        <v>3938</v>
      </c>
      <c r="BO2">
        <v>8826</v>
      </c>
      <c r="BP2">
        <v>5202</v>
      </c>
      <c r="BQ2">
        <v>3887</v>
      </c>
      <c r="BR2">
        <v>42505</v>
      </c>
      <c r="BS2">
        <v>6316</v>
      </c>
      <c r="BT2">
        <v>3927</v>
      </c>
      <c r="BU2">
        <v>31076</v>
      </c>
      <c r="BV2">
        <v>3915</v>
      </c>
      <c r="BW2">
        <v>3857</v>
      </c>
      <c r="BX2">
        <v>13191</v>
      </c>
      <c r="BY2">
        <v>45985</v>
      </c>
      <c r="BZ2">
        <v>3873</v>
      </c>
      <c r="CA2">
        <v>7114</v>
      </c>
      <c r="CB2">
        <v>4879</v>
      </c>
      <c r="CC2">
        <v>4245</v>
      </c>
      <c r="CD2">
        <v>41964</v>
      </c>
      <c r="CE2">
        <v>8655</v>
      </c>
      <c r="CF2">
        <v>4469</v>
      </c>
      <c r="CG2">
        <v>12401</v>
      </c>
      <c r="CH2">
        <v>3844</v>
      </c>
      <c r="CI2">
        <v>3873</v>
      </c>
      <c r="CJ2">
        <v>24241</v>
      </c>
      <c r="CK2">
        <v>39895</v>
      </c>
      <c r="CL2">
        <v>4119</v>
      </c>
      <c r="CM2">
        <v>5000</v>
      </c>
      <c r="CN2">
        <v>4354</v>
      </c>
      <c r="CO2">
        <v>4392</v>
      </c>
      <c r="CP2">
        <v>31788</v>
      </c>
      <c r="CQ2">
        <v>15887</v>
      </c>
      <c r="CR2">
        <v>5561</v>
      </c>
      <c r="CS2">
        <v>7178</v>
      </c>
      <c r="CT2">
        <v>4003</v>
      </c>
    </row>
    <row r="7" spans="1:98" ht="18" x14ac:dyDescent="0.8">
      <c r="N7" s="4" t="s">
        <v>110</v>
      </c>
    </row>
    <row r="8" spans="1:98" x14ac:dyDescent="0.6">
      <c r="A8" t="s">
        <v>119</v>
      </c>
      <c r="B8">
        <v>1</v>
      </c>
      <c r="G8" t="s">
        <v>0</v>
      </c>
      <c r="H8" t="s">
        <v>1</v>
      </c>
      <c r="I8" t="s">
        <v>2</v>
      </c>
      <c r="K8" t="s">
        <v>107</v>
      </c>
      <c r="L8" t="s">
        <v>1</v>
      </c>
      <c r="M8" t="s">
        <v>2</v>
      </c>
      <c r="N8" t="s">
        <v>3</v>
      </c>
      <c r="O8" t="s">
        <v>118</v>
      </c>
    </row>
    <row r="9" spans="1:98" x14ac:dyDescent="0.6">
      <c r="A9" t="s">
        <v>82</v>
      </c>
      <c r="B9">
        <v>60689</v>
      </c>
      <c r="G9">
        <f>'Plate 1'!G9</f>
        <v>30</v>
      </c>
      <c r="H9" t="str">
        <f t="shared" ref="H9:I9" si="0">A9</f>
        <v>A1</v>
      </c>
      <c r="I9">
        <f t="shared" si="0"/>
        <v>60689</v>
      </c>
      <c r="K9" t="s">
        <v>82</v>
      </c>
      <c r="L9" t="str">
        <f>A10</f>
        <v>A2</v>
      </c>
      <c r="M9">
        <f>B10</f>
        <v>3874</v>
      </c>
      <c r="N9">
        <f>(M9-3857)/2444.6</f>
        <v>6.954102920723227E-3</v>
      </c>
      <c r="O9">
        <f>N9*40</f>
        <v>0.27816411682892905</v>
      </c>
    </row>
    <row r="10" spans="1:98" x14ac:dyDescent="0.6">
      <c r="A10" t="s">
        <v>83</v>
      </c>
      <c r="B10">
        <v>3874</v>
      </c>
      <c r="G10">
        <f>'Plate 1'!G10</f>
        <v>15</v>
      </c>
      <c r="H10" t="str">
        <f>A21</f>
        <v>B1</v>
      </c>
      <c r="I10">
        <f>B21</f>
        <v>39622</v>
      </c>
      <c r="K10" t="s">
        <v>85</v>
      </c>
      <c r="L10" t="str">
        <f>A22</f>
        <v>B2</v>
      </c>
      <c r="M10">
        <f>B22</f>
        <v>4038</v>
      </c>
      <c r="N10">
        <f t="shared" ref="N10:N73" si="1">(M10-3857)/2444.6</f>
        <v>7.4040742861817888E-2</v>
      </c>
      <c r="O10">
        <f t="shared" ref="O10:O73" si="2">N10*40</f>
        <v>2.9616297144727155</v>
      </c>
    </row>
    <row r="11" spans="1:98" x14ac:dyDescent="0.6">
      <c r="A11" t="s">
        <v>84</v>
      </c>
      <c r="B11">
        <v>5249</v>
      </c>
      <c r="G11">
        <f>'Plate 1'!G11</f>
        <v>7.5</v>
      </c>
      <c r="H11" t="str">
        <f>A33</f>
        <v>C1</v>
      </c>
      <c r="I11">
        <f>B33</f>
        <v>23792</v>
      </c>
      <c r="K11" t="s">
        <v>88</v>
      </c>
      <c r="L11" t="str">
        <f>A34</f>
        <v>C2</v>
      </c>
      <c r="M11">
        <f>B34</f>
        <v>3992</v>
      </c>
      <c r="N11">
        <f t="shared" si="1"/>
        <v>5.5223758488096214E-2</v>
      </c>
      <c r="O11">
        <f t="shared" si="2"/>
        <v>2.2089503395238488</v>
      </c>
    </row>
    <row r="12" spans="1:98" x14ac:dyDescent="0.6">
      <c r="A12" t="s">
        <v>9</v>
      </c>
      <c r="B12">
        <v>4548</v>
      </c>
      <c r="G12">
        <f>'Plate 1'!G12</f>
        <v>1.875</v>
      </c>
      <c r="H12" t="str">
        <f>A45</f>
        <v>D1</v>
      </c>
      <c r="I12">
        <f>B45</f>
        <v>9259</v>
      </c>
      <c r="K12" t="s">
        <v>91</v>
      </c>
      <c r="L12" t="str">
        <f>A46</f>
        <v>D2</v>
      </c>
      <c r="M12">
        <f>B46</f>
        <v>4181</v>
      </c>
      <c r="N12">
        <f t="shared" si="1"/>
        <v>0.13253702037143092</v>
      </c>
      <c r="O12">
        <f t="shared" si="2"/>
        <v>5.3014808148572365</v>
      </c>
    </row>
    <row r="13" spans="1:98" x14ac:dyDescent="0.6">
      <c r="A13" t="s">
        <v>17</v>
      </c>
      <c r="B13">
        <v>43102</v>
      </c>
      <c r="G13">
        <f>'Plate 1'!G13</f>
        <v>0.46875</v>
      </c>
      <c r="H13" t="str">
        <f>A57</f>
        <v>E1</v>
      </c>
      <c r="I13">
        <f>B57</f>
        <v>5033</v>
      </c>
      <c r="K13" t="s">
        <v>94</v>
      </c>
      <c r="L13" t="str">
        <f>A58</f>
        <v>E2</v>
      </c>
      <c r="M13">
        <f>B58</f>
        <v>4965</v>
      </c>
      <c r="N13">
        <f t="shared" si="1"/>
        <v>0.45324388448007857</v>
      </c>
      <c r="O13">
        <f t="shared" si="2"/>
        <v>18.129755379203143</v>
      </c>
    </row>
    <row r="14" spans="1:98" x14ac:dyDescent="0.6">
      <c r="A14" t="s">
        <v>25</v>
      </c>
      <c r="B14">
        <v>35662</v>
      </c>
      <c r="G14">
        <f>'Plate 1'!G14</f>
        <v>0.1171875</v>
      </c>
      <c r="H14" t="str">
        <f>A69</f>
        <v>F1</v>
      </c>
      <c r="I14">
        <f>B69</f>
        <v>4121</v>
      </c>
      <c r="K14" t="s">
        <v>97</v>
      </c>
      <c r="L14" t="str">
        <f>A70</f>
        <v>F2</v>
      </c>
      <c r="M14">
        <f>B70</f>
        <v>7601</v>
      </c>
      <c r="N14">
        <f t="shared" si="1"/>
        <v>1.5315389020698684</v>
      </c>
      <c r="O14">
        <f t="shared" si="2"/>
        <v>61.261556082794741</v>
      </c>
    </row>
    <row r="15" spans="1:98" x14ac:dyDescent="0.6">
      <c r="A15" t="s">
        <v>34</v>
      </c>
      <c r="B15">
        <v>4443</v>
      </c>
      <c r="G15">
        <f>'Plate 1'!G15</f>
        <v>0</v>
      </c>
      <c r="H15" t="str">
        <f>A81</f>
        <v>G1</v>
      </c>
      <c r="I15">
        <f>B81</f>
        <v>3857</v>
      </c>
      <c r="K15" t="s">
        <v>100</v>
      </c>
      <c r="L15" t="str">
        <f>A82</f>
        <v>G2</v>
      </c>
      <c r="M15">
        <f>B82</f>
        <v>13191</v>
      </c>
      <c r="N15">
        <f t="shared" si="1"/>
        <v>3.8182115683547413</v>
      </c>
      <c r="O15">
        <f t="shared" si="2"/>
        <v>152.72846273418966</v>
      </c>
    </row>
    <row r="16" spans="1:98" x14ac:dyDescent="0.6">
      <c r="A16" t="s">
        <v>41</v>
      </c>
      <c r="B16">
        <v>6194</v>
      </c>
      <c r="K16" t="s">
        <v>103</v>
      </c>
      <c r="L16" t="str">
        <f>A94</f>
        <v>H2</v>
      </c>
      <c r="M16">
        <f>B94</f>
        <v>24241</v>
      </c>
      <c r="N16">
        <f t="shared" si="1"/>
        <v>8.3383784668248389</v>
      </c>
      <c r="O16">
        <f t="shared" si="2"/>
        <v>333.53513867299353</v>
      </c>
    </row>
    <row r="17" spans="1:15" x14ac:dyDescent="0.6">
      <c r="A17" t="s">
        <v>49</v>
      </c>
      <c r="B17">
        <v>3834</v>
      </c>
      <c r="K17" t="s">
        <v>104</v>
      </c>
      <c r="L17" t="str">
        <f>A95</f>
        <v>H3</v>
      </c>
      <c r="M17">
        <f>B95</f>
        <v>39895</v>
      </c>
      <c r="N17">
        <f t="shared" si="1"/>
        <v>14.741880062177861</v>
      </c>
      <c r="O17">
        <f t="shared" si="2"/>
        <v>589.67520248711446</v>
      </c>
    </row>
    <row r="18" spans="1:15" x14ac:dyDescent="0.6">
      <c r="A18" t="s">
        <v>57</v>
      </c>
      <c r="B18">
        <v>3859</v>
      </c>
      <c r="K18" t="s">
        <v>101</v>
      </c>
      <c r="L18" t="str">
        <f>A83</f>
        <v>G3</v>
      </c>
      <c r="M18">
        <f>B83</f>
        <v>45985</v>
      </c>
      <c r="N18">
        <f t="shared" si="1"/>
        <v>17.233085167307536</v>
      </c>
      <c r="O18">
        <f t="shared" si="2"/>
        <v>689.32340669230143</v>
      </c>
    </row>
    <row r="19" spans="1:15" x14ac:dyDescent="0.6">
      <c r="A19" t="s">
        <v>65</v>
      </c>
      <c r="B19">
        <v>4843</v>
      </c>
      <c r="K19" t="s">
        <v>98</v>
      </c>
      <c r="L19" t="str">
        <f>A71</f>
        <v>F3</v>
      </c>
      <c r="M19">
        <f>B71</f>
        <v>39166</v>
      </c>
      <c r="N19">
        <f t="shared" si="1"/>
        <v>14.443671766342142</v>
      </c>
      <c r="O19">
        <f t="shared" si="2"/>
        <v>577.74687065368562</v>
      </c>
    </row>
    <row r="20" spans="1:15" x14ac:dyDescent="0.6">
      <c r="A20" t="s">
        <v>73</v>
      </c>
      <c r="B20">
        <v>6262</v>
      </c>
      <c r="K20" t="s">
        <v>95</v>
      </c>
      <c r="L20" t="str">
        <f>A59</f>
        <v>E3</v>
      </c>
      <c r="M20">
        <f>B59</f>
        <v>23541</v>
      </c>
      <c r="N20">
        <f t="shared" si="1"/>
        <v>8.052033052442118</v>
      </c>
      <c r="O20">
        <f t="shared" si="2"/>
        <v>322.08132209768473</v>
      </c>
    </row>
    <row r="21" spans="1:15" x14ac:dyDescent="0.6">
      <c r="A21" t="s">
        <v>85</v>
      </c>
      <c r="B21">
        <v>39622</v>
      </c>
      <c r="K21" t="s">
        <v>92</v>
      </c>
      <c r="L21" t="str">
        <f>A47</f>
        <v>D3</v>
      </c>
      <c r="M21">
        <f>B47</f>
        <v>12430</v>
      </c>
      <c r="N21">
        <f t="shared" si="1"/>
        <v>3.5069131964329543</v>
      </c>
      <c r="O21">
        <f t="shared" si="2"/>
        <v>140.27652785731817</v>
      </c>
    </row>
    <row r="22" spans="1:15" x14ac:dyDescent="0.6">
      <c r="A22" t="s">
        <v>86</v>
      </c>
      <c r="B22">
        <v>4038</v>
      </c>
      <c r="K22" t="s">
        <v>89</v>
      </c>
      <c r="L22" t="str">
        <f>A35</f>
        <v>C3</v>
      </c>
      <c r="M22">
        <f>B35</f>
        <v>8026</v>
      </c>
      <c r="N22">
        <f t="shared" si="1"/>
        <v>1.7053914750879491</v>
      </c>
      <c r="O22">
        <f t="shared" si="2"/>
        <v>68.21565900351797</v>
      </c>
    </row>
    <row r="23" spans="1:15" x14ac:dyDescent="0.6">
      <c r="A23" t="s">
        <v>87</v>
      </c>
      <c r="B23">
        <v>6192</v>
      </c>
      <c r="K23" t="s">
        <v>86</v>
      </c>
      <c r="L23" t="str">
        <f>A23</f>
        <v>B3</v>
      </c>
      <c r="M23">
        <f>B23</f>
        <v>6192</v>
      </c>
      <c r="N23">
        <f t="shared" si="1"/>
        <v>0.95516648940521975</v>
      </c>
      <c r="O23">
        <f t="shared" si="2"/>
        <v>38.206659576208793</v>
      </c>
    </row>
    <row r="24" spans="1:15" x14ac:dyDescent="0.6">
      <c r="A24" t="s">
        <v>10</v>
      </c>
      <c r="B24">
        <v>4289</v>
      </c>
      <c r="K24" t="s">
        <v>83</v>
      </c>
      <c r="L24" t="str">
        <f>A11</f>
        <v>A3</v>
      </c>
      <c r="M24">
        <f>B11</f>
        <v>5249</v>
      </c>
      <c r="N24">
        <f t="shared" si="1"/>
        <v>0.56941830974392538</v>
      </c>
      <c r="O24">
        <f t="shared" si="2"/>
        <v>22.776732389757015</v>
      </c>
    </row>
    <row r="25" spans="1:15" x14ac:dyDescent="0.6">
      <c r="A25" t="s">
        <v>18</v>
      </c>
      <c r="B25">
        <v>36144</v>
      </c>
      <c r="K25" t="s">
        <v>84</v>
      </c>
      <c r="L25" t="str">
        <f>A12</f>
        <v>A4</v>
      </c>
      <c r="M25">
        <f>B12</f>
        <v>4548</v>
      </c>
      <c r="N25">
        <f t="shared" si="1"/>
        <v>0.28266383048351468</v>
      </c>
      <c r="O25">
        <f t="shared" si="2"/>
        <v>11.306553219340588</v>
      </c>
    </row>
    <row r="26" spans="1:15" x14ac:dyDescent="0.6">
      <c r="A26" t="s">
        <v>26</v>
      </c>
      <c r="B26">
        <v>24296</v>
      </c>
      <c r="K26" t="s">
        <v>87</v>
      </c>
      <c r="L26" t="str">
        <f>A24</f>
        <v>B4</v>
      </c>
      <c r="M26">
        <f>B24</f>
        <v>4289</v>
      </c>
      <c r="N26">
        <f t="shared" si="1"/>
        <v>0.17671602716190787</v>
      </c>
      <c r="O26">
        <f t="shared" si="2"/>
        <v>7.0686410864763154</v>
      </c>
    </row>
    <row r="27" spans="1:15" x14ac:dyDescent="0.6">
      <c r="A27" t="s">
        <v>35</v>
      </c>
      <c r="B27">
        <v>4006</v>
      </c>
      <c r="K27" t="s">
        <v>90</v>
      </c>
      <c r="L27" t="str">
        <f>A36</f>
        <v>C4</v>
      </c>
      <c r="M27">
        <f>B36</f>
        <v>4348</v>
      </c>
      <c r="N27">
        <f t="shared" si="1"/>
        <v>0.20085085494559438</v>
      </c>
      <c r="O27">
        <f t="shared" si="2"/>
        <v>8.0340341978237753</v>
      </c>
    </row>
    <row r="28" spans="1:15" x14ac:dyDescent="0.6">
      <c r="A28" t="s">
        <v>42</v>
      </c>
      <c r="B28">
        <v>9462</v>
      </c>
      <c r="K28" t="s">
        <v>93</v>
      </c>
      <c r="L28" t="str">
        <f>A48</f>
        <v>D4</v>
      </c>
      <c r="M28">
        <f>B48</f>
        <v>4233</v>
      </c>
      <c r="N28">
        <f t="shared" si="1"/>
        <v>0.15380839401129021</v>
      </c>
      <c r="O28">
        <f t="shared" si="2"/>
        <v>6.1523357604516082</v>
      </c>
    </row>
    <row r="29" spans="1:15" x14ac:dyDescent="0.6">
      <c r="A29" t="s">
        <v>50</v>
      </c>
      <c r="B29">
        <v>3909</v>
      </c>
      <c r="K29" t="s">
        <v>96</v>
      </c>
      <c r="L29" t="str">
        <f>A60</f>
        <v>E4</v>
      </c>
      <c r="M29">
        <f>B60</f>
        <v>3982</v>
      </c>
      <c r="N29">
        <f t="shared" si="1"/>
        <v>5.1133109711200199E-2</v>
      </c>
      <c r="O29">
        <f t="shared" si="2"/>
        <v>2.0453243884480079</v>
      </c>
    </row>
    <row r="30" spans="1:15" x14ac:dyDescent="0.6">
      <c r="A30" t="s">
        <v>58</v>
      </c>
      <c r="B30">
        <v>3916</v>
      </c>
      <c r="K30" t="s">
        <v>99</v>
      </c>
      <c r="L30" t="str">
        <f>A72</f>
        <v>F4</v>
      </c>
      <c r="M30">
        <f>B72</f>
        <v>3938</v>
      </c>
      <c r="N30">
        <f t="shared" si="1"/>
        <v>3.313425509285773E-2</v>
      </c>
      <c r="O30">
        <f t="shared" si="2"/>
        <v>1.3253702037143091</v>
      </c>
    </row>
    <row r="31" spans="1:15" x14ac:dyDescent="0.6">
      <c r="A31" t="s">
        <v>66</v>
      </c>
      <c r="B31">
        <v>5620</v>
      </c>
      <c r="K31" t="s">
        <v>102</v>
      </c>
      <c r="L31" t="str">
        <f>A84</f>
        <v>G4</v>
      </c>
      <c r="M31">
        <f>B84</f>
        <v>3873</v>
      </c>
      <c r="N31">
        <f t="shared" si="1"/>
        <v>6.5450380430336257E-3</v>
      </c>
      <c r="O31">
        <f t="shared" si="2"/>
        <v>0.26180152172134502</v>
      </c>
    </row>
    <row r="32" spans="1:15" x14ac:dyDescent="0.6">
      <c r="A32" t="s">
        <v>74</v>
      </c>
      <c r="B32">
        <v>4137</v>
      </c>
      <c r="K32" t="s">
        <v>105</v>
      </c>
      <c r="L32" t="str">
        <f>A96</f>
        <v>H4</v>
      </c>
      <c r="M32">
        <f>B96</f>
        <v>4119</v>
      </c>
      <c r="N32">
        <f t="shared" si="1"/>
        <v>0.10717499795467561</v>
      </c>
      <c r="O32">
        <f t="shared" si="2"/>
        <v>4.2869999181870249</v>
      </c>
    </row>
    <row r="33" spans="1:15" x14ac:dyDescent="0.6">
      <c r="A33" t="s">
        <v>88</v>
      </c>
      <c r="B33">
        <v>23792</v>
      </c>
      <c r="K33" t="s">
        <v>16</v>
      </c>
      <c r="L33" t="str">
        <f>A97</f>
        <v>H5</v>
      </c>
      <c r="M33">
        <f>B97</f>
        <v>5000</v>
      </c>
      <c r="N33">
        <f t="shared" si="1"/>
        <v>0.4675611551992146</v>
      </c>
      <c r="O33">
        <f t="shared" si="2"/>
        <v>18.702446207968585</v>
      </c>
    </row>
    <row r="34" spans="1:15" x14ac:dyDescent="0.6">
      <c r="A34" t="s">
        <v>89</v>
      </c>
      <c r="B34">
        <v>3992</v>
      </c>
      <c r="K34" t="s">
        <v>15</v>
      </c>
      <c r="L34" t="str">
        <f>A85</f>
        <v>G5</v>
      </c>
      <c r="M34">
        <f>B85</f>
        <v>7114</v>
      </c>
      <c r="N34">
        <f t="shared" si="1"/>
        <v>1.3323243066350323</v>
      </c>
      <c r="O34">
        <f t="shared" si="2"/>
        <v>53.292972265401289</v>
      </c>
    </row>
    <row r="35" spans="1:15" x14ac:dyDescent="0.6">
      <c r="A35" t="s">
        <v>90</v>
      </c>
      <c r="B35">
        <v>8026</v>
      </c>
      <c r="K35" t="s">
        <v>14</v>
      </c>
      <c r="L35" t="str">
        <f>A73</f>
        <v>F5</v>
      </c>
      <c r="M35">
        <f>B73</f>
        <v>8826</v>
      </c>
      <c r="N35">
        <f t="shared" si="1"/>
        <v>2.0326433772396304</v>
      </c>
      <c r="O35">
        <f t="shared" si="2"/>
        <v>81.305735089585212</v>
      </c>
    </row>
    <row r="36" spans="1:15" x14ac:dyDescent="0.6">
      <c r="A36" t="s">
        <v>11</v>
      </c>
      <c r="B36">
        <v>4348</v>
      </c>
      <c r="K36" t="s">
        <v>13</v>
      </c>
      <c r="L36" t="str">
        <f>A61</f>
        <v>E5</v>
      </c>
      <c r="M36">
        <f>B61</f>
        <v>12508</v>
      </c>
      <c r="N36">
        <f t="shared" si="1"/>
        <v>3.5388202568927434</v>
      </c>
      <c r="O36">
        <f t="shared" si="2"/>
        <v>141.55281027570973</v>
      </c>
    </row>
    <row r="37" spans="1:15" x14ac:dyDescent="0.6">
      <c r="A37" t="s">
        <v>19</v>
      </c>
      <c r="B37">
        <v>23536</v>
      </c>
      <c r="K37" t="s">
        <v>12</v>
      </c>
      <c r="L37" t="str">
        <f>A49</f>
        <v>D5</v>
      </c>
      <c r="M37">
        <f>B49</f>
        <v>17335</v>
      </c>
      <c r="N37">
        <f t="shared" si="1"/>
        <v>5.5133764215004506</v>
      </c>
      <c r="O37">
        <f t="shared" si="2"/>
        <v>220.53505686001802</v>
      </c>
    </row>
    <row r="38" spans="1:15" x14ac:dyDescent="0.6">
      <c r="A38" t="s">
        <v>27</v>
      </c>
      <c r="B38">
        <v>12466</v>
      </c>
      <c r="K38" t="s">
        <v>11</v>
      </c>
      <c r="L38" t="str">
        <f>A37</f>
        <v>C5</v>
      </c>
      <c r="M38">
        <f>B37</f>
        <v>23536</v>
      </c>
      <c r="N38">
        <f t="shared" si="1"/>
        <v>8.0499877280536705</v>
      </c>
      <c r="O38">
        <f t="shared" si="2"/>
        <v>321.99950912214683</v>
      </c>
    </row>
    <row r="39" spans="1:15" x14ac:dyDescent="0.6">
      <c r="A39" t="s">
        <v>36</v>
      </c>
      <c r="B39">
        <v>3787</v>
      </c>
      <c r="K39" t="s">
        <v>10</v>
      </c>
      <c r="L39" t="str">
        <f>A25</f>
        <v>B5</v>
      </c>
      <c r="M39">
        <f>B25</f>
        <v>36144</v>
      </c>
      <c r="N39">
        <f t="shared" si="1"/>
        <v>13.207477705964166</v>
      </c>
      <c r="O39">
        <f t="shared" si="2"/>
        <v>528.29910823856665</v>
      </c>
    </row>
    <row r="40" spans="1:15" x14ac:dyDescent="0.6">
      <c r="A40" t="s">
        <v>43</v>
      </c>
      <c r="B40">
        <v>12323</v>
      </c>
      <c r="K40" t="s">
        <v>9</v>
      </c>
      <c r="L40" t="str">
        <f>A13</f>
        <v>A5</v>
      </c>
      <c r="M40">
        <f>B13</f>
        <v>43102</v>
      </c>
      <c r="N40">
        <f t="shared" si="1"/>
        <v>16.053751124928414</v>
      </c>
      <c r="O40">
        <f t="shared" si="2"/>
        <v>642.15004499713655</v>
      </c>
    </row>
    <row r="41" spans="1:15" x14ac:dyDescent="0.6">
      <c r="A41" t="s">
        <v>51</v>
      </c>
      <c r="B41">
        <v>4018</v>
      </c>
      <c r="K41" t="s">
        <v>17</v>
      </c>
      <c r="L41" t="str">
        <f>A14</f>
        <v>A6</v>
      </c>
      <c r="M41">
        <f>B14</f>
        <v>35662</v>
      </c>
      <c r="N41">
        <f t="shared" si="1"/>
        <v>13.010308434917778</v>
      </c>
      <c r="O41">
        <f t="shared" si="2"/>
        <v>520.41233739671111</v>
      </c>
    </row>
    <row r="42" spans="1:15" x14ac:dyDescent="0.6">
      <c r="A42" t="s">
        <v>59</v>
      </c>
      <c r="B42">
        <v>3679</v>
      </c>
      <c r="K42" t="s">
        <v>18</v>
      </c>
      <c r="L42" t="str">
        <f>A26</f>
        <v>B6</v>
      </c>
      <c r="M42">
        <f>B26</f>
        <v>24296</v>
      </c>
      <c r="N42">
        <f t="shared" si="1"/>
        <v>8.3608770350977668</v>
      </c>
      <c r="O42">
        <f t="shared" si="2"/>
        <v>334.43508140391066</v>
      </c>
    </row>
    <row r="43" spans="1:15" x14ac:dyDescent="0.6">
      <c r="A43" t="s">
        <v>67</v>
      </c>
      <c r="B43">
        <v>10220</v>
      </c>
      <c r="K43" t="s">
        <v>19</v>
      </c>
      <c r="L43" t="str">
        <f>A38</f>
        <v>C6</v>
      </c>
      <c r="M43">
        <f>B38</f>
        <v>12466</v>
      </c>
      <c r="N43">
        <f t="shared" si="1"/>
        <v>3.5216395320297802</v>
      </c>
      <c r="O43">
        <f t="shared" si="2"/>
        <v>140.8655812811912</v>
      </c>
    </row>
    <row r="44" spans="1:15" x14ac:dyDescent="0.6">
      <c r="A44" t="s">
        <v>75</v>
      </c>
      <c r="B44">
        <v>3994</v>
      </c>
      <c r="K44" t="s">
        <v>20</v>
      </c>
      <c r="L44" t="str">
        <f>A50</f>
        <v>D6</v>
      </c>
      <c r="M44">
        <f>B50</f>
        <v>8270</v>
      </c>
      <c r="N44">
        <f t="shared" si="1"/>
        <v>1.8052033052442118</v>
      </c>
      <c r="O44">
        <f t="shared" si="2"/>
        <v>72.208132209768479</v>
      </c>
    </row>
    <row r="45" spans="1:15" x14ac:dyDescent="0.6">
      <c r="A45" t="s">
        <v>91</v>
      </c>
      <c r="B45">
        <v>9259</v>
      </c>
      <c r="K45" t="s">
        <v>21</v>
      </c>
      <c r="L45" t="str">
        <f>A62</f>
        <v>E6</v>
      </c>
      <c r="M45">
        <f>B62</f>
        <v>6284</v>
      </c>
      <c r="N45">
        <f t="shared" si="1"/>
        <v>0.99280045815266305</v>
      </c>
      <c r="O45">
        <f t="shared" si="2"/>
        <v>39.712018326106524</v>
      </c>
    </row>
    <row r="46" spans="1:15" x14ac:dyDescent="0.6">
      <c r="A46" t="s">
        <v>92</v>
      </c>
      <c r="B46">
        <v>4181</v>
      </c>
      <c r="K46" t="s">
        <v>22</v>
      </c>
      <c r="L46" t="str">
        <f>A74</f>
        <v>F6</v>
      </c>
      <c r="M46">
        <f>B74</f>
        <v>5202</v>
      </c>
      <c r="N46">
        <f t="shared" si="1"/>
        <v>0.55019226049251413</v>
      </c>
      <c r="O46">
        <f t="shared" si="2"/>
        <v>22.007690419700566</v>
      </c>
    </row>
    <row r="47" spans="1:15" x14ac:dyDescent="0.6">
      <c r="A47" t="s">
        <v>93</v>
      </c>
      <c r="B47">
        <v>12430</v>
      </c>
      <c r="K47" t="s">
        <v>23</v>
      </c>
      <c r="L47" t="str">
        <f>A86</f>
        <v>G6</v>
      </c>
      <c r="M47">
        <f>B86</f>
        <v>4879</v>
      </c>
      <c r="N47">
        <f t="shared" si="1"/>
        <v>0.41806430499877284</v>
      </c>
      <c r="O47">
        <f t="shared" si="2"/>
        <v>16.722572199950914</v>
      </c>
    </row>
    <row r="48" spans="1:15" x14ac:dyDescent="0.6">
      <c r="A48" t="s">
        <v>12</v>
      </c>
      <c r="B48">
        <v>4233</v>
      </c>
      <c r="K48" t="s">
        <v>24</v>
      </c>
      <c r="L48" t="str">
        <f>A98</f>
        <v>H6</v>
      </c>
      <c r="M48">
        <f>B98</f>
        <v>4354</v>
      </c>
      <c r="N48">
        <f t="shared" si="1"/>
        <v>0.20330524421173199</v>
      </c>
      <c r="O48">
        <f t="shared" si="2"/>
        <v>8.1322097684692789</v>
      </c>
    </row>
    <row r="49" spans="1:15" x14ac:dyDescent="0.6">
      <c r="A49" t="s">
        <v>20</v>
      </c>
      <c r="B49">
        <v>17335</v>
      </c>
      <c r="K49" t="s">
        <v>33</v>
      </c>
      <c r="L49" t="str">
        <f>A99</f>
        <v>H7</v>
      </c>
      <c r="M49">
        <f>B99</f>
        <v>4392</v>
      </c>
      <c r="N49">
        <f t="shared" si="1"/>
        <v>0.21884970956393685</v>
      </c>
      <c r="O49">
        <f t="shared" si="2"/>
        <v>8.7539883825574734</v>
      </c>
    </row>
    <row r="50" spans="1:15" x14ac:dyDescent="0.6">
      <c r="A50" t="s">
        <v>28</v>
      </c>
      <c r="B50">
        <v>8270</v>
      </c>
      <c r="K50" t="s">
        <v>31</v>
      </c>
      <c r="L50" t="str">
        <f>A87</f>
        <v>G7</v>
      </c>
      <c r="M50">
        <f>B87</f>
        <v>4245</v>
      </c>
      <c r="N50">
        <f t="shared" si="1"/>
        <v>0.1587171725435654</v>
      </c>
      <c r="O50">
        <f t="shared" si="2"/>
        <v>6.3486869017426164</v>
      </c>
    </row>
    <row r="51" spans="1:15" x14ac:dyDescent="0.6">
      <c r="A51" t="s">
        <v>37</v>
      </c>
      <c r="B51">
        <v>3741</v>
      </c>
      <c r="K51" t="s">
        <v>32</v>
      </c>
      <c r="L51" t="str">
        <f>A75</f>
        <v>F7</v>
      </c>
      <c r="M51">
        <f>B75</f>
        <v>3887</v>
      </c>
      <c r="N51">
        <f t="shared" si="1"/>
        <v>1.2271946330688047E-2</v>
      </c>
      <c r="O51">
        <f t="shared" si="2"/>
        <v>0.49087785322752187</v>
      </c>
    </row>
    <row r="52" spans="1:15" x14ac:dyDescent="0.6">
      <c r="A52" t="s">
        <v>44</v>
      </c>
      <c r="B52">
        <v>18236</v>
      </c>
      <c r="K52" t="s">
        <v>29</v>
      </c>
      <c r="L52" t="str">
        <f>A63</f>
        <v>E7</v>
      </c>
      <c r="M52">
        <f>B63</f>
        <v>3921</v>
      </c>
      <c r="N52">
        <f t="shared" si="1"/>
        <v>2.6180152172134503E-2</v>
      </c>
      <c r="O52">
        <f t="shared" si="2"/>
        <v>1.0472060868853801</v>
      </c>
    </row>
    <row r="53" spans="1:15" x14ac:dyDescent="0.6">
      <c r="A53" t="s">
        <v>52</v>
      </c>
      <c r="B53">
        <v>4315</v>
      </c>
      <c r="K53" t="s">
        <v>28</v>
      </c>
      <c r="L53" t="str">
        <f>A51</f>
        <v>D7</v>
      </c>
      <c r="M53">
        <f>B51</f>
        <v>3741</v>
      </c>
      <c r="N53">
        <f t="shared" si="1"/>
        <v>-4.7451525811993786E-2</v>
      </c>
      <c r="O53">
        <f t="shared" si="2"/>
        <v>-1.8980610324797516</v>
      </c>
    </row>
    <row r="54" spans="1:15" x14ac:dyDescent="0.6">
      <c r="A54" t="s">
        <v>60</v>
      </c>
      <c r="B54">
        <v>3733</v>
      </c>
      <c r="K54" t="s">
        <v>27</v>
      </c>
      <c r="L54" t="str">
        <f>A39</f>
        <v>C7</v>
      </c>
      <c r="M54">
        <f>B39</f>
        <v>3787</v>
      </c>
      <c r="N54">
        <f t="shared" si="1"/>
        <v>-2.8634541438272113E-2</v>
      </c>
      <c r="O54">
        <f t="shared" si="2"/>
        <v>-1.1453816575308844</v>
      </c>
    </row>
    <row r="55" spans="1:15" x14ac:dyDescent="0.6">
      <c r="A55" t="s">
        <v>68</v>
      </c>
      <c r="B55">
        <v>28988</v>
      </c>
      <c r="K55" t="s">
        <v>26</v>
      </c>
      <c r="L55" t="str">
        <f>A27</f>
        <v>B7</v>
      </c>
      <c r="M55">
        <f>B27</f>
        <v>4006</v>
      </c>
      <c r="N55">
        <f t="shared" si="1"/>
        <v>6.0950666775750638E-2</v>
      </c>
      <c r="O55">
        <f t="shared" si="2"/>
        <v>2.4380266710300256</v>
      </c>
    </row>
    <row r="56" spans="1:15" x14ac:dyDescent="0.6">
      <c r="A56" t="s">
        <v>76</v>
      </c>
      <c r="B56">
        <v>3897</v>
      </c>
      <c r="K56" t="s">
        <v>25</v>
      </c>
      <c r="L56" t="str">
        <f>A15</f>
        <v>A7</v>
      </c>
      <c r="M56">
        <f>B15</f>
        <v>4443</v>
      </c>
      <c r="N56">
        <f t="shared" si="1"/>
        <v>0.23971201832610653</v>
      </c>
      <c r="O56">
        <f t="shared" si="2"/>
        <v>9.5884807330442605</v>
      </c>
    </row>
    <row r="57" spans="1:15" x14ac:dyDescent="0.6">
      <c r="A57" t="s">
        <v>94</v>
      </c>
      <c r="B57">
        <v>5033</v>
      </c>
      <c r="K57" t="s">
        <v>34</v>
      </c>
      <c r="L57" t="str">
        <f>A16</f>
        <v>A8</v>
      </c>
      <c r="M57">
        <f>B16</f>
        <v>6194</v>
      </c>
      <c r="N57">
        <f t="shared" si="1"/>
        <v>0.95598461916059896</v>
      </c>
      <c r="O57">
        <f t="shared" si="2"/>
        <v>38.23938476642396</v>
      </c>
    </row>
    <row r="58" spans="1:15" x14ac:dyDescent="0.6">
      <c r="A58" t="s">
        <v>95</v>
      </c>
      <c r="B58">
        <v>4965</v>
      </c>
      <c r="K58" t="s">
        <v>35</v>
      </c>
      <c r="L58" t="str">
        <f>A28</f>
        <v>B8</v>
      </c>
      <c r="M58">
        <f>B28</f>
        <v>9462</v>
      </c>
      <c r="N58">
        <f t="shared" si="1"/>
        <v>2.2928086394502167</v>
      </c>
      <c r="O58">
        <f t="shared" si="2"/>
        <v>91.712345578008666</v>
      </c>
    </row>
    <row r="59" spans="1:15" x14ac:dyDescent="0.6">
      <c r="A59" t="s">
        <v>96</v>
      </c>
      <c r="B59">
        <v>23541</v>
      </c>
      <c r="K59" t="s">
        <v>36</v>
      </c>
      <c r="L59" t="str">
        <f>A40</f>
        <v>C8</v>
      </c>
      <c r="M59">
        <f>B40</f>
        <v>12323</v>
      </c>
      <c r="N59">
        <f t="shared" si="1"/>
        <v>3.4631432545201672</v>
      </c>
      <c r="O59">
        <f t="shared" si="2"/>
        <v>138.5257301808067</v>
      </c>
    </row>
    <row r="60" spans="1:15" x14ac:dyDescent="0.6">
      <c r="A60" t="s">
        <v>13</v>
      </c>
      <c r="B60">
        <v>3982</v>
      </c>
      <c r="K60" t="s">
        <v>37</v>
      </c>
      <c r="L60" t="str">
        <f>A52</f>
        <v>D8</v>
      </c>
      <c r="M60">
        <f>B52</f>
        <v>18236</v>
      </c>
      <c r="N60">
        <f t="shared" si="1"/>
        <v>5.8819438762987808</v>
      </c>
      <c r="O60">
        <f t="shared" si="2"/>
        <v>235.27775505195123</v>
      </c>
    </row>
    <row r="61" spans="1:15" x14ac:dyDescent="0.6">
      <c r="A61" t="s">
        <v>21</v>
      </c>
      <c r="B61">
        <v>12508</v>
      </c>
      <c r="K61" t="s">
        <v>38</v>
      </c>
      <c r="L61" t="str">
        <f>A64</f>
        <v>E8</v>
      </c>
      <c r="M61">
        <f>B64</f>
        <v>31636</v>
      </c>
      <c r="N61">
        <f t="shared" si="1"/>
        <v>11.363413237339442</v>
      </c>
      <c r="O61">
        <f t="shared" si="2"/>
        <v>454.53652949357769</v>
      </c>
    </row>
    <row r="62" spans="1:15" x14ac:dyDescent="0.6">
      <c r="A62" t="s">
        <v>29</v>
      </c>
      <c r="B62">
        <v>6284</v>
      </c>
      <c r="K62" t="s">
        <v>30</v>
      </c>
      <c r="L62" t="str">
        <f>A76</f>
        <v>F8</v>
      </c>
      <c r="M62">
        <f>B76</f>
        <v>42505</v>
      </c>
      <c r="N62">
        <f t="shared" si="1"/>
        <v>15.809539392947721</v>
      </c>
      <c r="O62">
        <f t="shared" si="2"/>
        <v>632.38157571790885</v>
      </c>
    </row>
    <row r="63" spans="1:15" x14ac:dyDescent="0.6">
      <c r="A63" t="s">
        <v>38</v>
      </c>
      <c r="B63">
        <v>3921</v>
      </c>
      <c r="K63" t="s">
        <v>39</v>
      </c>
      <c r="L63" t="str">
        <f>A88</f>
        <v>G8</v>
      </c>
      <c r="M63">
        <f>B88</f>
        <v>41964</v>
      </c>
      <c r="N63">
        <f t="shared" si="1"/>
        <v>15.588235294117649</v>
      </c>
      <c r="O63">
        <f t="shared" si="2"/>
        <v>623.52941176470597</v>
      </c>
    </row>
    <row r="64" spans="1:15" x14ac:dyDescent="0.6">
      <c r="A64" t="s">
        <v>45</v>
      </c>
      <c r="B64">
        <v>31636</v>
      </c>
      <c r="K64" t="s">
        <v>40</v>
      </c>
      <c r="L64" t="str">
        <f>A100</f>
        <v>H8</v>
      </c>
      <c r="M64">
        <f>B100</f>
        <v>31788</v>
      </c>
      <c r="N64">
        <f t="shared" si="1"/>
        <v>11.425591098748262</v>
      </c>
      <c r="O64">
        <f t="shared" si="2"/>
        <v>457.02364394993049</v>
      </c>
    </row>
    <row r="65" spans="1:15" x14ac:dyDescent="0.6">
      <c r="A65" t="s">
        <v>53</v>
      </c>
      <c r="B65">
        <v>4891</v>
      </c>
      <c r="K65" t="s">
        <v>48</v>
      </c>
      <c r="L65" t="str">
        <f>A101</f>
        <v>H9</v>
      </c>
      <c r="M65">
        <f>B101</f>
        <v>15887</v>
      </c>
      <c r="N65">
        <f t="shared" si="1"/>
        <v>4.9210504786059071</v>
      </c>
      <c r="O65">
        <f t="shared" si="2"/>
        <v>196.84201914423627</v>
      </c>
    </row>
    <row r="66" spans="1:15" x14ac:dyDescent="0.6">
      <c r="A66" t="s">
        <v>61</v>
      </c>
      <c r="B66">
        <v>3775</v>
      </c>
      <c r="K66" t="s">
        <v>47</v>
      </c>
      <c r="L66" t="str">
        <f>A89</f>
        <v>G9</v>
      </c>
      <c r="M66">
        <f>B89</f>
        <v>8655</v>
      </c>
      <c r="N66">
        <f t="shared" si="1"/>
        <v>1.9626932831547084</v>
      </c>
      <c r="O66">
        <f t="shared" si="2"/>
        <v>78.507731326188335</v>
      </c>
    </row>
    <row r="67" spans="1:15" x14ac:dyDescent="0.6">
      <c r="A67" t="s">
        <v>69</v>
      </c>
      <c r="B67">
        <v>39233</v>
      </c>
      <c r="K67" t="s">
        <v>46</v>
      </c>
      <c r="L67" t="str">
        <f>A77</f>
        <v>F9</v>
      </c>
      <c r="M67">
        <f>B77</f>
        <v>6316</v>
      </c>
      <c r="N67">
        <f t="shared" si="1"/>
        <v>1.0058905342387303</v>
      </c>
      <c r="O67">
        <f t="shared" si="2"/>
        <v>40.235621369549214</v>
      </c>
    </row>
    <row r="68" spans="1:15" x14ac:dyDescent="0.6">
      <c r="A68" t="s">
        <v>77</v>
      </c>
      <c r="B68">
        <v>3853</v>
      </c>
      <c r="K68" t="s">
        <v>45</v>
      </c>
      <c r="L68" t="str">
        <f>A65</f>
        <v>E9</v>
      </c>
      <c r="M68">
        <f>B65</f>
        <v>4891</v>
      </c>
      <c r="N68">
        <f t="shared" si="1"/>
        <v>0.42297308353104807</v>
      </c>
      <c r="O68">
        <f t="shared" si="2"/>
        <v>16.918923341241921</v>
      </c>
    </row>
    <row r="69" spans="1:15" x14ac:dyDescent="0.6">
      <c r="A69" t="s">
        <v>97</v>
      </c>
      <c r="B69">
        <v>4121</v>
      </c>
      <c r="K69" t="s">
        <v>44</v>
      </c>
      <c r="L69" t="str">
        <f>A53</f>
        <v>D9</v>
      </c>
      <c r="M69">
        <f>B53</f>
        <v>4315</v>
      </c>
      <c r="N69">
        <f t="shared" si="1"/>
        <v>0.18735171398183753</v>
      </c>
      <c r="O69">
        <f t="shared" si="2"/>
        <v>7.4940685592735008</v>
      </c>
    </row>
    <row r="70" spans="1:15" x14ac:dyDescent="0.6">
      <c r="A70" t="s">
        <v>98</v>
      </c>
      <c r="B70">
        <v>7601</v>
      </c>
      <c r="K70" t="s">
        <v>43</v>
      </c>
      <c r="L70" t="str">
        <f>A41</f>
        <v>C9</v>
      </c>
      <c r="M70">
        <f>B41</f>
        <v>4018</v>
      </c>
      <c r="N70">
        <f t="shared" si="1"/>
        <v>6.5859445308025857E-2</v>
      </c>
      <c r="O70">
        <f t="shared" si="2"/>
        <v>2.6343778123210342</v>
      </c>
    </row>
    <row r="71" spans="1:15" x14ac:dyDescent="0.6">
      <c r="A71" t="s">
        <v>99</v>
      </c>
      <c r="B71">
        <v>39166</v>
      </c>
      <c r="K71" t="s">
        <v>42</v>
      </c>
      <c r="L71" t="str">
        <f>A29</f>
        <v>B9</v>
      </c>
      <c r="M71">
        <f>B29</f>
        <v>3909</v>
      </c>
      <c r="N71">
        <f t="shared" si="1"/>
        <v>2.1271373639859283E-2</v>
      </c>
      <c r="O71">
        <f t="shared" si="2"/>
        <v>0.85085494559437136</v>
      </c>
    </row>
    <row r="72" spans="1:15" x14ac:dyDescent="0.6">
      <c r="A72" t="s">
        <v>14</v>
      </c>
      <c r="B72">
        <v>3938</v>
      </c>
      <c r="K72" t="s">
        <v>41</v>
      </c>
      <c r="L72" t="str">
        <f>A17</f>
        <v>A9</v>
      </c>
      <c r="M72">
        <f>B17</f>
        <v>3834</v>
      </c>
      <c r="N72">
        <f t="shared" si="1"/>
        <v>-9.4084921868608368E-3</v>
      </c>
      <c r="O72">
        <f t="shared" si="2"/>
        <v>-0.37633968747443347</v>
      </c>
    </row>
    <row r="73" spans="1:15" x14ac:dyDescent="0.6">
      <c r="A73" t="s">
        <v>22</v>
      </c>
      <c r="B73">
        <v>8826</v>
      </c>
      <c r="K73" t="s">
        <v>49</v>
      </c>
      <c r="L73" t="str">
        <f>A18</f>
        <v>A10</v>
      </c>
      <c r="M73">
        <f>B18</f>
        <v>3859</v>
      </c>
      <c r="N73">
        <f t="shared" si="1"/>
        <v>8.1812975537920321E-4</v>
      </c>
      <c r="O73">
        <f t="shared" si="2"/>
        <v>3.2725190215168128E-2</v>
      </c>
    </row>
    <row r="74" spans="1:15" x14ac:dyDescent="0.6">
      <c r="A74" t="s">
        <v>32</v>
      </c>
      <c r="B74">
        <v>5202</v>
      </c>
      <c r="K74" t="s">
        <v>50</v>
      </c>
      <c r="L74" t="str">
        <f>A30</f>
        <v>B10</v>
      </c>
      <c r="M74">
        <f>B30</f>
        <v>3916</v>
      </c>
      <c r="N74">
        <f t="shared" ref="N74:N96" si="3">(M74-3857)/2444.6</f>
        <v>2.4134827783686495E-2</v>
      </c>
      <c r="O74">
        <f t="shared" ref="O74:O96" si="4">N74*40</f>
        <v>0.96539311134745986</v>
      </c>
    </row>
    <row r="75" spans="1:15" x14ac:dyDescent="0.6">
      <c r="A75" t="s">
        <v>30</v>
      </c>
      <c r="B75">
        <v>3887</v>
      </c>
      <c r="K75" t="s">
        <v>51</v>
      </c>
      <c r="L75" t="str">
        <f>A42</f>
        <v>C10</v>
      </c>
      <c r="M75">
        <f>B42</f>
        <v>3679</v>
      </c>
      <c r="N75">
        <f t="shared" si="3"/>
        <v>-7.2813548228749081E-2</v>
      </c>
      <c r="O75">
        <f t="shared" si="4"/>
        <v>-2.9125419291499632</v>
      </c>
    </row>
    <row r="76" spans="1:15" x14ac:dyDescent="0.6">
      <c r="A76" t="s">
        <v>46</v>
      </c>
      <c r="B76">
        <v>42505</v>
      </c>
      <c r="K76" t="s">
        <v>52</v>
      </c>
      <c r="L76" t="str">
        <f>A54</f>
        <v>D10</v>
      </c>
      <c r="M76">
        <f>B54</f>
        <v>3733</v>
      </c>
      <c r="N76">
        <f t="shared" si="3"/>
        <v>-5.0724044833510597E-2</v>
      </c>
      <c r="O76">
        <f t="shared" si="4"/>
        <v>-2.0289617933404238</v>
      </c>
    </row>
    <row r="77" spans="1:15" x14ac:dyDescent="0.6">
      <c r="A77" t="s">
        <v>54</v>
      </c>
      <c r="B77">
        <v>6316</v>
      </c>
      <c r="K77" t="s">
        <v>53</v>
      </c>
      <c r="L77" t="str">
        <f>A66</f>
        <v>E10</v>
      </c>
      <c r="M77">
        <f>B66</f>
        <v>3775</v>
      </c>
      <c r="N77">
        <f t="shared" si="3"/>
        <v>-3.3543319970547332E-2</v>
      </c>
      <c r="O77">
        <f t="shared" si="4"/>
        <v>-1.3417327988218932</v>
      </c>
    </row>
    <row r="78" spans="1:15" x14ac:dyDescent="0.6">
      <c r="A78" t="s">
        <v>62</v>
      </c>
      <c r="B78">
        <v>3927</v>
      </c>
      <c r="K78" t="s">
        <v>54</v>
      </c>
      <c r="L78" t="str">
        <f>A78</f>
        <v>F10</v>
      </c>
      <c r="M78">
        <f>B78</f>
        <v>3927</v>
      </c>
      <c r="N78">
        <f t="shared" si="3"/>
        <v>2.8634541438272113E-2</v>
      </c>
      <c r="O78">
        <f t="shared" si="4"/>
        <v>1.1453816575308844</v>
      </c>
    </row>
    <row r="79" spans="1:15" x14ac:dyDescent="0.6">
      <c r="A79" t="s">
        <v>70</v>
      </c>
      <c r="B79">
        <v>31076</v>
      </c>
      <c r="K79" t="s">
        <v>55</v>
      </c>
      <c r="L79" t="str">
        <f>A90</f>
        <v>G10</v>
      </c>
      <c r="M79">
        <f>B90</f>
        <v>4469</v>
      </c>
      <c r="N79">
        <f t="shared" si="3"/>
        <v>0.25034770514603616</v>
      </c>
      <c r="O79">
        <f t="shared" si="4"/>
        <v>10.013908205841446</v>
      </c>
    </row>
    <row r="80" spans="1:15" x14ac:dyDescent="0.6">
      <c r="A80" t="s">
        <v>78</v>
      </c>
      <c r="B80">
        <v>3915</v>
      </c>
      <c r="K80" t="s">
        <v>56</v>
      </c>
      <c r="L80" t="str">
        <f>A102</f>
        <v>H10</v>
      </c>
      <c r="M80">
        <f>B102</f>
        <v>5561</v>
      </c>
      <c r="N80">
        <f t="shared" si="3"/>
        <v>0.69704655158308115</v>
      </c>
      <c r="O80">
        <f t="shared" si="4"/>
        <v>27.881862063323247</v>
      </c>
    </row>
    <row r="81" spans="1:15" x14ac:dyDescent="0.6">
      <c r="A81" t="s">
        <v>100</v>
      </c>
      <c r="B81">
        <v>3857</v>
      </c>
      <c r="K81" t="s">
        <v>64</v>
      </c>
      <c r="L81" t="str">
        <f>A103</f>
        <v>H11</v>
      </c>
      <c r="M81">
        <f>B103</f>
        <v>7178</v>
      </c>
      <c r="N81">
        <f t="shared" si="3"/>
        <v>1.3585044588071669</v>
      </c>
      <c r="O81">
        <f t="shared" si="4"/>
        <v>54.340178352286671</v>
      </c>
    </row>
    <row r="82" spans="1:15" x14ac:dyDescent="0.6">
      <c r="A82" t="s">
        <v>101</v>
      </c>
      <c r="B82">
        <v>13191</v>
      </c>
      <c r="K82" t="s">
        <v>63</v>
      </c>
      <c r="L82" t="str">
        <f>A91</f>
        <v>G11</v>
      </c>
      <c r="M82">
        <f>B91</f>
        <v>12401</v>
      </c>
      <c r="N82">
        <f t="shared" si="3"/>
        <v>3.4950503149799559</v>
      </c>
      <c r="O82">
        <f t="shared" si="4"/>
        <v>139.80201259919824</v>
      </c>
    </row>
    <row r="83" spans="1:15" x14ac:dyDescent="0.6">
      <c r="A83" t="s">
        <v>102</v>
      </c>
      <c r="B83">
        <v>45985</v>
      </c>
      <c r="K83" t="s">
        <v>62</v>
      </c>
      <c r="L83" t="str">
        <f>A79</f>
        <v>F11</v>
      </c>
      <c r="M83">
        <f>B79</f>
        <v>31076</v>
      </c>
      <c r="N83">
        <f t="shared" si="3"/>
        <v>11.134336905833266</v>
      </c>
      <c r="O83">
        <f t="shared" si="4"/>
        <v>445.37347623333062</v>
      </c>
    </row>
    <row r="84" spans="1:15" x14ac:dyDescent="0.6">
      <c r="A84" t="s">
        <v>15</v>
      </c>
      <c r="B84">
        <v>3873</v>
      </c>
      <c r="K84" t="s">
        <v>61</v>
      </c>
      <c r="L84" t="str">
        <f>A67</f>
        <v>E11</v>
      </c>
      <c r="M84">
        <f>B67</f>
        <v>39233</v>
      </c>
      <c r="N84">
        <f t="shared" si="3"/>
        <v>14.471079113147345</v>
      </c>
      <c r="O84">
        <f t="shared" si="4"/>
        <v>578.84316452589383</v>
      </c>
    </row>
    <row r="85" spans="1:15" x14ac:dyDescent="0.6">
      <c r="A85" t="s">
        <v>23</v>
      </c>
      <c r="B85">
        <v>7114</v>
      </c>
      <c r="K85" t="s">
        <v>60</v>
      </c>
      <c r="L85" t="str">
        <f>A55</f>
        <v>D11</v>
      </c>
      <c r="M85">
        <f>B55</f>
        <v>28988</v>
      </c>
      <c r="N85">
        <f t="shared" si="3"/>
        <v>10.280209441217378</v>
      </c>
      <c r="O85">
        <f t="shared" si="4"/>
        <v>411.20837764869515</v>
      </c>
    </row>
    <row r="86" spans="1:15" x14ac:dyDescent="0.6">
      <c r="A86" t="s">
        <v>31</v>
      </c>
      <c r="B86">
        <v>4879</v>
      </c>
      <c r="K86" t="s">
        <v>59</v>
      </c>
      <c r="L86" t="str">
        <f>A43</f>
        <v>C11</v>
      </c>
      <c r="M86">
        <f>B43</f>
        <v>10220</v>
      </c>
      <c r="N86">
        <f t="shared" si="3"/>
        <v>2.6028798167389349</v>
      </c>
      <c r="O86">
        <f t="shared" si="4"/>
        <v>104.11519266955739</v>
      </c>
    </row>
    <row r="87" spans="1:15" x14ac:dyDescent="0.6">
      <c r="A87" t="s">
        <v>39</v>
      </c>
      <c r="B87">
        <v>4245</v>
      </c>
      <c r="K87" t="s">
        <v>58</v>
      </c>
      <c r="L87" t="str">
        <f>A31</f>
        <v>B11</v>
      </c>
      <c r="M87">
        <f>B31</f>
        <v>5620</v>
      </c>
      <c r="N87">
        <f t="shared" si="3"/>
        <v>0.72118137936676763</v>
      </c>
      <c r="O87">
        <f t="shared" si="4"/>
        <v>28.847255174670707</v>
      </c>
    </row>
    <row r="88" spans="1:15" x14ac:dyDescent="0.6">
      <c r="A88" t="s">
        <v>47</v>
      </c>
      <c r="B88">
        <v>41964</v>
      </c>
      <c r="K88" t="s">
        <v>57</v>
      </c>
      <c r="L88" t="str">
        <f>A19</f>
        <v>A11</v>
      </c>
      <c r="M88">
        <f>B19</f>
        <v>4843</v>
      </c>
      <c r="N88">
        <f t="shared" si="3"/>
        <v>0.40333796940194716</v>
      </c>
      <c r="O88">
        <f t="shared" si="4"/>
        <v>16.133518776077885</v>
      </c>
    </row>
    <row r="89" spans="1:15" x14ac:dyDescent="0.6">
      <c r="A89" t="s">
        <v>55</v>
      </c>
      <c r="B89">
        <v>8655</v>
      </c>
      <c r="K89" t="s">
        <v>65</v>
      </c>
      <c r="L89" t="str">
        <f>A20</f>
        <v>A12</v>
      </c>
      <c r="M89">
        <f>B20</f>
        <v>6262</v>
      </c>
      <c r="N89">
        <f t="shared" si="3"/>
        <v>0.9838010308434918</v>
      </c>
      <c r="O89">
        <f t="shared" si="4"/>
        <v>39.352041233739669</v>
      </c>
    </row>
    <row r="90" spans="1:15" x14ac:dyDescent="0.6">
      <c r="A90" t="s">
        <v>63</v>
      </c>
      <c r="B90">
        <v>4469</v>
      </c>
      <c r="K90" t="s">
        <v>66</v>
      </c>
      <c r="L90" t="str">
        <f>A32</f>
        <v>B12</v>
      </c>
      <c r="M90">
        <f>B32</f>
        <v>4137</v>
      </c>
      <c r="N90">
        <f t="shared" si="3"/>
        <v>0.11453816575308845</v>
      </c>
      <c r="O90">
        <f t="shared" si="4"/>
        <v>4.5815266301235376</v>
      </c>
    </row>
    <row r="91" spans="1:15" x14ac:dyDescent="0.6">
      <c r="A91" t="s">
        <v>71</v>
      </c>
      <c r="B91">
        <v>12401</v>
      </c>
      <c r="K91" t="s">
        <v>67</v>
      </c>
      <c r="L91" t="str">
        <f>A44</f>
        <v>C12</v>
      </c>
      <c r="M91">
        <f>B44</f>
        <v>3994</v>
      </c>
      <c r="N91">
        <f t="shared" si="3"/>
        <v>5.6041888243475418E-2</v>
      </c>
      <c r="O91">
        <f t="shared" si="4"/>
        <v>2.241675529739017</v>
      </c>
    </row>
    <row r="92" spans="1:15" x14ac:dyDescent="0.6">
      <c r="A92" t="s">
        <v>79</v>
      </c>
      <c r="B92">
        <v>3844</v>
      </c>
      <c r="K92" t="s">
        <v>68</v>
      </c>
      <c r="L92" t="str">
        <f>A56</f>
        <v>D12</v>
      </c>
      <c r="M92">
        <f>B56</f>
        <v>3897</v>
      </c>
      <c r="N92">
        <f t="shared" si="3"/>
        <v>1.6362595107584064E-2</v>
      </c>
      <c r="O92">
        <f t="shared" si="4"/>
        <v>0.65450380430336252</v>
      </c>
    </row>
    <row r="93" spans="1:15" x14ac:dyDescent="0.6">
      <c r="A93" t="s">
        <v>103</v>
      </c>
      <c r="B93">
        <v>3873</v>
      </c>
      <c r="K93" t="s">
        <v>69</v>
      </c>
      <c r="L93" t="str">
        <f>A68</f>
        <v>E12</v>
      </c>
      <c r="M93">
        <f>B68</f>
        <v>3853</v>
      </c>
      <c r="N93">
        <f t="shared" si="3"/>
        <v>-1.6362595107584064E-3</v>
      </c>
      <c r="O93">
        <f t="shared" si="4"/>
        <v>-6.5450380430336255E-2</v>
      </c>
    </row>
    <row r="94" spans="1:15" x14ac:dyDescent="0.6">
      <c r="A94" t="s">
        <v>104</v>
      </c>
      <c r="B94">
        <v>24241</v>
      </c>
      <c r="K94" t="s">
        <v>70</v>
      </c>
      <c r="L94" t="str">
        <f>A80</f>
        <v>F12</v>
      </c>
      <c r="M94">
        <f>B80</f>
        <v>3915</v>
      </c>
      <c r="N94">
        <f t="shared" si="3"/>
        <v>2.3725762905996893E-2</v>
      </c>
      <c r="O94">
        <f t="shared" si="4"/>
        <v>0.94903051623987578</v>
      </c>
    </row>
    <row r="95" spans="1:15" x14ac:dyDescent="0.6">
      <c r="A95" t="s">
        <v>105</v>
      </c>
      <c r="B95">
        <v>39895</v>
      </c>
      <c r="K95" t="s">
        <v>71</v>
      </c>
      <c r="L95" t="str">
        <f>A92</f>
        <v>G12</v>
      </c>
      <c r="M95">
        <f>B92</f>
        <v>3844</v>
      </c>
      <c r="N95">
        <f t="shared" si="3"/>
        <v>-5.3178434099648208E-3</v>
      </c>
      <c r="O95">
        <f t="shared" si="4"/>
        <v>-0.21271373639859284</v>
      </c>
    </row>
    <row r="96" spans="1:15" x14ac:dyDescent="0.6">
      <c r="A96" t="s">
        <v>16</v>
      </c>
      <c r="B96">
        <v>4119</v>
      </c>
      <c r="K96" t="s">
        <v>72</v>
      </c>
      <c r="L96" t="str">
        <f>A104</f>
        <v>H12</v>
      </c>
      <c r="M96">
        <f>B104</f>
        <v>4003</v>
      </c>
      <c r="N96">
        <f t="shared" si="3"/>
        <v>5.9723472142681831E-2</v>
      </c>
      <c r="O96">
        <f t="shared" si="4"/>
        <v>2.3889388857072733</v>
      </c>
    </row>
    <row r="97" spans="1:2" x14ac:dyDescent="0.6">
      <c r="A97" t="s">
        <v>24</v>
      </c>
      <c r="B97">
        <v>5000</v>
      </c>
    </row>
    <row r="98" spans="1:2" x14ac:dyDescent="0.6">
      <c r="A98" t="s">
        <v>33</v>
      </c>
      <c r="B98">
        <v>4354</v>
      </c>
    </row>
    <row r="99" spans="1:2" x14ac:dyDescent="0.6">
      <c r="A99" t="s">
        <v>40</v>
      </c>
      <c r="B99">
        <v>4392</v>
      </c>
    </row>
    <row r="100" spans="1:2" x14ac:dyDescent="0.6">
      <c r="A100" t="s">
        <v>48</v>
      </c>
      <c r="B100">
        <v>31788</v>
      </c>
    </row>
    <row r="101" spans="1:2" x14ac:dyDescent="0.6">
      <c r="A101" t="s">
        <v>56</v>
      </c>
      <c r="B101">
        <v>15887</v>
      </c>
    </row>
    <row r="102" spans="1:2" x14ac:dyDescent="0.6">
      <c r="A102" t="s">
        <v>64</v>
      </c>
      <c r="B102">
        <v>5561</v>
      </c>
    </row>
    <row r="103" spans="1:2" x14ac:dyDescent="0.6">
      <c r="A103" t="s">
        <v>72</v>
      </c>
      <c r="B103">
        <v>7178</v>
      </c>
    </row>
    <row r="104" spans="1:2" x14ac:dyDescent="0.6">
      <c r="A104" t="s">
        <v>80</v>
      </c>
      <c r="B104">
        <v>4003</v>
      </c>
    </row>
  </sheetData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T104"/>
  <sheetViews>
    <sheetView workbookViewId="0">
      <selection activeCell="N9" sqref="N9:N96"/>
    </sheetView>
  </sheetViews>
  <sheetFormatPr defaultRowHeight="13" x14ac:dyDescent="0.6"/>
  <cols>
    <col min="11" max="11" width="24.40625" customWidth="1"/>
    <col min="12" max="12" width="15.86328125" customWidth="1"/>
  </cols>
  <sheetData>
    <row r="1" spans="1:98" x14ac:dyDescent="0.6">
      <c r="B1" t="s">
        <v>119</v>
      </c>
      <c r="C1" t="s">
        <v>82</v>
      </c>
      <c r="D1" t="s">
        <v>83</v>
      </c>
      <c r="E1" t="s">
        <v>84</v>
      </c>
      <c r="F1" t="s">
        <v>9</v>
      </c>
      <c r="G1" t="s">
        <v>17</v>
      </c>
      <c r="H1" t="s">
        <v>25</v>
      </c>
      <c r="I1" t="s">
        <v>34</v>
      </c>
      <c r="J1" t="s">
        <v>41</v>
      </c>
      <c r="K1" t="s">
        <v>49</v>
      </c>
      <c r="L1" t="s">
        <v>57</v>
      </c>
      <c r="M1" t="s">
        <v>65</v>
      </c>
      <c r="N1" t="s">
        <v>73</v>
      </c>
      <c r="O1" t="s">
        <v>85</v>
      </c>
      <c r="P1" t="s">
        <v>86</v>
      </c>
      <c r="Q1" t="s">
        <v>87</v>
      </c>
      <c r="R1" t="s">
        <v>10</v>
      </c>
      <c r="S1" t="s">
        <v>18</v>
      </c>
      <c r="T1" t="s">
        <v>26</v>
      </c>
      <c r="U1" t="s">
        <v>35</v>
      </c>
      <c r="V1" t="s">
        <v>42</v>
      </c>
      <c r="W1" t="s">
        <v>50</v>
      </c>
      <c r="X1" t="s">
        <v>58</v>
      </c>
      <c r="Y1" t="s">
        <v>66</v>
      </c>
      <c r="Z1" t="s">
        <v>74</v>
      </c>
      <c r="AA1" t="s">
        <v>88</v>
      </c>
      <c r="AB1" t="s">
        <v>89</v>
      </c>
      <c r="AC1" t="s">
        <v>90</v>
      </c>
      <c r="AD1" t="s">
        <v>11</v>
      </c>
      <c r="AE1" t="s">
        <v>19</v>
      </c>
      <c r="AF1" t="s">
        <v>27</v>
      </c>
      <c r="AG1" t="s">
        <v>36</v>
      </c>
      <c r="AH1" t="s">
        <v>43</v>
      </c>
      <c r="AI1" t="s">
        <v>51</v>
      </c>
      <c r="AJ1" t="s">
        <v>59</v>
      </c>
      <c r="AK1" t="s">
        <v>67</v>
      </c>
      <c r="AL1" t="s">
        <v>75</v>
      </c>
      <c r="AM1" t="s">
        <v>91</v>
      </c>
      <c r="AN1" t="s">
        <v>92</v>
      </c>
      <c r="AO1" t="s">
        <v>93</v>
      </c>
      <c r="AP1" t="s">
        <v>12</v>
      </c>
      <c r="AQ1" t="s">
        <v>20</v>
      </c>
      <c r="AR1" t="s">
        <v>28</v>
      </c>
      <c r="AS1" t="s">
        <v>37</v>
      </c>
      <c r="AT1" t="s">
        <v>44</v>
      </c>
      <c r="AU1" t="s">
        <v>52</v>
      </c>
      <c r="AV1" t="s">
        <v>60</v>
      </c>
      <c r="AW1" t="s">
        <v>68</v>
      </c>
      <c r="AX1" t="s">
        <v>76</v>
      </c>
      <c r="AY1" t="s">
        <v>94</v>
      </c>
      <c r="AZ1" t="s">
        <v>95</v>
      </c>
      <c r="BA1" t="s">
        <v>96</v>
      </c>
      <c r="BB1" t="s">
        <v>13</v>
      </c>
      <c r="BC1" t="s">
        <v>21</v>
      </c>
      <c r="BD1" t="s">
        <v>29</v>
      </c>
      <c r="BE1" t="s">
        <v>38</v>
      </c>
      <c r="BF1" t="s">
        <v>45</v>
      </c>
      <c r="BG1" t="s">
        <v>53</v>
      </c>
      <c r="BH1" t="s">
        <v>61</v>
      </c>
      <c r="BI1" t="s">
        <v>69</v>
      </c>
      <c r="BJ1" t="s">
        <v>77</v>
      </c>
      <c r="BK1" t="s">
        <v>97</v>
      </c>
      <c r="BL1" t="s">
        <v>98</v>
      </c>
      <c r="BM1" t="s">
        <v>99</v>
      </c>
      <c r="BN1" t="s">
        <v>14</v>
      </c>
      <c r="BO1" t="s">
        <v>22</v>
      </c>
      <c r="BP1" t="s">
        <v>32</v>
      </c>
      <c r="BQ1" t="s">
        <v>30</v>
      </c>
      <c r="BR1" t="s">
        <v>46</v>
      </c>
      <c r="BS1" t="s">
        <v>54</v>
      </c>
      <c r="BT1" t="s">
        <v>62</v>
      </c>
      <c r="BU1" t="s">
        <v>70</v>
      </c>
      <c r="BV1" t="s">
        <v>78</v>
      </c>
      <c r="BW1" t="s">
        <v>100</v>
      </c>
      <c r="BX1" t="s">
        <v>101</v>
      </c>
      <c r="BY1" t="s">
        <v>102</v>
      </c>
      <c r="BZ1" t="s">
        <v>15</v>
      </c>
      <c r="CA1" t="s">
        <v>23</v>
      </c>
      <c r="CB1" t="s">
        <v>31</v>
      </c>
      <c r="CC1" t="s">
        <v>39</v>
      </c>
      <c r="CD1" t="s">
        <v>47</v>
      </c>
      <c r="CE1" t="s">
        <v>55</v>
      </c>
      <c r="CF1" t="s">
        <v>63</v>
      </c>
      <c r="CG1" t="s">
        <v>71</v>
      </c>
      <c r="CH1" t="s">
        <v>79</v>
      </c>
      <c r="CI1" t="s">
        <v>103</v>
      </c>
      <c r="CJ1" t="s">
        <v>104</v>
      </c>
      <c r="CK1" t="s">
        <v>105</v>
      </c>
      <c r="CL1" t="s">
        <v>16</v>
      </c>
      <c r="CM1" t="s">
        <v>24</v>
      </c>
      <c r="CN1" t="s">
        <v>33</v>
      </c>
      <c r="CO1" t="s">
        <v>40</v>
      </c>
      <c r="CP1" t="s">
        <v>48</v>
      </c>
      <c r="CQ1" t="s">
        <v>56</v>
      </c>
      <c r="CR1" t="s">
        <v>64</v>
      </c>
      <c r="CS1" t="s">
        <v>72</v>
      </c>
      <c r="CT1" t="s">
        <v>80</v>
      </c>
    </row>
    <row r="2" spans="1:98" x14ac:dyDescent="0.6">
      <c r="B2">
        <v>1</v>
      </c>
      <c r="C2">
        <v>54770</v>
      </c>
      <c r="D2">
        <v>3715</v>
      </c>
      <c r="E2">
        <v>5003</v>
      </c>
      <c r="F2">
        <v>4422</v>
      </c>
      <c r="G2">
        <v>39185</v>
      </c>
      <c r="H2">
        <v>24961</v>
      </c>
      <c r="I2">
        <v>4255</v>
      </c>
      <c r="J2">
        <v>5967</v>
      </c>
      <c r="K2">
        <v>3750</v>
      </c>
      <c r="L2">
        <v>3749</v>
      </c>
      <c r="M2">
        <v>4609</v>
      </c>
      <c r="N2">
        <v>5931</v>
      </c>
      <c r="O2">
        <v>36052</v>
      </c>
      <c r="P2">
        <v>3724</v>
      </c>
      <c r="Q2">
        <v>5851</v>
      </c>
      <c r="R2">
        <v>4158</v>
      </c>
      <c r="S2">
        <v>33431</v>
      </c>
      <c r="T2">
        <v>22467</v>
      </c>
      <c r="U2">
        <v>3809</v>
      </c>
      <c r="V2">
        <v>8925</v>
      </c>
      <c r="W2">
        <v>3809</v>
      </c>
      <c r="X2">
        <v>3850</v>
      </c>
      <c r="Y2">
        <v>5352</v>
      </c>
      <c r="Z2">
        <v>3934</v>
      </c>
      <c r="AA2">
        <v>21780</v>
      </c>
      <c r="AB2">
        <v>3732</v>
      </c>
      <c r="AC2">
        <v>7705</v>
      </c>
      <c r="AD2">
        <v>4189</v>
      </c>
      <c r="AE2">
        <v>22194</v>
      </c>
      <c r="AF2">
        <v>11902</v>
      </c>
      <c r="AG2">
        <v>3652</v>
      </c>
      <c r="AH2">
        <v>11629</v>
      </c>
      <c r="AI2">
        <v>3925</v>
      </c>
      <c r="AJ2">
        <v>3672</v>
      </c>
      <c r="AK2">
        <v>9525</v>
      </c>
      <c r="AL2">
        <v>3859</v>
      </c>
      <c r="AM2">
        <v>8604</v>
      </c>
      <c r="AN2">
        <v>3933</v>
      </c>
      <c r="AO2">
        <v>11365</v>
      </c>
      <c r="AP2">
        <v>4116</v>
      </c>
      <c r="AQ2">
        <v>16004</v>
      </c>
      <c r="AR2">
        <v>7893</v>
      </c>
      <c r="AS2">
        <v>3669</v>
      </c>
      <c r="AT2">
        <v>16946</v>
      </c>
      <c r="AU2">
        <v>4187</v>
      </c>
      <c r="AV2">
        <v>3629</v>
      </c>
      <c r="AW2">
        <v>26653</v>
      </c>
      <c r="AX2">
        <v>3800</v>
      </c>
      <c r="AY2">
        <v>4704</v>
      </c>
      <c r="AZ2">
        <v>4822</v>
      </c>
      <c r="BA2">
        <v>21312</v>
      </c>
      <c r="BB2">
        <v>3854</v>
      </c>
      <c r="BC2">
        <v>11654</v>
      </c>
      <c r="BD2">
        <v>6008</v>
      </c>
      <c r="BE2">
        <v>3855</v>
      </c>
      <c r="BF2">
        <v>28843</v>
      </c>
      <c r="BG2">
        <v>4630</v>
      </c>
      <c r="BH2">
        <v>3680</v>
      </c>
      <c r="BI2">
        <v>36058</v>
      </c>
      <c r="BJ2">
        <v>3798</v>
      </c>
      <c r="BK2">
        <v>3993</v>
      </c>
      <c r="BL2">
        <v>7330</v>
      </c>
      <c r="BM2">
        <v>27700</v>
      </c>
      <c r="BN2">
        <v>3850</v>
      </c>
      <c r="BO2">
        <v>8447</v>
      </c>
      <c r="BP2">
        <v>5043</v>
      </c>
      <c r="BQ2">
        <v>3802</v>
      </c>
      <c r="BR2">
        <v>30806</v>
      </c>
      <c r="BS2">
        <v>5980</v>
      </c>
      <c r="BT2">
        <v>3869</v>
      </c>
      <c r="BU2">
        <v>22980</v>
      </c>
      <c r="BV2">
        <v>3822</v>
      </c>
      <c r="BW2">
        <v>3638</v>
      </c>
      <c r="BX2">
        <v>12334</v>
      </c>
      <c r="BY2">
        <v>42511</v>
      </c>
      <c r="BZ2">
        <v>3741</v>
      </c>
      <c r="CA2">
        <v>6646</v>
      </c>
      <c r="CB2">
        <v>4684</v>
      </c>
      <c r="CC2">
        <v>4149</v>
      </c>
      <c r="CD2">
        <v>38936</v>
      </c>
      <c r="CE2">
        <v>7989</v>
      </c>
      <c r="CF2">
        <v>4390</v>
      </c>
      <c r="CG2">
        <v>11688</v>
      </c>
      <c r="CH2">
        <v>3792</v>
      </c>
      <c r="CI2">
        <v>3719</v>
      </c>
      <c r="CJ2">
        <v>22458</v>
      </c>
      <c r="CK2">
        <v>36783</v>
      </c>
      <c r="CL2">
        <v>4000</v>
      </c>
      <c r="CM2">
        <v>4799</v>
      </c>
      <c r="CN2">
        <v>4135</v>
      </c>
      <c r="CO2">
        <v>4362</v>
      </c>
      <c r="CP2">
        <v>28729</v>
      </c>
      <c r="CQ2">
        <v>12256</v>
      </c>
      <c r="CR2">
        <v>5356</v>
      </c>
      <c r="CS2">
        <v>6895</v>
      </c>
      <c r="CT2">
        <v>3975</v>
      </c>
    </row>
    <row r="7" spans="1:98" x14ac:dyDescent="0.6">
      <c r="N7" s="1" t="s">
        <v>109</v>
      </c>
    </row>
    <row r="8" spans="1:98" x14ac:dyDescent="0.6">
      <c r="A8" t="s">
        <v>119</v>
      </c>
      <c r="B8">
        <v>1</v>
      </c>
      <c r="G8" t="s">
        <v>0</v>
      </c>
      <c r="H8" t="s">
        <v>1</v>
      </c>
      <c r="I8" t="s">
        <v>2</v>
      </c>
      <c r="K8" t="s">
        <v>107</v>
      </c>
      <c r="L8" t="s">
        <v>1</v>
      </c>
      <c r="M8" t="s">
        <v>2</v>
      </c>
      <c r="N8" t="s">
        <v>3</v>
      </c>
      <c r="O8" t="s">
        <v>118</v>
      </c>
    </row>
    <row r="9" spans="1:98" x14ac:dyDescent="0.6">
      <c r="A9" t="s">
        <v>82</v>
      </c>
      <c r="B9">
        <v>54770</v>
      </c>
      <c r="G9">
        <f>'Plate 1'!G9</f>
        <v>30</v>
      </c>
      <c r="H9" t="str">
        <f t="shared" ref="H9:I9" si="0">A9</f>
        <v>A1</v>
      </c>
      <c r="I9">
        <f t="shared" si="0"/>
        <v>54770</v>
      </c>
      <c r="K9" t="s">
        <v>82</v>
      </c>
      <c r="L9" t="str">
        <f>A10</f>
        <v>A2</v>
      </c>
      <c r="M9">
        <f>B10</f>
        <v>3715</v>
      </c>
      <c r="N9">
        <f>(M9-3638)/2218</f>
        <v>3.4715960324616775E-2</v>
      </c>
      <c r="O9">
        <f>N9*40</f>
        <v>1.3886384129846709</v>
      </c>
    </row>
    <row r="10" spans="1:98" x14ac:dyDescent="0.6">
      <c r="A10" t="s">
        <v>83</v>
      </c>
      <c r="B10">
        <v>3715</v>
      </c>
      <c r="G10">
        <f>'Plate 1'!G10</f>
        <v>15</v>
      </c>
      <c r="H10" t="str">
        <f>A21</f>
        <v>B1</v>
      </c>
      <c r="I10">
        <f>B21</f>
        <v>36052</v>
      </c>
      <c r="K10" t="s">
        <v>85</v>
      </c>
      <c r="L10" t="str">
        <f>A22</f>
        <v>B2</v>
      </c>
      <c r="M10">
        <f>B22</f>
        <v>3724</v>
      </c>
      <c r="N10">
        <f t="shared" ref="N10:N73" si="1">(M10-3638)/2218</f>
        <v>3.87736699729486E-2</v>
      </c>
      <c r="O10">
        <f t="shared" ref="O10:O73" si="2">N10*40</f>
        <v>1.550946798917944</v>
      </c>
    </row>
    <row r="11" spans="1:98" x14ac:dyDescent="0.6">
      <c r="A11" t="s">
        <v>84</v>
      </c>
      <c r="B11">
        <v>5003</v>
      </c>
      <c r="G11">
        <f>'Plate 1'!G11</f>
        <v>7.5</v>
      </c>
      <c r="H11" t="str">
        <f>A33</f>
        <v>C1</v>
      </c>
      <c r="I11">
        <f>B33</f>
        <v>21780</v>
      </c>
      <c r="K11" t="s">
        <v>88</v>
      </c>
      <c r="L11" t="str">
        <f>A34</f>
        <v>C2</v>
      </c>
      <c r="M11">
        <f>B34</f>
        <v>3732</v>
      </c>
      <c r="N11">
        <f t="shared" si="1"/>
        <v>4.2380522993688011E-2</v>
      </c>
      <c r="O11">
        <f t="shared" si="2"/>
        <v>1.6952209197475203</v>
      </c>
    </row>
    <row r="12" spans="1:98" x14ac:dyDescent="0.6">
      <c r="A12" t="s">
        <v>9</v>
      </c>
      <c r="B12">
        <v>4422</v>
      </c>
      <c r="G12">
        <f>'Plate 1'!G12</f>
        <v>1.875</v>
      </c>
      <c r="H12" t="str">
        <f>A45</f>
        <v>D1</v>
      </c>
      <c r="I12">
        <f>B45</f>
        <v>8604</v>
      </c>
      <c r="K12" t="s">
        <v>91</v>
      </c>
      <c r="L12" t="str">
        <f>A46</f>
        <v>D2</v>
      </c>
      <c r="M12">
        <f>B46</f>
        <v>3933</v>
      </c>
      <c r="N12">
        <f t="shared" si="1"/>
        <v>0.13300270513976556</v>
      </c>
      <c r="O12">
        <f t="shared" si="2"/>
        <v>5.3201082055906221</v>
      </c>
    </row>
    <row r="13" spans="1:98" x14ac:dyDescent="0.6">
      <c r="A13" t="s">
        <v>17</v>
      </c>
      <c r="B13">
        <v>39185</v>
      </c>
      <c r="G13">
        <f>'Plate 1'!G13</f>
        <v>0.46875</v>
      </c>
      <c r="H13" t="str">
        <f>A57</f>
        <v>E1</v>
      </c>
      <c r="I13">
        <f>B57</f>
        <v>4704</v>
      </c>
      <c r="K13" t="s">
        <v>94</v>
      </c>
      <c r="L13" t="str">
        <f>A58</f>
        <v>E2</v>
      </c>
      <c r="M13">
        <f>B58</f>
        <v>4822</v>
      </c>
      <c r="N13">
        <f t="shared" si="1"/>
        <v>0.53381424706943192</v>
      </c>
      <c r="O13">
        <f t="shared" si="2"/>
        <v>21.352569882777278</v>
      </c>
    </row>
    <row r="14" spans="1:98" x14ac:dyDescent="0.6">
      <c r="A14" t="s">
        <v>25</v>
      </c>
      <c r="B14">
        <v>24961</v>
      </c>
      <c r="G14">
        <f>'Plate 1'!G14</f>
        <v>0.1171875</v>
      </c>
      <c r="H14" t="str">
        <f>A69</f>
        <v>F1</v>
      </c>
      <c r="I14">
        <f>B69</f>
        <v>3993</v>
      </c>
      <c r="K14" t="s">
        <v>97</v>
      </c>
      <c r="L14" t="str">
        <f>A70</f>
        <v>F2</v>
      </c>
      <c r="M14">
        <f>B70</f>
        <v>7330</v>
      </c>
      <c r="N14">
        <f t="shared" si="1"/>
        <v>1.6645626690712354</v>
      </c>
      <c r="O14">
        <f t="shared" si="2"/>
        <v>66.58250676284942</v>
      </c>
    </row>
    <row r="15" spans="1:98" x14ac:dyDescent="0.6">
      <c r="A15" t="s">
        <v>34</v>
      </c>
      <c r="B15">
        <v>4255</v>
      </c>
      <c r="G15">
        <f>'Plate 1'!G15</f>
        <v>0</v>
      </c>
      <c r="H15" t="str">
        <f>A81</f>
        <v>G1</v>
      </c>
      <c r="I15">
        <f>B81</f>
        <v>3638</v>
      </c>
      <c r="K15" t="s">
        <v>100</v>
      </c>
      <c r="L15" t="str">
        <f>A82</f>
        <v>G2</v>
      </c>
      <c r="M15">
        <f>B82</f>
        <v>12334</v>
      </c>
      <c r="N15">
        <f t="shared" si="1"/>
        <v>3.9206492335437333</v>
      </c>
      <c r="O15">
        <f t="shared" si="2"/>
        <v>156.82596934174933</v>
      </c>
    </row>
    <row r="16" spans="1:98" x14ac:dyDescent="0.6">
      <c r="A16" t="s">
        <v>41</v>
      </c>
      <c r="B16">
        <v>5967</v>
      </c>
      <c r="K16" t="s">
        <v>103</v>
      </c>
      <c r="L16" t="str">
        <f>A94</f>
        <v>H2</v>
      </c>
      <c r="M16">
        <f>B94</f>
        <v>22458</v>
      </c>
      <c r="N16">
        <f t="shared" si="1"/>
        <v>8.4851217312894498</v>
      </c>
      <c r="O16">
        <f t="shared" si="2"/>
        <v>339.40486925157802</v>
      </c>
    </row>
    <row r="17" spans="1:15" x14ac:dyDescent="0.6">
      <c r="A17" t="s">
        <v>49</v>
      </c>
      <c r="B17">
        <v>3750</v>
      </c>
      <c r="K17" t="s">
        <v>104</v>
      </c>
      <c r="L17" t="str">
        <f>A95</f>
        <v>H3</v>
      </c>
      <c r="M17">
        <f>B95</f>
        <v>36783</v>
      </c>
      <c r="N17">
        <f t="shared" si="1"/>
        <v>14.943642921550946</v>
      </c>
      <c r="O17">
        <f t="shared" si="2"/>
        <v>597.74571686203785</v>
      </c>
    </row>
    <row r="18" spans="1:15" x14ac:dyDescent="0.6">
      <c r="A18" t="s">
        <v>57</v>
      </c>
      <c r="B18">
        <v>3749</v>
      </c>
      <c r="K18" t="s">
        <v>101</v>
      </c>
      <c r="L18" t="str">
        <f>A83</f>
        <v>G3</v>
      </c>
      <c r="M18">
        <f>B83</f>
        <v>42511</v>
      </c>
      <c r="N18">
        <f t="shared" si="1"/>
        <v>17.526149684400362</v>
      </c>
      <c r="O18">
        <f t="shared" si="2"/>
        <v>701.04598737601452</v>
      </c>
    </row>
    <row r="19" spans="1:15" x14ac:dyDescent="0.6">
      <c r="A19" t="s">
        <v>65</v>
      </c>
      <c r="B19">
        <v>4609</v>
      </c>
      <c r="K19" t="s">
        <v>98</v>
      </c>
      <c r="L19" t="str">
        <f>A71</f>
        <v>F3</v>
      </c>
      <c r="M19">
        <f>B71</f>
        <v>27700</v>
      </c>
      <c r="N19">
        <f t="shared" si="1"/>
        <v>10.848512173128945</v>
      </c>
      <c r="O19">
        <f t="shared" si="2"/>
        <v>433.94048692515781</v>
      </c>
    </row>
    <row r="20" spans="1:15" x14ac:dyDescent="0.6">
      <c r="A20" t="s">
        <v>73</v>
      </c>
      <c r="B20">
        <v>5931</v>
      </c>
      <c r="K20" t="s">
        <v>95</v>
      </c>
      <c r="L20" t="str">
        <f>A59</f>
        <v>E3</v>
      </c>
      <c r="M20">
        <f>B59</f>
        <v>21312</v>
      </c>
      <c r="N20">
        <f t="shared" si="1"/>
        <v>7.9684400360685306</v>
      </c>
      <c r="O20">
        <f t="shared" si="2"/>
        <v>318.73760144274121</v>
      </c>
    </row>
    <row r="21" spans="1:15" x14ac:dyDescent="0.6">
      <c r="A21" t="s">
        <v>85</v>
      </c>
      <c r="B21">
        <v>36052</v>
      </c>
      <c r="K21" t="s">
        <v>92</v>
      </c>
      <c r="L21" t="str">
        <f>A47</f>
        <v>D3</v>
      </c>
      <c r="M21">
        <f>B47</f>
        <v>11365</v>
      </c>
      <c r="N21">
        <f t="shared" si="1"/>
        <v>3.4837691614066726</v>
      </c>
      <c r="O21">
        <f t="shared" si="2"/>
        <v>139.35076645626691</v>
      </c>
    </row>
    <row r="22" spans="1:15" x14ac:dyDescent="0.6">
      <c r="A22" t="s">
        <v>86</v>
      </c>
      <c r="B22">
        <v>3724</v>
      </c>
      <c r="K22" t="s">
        <v>89</v>
      </c>
      <c r="L22" t="str">
        <f>A35</f>
        <v>C3</v>
      </c>
      <c r="M22">
        <f>B35</f>
        <v>7705</v>
      </c>
      <c r="N22">
        <f t="shared" si="1"/>
        <v>1.8336339044183949</v>
      </c>
      <c r="O22">
        <f t="shared" si="2"/>
        <v>73.345356176735791</v>
      </c>
    </row>
    <row r="23" spans="1:15" x14ac:dyDescent="0.6">
      <c r="A23" t="s">
        <v>87</v>
      </c>
      <c r="B23">
        <v>5851</v>
      </c>
      <c r="K23" t="s">
        <v>86</v>
      </c>
      <c r="L23" t="str">
        <f>A23</f>
        <v>B3</v>
      </c>
      <c r="M23">
        <f>B23</f>
        <v>5851</v>
      </c>
      <c r="N23">
        <f t="shared" si="1"/>
        <v>0.99774571686203783</v>
      </c>
      <c r="O23">
        <f t="shared" si="2"/>
        <v>39.909828674481517</v>
      </c>
    </row>
    <row r="24" spans="1:15" x14ac:dyDescent="0.6">
      <c r="A24" t="s">
        <v>10</v>
      </c>
      <c r="B24">
        <v>4158</v>
      </c>
      <c r="K24" t="s">
        <v>83</v>
      </c>
      <c r="L24" t="str">
        <f>A11</f>
        <v>A3</v>
      </c>
      <c r="M24">
        <f>B11</f>
        <v>5003</v>
      </c>
      <c r="N24">
        <f t="shared" si="1"/>
        <v>0.61541929666366091</v>
      </c>
      <c r="O24">
        <f t="shared" si="2"/>
        <v>24.616771866546436</v>
      </c>
    </row>
    <row r="25" spans="1:15" x14ac:dyDescent="0.6">
      <c r="A25" t="s">
        <v>18</v>
      </c>
      <c r="B25">
        <v>33431</v>
      </c>
      <c r="K25" t="s">
        <v>84</v>
      </c>
      <c r="L25" t="str">
        <f>A12</f>
        <v>A4</v>
      </c>
      <c r="M25">
        <f>B12</f>
        <v>4422</v>
      </c>
      <c r="N25">
        <f t="shared" si="1"/>
        <v>0.3534715960324617</v>
      </c>
      <c r="O25">
        <f t="shared" si="2"/>
        <v>14.138863841298468</v>
      </c>
    </row>
    <row r="26" spans="1:15" x14ac:dyDescent="0.6">
      <c r="A26" t="s">
        <v>26</v>
      </c>
      <c r="B26">
        <v>22467</v>
      </c>
      <c r="K26" t="s">
        <v>87</v>
      </c>
      <c r="L26" t="str">
        <f>A24</f>
        <v>B4</v>
      </c>
      <c r="M26">
        <f>B24</f>
        <v>4158</v>
      </c>
      <c r="N26">
        <f t="shared" si="1"/>
        <v>0.2344454463480613</v>
      </c>
      <c r="O26">
        <f t="shared" si="2"/>
        <v>9.3778178539224513</v>
      </c>
    </row>
    <row r="27" spans="1:15" x14ac:dyDescent="0.6">
      <c r="A27" t="s">
        <v>35</v>
      </c>
      <c r="B27">
        <v>3809</v>
      </c>
      <c r="K27" t="s">
        <v>90</v>
      </c>
      <c r="L27" t="str">
        <f>A36</f>
        <v>C4</v>
      </c>
      <c r="M27">
        <f>B36</f>
        <v>4189</v>
      </c>
      <c r="N27">
        <f t="shared" si="1"/>
        <v>0.24842200180342652</v>
      </c>
      <c r="O27">
        <f t="shared" si="2"/>
        <v>9.9368800721370611</v>
      </c>
    </row>
    <row r="28" spans="1:15" x14ac:dyDescent="0.6">
      <c r="A28" t="s">
        <v>42</v>
      </c>
      <c r="B28">
        <v>8925</v>
      </c>
      <c r="K28" t="s">
        <v>93</v>
      </c>
      <c r="L28" t="str">
        <f>A48</f>
        <v>D4</v>
      </c>
      <c r="M28">
        <f>B48</f>
        <v>4116</v>
      </c>
      <c r="N28">
        <f t="shared" si="1"/>
        <v>0.21550946798917944</v>
      </c>
      <c r="O28">
        <f t="shared" si="2"/>
        <v>8.6203787195671779</v>
      </c>
    </row>
    <row r="29" spans="1:15" x14ac:dyDescent="0.6">
      <c r="A29" t="s">
        <v>50</v>
      </c>
      <c r="B29">
        <v>3809</v>
      </c>
      <c r="K29" t="s">
        <v>96</v>
      </c>
      <c r="L29" t="str">
        <f>A60</f>
        <v>E4</v>
      </c>
      <c r="M29">
        <f>B60</f>
        <v>3854</v>
      </c>
      <c r="N29">
        <f t="shared" si="1"/>
        <v>9.7385031559963933E-2</v>
      </c>
      <c r="O29">
        <f t="shared" si="2"/>
        <v>3.8954012623985572</v>
      </c>
    </row>
    <row r="30" spans="1:15" x14ac:dyDescent="0.6">
      <c r="A30" t="s">
        <v>58</v>
      </c>
      <c r="B30">
        <v>3850</v>
      </c>
      <c r="K30" t="s">
        <v>99</v>
      </c>
      <c r="L30" t="str">
        <f>A72</f>
        <v>F4</v>
      </c>
      <c r="M30">
        <f>B72</f>
        <v>3850</v>
      </c>
      <c r="N30">
        <f t="shared" si="1"/>
        <v>9.5581605049594232E-2</v>
      </c>
      <c r="O30">
        <f t="shared" si="2"/>
        <v>3.8232642019837693</v>
      </c>
    </row>
    <row r="31" spans="1:15" x14ac:dyDescent="0.6">
      <c r="A31" t="s">
        <v>66</v>
      </c>
      <c r="B31">
        <v>5352</v>
      </c>
      <c r="K31" t="s">
        <v>102</v>
      </c>
      <c r="L31" t="str">
        <f>A84</f>
        <v>G4</v>
      </c>
      <c r="M31">
        <f>B84</f>
        <v>3741</v>
      </c>
      <c r="N31">
        <f t="shared" si="1"/>
        <v>4.6438232642019836E-2</v>
      </c>
      <c r="O31">
        <f t="shared" si="2"/>
        <v>1.8575293056807936</v>
      </c>
    </row>
    <row r="32" spans="1:15" x14ac:dyDescent="0.6">
      <c r="A32" t="s">
        <v>74</v>
      </c>
      <c r="B32">
        <v>3934</v>
      </c>
      <c r="K32" t="s">
        <v>105</v>
      </c>
      <c r="L32" t="str">
        <f>A96</f>
        <v>H4</v>
      </c>
      <c r="M32">
        <f>B96</f>
        <v>4000</v>
      </c>
      <c r="N32">
        <f t="shared" si="1"/>
        <v>0.16321009918845808</v>
      </c>
      <c r="O32">
        <f t="shared" si="2"/>
        <v>6.5284039675383232</v>
      </c>
    </row>
    <row r="33" spans="1:15" x14ac:dyDescent="0.6">
      <c r="A33" t="s">
        <v>88</v>
      </c>
      <c r="B33">
        <v>21780</v>
      </c>
      <c r="K33" t="s">
        <v>16</v>
      </c>
      <c r="L33" t="str">
        <f>A97</f>
        <v>H5</v>
      </c>
      <c r="M33">
        <f>B97</f>
        <v>4799</v>
      </c>
      <c r="N33">
        <f t="shared" si="1"/>
        <v>0.52344454463480616</v>
      </c>
      <c r="O33">
        <f t="shared" si="2"/>
        <v>20.937781785392247</v>
      </c>
    </row>
    <row r="34" spans="1:15" x14ac:dyDescent="0.6">
      <c r="A34" t="s">
        <v>89</v>
      </c>
      <c r="B34">
        <v>3732</v>
      </c>
      <c r="K34" t="s">
        <v>15</v>
      </c>
      <c r="L34" t="str">
        <f>A85</f>
        <v>G5</v>
      </c>
      <c r="M34">
        <f>B85</f>
        <v>6646</v>
      </c>
      <c r="N34">
        <f t="shared" si="1"/>
        <v>1.3561767357980163</v>
      </c>
      <c r="O34">
        <f t="shared" si="2"/>
        <v>54.24706943192065</v>
      </c>
    </row>
    <row r="35" spans="1:15" x14ac:dyDescent="0.6">
      <c r="A35" t="s">
        <v>90</v>
      </c>
      <c r="B35">
        <v>7705</v>
      </c>
      <c r="K35" t="s">
        <v>14</v>
      </c>
      <c r="L35" t="str">
        <f>A73</f>
        <v>F5</v>
      </c>
      <c r="M35">
        <f>B73</f>
        <v>8447</v>
      </c>
      <c r="N35">
        <f t="shared" si="1"/>
        <v>2.1681695220919748</v>
      </c>
      <c r="O35">
        <f t="shared" si="2"/>
        <v>86.726780883678998</v>
      </c>
    </row>
    <row r="36" spans="1:15" x14ac:dyDescent="0.6">
      <c r="A36" t="s">
        <v>11</v>
      </c>
      <c r="B36">
        <v>4189</v>
      </c>
      <c r="K36" t="s">
        <v>13</v>
      </c>
      <c r="L36" t="str">
        <f>A61</f>
        <v>E5</v>
      </c>
      <c r="M36">
        <f>B61</f>
        <v>11654</v>
      </c>
      <c r="N36">
        <f t="shared" si="1"/>
        <v>3.6140667267808837</v>
      </c>
      <c r="O36">
        <f t="shared" si="2"/>
        <v>144.56266907123535</v>
      </c>
    </row>
    <row r="37" spans="1:15" x14ac:dyDescent="0.6">
      <c r="A37" t="s">
        <v>19</v>
      </c>
      <c r="B37">
        <v>22194</v>
      </c>
      <c r="K37" t="s">
        <v>12</v>
      </c>
      <c r="L37" t="str">
        <f>A49</f>
        <v>D5</v>
      </c>
      <c r="M37">
        <f>B49</f>
        <v>16004</v>
      </c>
      <c r="N37">
        <f t="shared" si="1"/>
        <v>5.5752930568079346</v>
      </c>
      <c r="O37">
        <f t="shared" si="2"/>
        <v>223.0117222723174</v>
      </c>
    </row>
    <row r="38" spans="1:15" x14ac:dyDescent="0.6">
      <c r="A38" t="s">
        <v>27</v>
      </c>
      <c r="B38">
        <v>11902</v>
      </c>
      <c r="K38" t="s">
        <v>11</v>
      </c>
      <c r="L38" t="str">
        <f>A37</f>
        <v>C5</v>
      </c>
      <c r="M38">
        <f>B37</f>
        <v>22194</v>
      </c>
      <c r="N38">
        <f t="shared" si="1"/>
        <v>8.36609558160505</v>
      </c>
      <c r="O38">
        <f t="shared" si="2"/>
        <v>334.64382326420201</v>
      </c>
    </row>
    <row r="39" spans="1:15" x14ac:dyDescent="0.6">
      <c r="A39" t="s">
        <v>36</v>
      </c>
      <c r="B39">
        <v>3652</v>
      </c>
      <c r="K39" t="s">
        <v>10</v>
      </c>
      <c r="L39" t="str">
        <f>A25</f>
        <v>B5</v>
      </c>
      <c r="M39">
        <f>B25</f>
        <v>33431</v>
      </c>
      <c r="N39">
        <f t="shared" si="1"/>
        <v>13.432371505861136</v>
      </c>
      <c r="O39">
        <f t="shared" si="2"/>
        <v>537.29486023444542</v>
      </c>
    </row>
    <row r="40" spans="1:15" x14ac:dyDescent="0.6">
      <c r="A40" t="s">
        <v>43</v>
      </c>
      <c r="B40">
        <v>11629</v>
      </c>
      <c r="K40" t="s">
        <v>9</v>
      </c>
      <c r="L40" t="str">
        <f>A13</f>
        <v>A5</v>
      </c>
      <c r="M40">
        <f>B13</f>
        <v>39185</v>
      </c>
      <c r="N40">
        <f t="shared" si="1"/>
        <v>16.026600541027953</v>
      </c>
      <c r="O40">
        <f t="shared" si="2"/>
        <v>641.06402164111819</v>
      </c>
    </row>
    <row r="41" spans="1:15" x14ac:dyDescent="0.6">
      <c r="A41" t="s">
        <v>51</v>
      </c>
      <c r="B41">
        <v>3925</v>
      </c>
      <c r="K41" t="s">
        <v>17</v>
      </c>
      <c r="L41" t="str">
        <f>A14</f>
        <v>A6</v>
      </c>
      <c r="M41">
        <f>B14</f>
        <v>24961</v>
      </c>
      <c r="N41">
        <f t="shared" si="1"/>
        <v>9.613615870153291</v>
      </c>
      <c r="O41">
        <f t="shared" si="2"/>
        <v>384.54463480613163</v>
      </c>
    </row>
    <row r="42" spans="1:15" x14ac:dyDescent="0.6">
      <c r="A42" t="s">
        <v>59</v>
      </c>
      <c r="B42">
        <v>3672</v>
      </c>
      <c r="K42" t="s">
        <v>18</v>
      </c>
      <c r="L42" t="str">
        <f>A26</f>
        <v>B6</v>
      </c>
      <c r="M42">
        <f>B26</f>
        <v>22467</v>
      </c>
      <c r="N42">
        <f t="shared" si="1"/>
        <v>8.4891794409377823</v>
      </c>
      <c r="O42">
        <f t="shared" si="2"/>
        <v>339.56717763751129</v>
      </c>
    </row>
    <row r="43" spans="1:15" x14ac:dyDescent="0.6">
      <c r="A43" t="s">
        <v>67</v>
      </c>
      <c r="B43">
        <v>9525</v>
      </c>
      <c r="K43" t="s">
        <v>19</v>
      </c>
      <c r="L43" t="str">
        <f>A38</f>
        <v>C6</v>
      </c>
      <c r="M43">
        <f>B38</f>
        <v>11902</v>
      </c>
      <c r="N43">
        <f t="shared" si="1"/>
        <v>3.7258791704238052</v>
      </c>
      <c r="O43">
        <f t="shared" si="2"/>
        <v>149.0351668169522</v>
      </c>
    </row>
    <row r="44" spans="1:15" x14ac:dyDescent="0.6">
      <c r="A44" t="s">
        <v>75</v>
      </c>
      <c r="B44">
        <v>3859</v>
      </c>
      <c r="K44" t="s">
        <v>20</v>
      </c>
      <c r="L44" t="str">
        <f>A50</f>
        <v>D6</v>
      </c>
      <c r="M44">
        <f>B50</f>
        <v>7893</v>
      </c>
      <c r="N44">
        <f t="shared" si="1"/>
        <v>1.9183949504057709</v>
      </c>
      <c r="O44">
        <f t="shared" si="2"/>
        <v>76.735798016230831</v>
      </c>
    </row>
    <row r="45" spans="1:15" x14ac:dyDescent="0.6">
      <c r="A45" t="s">
        <v>91</v>
      </c>
      <c r="B45">
        <v>8604</v>
      </c>
      <c r="K45" t="s">
        <v>21</v>
      </c>
      <c r="L45" t="str">
        <f>A62</f>
        <v>E6</v>
      </c>
      <c r="M45">
        <f>B62</f>
        <v>6008</v>
      </c>
      <c r="N45">
        <f t="shared" si="1"/>
        <v>1.0685302073940488</v>
      </c>
      <c r="O45">
        <f t="shared" si="2"/>
        <v>42.74120829576195</v>
      </c>
    </row>
    <row r="46" spans="1:15" x14ac:dyDescent="0.6">
      <c r="A46" t="s">
        <v>92</v>
      </c>
      <c r="B46">
        <v>3933</v>
      </c>
      <c r="K46" t="s">
        <v>22</v>
      </c>
      <c r="L46" t="str">
        <f>A74</f>
        <v>F6</v>
      </c>
      <c r="M46">
        <f>B74</f>
        <v>5043</v>
      </c>
      <c r="N46">
        <f t="shared" si="1"/>
        <v>0.63345356176735801</v>
      </c>
      <c r="O46">
        <f t="shared" si="2"/>
        <v>25.338142470694322</v>
      </c>
    </row>
    <row r="47" spans="1:15" x14ac:dyDescent="0.6">
      <c r="A47" t="s">
        <v>93</v>
      </c>
      <c r="B47">
        <v>11365</v>
      </c>
      <c r="K47" t="s">
        <v>23</v>
      </c>
      <c r="L47" t="str">
        <f>A86</f>
        <v>G6</v>
      </c>
      <c r="M47">
        <f>B86</f>
        <v>4684</v>
      </c>
      <c r="N47">
        <f t="shared" si="1"/>
        <v>0.47159603246167719</v>
      </c>
      <c r="O47">
        <f t="shared" si="2"/>
        <v>18.863841298467086</v>
      </c>
    </row>
    <row r="48" spans="1:15" x14ac:dyDescent="0.6">
      <c r="A48" t="s">
        <v>12</v>
      </c>
      <c r="B48">
        <v>4116</v>
      </c>
      <c r="K48" t="s">
        <v>24</v>
      </c>
      <c r="L48" t="str">
        <f>A98</f>
        <v>H6</v>
      </c>
      <c r="M48">
        <f>B98</f>
        <v>4135</v>
      </c>
      <c r="N48">
        <f t="shared" si="1"/>
        <v>0.22407574391343552</v>
      </c>
      <c r="O48">
        <f t="shared" si="2"/>
        <v>8.96302975653742</v>
      </c>
    </row>
    <row r="49" spans="1:15" x14ac:dyDescent="0.6">
      <c r="A49" t="s">
        <v>20</v>
      </c>
      <c r="B49">
        <v>16004</v>
      </c>
      <c r="K49" t="s">
        <v>33</v>
      </c>
      <c r="L49" t="str">
        <f>A99</f>
        <v>H7</v>
      </c>
      <c r="M49">
        <f>B99</f>
        <v>4362</v>
      </c>
      <c r="N49">
        <f t="shared" si="1"/>
        <v>0.32642019837691616</v>
      </c>
      <c r="O49">
        <f t="shared" si="2"/>
        <v>13.056807935076646</v>
      </c>
    </row>
    <row r="50" spans="1:15" x14ac:dyDescent="0.6">
      <c r="A50" t="s">
        <v>28</v>
      </c>
      <c r="B50">
        <v>7893</v>
      </c>
      <c r="K50" t="s">
        <v>31</v>
      </c>
      <c r="L50" t="str">
        <f>A87</f>
        <v>G7</v>
      </c>
      <c r="M50">
        <f>B87</f>
        <v>4149</v>
      </c>
      <c r="N50">
        <f t="shared" si="1"/>
        <v>0.23038773669972948</v>
      </c>
      <c r="O50">
        <f t="shared" si="2"/>
        <v>9.2155094679891789</v>
      </c>
    </row>
    <row r="51" spans="1:15" x14ac:dyDescent="0.6">
      <c r="A51" t="s">
        <v>37</v>
      </c>
      <c r="B51">
        <v>3669</v>
      </c>
      <c r="K51" t="s">
        <v>32</v>
      </c>
      <c r="L51" t="str">
        <f>A75</f>
        <v>F7</v>
      </c>
      <c r="M51">
        <f>B75</f>
        <v>3802</v>
      </c>
      <c r="N51">
        <f t="shared" si="1"/>
        <v>7.3940486925157797E-2</v>
      </c>
      <c r="O51">
        <f t="shared" si="2"/>
        <v>2.957619477006312</v>
      </c>
    </row>
    <row r="52" spans="1:15" x14ac:dyDescent="0.6">
      <c r="A52" t="s">
        <v>44</v>
      </c>
      <c r="B52">
        <v>16946</v>
      </c>
      <c r="K52" t="s">
        <v>29</v>
      </c>
      <c r="L52" t="str">
        <f>A63</f>
        <v>E7</v>
      </c>
      <c r="M52">
        <f>B63</f>
        <v>3855</v>
      </c>
      <c r="N52">
        <f t="shared" si="1"/>
        <v>9.7835888187556355E-2</v>
      </c>
      <c r="O52">
        <f t="shared" si="2"/>
        <v>3.9134355275022541</v>
      </c>
    </row>
    <row r="53" spans="1:15" x14ac:dyDescent="0.6">
      <c r="A53" t="s">
        <v>52</v>
      </c>
      <c r="B53">
        <v>4187</v>
      </c>
      <c r="K53" t="s">
        <v>28</v>
      </c>
      <c r="L53" t="str">
        <f>A51</f>
        <v>D7</v>
      </c>
      <c r="M53">
        <f>B51</f>
        <v>3669</v>
      </c>
      <c r="N53">
        <f t="shared" si="1"/>
        <v>1.3976555455365193E-2</v>
      </c>
      <c r="O53">
        <f t="shared" si="2"/>
        <v>0.55906221821460778</v>
      </c>
    </row>
    <row r="54" spans="1:15" x14ac:dyDescent="0.6">
      <c r="A54" t="s">
        <v>60</v>
      </c>
      <c r="B54">
        <v>3629</v>
      </c>
      <c r="K54" t="s">
        <v>27</v>
      </c>
      <c r="L54" t="str">
        <f>A39</f>
        <v>C7</v>
      </c>
      <c r="M54">
        <f>B39</f>
        <v>3652</v>
      </c>
      <c r="N54">
        <f t="shared" si="1"/>
        <v>6.3119927862939585E-3</v>
      </c>
      <c r="O54">
        <f t="shared" si="2"/>
        <v>0.25247971145175835</v>
      </c>
    </row>
    <row r="55" spans="1:15" x14ac:dyDescent="0.6">
      <c r="A55" t="s">
        <v>68</v>
      </c>
      <c r="B55">
        <v>26653</v>
      </c>
      <c r="K55" t="s">
        <v>26</v>
      </c>
      <c r="L55" t="str">
        <f>A27</f>
        <v>B7</v>
      </c>
      <c r="M55">
        <f>B27</f>
        <v>3809</v>
      </c>
      <c r="N55">
        <f t="shared" si="1"/>
        <v>7.7096483318304779E-2</v>
      </c>
      <c r="O55">
        <f t="shared" si="2"/>
        <v>3.083859332732191</v>
      </c>
    </row>
    <row r="56" spans="1:15" x14ac:dyDescent="0.6">
      <c r="A56" t="s">
        <v>76</v>
      </c>
      <c r="B56">
        <v>3800</v>
      </c>
      <c r="K56" t="s">
        <v>25</v>
      </c>
      <c r="L56" t="str">
        <f>A15</f>
        <v>A7</v>
      </c>
      <c r="M56">
        <f>B15</f>
        <v>4255</v>
      </c>
      <c r="N56">
        <f t="shared" si="1"/>
        <v>0.27817853922452662</v>
      </c>
      <c r="O56">
        <f t="shared" si="2"/>
        <v>11.127141568981065</v>
      </c>
    </row>
    <row r="57" spans="1:15" x14ac:dyDescent="0.6">
      <c r="A57" t="s">
        <v>94</v>
      </c>
      <c r="B57">
        <v>4704</v>
      </c>
      <c r="K57" t="s">
        <v>34</v>
      </c>
      <c r="L57" t="str">
        <f>A16</f>
        <v>A8</v>
      </c>
      <c r="M57">
        <f>B16</f>
        <v>5967</v>
      </c>
      <c r="N57">
        <f t="shared" si="1"/>
        <v>1.0500450856627592</v>
      </c>
      <c r="O57">
        <f t="shared" si="2"/>
        <v>42.001803426510371</v>
      </c>
    </row>
    <row r="58" spans="1:15" x14ac:dyDescent="0.6">
      <c r="A58" t="s">
        <v>95</v>
      </c>
      <c r="B58">
        <v>4822</v>
      </c>
      <c r="K58" t="s">
        <v>35</v>
      </c>
      <c r="L58" t="str">
        <f>A28</f>
        <v>B8</v>
      </c>
      <c r="M58">
        <f>B28</f>
        <v>8925</v>
      </c>
      <c r="N58">
        <f t="shared" si="1"/>
        <v>2.3836789900811541</v>
      </c>
      <c r="O58">
        <f t="shared" si="2"/>
        <v>95.347159603246169</v>
      </c>
    </row>
    <row r="59" spans="1:15" x14ac:dyDescent="0.6">
      <c r="A59" t="s">
        <v>96</v>
      </c>
      <c r="B59">
        <v>21312</v>
      </c>
      <c r="K59" t="s">
        <v>36</v>
      </c>
      <c r="L59" t="str">
        <f>A40</f>
        <v>C8</v>
      </c>
      <c r="M59">
        <f>B40</f>
        <v>11629</v>
      </c>
      <c r="N59">
        <f t="shared" si="1"/>
        <v>3.6027953110910729</v>
      </c>
      <c r="O59">
        <f t="shared" si="2"/>
        <v>144.11181244364292</v>
      </c>
    </row>
    <row r="60" spans="1:15" x14ac:dyDescent="0.6">
      <c r="A60" t="s">
        <v>13</v>
      </c>
      <c r="B60">
        <v>3854</v>
      </c>
      <c r="K60" t="s">
        <v>37</v>
      </c>
      <c r="L60" t="str">
        <f>A52</f>
        <v>D8</v>
      </c>
      <c r="M60">
        <f>B52</f>
        <v>16946</v>
      </c>
      <c r="N60">
        <f t="shared" si="1"/>
        <v>6</v>
      </c>
      <c r="O60">
        <f t="shared" si="2"/>
        <v>240</v>
      </c>
    </row>
    <row r="61" spans="1:15" x14ac:dyDescent="0.6">
      <c r="A61" t="s">
        <v>21</v>
      </c>
      <c r="B61">
        <v>11654</v>
      </c>
      <c r="K61" t="s">
        <v>38</v>
      </c>
      <c r="L61" t="str">
        <f>A64</f>
        <v>E8</v>
      </c>
      <c r="M61">
        <f>B64</f>
        <v>28843</v>
      </c>
      <c r="N61">
        <f t="shared" si="1"/>
        <v>11.363841298467088</v>
      </c>
      <c r="O61">
        <f t="shared" si="2"/>
        <v>454.55365193868352</v>
      </c>
    </row>
    <row r="62" spans="1:15" x14ac:dyDescent="0.6">
      <c r="A62" t="s">
        <v>29</v>
      </c>
      <c r="B62">
        <v>6008</v>
      </c>
      <c r="K62" t="s">
        <v>30</v>
      </c>
      <c r="L62" t="str">
        <f>A76</f>
        <v>F8</v>
      </c>
      <c r="M62">
        <f>B76</f>
        <v>30806</v>
      </c>
      <c r="N62">
        <f t="shared" si="1"/>
        <v>12.248872858431019</v>
      </c>
      <c r="O62">
        <f t="shared" si="2"/>
        <v>489.95491433724078</v>
      </c>
    </row>
    <row r="63" spans="1:15" x14ac:dyDescent="0.6">
      <c r="A63" t="s">
        <v>38</v>
      </c>
      <c r="B63">
        <v>3855</v>
      </c>
      <c r="K63" t="s">
        <v>39</v>
      </c>
      <c r="L63" t="str">
        <f>A88</f>
        <v>G8</v>
      </c>
      <c r="M63">
        <f>B88</f>
        <v>38936</v>
      </c>
      <c r="N63">
        <f t="shared" si="1"/>
        <v>15.914337240757439</v>
      </c>
      <c r="O63">
        <f t="shared" si="2"/>
        <v>636.57348963029756</v>
      </c>
    </row>
    <row r="64" spans="1:15" x14ac:dyDescent="0.6">
      <c r="A64" t="s">
        <v>45</v>
      </c>
      <c r="B64">
        <v>28843</v>
      </c>
      <c r="K64" t="s">
        <v>40</v>
      </c>
      <c r="L64" t="str">
        <f>A100</f>
        <v>H8</v>
      </c>
      <c r="M64">
        <f>B100</f>
        <v>28729</v>
      </c>
      <c r="N64">
        <f t="shared" si="1"/>
        <v>11.312443642921551</v>
      </c>
      <c r="O64">
        <f t="shared" si="2"/>
        <v>452.49774571686203</v>
      </c>
    </row>
    <row r="65" spans="1:15" x14ac:dyDescent="0.6">
      <c r="A65" t="s">
        <v>53</v>
      </c>
      <c r="B65">
        <v>4630</v>
      </c>
      <c r="K65" t="s">
        <v>48</v>
      </c>
      <c r="L65" t="str">
        <f>A101</f>
        <v>H9</v>
      </c>
      <c r="M65">
        <f>B101</f>
        <v>12256</v>
      </c>
      <c r="N65">
        <f t="shared" si="1"/>
        <v>3.885482416591524</v>
      </c>
      <c r="O65">
        <f t="shared" si="2"/>
        <v>155.41929666366096</v>
      </c>
    </row>
    <row r="66" spans="1:15" x14ac:dyDescent="0.6">
      <c r="A66" t="s">
        <v>61</v>
      </c>
      <c r="B66">
        <v>3680</v>
      </c>
      <c r="K66" t="s">
        <v>47</v>
      </c>
      <c r="L66" t="str">
        <f>A89</f>
        <v>G9</v>
      </c>
      <c r="M66">
        <f>B89</f>
        <v>7989</v>
      </c>
      <c r="N66">
        <f t="shared" si="1"/>
        <v>1.9616771866546439</v>
      </c>
      <c r="O66">
        <f t="shared" si="2"/>
        <v>78.46708746618576</v>
      </c>
    </row>
    <row r="67" spans="1:15" x14ac:dyDescent="0.6">
      <c r="A67" t="s">
        <v>69</v>
      </c>
      <c r="B67">
        <v>36058</v>
      </c>
      <c r="K67" t="s">
        <v>46</v>
      </c>
      <c r="L67" t="str">
        <f>A77</f>
        <v>F9</v>
      </c>
      <c r="M67">
        <f>B77</f>
        <v>5980</v>
      </c>
      <c r="N67">
        <f t="shared" si="1"/>
        <v>1.0559062218214608</v>
      </c>
      <c r="O67">
        <f t="shared" si="2"/>
        <v>42.236248872858432</v>
      </c>
    </row>
    <row r="68" spans="1:15" x14ac:dyDescent="0.6">
      <c r="A68" t="s">
        <v>77</v>
      </c>
      <c r="B68">
        <v>3798</v>
      </c>
      <c r="K68" t="s">
        <v>45</v>
      </c>
      <c r="L68" t="str">
        <f>A65</f>
        <v>E9</v>
      </c>
      <c r="M68">
        <f>B65</f>
        <v>4630</v>
      </c>
      <c r="N68">
        <f t="shared" si="1"/>
        <v>0.44724977457168619</v>
      </c>
      <c r="O68">
        <f t="shared" si="2"/>
        <v>17.889990982867449</v>
      </c>
    </row>
    <row r="69" spans="1:15" x14ac:dyDescent="0.6">
      <c r="A69" t="s">
        <v>97</v>
      </c>
      <c r="B69">
        <v>3993</v>
      </c>
      <c r="K69" t="s">
        <v>44</v>
      </c>
      <c r="L69" t="str">
        <f>A53</f>
        <v>D9</v>
      </c>
      <c r="M69">
        <f>B53</f>
        <v>4187</v>
      </c>
      <c r="N69">
        <f t="shared" si="1"/>
        <v>0.24752028854824165</v>
      </c>
      <c r="O69">
        <f t="shared" si="2"/>
        <v>9.9008115419296665</v>
      </c>
    </row>
    <row r="70" spans="1:15" x14ac:dyDescent="0.6">
      <c r="A70" t="s">
        <v>98</v>
      </c>
      <c r="B70">
        <v>7330</v>
      </c>
      <c r="K70" t="s">
        <v>43</v>
      </c>
      <c r="L70" t="str">
        <f>A41</f>
        <v>C9</v>
      </c>
      <c r="M70">
        <f>B41</f>
        <v>3925</v>
      </c>
      <c r="N70">
        <f t="shared" si="1"/>
        <v>0.12939585211902616</v>
      </c>
      <c r="O70">
        <f t="shared" si="2"/>
        <v>5.1758340847610462</v>
      </c>
    </row>
    <row r="71" spans="1:15" x14ac:dyDescent="0.6">
      <c r="A71" t="s">
        <v>99</v>
      </c>
      <c r="B71">
        <v>27700</v>
      </c>
      <c r="K71" t="s">
        <v>42</v>
      </c>
      <c r="L71" t="str">
        <f>A29</f>
        <v>B9</v>
      </c>
      <c r="M71">
        <f>B29</f>
        <v>3809</v>
      </c>
      <c r="N71">
        <f t="shared" si="1"/>
        <v>7.7096483318304779E-2</v>
      </c>
      <c r="O71">
        <f t="shared" si="2"/>
        <v>3.083859332732191</v>
      </c>
    </row>
    <row r="72" spans="1:15" x14ac:dyDescent="0.6">
      <c r="A72" t="s">
        <v>14</v>
      </c>
      <c r="B72">
        <v>3850</v>
      </c>
      <c r="K72" t="s">
        <v>41</v>
      </c>
      <c r="L72" t="str">
        <f>A17</f>
        <v>A9</v>
      </c>
      <c r="M72">
        <f>B17</f>
        <v>3750</v>
      </c>
      <c r="N72">
        <f t="shared" si="1"/>
        <v>5.0495942290351668E-2</v>
      </c>
      <c r="O72">
        <f t="shared" si="2"/>
        <v>2.0198376916140668</v>
      </c>
    </row>
    <row r="73" spans="1:15" x14ac:dyDescent="0.6">
      <c r="A73" t="s">
        <v>22</v>
      </c>
      <c r="B73">
        <v>8447</v>
      </c>
      <c r="K73" t="s">
        <v>49</v>
      </c>
      <c r="L73" t="str">
        <f>A18</f>
        <v>A10</v>
      </c>
      <c r="M73">
        <f>B18</f>
        <v>3749</v>
      </c>
      <c r="N73">
        <f t="shared" si="1"/>
        <v>5.0045085662759239E-2</v>
      </c>
      <c r="O73">
        <f t="shared" si="2"/>
        <v>2.0018034265103695</v>
      </c>
    </row>
    <row r="74" spans="1:15" x14ac:dyDescent="0.6">
      <c r="A74" t="s">
        <v>32</v>
      </c>
      <c r="B74">
        <v>5043</v>
      </c>
      <c r="K74" t="s">
        <v>50</v>
      </c>
      <c r="L74" t="str">
        <f>A30</f>
        <v>B10</v>
      </c>
      <c r="M74">
        <f>B30</f>
        <v>3850</v>
      </c>
      <c r="N74">
        <f t="shared" ref="N74:N96" si="3">(M74-3638)/2218</f>
        <v>9.5581605049594232E-2</v>
      </c>
      <c r="O74">
        <f t="shared" ref="O74:O96" si="4">N74*40</f>
        <v>3.8232642019837693</v>
      </c>
    </row>
    <row r="75" spans="1:15" x14ac:dyDescent="0.6">
      <c r="A75" t="s">
        <v>30</v>
      </c>
      <c r="B75">
        <v>3802</v>
      </c>
      <c r="K75" t="s">
        <v>51</v>
      </c>
      <c r="L75" t="str">
        <f>A42</f>
        <v>C10</v>
      </c>
      <c r="M75">
        <f>B42</f>
        <v>3672</v>
      </c>
      <c r="N75">
        <f t="shared" si="3"/>
        <v>1.5329125338142471E-2</v>
      </c>
      <c r="O75">
        <f t="shared" si="4"/>
        <v>0.61316501352569885</v>
      </c>
    </row>
    <row r="76" spans="1:15" x14ac:dyDescent="0.6">
      <c r="A76" t="s">
        <v>46</v>
      </c>
      <c r="B76">
        <v>30806</v>
      </c>
      <c r="K76" t="s">
        <v>52</v>
      </c>
      <c r="L76" t="str">
        <f>A54</f>
        <v>D10</v>
      </c>
      <c r="M76">
        <f>B54</f>
        <v>3629</v>
      </c>
      <c r="N76">
        <f t="shared" si="3"/>
        <v>-4.0577096483318306E-3</v>
      </c>
      <c r="O76">
        <f t="shared" si="4"/>
        <v>-0.16230838593327324</v>
      </c>
    </row>
    <row r="77" spans="1:15" x14ac:dyDescent="0.6">
      <c r="A77" t="s">
        <v>54</v>
      </c>
      <c r="B77">
        <v>5980</v>
      </c>
      <c r="K77" t="s">
        <v>53</v>
      </c>
      <c r="L77" t="str">
        <f>A66</f>
        <v>E10</v>
      </c>
      <c r="M77">
        <f>B66</f>
        <v>3680</v>
      </c>
      <c r="N77">
        <f t="shared" si="3"/>
        <v>1.8935978358881875E-2</v>
      </c>
      <c r="O77">
        <f t="shared" si="4"/>
        <v>0.75743913435527499</v>
      </c>
    </row>
    <row r="78" spans="1:15" x14ac:dyDescent="0.6">
      <c r="A78" t="s">
        <v>62</v>
      </c>
      <c r="B78">
        <v>3869</v>
      </c>
      <c r="K78" t="s">
        <v>54</v>
      </c>
      <c r="L78" t="str">
        <f>A78</f>
        <v>F10</v>
      </c>
      <c r="M78">
        <f>B78</f>
        <v>3869</v>
      </c>
      <c r="N78">
        <f t="shared" si="3"/>
        <v>0.10414788097385032</v>
      </c>
      <c r="O78">
        <f t="shared" si="4"/>
        <v>4.1659152389540131</v>
      </c>
    </row>
    <row r="79" spans="1:15" x14ac:dyDescent="0.6">
      <c r="A79" t="s">
        <v>70</v>
      </c>
      <c r="B79">
        <v>22980</v>
      </c>
      <c r="K79" t="s">
        <v>55</v>
      </c>
      <c r="L79" t="str">
        <f>A90</f>
        <v>G10</v>
      </c>
      <c r="M79">
        <f>B90</f>
        <v>4390</v>
      </c>
      <c r="N79">
        <f t="shared" si="3"/>
        <v>0.33904418394950409</v>
      </c>
      <c r="O79">
        <f t="shared" si="4"/>
        <v>13.561767357980163</v>
      </c>
    </row>
    <row r="80" spans="1:15" x14ac:dyDescent="0.6">
      <c r="A80" t="s">
        <v>78</v>
      </c>
      <c r="B80">
        <v>3822</v>
      </c>
      <c r="K80" t="s">
        <v>56</v>
      </c>
      <c r="L80" t="str">
        <f>A102</f>
        <v>H10</v>
      </c>
      <c r="M80">
        <f>B102</f>
        <v>5356</v>
      </c>
      <c r="N80">
        <f t="shared" si="3"/>
        <v>0.77457168620378725</v>
      </c>
      <c r="O80">
        <f t="shared" si="4"/>
        <v>30.982867448151488</v>
      </c>
    </row>
    <row r="81" spans="1:15" x14ac:dyDescent="0.6">
      <c r="A81" t="s">
        <v>100</v>
      </c>
      <c r="B81">
        <v>3638</v>
      </c>
      <c r="K81" t="s">
        <v>64</v>
      </c>
      <c r="L81" t="str">
        <f>A103</f>
        <v>H11</v>
      </c>
      <c r="M81">
        <f>B103</f>
        <v>6895</v>
      </c>
      <c r="N81">
        <f t="shared" si="3"/>
        <v>1.4684400360685301</v>
      </c>
      <c r="O81">
        <f t="shared" si="4"/>
        <v>58.737601442741209</v>
      </c>
    </row>
    <row r="82" spans="1:15" x14ac:dyDescent="0.6">
      <c r="A82" t="s">
        <v>101</v>
      </c>
      <c r="B82">
        <v>12334</v>
      </c>
      <c r="K82" t="s">
        <v>63</v>
      </c>
      <c r="L82" t="str">
        <f>A91</f>
        <v>G11</v>
      </c>
      <c r="M82">
        <f>B91</f>
        <v>11688</v>
      </c>
      <c r="N82">
        <f t="shared" si="3"/>
        <v>3.6293958521190262</v>
      </c>
      <c r="O82">
        <f t="shared" si="4"/>
        <v>145.17583408476105</v>
      </c>
    </row>
    <row r="83" spans="1:15" x14ac:dyDescent="0.6">
      <c r="A83" t="s">
        <v>102</v>
      </c>
      <c r="B83">
        <v>42511</v>
      </c>
      <c r="K83" t="s">
        <v>62</v>
      </c>
      <c r="L83" t="str">
        <f>A79</f>
        <v>F11</v>
      </c>
      <c r="M83">
        <f>B79</f>
        <v>22980</v>
      </c>
      <c r="N83">
        <f t="shared" si="3"/>
        <v>8.7204688908926968</v>
      </c>
      <c r="O83">
        <f t="shared" si="4"/>
        <v>348.81875563570787</v>
      </c>
    </row>
    <row r="84" spans="1:15" x14ac:dyDescent="0.6">
      <c r="A84" t="s">
        <v>15</v>
      </c>
      <c r="B84">
        <v>3741</v>
      </c>
      <c r="K84" t="s">
        <v>61</v>
      </c>
      <c r="L84" t="str">
        <f>A67</f>
        <v>E11</v>
      </c>
      <c r="M84">
        <f>B67</f>
        <v>36058</v>
      </c>
      <c r="N84">
        <f t="shared" si="3"/>
        <v>14.616771866546438</v>
      </c>
      <c r="O84">
        <f t="shared" si="4"/>
        <v>584.67087466185751</v>
      </c>
    </row>
    <row r="85" spans="1:15" x14ac:dyDescent="0.6">
      <c r="A85" t="s">
        <v>23</v>
      </c>
      <c r="B85">
        <v>6646</v>
      </c>
      <c r="K85" t="s">
        <v>60</v>
      </c>
      <c r="L85" t="str">
        <f>A55</f>
        <v>D11</v>
      </c>
      <c r="M85">
        <f>B55</f>
        <v>26653</v>
      </c>
      <c r="N85">
        <f t="shared" si="3"/>
        <v>10.376465284039675</v>
      </c>
      <c r="O85">
        <f t="shared" si="4"/>
        <v>415.058611361587</v>
      </c>
    </row>
    <row r="86" spans="1:15" x14ac:dyDescent="0.6">
      <c r="A86" t="s">
        <v>31</v>
      </c>
      <c r="B86">
        <v>4684</v>
      </c>
      <c r="K86" t="s">
        <v>59</v>
      </c>
      <c r="L86" t="str">
        <f>A43</f>
        <v>C11</v>
      </c>
      <c r="M86">
        <f>B43</f>
        <v>9525</v>
      </c>
      <c r="N86">
        <f t="shared" si="3"/>
        <v>2.6541929666366095</v>
      </c>
      <c r="O86">
        <f t="shared" si="4"/>
        <v>106.16771866546438</v>
      </c>
    </row>
    <row r="87" spans="1:15" x14ac:dyDescent="0.6">
      <c r="A87" t="s">
        <v>39</v>
      </c>
      <c r="B87">
        <v>4149</v>
      </c>
      <c r="K87" t="s">
        <v>58</v>
      </c>
      <c r="L87" t="str">
        <f>A31</f>
        <v>B11</v>
      </c>
      <c r="M87">
        <f>B31</f>
        <v>5352</v>
      </c>
      <c r="N87">
        <f t="shared" si="3"/>
        <v>0.77276825969341745</v>
      </c>
      <c r="O87">
        <f t="shared" si="4"/>
        <v>30.910730387736699</v>
      </c>
    </row>
    <row r="88" spans="1:15" x14ac:dyDescent="0.6">
      <c r="A88" t="s">
        <v>47</v>
      </c>
      <c r="B88">
        <v>38936</v>
      </c>
      <c r="K88" t="s">
        <v>57</v>
      </c>
      <c r="L88" t="str">
        <f>A19</f>
        <v>A11</v>
      </c>
      <c r="M88">
        <f>B19</f>
        <v>4609</v>
      </c>
      <c r="N88">
        <f t="shared" si="3"/>
        <v>0.43778178539224527</v>
      </c>
      <c r="O88">
        <f t="shared" si="4"/>
        <v>17.511271415689812</v>
      </c>
    </row>
    <row r="89" spans="1:15" x14ac:dyDescent="0.6">
      <c r="A89" t="s">
        <v>55</v>
      </c>
      <c r="B89">
        <v>7989</v>
      </c>
      <c r="K89" t="s">
        <v>65</v>
      </c>
      <c r="L89" t="str">
        <f>A20</f>
        <v>A12</v>
      </c>
      <c r="M89">
        <f>B20</f>
        <v>5931</v>
      </c>
      <c r="N89">
        <f t="shared" si="3"/>
        <v>1.0338142470694318</v>
      </c>
      <c r="O89">
        <f t="shared" si="4"/>
        <v>41.352569882777274</v>
      </c>
    </row>
    <row r="90" spans="1:15" x14ac:dyDescent="0.6">
      <c r="A90" t="s">
        <v>63</v>
      </c>
      <c r="B90">
        <v>4390</v>
      </c>
      <c r="K90" t="s">
        <v>66</v>
      </c>
      <c r="L90" t="str">
        <f>A32</f>
        <v>B12</v>
      </c>
      <c r="M90">
        <f>B32</f>
        <v>3934</v>
      </c>
      <c r="N90">
        <f t="shared" si="3"/>
        <v>0.13345356176735798</v>
      </c>
      <c r="O90">
        <f t="shared" si="4"/>
        <v>5.3381424706943195</v>
      </c>
    </row>
    <row r="91" spans="1:15" x14ac:dyDescent="0.6">
      <c r="A91" t="s">
        <v>71</v>
      </c>
      <c r="B91">
        <v>11688</v>
      </c>
      <c r="K91" t="s">
        <v>67</v>
      </c>
      <c r="L91" t="str">
        <f>A44</f>
        <v>C12</v>
      </c>
      <c r="M91">
        <f>B44</f>
        <v>3859</v>
      </c>
      <c r="N91">
        <f t="shared" si="3"/>
        <v>9.9639314697926057E-2</v>
      </c>
      <c r="O91">
        <f t="shared" si="4"/>
        <v>3.9855725879170425</v>
      </c>
    </row>
    <row r="92" spans="1:15" x14ac:dyDescent="0.6">
      <c r="A92" t="s">
        <v>79</v>
      </c>
      <c r="B92">
        <v>3792</v>
      </c>
      <c r="K92" t="s">
        <v>68</v>
      </c>
      <c r="L92" t="str">
        <f>A56</f>
        <v>D12</v>
      </c>
      <c r="M92">
        <f>B56</f>
        <v>3800</v>
      </c>
      <c r="N92">
        <f t="shared" si="3"/>
        <v>7.3038773669972953E-2</v>
      </c>
      <c r="O92">
        <f t="shared" si="4"/>
        <v>2.9215509467989182</v>
      </c>
    </row>
    <row r="93" spans="1:15" x14ac:dyDescent="0.6">
      <c r="A93" t="s">
        <v>103</v>
      </c>
      <c r="B93">
        <v>3719</v>
      </c>
      <c r="K93" t="s">
        <v>69</v>
      </c>
      <c r="L93" t="str">
        <f>A68</f>
        <v>E12</v>
      </c>
      <c r="M93">
        <f>B68</f>
        <v>3798</v>
      </c>
      <c r="N93">
        <f t="shared" si="3"/>
        <v>7.2137060414788096E-2</v>
      </c>
      <c r="O93">
        <f t="shared" si="4"/>
        <v>2.8854824165915236</v>
      </c>
    </row>
    <row r="94" spans="1:15" x14ac:dyDescent="0.6">
      <c r="A94" t="s">
        <v>104</v>
      </c>
      <c r="B94">
        <v>22458</v>
      </c>
      <c r="K94" t="s">
        <v>70</v>
      </c>
      <c r="L94" t="str">
        <f>A80</f>
        <v>F12</v>
      </c>
      <c r="M94">
        <f>B80</f>
        <v>3822</v>
      </c>
      <c r="N94">
        <f t="shared" si="3"/>
        <v>8.2957619477006306E-2</v>
      </c>
      <c r="O94">
        <f t="shared" si="4"/>
        <v>3.3183047790802522</v>
      </c>
    </row>
    <row r="95" spans="1:15" x14ac:dyDescent="0.6">
      <c r="A95" t="s">
        <v>105</v>
      </c>
      <c r="B95">
        <v>36783</v>
      </c>
      <c r="K95" t="s">
        <v>71</v>
      </c>
      <c r="L95" t="str">
        <f>A92</f>
        <v>G12</v>
      </c>
      <c r="M95">
        <f>B92</f>
        <v>3792</v>
      </c>
      <c r="N95">
        <f t="shared" si="3"/>
        <v>6.943192064923355E-2</v>
      </c>
      <c r="O95">
        <f t="shared" si="4"/>
        <v>2.7772768259693419</v>
      </c>
    </row>
    <row r="96" spans="1:15" x14ac:dyDescent="0.6">
      <c r="A96" t="s">
        <v>16</v>
      </c>
      <c r="B96">
        <v>4000</v>
      </c>
      <c r="K96" t="s">
        <v>72</v>
      </c>
      <c r="L96" t="str">
        <f>A104</f>
        <v>H12</v>
      </c>
      <c r="M96">
        <f>B104</f>
        <v>3975</v>
      </c>
      <c r="N96">
        <f t="shared" si="3"/>
        <v>0.15193868349864742</v>
      </c>
      <c r="O96">
        <f t="shared" si="4"/>
        <v>6.0775473399458964</v>
      </c>
    </row>
    <row r="97" spans="1:2" x14ac:dyDescent="0.6">
      <c r="A97" t="s">
        <v>24</v>
      </c>
      <c r="B97">
        <v>4799</v>
      </c>
    </row>
    <row r="98" spans="1:2" x14ac:dyDescent="0.6">
      <c r="A98" t="s">
        <v>33</v>
      </c>
      <c r="B98">
        <v>4135</v>
      </c>
    </row>
    <row r="99" spans="1:2" x14ac:dyDescent="0.6">
      <c r="A99" t="s">
        <v>40</v>
      </c>
      <c r="B99">
        <v>4362</v>
      </c>
    </row>
    <row r="100" spans="1:2" x14ac:dyDescent="0.6">
      <c r="A100" t="s">
        <v>48</v>
      </c>
      <c r="B100">
        <v>28729</v>
      </c>
    </row>
    <row r="101" spans="1:2" x14ac:dyDescent="0.6">
      <c r="A101" t="s">
        <v>56</v>
      </c>
      <c r="B101">
        <v>12256</v>
      </c>
    </row>
    <row r="102" spans="1:2" x14ac:dyDescent="0.6">
      <c r="A102" t="s">
        <v>64</v>
      </c>
      <c r="B102">
        <v>5356</v>
      </c>
    </row>
    <row r="103" spans="1:2" x14ac:dyDescent="0.6">
      <c r="A103" t="s">
        <v>72</v>
      </c>
      <c r="B103">
        <v>6895</v>
      </c>
    </row>
    <row r="104" spans="1:2" x14ac:dyDescent="0.6">
      <c r="A104" t="s">
        <v>80</v>
      </c>
      <c r="B104">
        <v>3975</v>
      </c>
    </row>
  </sheetData>
  <pageMargins left="0.75" right="0.75" top="1" bottom="1" header="0.5" footer="0.5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89"/>
  <sheetViews>
    <sheetView tabSelected="1" topLeftCell="A55" workbookViewId="0">
      <selection activeCell="G68" sqref="G68:G89"/>
    </sheetView>
  </sheetViews>
  <sheetFormatPr defaultRowHeight="13" x14ac:dyDescent="0.6"/>
  <cols>
    <col min="2" max="2" width="15.40625" customWidth="1"/>
    <col min="3" max="3" width="13.1328125" style="2" customWidth="1"/>
    <col min="4" max="6" width="10.1328125" customWidth="1"/>
    <col min="7" max="8" width="14.7265625" customWidth="1"/>
    <col min="9" max="9" width="15.26953125" bestFit="1" customWidth="1"/>
    <col min="10" max="10" width="15.7265625" bestFit="1" customWidth="1"/>
    <col min="11" max="11" width="12" bestFit="1" customWidth="1"/>
    <col min="12" max="12" width="15.1328125" bestFit="1" customWidth="1"/>
  </cols>
  <sheetData>
    <row r="1" spans="1:15" x14ac:dyDescent="0.6">
      <c r="A1" t="s">
        <v>108</v>
      </c>
      <c r="B1" t="s">
        <v>106</v>
      </c>
      <c r="C1" s="2" t="s">
        <v>81</v>
      </c>
      <c r="D1" t="s">
        <v>5</v>
      </c>
      <c r="E1" t="s">
        <v>6</v>
      </c>
      <c r="F1" t="s">
        <v>7</v>
      </c>
      <c r="G1" t="s">
        <v>8</v>
      </c>
      <c r="H1" t="s">
        <v>4</v>
      </c>
      <c r="I1" s="3" t="s">
        <v>117</v>
      </c>
      <c r="J1" s="3" t="s">
        <v>111</v>
      </c>
      <c r="K1" s="3" t="s">
        <v>112</v>
      </c>
      <c r="L1" s="3" t="s">
        <v>113</v>
      </c>
      <c r="M1" s="13"/>
      <c r="N1" s="14"/>
      <c r="O1" s="14"/>
    </row>
    <row r="2" spans="1:15" x14ac:dyDescent="0.6">
      <c r="A2" s="7">
        <v>1</v>
      </c>
      <c r="B2" s="7" t="s">
        <v>82</v>
      </c>
      <c r="C2" s="7" t="s">
        <v>83</v>
      </c>
      <c r="D2" s="7">
        <f>'Plate 1'!N9</f>
        <v>2.4363503471799245E-3</v>
      </c>
      <c r="E2" s="7">
        <f>'Plate 2'!N9</f>
        <v>6.954102920723227E-3</v>
      </c>
      <c r="F2" s="7">
        <f>'Plate 3'!N9</f>
        <v>3.4715960324616775E-2</v>
      </c>
      <c r="G2" s="7">
        <f>AVERAGE(D2:F2)</f>
        <v>1.4702137864173308E-2</v>
      </c>
      <c r="H2" s="7">
        <f>STDEV(D2:F2)</f>
        <v>1.7479054299004648E-2</v>
      </c>
      <c r="I2" s="7">
        <f>G2*40</f>
        <v>0.58808551456693237</v>
      </c>
      <c r="L2" s="9" t="s">
        <v>116</v>
      </c>
      <c r="M2" s="3"/>
      <c r="N2" s="3"/>
      <c r="O2" s="3"/>
    </row>
    <row r="3" spans="1:15" x14ac:dyDescent="0.6">
      <c r="A3" s="7">
        <v>2</v>
      </c>
      <c r="B3" s="7" t="s">
        <v>85</v>
      </c>
      <c r="C3" s="7" t="s">
        <v>86</v>
      </c>
      <c r="D3" s="7">
        <f>'Plate 1'!N10</f>
        <v>7.6745035936167633E-2</v>
      </c>
      <c r="E3" s="7">
        <f>'Plate 2'!N10</f>
        <v>7.4040742861817888E-2</v>
      </c>
      <c r="F3" s="7">
        <f>'Plate 3'!N10</f>
        <v>3.87736699729486E-2</v>
      </c>
      <c r="G3" s="7">
        <f t="shared" ref="G3:G66" si="0">AVERAGE(D3:F3)</f>
        <v>6.3186482923644705E-2</v>
      </c>
      <c r="H3" s="7">
        <f t="shared" ref="H3:H66" si="1">STDEV(D3:F3)</f>
        <v>2.1185310415055291E-2</v>
      </c>
      <c r="I3" s="7">
        <f t="shared" ref="I3:I66" si="2">G3*40</f>
        <v>2.5274593169457882</v>
      </c>
      <c r="M3" s="3"/>
      <c r="N3" s="10"/>
      <c r="O3" s="11"/>
    </row>
    <row r="4" spans="1:15" x14ac:dyDescent="0.6">
      <c r="A4" s="7">
        <v>3</v>
      </c>
      <c r="B4" s="7" t="s">
        <v>88</v>
      </c>
      <c r="C4" s="7" t="s">
        <v>89</v>
      </c>
      <c r="D4" s="7">
        <f>'Plate 1'!N11</f>
        <v>3.6951313598895523E-2</v>
      </c>
      <c r="E4" s="7">
        <f>'Plate 2'!N11</f>
        <v>5.5223758488096214E-2</v>
      </c>
      <c r="F4" s="7">
        <f>'Plate 3'!N11</f>
        <v>4.2380522993688011E-2</v>
      </c>
      <c r="G4" s="7">
        <f t="shared" si="0"/>
        <v>4.4851865026893256E-2</v>
      </c>
      <c r="H4" s="7">
        <f t="shared" si="1"/>
        <v>9.3835605790677078E-3</v>
      </c>
      <c r="I4" s="7">
        <f t="shared" si="2"/>
        <v>1.7940746010757302</v>
      </c>
      <c r="M4" s="3"/>
      <c r="N4" s="10"/>
      <c r="O4" s="11"/>
    </row>
    <row r="5" spans="1:15" x14ac:dyDescent="0.6">
      <c r="A5" s="7">
        <v>4</v>
      </c>
      <c r="B5" s="7" t="s">
        <v>91</v>
      </c>
      <c r="C5" s="7" t="s">
        <v>92</v>
      </c>
      <c r="D5" s="7">
        <f>'Plate 1'!N12</f>
        <v>0.13481138587728916</v>
      </c>
      <c r="E5" s="7">
        <f>'Plate 2'!N12</f>
        <v>0.13253702037143092</v>
      </c>
      <c r="F5" s="7">
        <f>'Plate 3'!N12</f>
        <v>0.13300270513976556</v>
      </c>
      <c r="G5" s="7">
        <f t="shared" si="0"/>
        <v>0.13345037046282857</v>
      </c>
      <c r="H5" s="7">
        <f t="shared" si="1"/>
        <v>1.201452368870391E-3</v>
      </c>
      <c r="I5" s="7">
        <f t="shared" si="2"/>
        <v>5.3380148185131429</v>
      </c>
      <c r="M5" s="3"/>
      <c r="N5" s="10"/>
      <c r="O5" s="11"/>
    </row>
    <row r="6" spans="1:15" x14ac:dyDescent="0.6">
      <c r="A6" s="7">
        <v>5</v>
      </c>
      <c r="B6" s="7" t="s">
        <v>94</v>
      </c>
      <c r="C6" s="7" t="s">
        <v>95</v>
      </c>
      <c r="D6" s="7">
        <f>'Plate 1'!N13</f>
        <v>0.4377309457099931</v>
      </c>
      <c r="E6" s="7">
        <f>'Plate 2'!N13</f>
        <v>0.45324388448007857</v>
      </c>
      <c r="F6" s="7">
        <f>'Plate 3'!N13</f>
        <v>0.53381424706943192</v>
      </c>
      <c r="G6" s="7">
        <f t="shared" si="0"/>
        <v>0.47492969241983457</v>
      </c>
      <c r="H6" s="7">
        <f t="shared" si="1"/>
        <v>5.1582030781389093E-2</v>
      </c>
      <c r="I6" s="7">
        <f t="shared" si="2"/>
        <v>18.997187696793382</v>
      </c>
      <c r="M6" s="12"/>
      <c r="N6" s="10"/>
      <c r="O6" s="11"/>
    </row>
    <row r="7" spans="1:15" x14ac:dyDescent="0.6">
      <c r="A7" s="7">
        <v>6</v>
      </c>
      <c r="B7" s="7" t="s">
        <v>97</v>
      </c>
      <c r="C7" s="7" t="s">
        <v>98</v>
      </c>
      <c r="D7" s="7">
        <f>'Plate 1'!N14</f>
        <v>1.5097250984691599</v>
      </c>
      <c r="E7" s="7">
        <f>'Plate 2'!N14</f>
        <v>1.5315389020698684</v>
      </c>
      <c r="F7" s="7">
        <f>'Plate 3'!N14</f>
        <v>1.6645626690712354</v>
      </c>
      <c r="G7" s="7">
        <f t="shared" si="0"/>
        <v>1.5686088898700881</v>
      </c>
      <c r="H7" s="7">
        <f t="shared" si="1"/>
        <v>8.3811134786014527E-2</v>
      </c>
      <c r="I7" s="7">
        <f t="shared" si="2"/>
        <v>62.744355594803523</v>
      </c>
      <c r="M7" s="3"/>
      <c r="N7" s="10"/>
      <c r="O7" s="11"/>
    </row>
    <row r="8" spans="1:15" x14ac:dyDescent="0.6">
      <c r="A8" s="7">
        <v>7</v>
      </c>
      <c r="B8" s="7" t="s">
        <v>100</v>
      </c>
      <c r="C8" s="7" t="s">
        <v>101</v>
      </c>
      <c r="D8" s="7">
        <f>'Plate 1'!N15</f>
        <v>3.866894059365737</v>
      </c>
      <c r="E8" s="7">
        <f>'Plate 2'!N15</f>
        <v>3.8182115683547413</v>
      </c>
      <c r="F8" s="7">
        <f>'Plate 3'!N15</f>
        <v>3.9206492335437333</v>
      </c>
      <c r="G8" s="7">
        <f t="shared" si="0"/>
        <v>3.8685849537547372</v>
      </c>
      <c r="H8" s="7">
        <f t="shared" si="1"/>
        <v>5.1239761467234309E-2</v>
      </c>
      <c r="I8" s="7">
        <f t="shared" si="2"/>
        <v>154.74339815018948</v>
      </c>
      <c r="M8" s="3"/>
      <c r="N8" s="10"/>
      <c r="O8" s="11"/>
    </row>
    <row r="9" spans="1:15" x14ac:dyDescent="0.6">
      <c r="A9" s="7">
        <v>8</v>
      </c>
      <c r="B9" s="7" t="s">
        <v>103</v>
      </c>
      <c r="C9" s="7" t="s">
        <v>104</v>
      </c>
      <c r="D9" s="7">
        <f>'Plate 1'!N16</f>
        <v>8.4382994274576699</v>
      </c>
      <c r="E9" s="7">
        <f>'Plate 2'!N16</f>
        <v>8.3383784668248389</v>
      </c>
      <c r="F9" s="7">
        <f>'Plate 3'!N16</f>
        <v>8.4851217312894498</v>
      </c>
      <c r="G9" s="7">
        <f t="shared" si="0"/>
        <v>8.4205998751906517</v>
      </c>
      <c r="H9" s="7">
        <f t="shared" si="1"/>
        <v>7.4955667092437644E-2</v>
      </c>
      <c r="I9" s="7">
        <f t="shared" si="2"/>
        <v>336.82399500762608</v>
      </c>
      <c r="M9" s="3"/>
      <c r="N9" s="10"/>
      <c r="O9" s="11"/>
    </row>
    <row r="10" spans="1:15" x14ac:dyDescent="0.6">
      <c r="A10" s="7">
        <v>9</v>
      </c>
      <c r="B10" s="7" t="s">
        <v>104</v>
      </c>
      <c r="C10" s="7" t="s">
        <v>105</v>
      </c>
      <c r="D10" s="7">
        <f>'Plate 1'!N17</f>
        <v>14.763470987127951</v>
      </c>
      <c r="E10" s="7">
        <f>'Plate 2'!N17</f>
        <v>14.741880062177861</v>
      </c>
      <c r="F10" s="7">
        <f>'Plate 3'!N17</f>
        <v>14.943642921550946</v>
      </c>
      <c r="G10" s="7">
        <f t="shared" si="0"/>
        <v>14.81633132361892</v>
      </c>
      <c r="H10" s="7">
        <f t="shared" si="1"/>
        <v>0.11078232817581807</v>
      </c>
      <c r="I10" s="7">
        <f t="shared" si="2"/>
        <v>592.65325294475679</v>
      </c>
      <c r="M10" s="3"/>
      <c r="N10" s="10"/>
      <c r="O10" s="11"/>
    </row>
    <row r="11" spans="1:15" x14ac:dyDescent="0.6">
      <c r="A11" s="7">
        <v>10</v>
      </c>
      <c r="B11" s="7" t="s">
        <v>101</v>
      </c>
      <c r="C11" s="7" t="s">
        <v>102</v>
      </c>
      <c r="D11" s="7">
        <f>'Plate 1'!N18</f>
        <v>17.119015714459742</v>
      </c>
      <c r="E11" s="7">
        <f>'Plate 2'!N18</f>
        <v>17.233085167307536</v>
      </c>
      <c r="F11" s="7">
        <f>'Plate 3'!N18</f>
        <v>17.526149684400362</v>
      </c>
      <c r="G11" s="7">
        <f t="shared" si="0"/>
        <v>17.292750188722547</v>
      </c>
      <c r="H11" s="7">
        <f t="shared" si="1"/>
        <v>0.210022507020659</v>
      </c>
      <c r="I11" s="7">
        <f t="shared" si="2"/>
        <v>691.7100075489019</v>
      </c>
      <c r="M11" s="3"/>
      <c r="N11" s="10"/>
      <c r="O11" s="11"/>
    </row>
    <row r="12" spans="1:15" x14ac:dyDescent="0.6">
      <c r="A12" s="7">
        <v>11</v>
      </c>
      <c r="B12" s="7" t="s">
        <v>98</v>
      </c>
      <c r="C12" s="7" t="s">
        <v>99</v>
      </c>
      <c r="D12" s="7">
        <f>'Plate 1'!N19</f>
        <v>14.470702887075163</v>
      </c>
      <c r="E12" s="7">
        <f>'Plate 2'!N19</f>
        <v>14.443671766342142</v>
      </c>
      <c r="F12" s="7">
        <f>'Plate 3'!N19</f>
        <v>10.848512173128945</v>
      </c>
      <c r="G12" s="7">
        <f t="shared" si="0"/>
        <v>13.25429560884875</v>
      </c>
      <c r="H12" s="7">
        <f t="shared" si="1"/>
        <v>2.0835134088985106</v>
      </c>
      <c r="I12" s="7">
        <f t="shared" si="2"/>
        <v>530.17182435395</v>
      </c>
      <c r="M12" s="3"/>
      <c r="N12" s="10"/>
      <c r="O12" s="11"/>
    </row>
    <row r="13" spans="1:15" x14ac:dyDescent="0.6">
      <c r="A13" s="7">
        <v>12</v>
      </c>
      <c r="B13" s="7" t="s">
        <v>95</v>
      </c>
      <c r="C13" s="7" t="s">
        <v>96</v>
      </c>
      <c r="D13" s="7">
        <f>'Plate 1'!N20</f>
        <v>8.0281804523490479</v>
      </c>
      <c r="E13" s="7">
        <f>'Plate 2'!N20</f>
        <v>8.052033052442118</v>
      </c>
      <c r="F13" s="7">
        <f>'Plate 3'!N20</f>
        <v>7.9684400360685306</v>
      </c>
      <c r="G13" s="7">
        <f t="shared" si="0"/>
        <v>8.0162178469532321</v>
      </c>
      <c r="H13" s="7">
        <f t="shared" si="1"/>
        <v>4.3061305629308461E-2</v>
      </c>
      <c r="I13" s="7">
        <f t="shared" si="2"/>
        <v>320.64871387812929</v>
      </c>
      <c r="M13" s="12"/>
      <c r="N13" s="10"/>
      <c r="O13" s="11"/>
    </row>
    <row r="14" spans="1:15" x14ac:dyDescent="0.6">
      <c r="A14" s="7">
        <v>13</v>
      </c>
      <c r="B14" s="7" t="s">
        <v>92</v>
      </c>
      <c r="C14" s="7" t="s">
        <v>93</v>
      </c>
      <c r="D14" s="7">
        <f>'Plate 1'!N21</f>
        <v>3.5623502659682464</v>
      </c>
      <c r="E14" s="7">
        <f>'Plate 2'!N21</f>
        <v>3.5069131964329543</v>
      </c>
      <c r="F14" s="7">
        <f>'Plate 3'!N21</f>
        <v>3.4837691614066726</v>
      </c>
      <c r="G14" s="7">
        <f t="shared" si="0"/>
        <v>3.5176775412692911</v>
      </c>
      <c r="H14" s="7">
        <f t="shared" si="1"/>
        <v>4.0381317937208651E-2</v>
      </c>
      <c r="I14" s="7">
        <f t="shared" si="2"/>
        <v>140.70710165077165</v>
      </c>
    </row>
    <row r="15" spans="1:15" x14ac:dyDescent="0.6">
      <c r="A15" s="7">
        <v>14</v>
      </c>
      <c r="B15" s="7" t="s">
        <v>89</v>
      </c>
      <c r="C15" s="7" t="s">
        <v>90</v>
      </c>
      <c r="D15" s="7">
        <f>'Plate 1'!N22</f>
        <v>1.6952937832460309</v>
      </c>
      <c r="E15" s="7">
        <f>'Plate 2'!N22</f>
        <v>1.7053914750879491</v>
      </c>
      <c r="F15" s="7">
        <f>'Plate 3'!N22</f>
        <v>1.8336339044183949</v>
      </c>
      <c r="G15" s="7">
        <f t="shared" si="0"/>
        <v>1.7447730542507918</v>
      </c>
      <c r="H15" s="7">
        <f t="shared" si="1"/>
        <v>7.7121195948425994E-2</v>
      </c>
      <c r="I15" s="7">
        <f t="shared" si="2"/>
        <v>69.790922170031678</v>
      </c>
    </row>
    <row r="16" spans="1:15" x14ac:dyDescent="0.6">
      <c r="A16" s="7">
        <v>15</v>
      </c>
      <c r="B16" s="7" t="s">
        <v>86</v>
      </c>
      <c r="C16" s="7" t="s">
        <v>87</v>
      </c>
      <c r="D16" s="7">
        <f>'Plate 1'!N23</f>
        <v>0.94977057700897394</v>
      </c>
      <c r="E16" s="7">
        <f>'Plate 2'!N23</f>
        <v>0.95516648940521975</v>
      </c>
      <c r="F16" s="7">
        <f>'Plate 3'!N23</f>
        <v>0.99774571686203783</v>
      </c>
      <c r="G16" s="7">
        <f t="shared" si="0"/>
        <v>0.96756092775874381</v>
      </c>
      <c r="H16" s="7">
        <f t="shared" si="1"/>
        <v>2.6279651587392511E-2</v>
      </c>
      <c r="I16" s="7">
        <f t="shared" si="2"/>
        <v>38.702437110349749</v>
      </c>
    </row>
    <row r="17" spans="1:12" x14ac:dyDescent="0.6">
      <c r="A17" s="7">
        <v>16</v>
      </c>
      <c r="B17" s="7" t="s">
        <v>83</v>
      </c>
      <c r="C17" s="7" t="s">
        <v>84</v>
      </c>
      <c r="D17" s="7">
        <f>'Plate 1'!N24</f>
        <v>0.5554878791570228</v>
      </c>
      <c r="E17" s="7">
        <f>'Plate 2'!N24</f>
        <v>0.56941830974392538</v>
      </c>
      <c r="F17" s="7">
        <f>'Plate 3'!N24</f>
        <v>0.61541929666366091</v>
      </c>
      <c r="G17" s="7">
        <f t="shared" si="0"/>
        <v>0.58010849518820307</v>
      </c>
      <c r="H17" s="7">
        <f t="shared" si="1"/>
        <v>3.1363254769132723E-2</v>
      </c>
      <c r="I17" s="7">
        <f t="shared" si="2"/>
        <v>23.204339807528122</v>
      </c>
    </row>
    <row r="18" spans="1:12" x14ac:dyDescent="0.6">
      <c r="A18" s="7">
        <v>17</v>
      </c>
      <c r="B18" s="7" t="s">
        <v>84</v>
      </c>
      <c r="C18" s="7" t="s">
        <v>9</v>
      </c>
      <c r="D18" s="7">
        <f>'Plate 1'!N25</f>
        <v>0.27571364762252815</v>
      </c>
      <c r="E18" s="7">
        <f>'Plate 2'!N25</f>
        <v>0.28266383048351468</v>
      </c>
      <c r="F18" s="7">
        <f>'Plate 3'!N25</f>
        <v>0.3534715960324617</v>
      </c>
      <c r="G18" s="7">
        <f t="shared" si="0"/>
        <v>0.30394969137950151</v>
      </c>
      <c r="H18" s="7">
        <f t="shared" si="1"/>
        <v>4.3027788007204679E-2</v>
      </c>
      <c r="I18" s="7">
        <f t="shared" si="2"/>
        <v>12.15798765518006</v>
      </c>
    </row>
    <row r="19" spans="1:12" x14ac:dyDescent="0.6">
      <c r="A19" s="7">
        <v>18</v>
      </c>
      <c r="B19" s="7" t="s">
        <v>87</v>
      </c>
      <c r="C19" s="7" t="s">
        <v>10</v>
      </c>
      <c r="D19" s="7">
        <f>'Plate 1'!N26</f>
        <v>0.17013846591139808</v>
      </c>
      <c r="E19" s="7">
        <f>'Plate 2'!N26</f>
        <v>0.17671602716190787</v>
      </c>
      <c r="F19" s="7">
        <f>'Plate 3'!N26</f>
        <v>0.2344454463480613</v>
      </c>
      <c r="G19" s="7">
        <f t="shared" si="0"/>
        <v>0.19376664647378908</v>
      </c>
      <c r="H19" s="7">
        <f t="shared" si="1"/>
        <v>3.5382052617243226E-2</v>
      </c>
      <c r="I19" s="7">
        <f t="shared" si="2"/>
        <v>7.7506658589515629</v>
      </c>
    </row>
    <row r="20" spans="1:12" x14ac:dyDescent="0.6">
      <c r="A20" s="7">
        <v>19</v>
      </c>
      <c r="B20" s="7" t="s">
        <v>90</v>
      </c>
      <c r="C20" s="7" t="s">
        <v>11</v>
      </c>
      <c r="D20" s="7">
        <f>'Plate 1'!N27</f>
        <v>0.19165956064482073</v>
      </c>
      <c r="E20" s="7">
        <f>'Plate 2'!N27</f>
        <v>0.20085085494559438</v>
      </c>
      <c r="F20" s="7">
        <f>'Plate 3'!N27</f>
        <v>0.24842200180342652</v>
      </c>
      <c r="G20" s="7">
        <f t="shared" si="0"/>
        <v>0.21364413913128055</v>
      </c>
      <c r="H20" s="7">
        <f t="shared" si="1"/>
        <v>3.0467109671953277E-2</v>
      </c>
      <c r="I20" s="7">
        <f t="shared" si="2"/>
        <v>8.545765565251223</v>
      </c>
    </row>
    <row r="21" spans="1:12" x14ac:dyDescent="0.6">
      <c r="A21" s="7">
        <v>20</v>
      </c>
      <c r="B21" s="7" t="s">
        <v>93</v>
      </c>
      <c r="C21" s="7" t="s">
        <v>12</v>
      </c>
      <c r="D21" s="7">
        <f>'Plate 1'!N28</f>
        <v>0.14983554635156537</v>
      </c>
      <c r="E21" s="7">
        <f>'Plate 2'!N28</f>
        <v>0.15380839401129021</v>
      </c>
      <c r="F21" s="7">
        <f>'Plate 3'!N28</f>
        <v>0.21550946798917944</v>
      </c>
      <c r="G21" s="7">
        <f t="shared" si="0"/>
        <v>0.17305113611734502</v>
      </c>
      <c r="H21" s="7">
        <f t="shared" si="1"/>
        <v>3.682361115691897E-2</v>
      </c>
      <c r="I21" s="7">
        <f t="shared" si="2"/>
        <v>6.9220454446938007</v>
      </c>
    </row>
    <row r="22" spans="1:12" x14ac:dyDescent="0.6">
      <c r="A22" s="7">
        <v>21</v>
      </c>
      <c r="B22" s="7" t="s">
        <v>96</v>
      </c>
      <c r="C22" s="7" t="s">
        <v>13</v>
      </c>
      <c r="D22" s="7">
        <f>'Plate 1'!N29</f>
        <v>4.5072481422828603E-2</v>
      </c>
      <c r="E22" s="7">
        <f>'Plate 2'!N29</f>
        <v>5.1133109711200199E-2</v>
      </c>
      <c r="F22" s="7">
        <f>'Plate 3'!N29</f>
        <v>9.7385031559963933E-2</v>
      </c>
      <c r="G22" s="7">
        <f t="shared" si="0"/>
        <v>6.4530207564664252E-2</v>
      </c>
      <c r="H22" s="7">
        <f t="shared" si="1"/>
        <v>2.8614024509565988E-2</v>
      </c>
      <c r="I22" s="7">
        <f t="shared" si="2"/>
        <v>2.5812083025865702</v>
      </c>
    </row>
    <row r="23" spans="1:12" x14ac:dyDescent="0.6">
      <c r="A23" s="7">
        <v>22</v>
      </c>
      <c r="B23" s="7" t="s">
        <v>99</v>
      </c>
      <c r="C23" s="7" t="s">
        <v>14</v>
      </c>
      <c r="D23" s="7">
        <f>'Plate 1'!N30</f>
        <v>2.3957445080602591E-2</v>
      </c>
      <c r="E23" s="7">
        <f>'Plate 2'!N30</f>
        <v>3.313425509285773E-2</v>
      </c>
      <c r="F23" s="7">
        <f>'Plate 3'!N30</f>
        <v>9.5581605049594232E-2</v>
      </c>
      <c r="G23" s="7">
        <f t="shared" si="0"/>
        <v>5.0891101741018185E-2</v>
      </c>
      <c r="H23" s="7">
        <f t="shared" si="1"/>
        <v>3.8974148803798667E-2</v>
      </c>
      <c r="I23" s="7">
        <f t="shared" si="2"/>
        <v>2.0356440696407274</v>
      </c>
      <c r="J23">
        <f>SUM(I2:I23)</f>
        <v>3031.1384870612364</v>
      </c>
      <c r="K23" t="e">
        <f>J23/L2*100</f>
        <v>#VALUE!</v>
      </c>
    </row>
    <row r="24" spans="1:12" x14ac:dyDescent="0.6">
      <c r="A24">
        <v>23</v>
      </c>
      <c r="B24" t="s">
        <v>102</v>
      </c>
      <c r="C24" t="s">
        <v>15</v>
      </c>
      <c r="D24">
        <f>'Plate 1'!N31</f>
        <v>-7.3090510415397738E-3</v>
      </c>
      <c r="E24">
        <f>'Plate 2'!N31</f>
        <v>6.5450380430336257E-3</v>
      </c>
      <c r="F24">
        <f>'Plate 3'!N31</f>
        <v>4.6438232642019836E-2</v>
      </c>
      <c r="G24">
        <f t="shared" si="0"/>
        <v>1.5224739881171229E-2</v>
      </c>
      <c r="H24">
        <f t="shared" si="1"/>
        <v>2.7905116803903281E-2</v>
      </c>
      <c r="I24" s="7">
        <f t="shared" si="2"/>
        <v>0.60898959524684915</v>
      </c>
      <c r="L24" s="5"/>
    </row>
    <row r="25" spans="1:12" x14ac:dyDescent="0.6">
      <c r="A25">
        <v>24</v>
      </c>
      <c r="B25" t="s">
        <v>105</v>
      </c>
      <c r="C25" t="s">
        <v>16</v>
      </c>
      <c r="D25">
        <f>'Plate 1'!N32</f>
        <v>9.542372193121372E-2</v>
      </c>
      <c r="E25">
        <f>'Plate 2'!N32</f>
        <v>0.10717499795467561</v>
      </c>
      <c r="F25">
        <f>'Plate 3'!N32</f>
        <v>0.16321009918845808</v>
      </c>
      <c r="G25">
        <f t="shared" si="0"/>
        <v>0.12193627302478248</v>
      </c>
      <c r="H25">
        <f t="shared" si="1"/>
        <v>3.6223882545730536E-2</v>
      </c>
      <c r="I25" s="7">
        <f t="shared" si="2"/>
        <v>4.8774509209912988</v>
      </c>
    </row>
    <row r="26" spans="1:12" x14ac:dyDescent="0.6">
      <c r="A26">
        <v>25</v>
      </c>
      <c r="B26" t="s">
        <v>16</v>
      </c>
      <c r="C26" t="s">
        <v>24</v>
      </c>
      <c r="D26">
        <f>'Plate 1'!N33</f>
        <v>0.46940350022333216</v>
      </c>
      <c r="E26">
        <f>'Plate 2'!N33</f>
        <v>0.4675611551992146</v>
      </c>
      <c r="F26">
        <f>'Plate 3'!N33</f>
        <v>0.52344454463480616</v>
      </c>
      <c r="G26">
        <f t="shared" si="0"/>
        <v>0.48680306668578432</v>
      </c>
      <c r="H26">
        <f t="shared" si="1"/>
        <v>3.1745818441386325E-2</v>
      </c>
      <c r="I26" s="7">
        <f t="shared" si="2"/>
        <v>19.472122667431371</v>
      </c>
    </row>
    <row r="27" spans="1:12" x14ac:dyDescent="0.6">
      <c r="A27">
        <v>26</v>
      </c>
      <c r="B27" t="s">
        <v>15</v>
      </c>
      <c r="C27" t="s">
        <v>23</v>
      </c>
      <c r="D27">
        <f>'Plate 1'!N34</f>
        <v>1.3257806472570757</v>
      </c>
      <c r="E27">
        <f>'Plate 2'!N34</f>
        <v>1.3323243066350323</v>
      </c>
      <c r="F27">
        <f>'Plate 3'!N34</f>
        <v>1.3561767357980163</v>
      </c>
      <c r="G27">
        <f t="shared" si="0"/>
        <v>1.3380938965633746</v>
      </c>
      <c r="H27">
        <f t="shared" si="1"/>
        <v>1.5998333525811346E-2</v>
      </c>
      <c r="I27" s="7">
        <f t="shared" si="2"/>
        <v>53.523755862534983</v>
      </c>
    </row>
    <row r="28" spans="1:12" x14ac:dyDescent="0.6">
      <c r="A28">
        <v>27</v>
      </c>
      <c r="B28" t="s">
        <v>14</v>
      </c>
      <c r="C28" t="s">
        <v>22</v>
      </c>
      <c r="D28">
        <f>'Plate 1'!N35</f>
        <v>2.0233889633329274</v>
      </c>
      <c r="E28">
        <f>'Plate 2'!N35</f>
        <v>2.0326433772396304</v>
      </c>
      <c r="F28">
        <f>'Plate 3'!N35</f>
        <v>2.1681695220919748</v>
      </c>
      <c r="G28">
        <f t="shared" si="0"/>
        <v>2.0747339542215109</v>
      </c>
      <c r="H28">
        <f t="shared" si="1"/>
        <v>8.1049768979597939E-2</v>
      </c>
      <c r="I28" s="7">
        <f t="shared" si="2"/>
        <v>82.989358168860434</v>
      </c>
    </row>
    <row r="29" spans="1:12" x14ac:dyDescent="0.6">
      <c r="A29">
        <v>28</v>
      </c>
      <c r="B29" t="s">
        <v>13</v>
      </c>
      <c r="C29" t="s">
        <v>21</v>
      </c>
      <c r="D29">
        <f>'Plate 1'!N36</f>
        <v>3.5140293174158446</v>
      </c>
      <c r="E29">
        <f>'Plate 2'!N36</f>
        <v>3.5388202568927434</v>
      </c>
      <c r="F29">
        <f>'Plate 3'!N36</f>
        <v>3.6140667267808837</v>
      </c>
      <c r="G29">
        <f t="shared" si="0"/>
        <v>3.5556387670298242</v>
      </c>
      <c r="H29">
        <f t="shared" si="1"/>
        <v>5.2096233362311471E-2</v>
      </c>
      <c r="I29" s="7">
        <f t="shared" si="2"/>
        <v>142.22555068119297</v>
      </c>
    </row>
    <row r="30" spans="1:12" x14ac:dyDescent="0.6">
      <c r="A30">
        <v>29</v>
      </c>
      <c r="B30" t="s">
        <v>12</v>
      </c>
      <c r="C30" t="s">
        <v>20</v>
      </c>
      <c r="D30">
        <f>'Plate 1'!N37</f>
        <v>5.5609696674381777</v>
      </c>
      <c r="E30">
        <f>'Plate 2'!N37</f>
        <v>5.5133764215004506</v>
      </c>
      <c r="F30">
        <f>'Plate 3'!N37</f>
        <v>5.5752930568079346</v>
      </c>
      <c r="G30">
        <f t="shared" si="0"/>
        <v>5.5498797152488537</v>
      </c>
      <c r="H30">
        <f t="shared" si="1"/>
        <v>3.2413850613913539E-2</v>
      </c>
      <c r="I30" s="7">
        <f t="shared" si="2"/>
        <v>221.99518860995414</v>
      </c>
    </row>
    <row r="31" spans="1:12" x14ac:dyDescent="0.6">
      <c r="A31">
        <v>30</v>
      </c>
      <c r="B31" t="s">
        <v>11</v>
      </c>
      <c r="C31" t="s">
        <v>19</v>
      </c>
      <c r="D31">
        <f>'Plate 1'!N38</f>
        <v>8.0233077516546878</v>
      </c>
      <c r="E31">
        <f>'Plate 2'!N38</f>
        <v>8.0499877280536705</v>
      </c>
      <c r="F31">
        <f>'Plate 3'!N38</f>
        <v>8.36609558160505</v>
      </c>
      <c r="G31">
        <f t="shared" si="0"/>
        <v>8.14646368710447</v>
      </c>
      <c r="H31">
        <f t="shared" si="1"/>
        <v>0.19067402050777177</v>
      </c>
      <c r="I31" s="7">
        <f t="shared" si="2"/>
        <v>325.85854748417881</v>
      </c>
    </row>
    <row r="32" spans="1:12" x14ac:dyDescent="0.6">
      <c r="A32">
        <v>31</v>
      </c>
      <c r="B32" t="s">
        <v>10</v>
      </c>
      <c r="C32" t="s">
        <v>18</v>
      </c>
      <c r="D32">
        <f>'Plate 1'!N39</f>
        <v>13.105534575872012</v>
      </c>
      <c r="E32">
        <f>'Plate 2'!N39</f>
        <v>13.207477705964166</v>
      </c>
      <c r="F32">
        <f>'Plate 3'!N39</f>
        <v>13.432371505861136</v>
      </c>
      <c r="G32">
        <f t="shared" si="0"/>
        <v>13.248461262565771</v>
      </c>
      <c r="H32">
        <f t="shared" si="1"/>
        <v>0.16722838764685446</v>
      </c>
      <c r="I32" s="7">
        <f t="shared" si="2"/>
        <v>529.93845050263087</v>
      </c>
    </row>
    <row r="33" spans="1:12" x14ac:dyDescent="0.6">
      <c r="A33">
        <v>32</v>
      </c>
      <c r="B33" t="s">
        <v>9</v>
      </c>
      <c r="C33" t="s">
        <v>17</v>
      </c>
      <c r="D33">
        <f>'Plate 1'!N40</f>
        <v>15.849271125187803</v>
      </c>
      <c r="E33">
        <f>'Plate 2'!N40</f>
        <v>16.053751124928414</v>
      </c>
      <c r="F33">
        <f>'Plate 3'!N40</f>
        <v>16.026600541027953</v>
      </c>
      <c r="G33">
        <f t="shared" si="0"/>
        <v>15.97654093038139</v>
      </c>
      <c r="H33">
        <f t="shared" si="1"/>
        <v>0.11105174936507849</v>
      </c>
      <c r="I33" s="7">
        <f t="shared" si="2"/>
        <v>639.06163721525559</v>
      </c>
    </row>
    <row r="34" spans="1:12" x14ac:dyDescent="0.6">
      <c r="A34">
        <v>33</v>
      </c>
      <c r="B34" t="s">
        <v>17</v>
      </c>
      <c r="C34" t="s">
        <v>25</v>
      </c>
      <c r="D34">
        <f>'Plate 1'!N41</f>
        <v>12.909408372924027</v>
      </c>
      <c r="E34">
        <f>'Plate 2'!N41</f>
        <v>13.010308434917778</v>
      </c>
      <c r="F34">
        <f>'Plate 3'!N41</f>
        <v>9.613615870153291</v>
      </c>
      <c r="G34">
        <f t="shared" si="0"/>
        <v>11.844444225998366</v>
      </c>
      <c r="H34">
        <f t="shared" si="1"/>
        <v>1.9326126281692877</v>
      </c>
      <c r="I34" s="7">
        <f t="shared" si="2"/>
        <v>473.77776903993464</v>
      </c>
    </row>
    <row r="35" spans="1:12" x14ac:dyDescent="0.6">
      <c r="A35">
        <v>34</v>
      </c>
      <c r="B35" t="s">
        <v>18</v>
      </c>
      <c r="C35" t="s">
        <v>26</v>
      </c>
      <c r="D35">
        <f>'Plate 1'!N42</f>
        <v>8.2466398668128491</v>
      </c>
      <c r="E35">
        <f>'Plate 2'!N42</f>
        <v>8.3608770350977668</v>
      </c>
      <c r="F35">
        <f>'Plate 3'!N42</f>
        <v>8.4891794409377823</v>
      </c>
      <c r="G35">
        <f t="shared" si="0"/>
        <v>8.3655654476161327</v>
      </c>
      <c r="H35">
        <f t="shared" si="1"/>
        <v>0.12133774006109052</v>
      </c>
      <c r="I35" s="7">
        <f t="shared" si="2"/>
        <v>334.62261790464532</v>
      </c>
    </row>
    <row r="36" spans="1:12" x14ac:dyDescent="0.6">
      <c r="A36">
        <v>35</v>
      </c>
      <c r="B36" t="s">
        <v>19</v>
      </c>
      <c r="C36" t="s">
        <v>27</v>
      </c>
      <c r="D36">
        <f>'Plate 1'!N43</f>
        <v>3.4839809964672921</v>
      </c>
      <c r="E36">
        <f>'Plate 2'!N43</f>
        <v>3.5216395320297802</v>
      </c>
      <c r="F36">
        <f>'Plate 3'!N43</f>
        <v>3.7258791704238052</v>
      </c>
      <c r="G36">
        <f t="shared" si="0"/>
        <v>3.5771665663069592</v>
      </c>
      <c r="H36">
        <f t="shared" si="1"/>
        <v>0.1301580588845275</v>
      </c>
      <c r="I36" s="7">
        <f t="shared" si="2"/>
        <v>143.08666265227836</v>
      </c>
    </row>
    <row r="37" spans="1:12" x14ac:dyDescent="0.6">
      <c r="A37">
        <v>36</v>
      </c>
      <c r="B37" t="s">
        <v>20</v>
      </c>
      <c r="C37" t="s">
        <v>28</v>
      </c>
      <c r="D37">
        <f>'Plate 1'!N44</f>
        <v>1.8167052422138306</v>
      </c>
      <c r="E37">
        <f>'Plate 2'!N44</f>
        <v>1.8052033052442118</v>
      </c>
      <c r="F37">
        <f>'Plate 3'!N44</f>
        <v>1.9183949504057709</v>
      </c>
      <c r="G37">
        <f t="shared" si="0"/>
        <v>1.8467678326212711</v>
      </c>
      <c r="H37">
        <f t="shared" si="1"/>
        <v>6.2296923199297957E-2</v>
      </c>
      <c r="I37" s="7">
        <f t="shared" si="2"/>
        <v>73.870713304850838</v>
      </c>
    </row>
    <row r="38" spans="1:12" x14ac:dyDescent="0.6">
      <c r="A38">
        <v>37</v>
      </c>
      <c r="B38" t="s">
        <v>21</v>
      </c>
      <c r="C38" t="s">
        <v>29</v>
      </c>
      <c r="D38">
        <f>'Plate 1'!N45</f>
        <v>0.97210378852478996</v>
      </c>
      <c r="E38">
        <f>'Plate 2'!N45</f>
        <v>0.99280045815266305</v>
      </c>
      <c r="F38">
        <f>'Plate 3'!N45</f>
        <v>1.0685302073940488</v>
      </c>
      <c r="G38">
        <f t="shared" si="0"/>
        <v>1.011144818023834</v>
      </c>
      <c r="H38">
        <f t="shared" si="1"/>
        <v>5.0763177779761859E-2</v>
      </c>
      <c r="I38" s="7">
        <f t="shared" si="2"/>
        <v>40.445792720953364</v>
      </c>
    </row>
    <row r="39" spans="1:12" x14ac:dyDescent="0.6">
      <c r="A39">
        <v>38</v>
      </c>
      <c r="B39" t="s">
        <v>22</v>
      </c>
      <c r="C39" t="s">
        <v>32</v>
      </c>
      <c r="D39">
        <f>'Plate 1'!N46</f>
        <v>0.53965160190035333</v>
      </c>
      <c r="E39">
        <f>'Plate 2'!N46</f>
        <v>0.55019226049251413</v>
      </c>
      <c r="F39">
        <f>'Plate 3'!N46</f>
        <v>0.63345356176735801</v>
      </c>
      <c r="G39">
        <f t="shared" si="0"/>
        <v>0.57443247472007519</v>
      </c>
      <c r="H39">
        <f t="shared" si="1"/>
        <v>5.138475365389357E-2</v>
      </c>
      <c r="I39" s="7">
        <f t="shared" si="2"/>
        <v>22.977298988803007</v>
      </c>
    </row>
    <row r="40" spans="1:12" x14ac:dyDescent="0.6">
      <c r="A40">
        <v>39</v>
      </c>
      <c r="B40" t="s">
        <v>23</v>
      </c>
      <c r="C40" t="s">
        <v>31</v>
      </c>
      <c r="D40">
        <f>'Plate 1'!N47</f>
        <v>0.41458561741178385</v>
      </c>
      <c r="E40">
        <f>'Plate 2'!N47</f>
        <v>0.41806430499877284</v>
      </c>
      <c r="F40">
        <f>'Plate 3'!N47</f>
        <v>0.47159603246167719</v>
      </c>
      <c r="G40">
        <f t="shared" si="0"/>
        <v>0.43474865162407794</v>
      </c>
      <c r="H40">
        <f t="shared" si="1"/>
        <v>3.1958135470882436E-2</v>
      </c>
      <c r="I40" s="7">
        <f t="shared" si="2"/>
        <v>17.389946064963119</v>
      </c>
    </row>
    <row r="41" spans="1:12" x14ac:dyDescent="0.6">
      <c r="A41">
        <v>40</v>
      </c>
      <c r="B41" t="s">
        <v>24</v>
      </c>
      <c r="C41" t="s">
        <v>33</v>
      </c>
      <c r="D41">
        <f>'Plate 1'!N48</f>
        <v>0.19409591099200066</v>
      </c>
      <c r="E41">
        <f>'Plate 2'!N48</f>
        <v>0.20330524421173199</v>
      </c>
      <c r="F41">
        <f>'Plate 3'!N48</f>
        <v>0.22407574391343552</v>
      </c>
      <c r="G41">
        <f t="shared" si="0"/>
        <v>0.2071589663723894</v>
      </c>
      <c r="H41">
        <f t="shared" si="1"/>
        <v>1.5356952053319167E-2</v>
      </c>
      <c r="I41" s="7">
        <f t="shared" si="2"/>
        <v>8.2863586548955759</v>
      </c>
    </row>
    <row r="42" spans="1:12" x14ac:dyDescent="0.6">
      <c r="A42">
        <v>41</v>
      </c>
      <c r="B42" t="s">
        <v>33</v>
      </c>
      <c r="C42" t="s">
        <v>40</v>
      </c>
      <c r="D42">
        <f>'Plate 1'!N49</f>
        <v>0.20830795468388355</v>
      </c>
      <c r="E42">
        <f>'Plate 2'!N49</f>
        <v>0.21884970956393685</v>
      </c>
      <c r="F42">
        <f>'Plate 3'!N49</f>
        <v>0.32642019837691616</v>
      </c>
      <c r="G42">
        <f t="shared" si="0"/>
        <v>0.25119262087491218</v>
      </c>
      <c r="H42">
        <f t="shared" si="1"/>
        <v>6.536186549971465E-2</v>
      </c>
      <c r="I42" s="7">
        <f t="shared" si="2"/>
        <v>10.047704834996487</v>
      </c>
    </row>
    <row r="43" spans="1:12" x14ac:dyDescent="0.6">
      <c r="A43">
        <v>42</v>
      </c>
      <c r="B43" t="s">
        <v>31</v>
      </c>
      <c r="C43" t="s">
        <v>39</v>
      </c>
      <c r="D43">
        <f>'Plate 1'!N50</f>
        <v>0.15064766313395866</v>
      </c>
      <c r="E43">
        <f>'Plate 2'!N50</f>
        <v>0.1587171725435654</v>
      </c>
      <c r="F43">
        <f>'Plate 3'!N50</f>
        <v>0.23038773669972948</v>
      </c>
      <c r="G43">
        <f t="shared" si="0"/>
        <v>0.17991752412575115</v>
      </c>
      <c r="H43">
        <f t="shared" si="1"/>
        <v>4.3894316414256389E-2</v>
      </c>
      <c r="I43" s="7">
        <f t="shared" si="2"/>
        <v>7.196700965030046</v>
      </c>
    </row>
    <row r="44" spans="1:12" x14ac:dyDescent="0.6">
      <c r="A44">
        <v>43</v>
      </c>
      <c r="B44" t="s">
        <v>32</v>
      </c>
      <c r="C44" t="s">
        <v>30</v>
      </c>
      <c r="D44">
        <f>'Plate 1'!N51</f>
        <v>8.5272262151297358E-3</v>
      </c>
      <c r="E44">
        <f>'Plate 2'!N51</f>
        <v>1.2271946330688047E-2</v>
      </c>
      <c r="F44">
        <f>'Plate 3'!N51</f>
        <v>7.3940486925157797E-2</v>
      </c>
      <c r="G44">
        <f t="shared" si="0"/>
        <v>3.1579886490325192E-2</v>
      </c>
      <c r="H44">
        <f t="shared" si="1"/>
        <v>3.6733106104515877E-2</v>
      </c>
      <c r="I44" s="7">
        <f t="shared" si="2"/>
        <v>1.2631954596130077</v>
      </c>
    </row>
    <row r="45" spans="1:12" x14ac:dyDescent="0.6">
      <c r="A45">
        <v>44</v>
      </c>
      <c r="B45" t="s">
        <v>29</v>
      </c>
      <c r="C45" t="s">
        <v>38</v>
      </c>
      <c r="D45">
        <f>'Plate 1'!N52</f>
        <v>1.786656921265278E-2</v>
      </c>
      <c r="E45">
        <f>'Plate 2'!N52</f>
        <v>2.6180152172134503E-2</v>
      </c>
      <c r="F45">
        <f>'Plate 3'!N52</f>
        <v>9.7835888187556355E-2</v>
      </c>
      <c r="G45">
        <f t="shared" si="0"/>
        <v>4.729420319078121E-2</v>
      </c>
      <c r="H45">
        <f t="shared" si="1"/>
        <v>4.3967321468802029E-2</v>
      </c>
      <c r="I45" s="7">
        <f t="shared" si="2"/>
        <v>1.8917681276312484</v>
      </c>
      <c r="J45">
        <f>SUM(I24:I45)</f>
        <v>3155.4075804268728</v>
      </c>
      <c r="K45" t="e">
        <f>J45/L24*100</f>
        <v>#DIV/0!</v>
      </c>
    </row>
    <row r="46" spans="1:12" x14ac:dyDescent="0.6">
      <c r="A46" s="6">
        <v>45</v>
      </c>
      <c r="B46" s="6" t="s">
        <v>28</v>
      </c>
      <c r="C46" s="6" t="s">
        <v>37</v>
      </c>
      <c r="D46" s="6">
        <f>'Plate 1'!N53</f>
        <v>-5.1569415681975074E-2</v>
      </c>
      <c r="E46" s="6">
        <f>'Plate 2'!N53</f>
        <v>-4.7451525811993786E-2</v>
      </c>
      <c r="F46" s="6">
        <f>'Plate 3'!N53</f>
        <v>1.3976555455365193E-2</v>
      </c>
      <c r="G46" s="6">
        <f t="shared" si="0"/>
        <v>-2.8348128679534557E-2</v>
      </c>
      <c r="H46" s="6">
        <f t="shared" si="1"/>
        <v>3.6712033716270742E-2</v>
      </c>
      <c r="I46" s="7">
        <f t="shared" si="2"/>
        <v>-1.1339251471813823</v>
      </c>
      <c r="L46" s="5"/>
    </row>
    <row r="47" spans="1:12" x14ac:dyDescent="0.6">
      <c r="A47" s="6">
        <v>46</v>
      </c>
      <c r="B47" s="6" t="s">
        <v>27</v>
      </c>
      <c r="C47" s="6" t="s">
        <v>36</v>
      </c>
      <c r="D47" s="6">
        <f>'Plate 1'!N54</f>
        <v>-3.4108904860518943E-2</v>
      </c>
      <c r="E47" s="6">
        <f>'Plate 2'!N54</f>
        <v>-2.8634541438272113E-2</v>
      </c>
      <c r="F47" s="6">
        <f>'Plate 3'!N54</f>
        <v>6.3119927862939585E-3</v>
      </c>
      <c r="G47" s="6">
        <f t="shared" si="0"/>
        <v>-1.8810484504165701E-2</v>
      </c>
      <c r="H47" s="6">
        <f t="shared" si="1"/>
        <v>2.1928208149024724E-2</v>
      </c>
      <c r="I47" s="7">
        <f t="shared" si="2"/>
        <v>-0.75241938016662802</v>
      </c>
    </row>
    <row r="48" spans="1:12" x14ac:dyDescent="0.6">
      <c r="A48" s="6">
        <v>47</v>
      </c>
      <c r="B48" s="6" t="s">
        <v>26</v>
      </c>
      <c r="C48" s="6" t="s">
        <v>35</v>
      </c>
      <c r="D48" s="6">
        <f>'Plate 1'!N55</f>
        <v>6.4563284200268009E-2</v>
      </c>
      <c r="E48" s="6">
        <f>'Plate 2'!N55</f>
        <v>6.0950666775750638E-2</v>
      </c>
      <c r="F48" s="6">
        <f>'Plate 3'!N55</f>
        <v>7.7096483318304779E-2</v>
      </c>
      <c r="G48" s="6">
        <f t="shared" si="0"/>
        <v>6.7536811431441135E-2</v>
      </c>
      <c r="H48" s="6">
        <f t="shared" si="1"/>
        <v>8.4736796081956514E-3</v>
      </c>
      <c r="I48" s="7">
        <f t="shared" si="2"/>
        <v>2.7014724572576454</v>
      </c>
    </row>
    <row r="49" spans="1:9" x14ac:dyDescent="0.6">
      <c r="A49" s="6">
        <v>48</v>
      </c>
      <c r="B49" s="6" t="s">
        <v>25</v>
      </c>
      <c r="C49" s="6" t="s">
        <v>34</v>
      </c>
      <c r="D49" s="6">
        <f>'Plate 1'!N56</f>
        <v>0.23185934137328951</v>
      </c>
      <c r="E49" s="6">
        <f>'Plate 2'!N56</f>
        <v>0.23971201832610653</v>
      </c>
      <c r="F49" s="6">
        <f>'Plate 3'!N56</f>
        <v>0.27817853922452662</v>
      </c>
      <c r="G49" s="6">
        <f t="shared" si="0"/>
        <v>0.24991663297464087</v>
      </c>
      <c r="H49" s="6">
        <f t="shared" si="1"/>
        <v>2.4788457848146258E-2</v>
      </c>
      <c r="I49" s="7">
        <f t="shared" si="2"/>
        <v>9.9966653189856345</v>
      </c>
    </row>
    <row r="50" spans="1:9" x14ac:dyDescent="0.6">
      <c r="A50" s="6">
        <v>49</v>
      </c>
      <c r="B50" s="6" t="s">
        <v>34</v>
      </c>
      <c r="C50" s="6" t="s">
        <v>41</v>
      </c>
      <c r="D50" s="6">
        <f>'Plate 1'!N57</f>
        <v>0.94692816827059734</v>
      </c>
      <c r="E50" s="6">
        <f>'Plate 2'!N57</f>
        <v>0.95598461916059896</v>
      </c>
      <c r="F50" s="6">
        <f>'Plate 3'!N57</f>
        <v>1.0500450856627592</v>
      </c>
      <c r="G50" s="6">
        <f t="shared" si="0"/>
        <v>0.98431929103131865</v>
      </c>
      <c r="H50" s="6">
        <f t="shared" si="1"/>
        <v>5.7100042781345568E-2</v>
      </c>
      <c r="I50" s="7">
        <f t="shared" si="2"/>
        <v>39.372771641252747</v>
      </c>
    </row>
    <row r="51" spans="1:9" x14ac:dyDescent="0.6">
      <c r="A51" s="6">
        <v>50</v>
      </c>
      <c r="B51" s="6" t="s">
        <v>35</v>
      </c>
      <c r="C51" s="6" t="s">
        <v>42</v>
      </c>
      <c r="D51" s="6">
        <f>'Plate 1'!N58</f>
        <v>2.2637755309213468</v>
      </c>
      <c r="E51" s="6">
        <f>'Plate 2'!N58</f>
        <v>2.2928086394502167</v>
      </c>
      <c r="F51" s="6">
        <f>'Plate 3'!N58</f>
        <v>2.3836789900811541</v>
      </c>
      <c r="G51" s="6">
        <f t="shared" si="0"/>
        <v>2.3134210534842392</v>
      </c>
      <c r="H51" s="6">
        <f t="shared" si="1"/>
        <v>6.2552886335119448E-2</v>
      </c>
      <c r="I51" s="7">
        <f t="shared" si="2"/>
        <v>92.536842139369568</v>
      </c>
    </row>
    <row r="52" spans="1:9" x14ac:dyDescent="0.6">
      <c r="A52" s="6">
        <v>51</v>
      </c>
      <c r="B52" s="6" t="s">
        <v>36</v>
      </c>
      <c r="C52" s="6" t="s">
        <v>43</v>
      </c>
      <c r="D52" s="6">
        <f>'Plate 1'!N59</f>
        <v>3.3983026759247981</v>
      </c>
      <c r="E52" s="6">
        <f>'Plate 2'!N59</f>
        <v>3.4631432545201672</v>
      </c>
      <c r="F52" s="6">
        <f>'Plate 3'!N59</f>
        <v>3.6027953110910729</v>
      </c>
      <c r="G52" s="6">
        <f t="shared" si="0"/>
        <v>3.4880804138453461</v>
      </c>
      <c r="H52" s="6">
        <f t="shared" si="1"/>
        <v>0.10450218129646294</v>
      </c>
      <c r="I52" s="7">
        <f t="shared" si="2"/>
        <v>139.52321655381385</v>
      </c>
    </row>
    <row r="53" spans="1:9" x14ac:dyDescent="0.6">
      <c r="A53" s="6">
        <v>52</v>
      </c>
      <c r="B53" s="6" t="s">
        <v>37</v>
      </c>
      <c r="C53" s="6" t="s">
        <v>44</v>
      </c>
      <c r="D53" s="6">
        <f>'Plate 1'!N60</f>
        <v>5.8200349210216435</v>
      </c>
      <c r="E53" s="6">
        <f>'Plate 2'!N60</f>
        <v>5.8819438762987808</v>
      </c>
      <c r="F53" s="6">
        <f>'Plate 3'!N60</f>
        <v>6</v>
      </c>
      <c r="G53" s="6">
        <f t="shared" si="0"/>
        <v>5.9006595991068087</v>
      </c>
      <c r="H53" s="6">
        <f t="shared" si="1"/>
        <v>9.1430662926021186E-2</v>
      </c>
      <c r="I53" s="7">
        <f t="shared" si="2"/>
        <v>236.02638396427236</v>
      </c>
    </row>
    <row r="54" spans="1:9" x14ac:dyDescent="0.6">
      <c r="A54" s="6">
        <v>53</v>
      </c>
      <c r="B54" s="6" t="s">
        <v>38</v>
      </c>
      <c r="C54" s="6" t="s">
        <v>45</v>
      </c>
      <c r="D54" s="6">
        <f>'Plate 1'!N61</f>
        <v>11.310350428391603</v>
      </c>
      <c r="E54" s="6">
        <f>'Plate 2'!N61</f>
        <v>11.363413237339442</v>
      </c>
      <c r="F54" s="6">
        <f>'Plate 3'!N61</f>
        <v>11.363841298467088</v>
      </c>
      <c r="G54" s="6">
        <f t="shared" si="0"/>
        <v>11.345868321399378</v>
      </c>
      <c r="H54" s="6">
        <f t="shared" si="1"/>
        <v>3.0760142260172613E-2</v>
      </c>
      <c r="I54" s="7">
        <f t="shared" si="2"/>
        <v>453.83473285597512</v>
      </c>
    </row>
    <row r="55" spans="1:9" x14ac:dyDescent="0.6">
      <c r="A55" s="6">
        <v>54</v>
      </c>
      <c r="B55" s="6" t="s">
        <v>30</v>
      </c>
      <c r="C55" s="6" t="s">
        <v>46</v>
      </c>
      <c r="D55" s="6">
        <f>'Plate 1'!N62</f>
        <v>15.804604702156171</v>
      </c>
      <c r="E55" s="6">
        <f>'Plate 2'!N62</f>
        <v>15.809539392947721</v>
      </c>
      <c r="F55" s="6">
        <f>'Plate 3'!N62</f>
        <v>12.248872858431019</v>
      </c>
      <c r="G55" s="6">
        <f t="shared" si="0"/>
        <v>14.621005651178303</v>
      </c>
      <c r="H55" s="6">
        <f t="shared" si="1"/>
        <v>2.0543287413687192</v>
      </c>
      <c r="I55" s="7">
        <f t="shared" si="2"/>
        <v>584.84022604713209</v>
      </c>
    </row>
    <row r="56" spans="1:9" x14ac:dyDescent="0.6">
      <c r="A56" s="6">
        <v>55</v>
      </c>
      <c r="B56" s="6" t="s">
        <v>39</v>
      </c>
      <c r="C56" s="6" t="s">
        <v>47</v>
      </c>
      <c r="D56" s="6">
        <f>'Plate 1'!N63</f>
        <v>15.481788281154831</v>
      </c>
      <c r="E56" s="6">
        <f>'Plate 2'!N63</f>
        <v>15.588235294117649</v>
      </c>
      <c r="F56" s="6">
        <f>'Plate 3'!N63</f>
        <v>15.914337240757439</v>
      </c>
      <c r="G56" s="6">
        <f t="shared" si="0"/>
        <v>15.661453605343306</v>
      </c>
      <c r="H56" s="6">
        <f t="shared" si="1"/>
        <v>0.22537821864008406</v>
      </c>
      <c r="I56" s="7">
        <f t="shared" si="2"/>
        <v>626.45814421373223</v>
      </c>
    </row>
    <row r="57" spans="1:9" x14ac:dyDescent="0.6">
      <c r="A57" s="6">
        <v>56</v>
      </c>
      <c r="B57" s="6" t="s">
        <v>40</v>
      </c>
      <c r="C57" s="6" t="s">
        <v>48</v>
      </c>
      <c r="D57" s="6">
        <f>'Plate 1'!N64</f>
        <v>11.394810573760507</v>
      </c>
      <c r="E57" s="6">
        <f>'Plate 2'!N64</f>
        <v>11.425591098748262</v>
      </c>
      <c r="F57" s="6">
        <f>'Plate 3'!N64</f>
        <v>11.312443642921551</v>
      </c>
      <c r="G57" s="6">
        <f t="shared" si="0"/>
        <v>11.377615105143439</v>
      </c>
      <c r="H57" s="6">
        <f t="shared" si="1"/>
        <v>5.8500852948780137E-2</v>
      </c>
      <c r="I57" s="7">
        <f t="shared" si="2"/>
        <v>455.10460420573759</v>
      </c>
    </row>
    <row r="58" spans="1:9" x14ac:dyDescent="0.6">
      <c r="A58" s="6">
        <v>57</v>
      </c>
      <c r="B58" s="6" t="s">
        <v>48</v>
      </c>
      <c r="C58" s="6" t="s">
        <v>56</v>
      </c>
      <c r="D58" s="6">
        <f>'Plate 1'!N65</f>
        <v>4.8536159499736069</v>
      </c>
      <c r="E58" s="6">
        <f>'Plate 2'!N65</f>
        <v>4.9210504786059071</v>
      </c>
      <c r="F58" s="6">
        <f>'Plate 3'!N65</f>
        <v>3.885482416591524</v>
      </c>
      <c r="G58" s="6">
        <f t="shared" si="0"/>
        <v>4.5533829483903459</v>
      </c>
      <c r="H58" s="6">
        <f t="shared" si="1"/>
        <v>0.57940071987858688</v>
      </c>
      <c r="I58" s="7">
        <f t="shared" si="2"/>
        <v>182.13531793561384</v>
      </c>
    </row>
    <row r="59" spans="1:9" x14ac:dyDescent="0.6">
      <c r="A59" s="6">
        <v>58</v>
      </c>
      <c r="B59" s="6" t="s">
        <v>47</v>
      </c>
      <c r="C59" s="6" t="s">
        <v>55</v>
      </c>
      <c r="D59" s="6">
        <f>'Plate 1'!N66</f>
        <v>1.93811670118163</v>
      </c>
      <c r="E59" s="6">
        <f>'Plate 2'!N66</f>
        <v>1.9626932831547084</v>
      </c>
      <c r="F59" s="6">
        <f>'Plate 3'!N66</f>
        <v>1.9616771866546439</v>
      </c>
      <c r="G59" s="6">
        <f t="shared" si="0"/>
        <v>1.9541623903303273</v>
      </c>
      <c r="H59" s="6">
        <f t="shared" si="1"/>
        <v>1.3905258653359509E-2</v>
      </c>
      <c r="I59" s="7">
        <f t="shared" si="2"/>
        <v>78.166495613213101</v>
      </c>
    </row>
    <row r="60" spans="1:9" x14ac:dyDescent="0.6">
      <c r="A60" s="6">
        <v>59</v>
      </c>
      <c r="B60" s="6" t="s">
        <v>46</v>
      </c>
      <c r="C60" s="6" t="s">
        <v>54</v>
      </c>
      <c r="D60" s="6">
        <f>'Plate 1'!N67</f>
        <v>0.97819466439273972</v>
      </c>
      <c r="E60" s="6">
        <f>'Plate 2'!N67</f>
        <v>1.0058905342387303</v>
      </c>
      <c r="F60" s="6">
        <f>'Plate 3'!N67</f>
        <v>1.0559062218214608</v>
      </c>
      <c r="G60" s="6">
        <f t="shared" si="0"/>
        <v>1.0133304734843103</v>
      </c>
      <c r="H60" s="6">
        <f t="shared" si="1"/>
        <v>3.9386368980686613E-2</v>
      </c>
      <c r="I60" s="7">
        <f t="shared" si="2"/>
        <v>40.533218939372411</v>
      </c>
    </row>
    <row r="61" spans="1:9" x14ac:dyDescent="0.6">
      <c r="A61" s="6">
        <v>60</v>
      </c>
      <c r="B61" s="6" t="s">
        <v>45</v>
      </c>
      <c r="C61" s="6" t="s">
        <v>53</v>
      </c>
      <c r="D61" s="6">
        <f>'Plate 1'!N68</f>
        <v>0.40240386567588421</v>
      </c>
      <c r="E61" s="6">
        <f>'Plate 2'!N68</f>
        <v>0.42297308353104807</v>
      </c>
      <c r="F61" s="6">
        <f>'Plate 3'!N68</f>
        <v>0.44724977457168619</v>
      </c>
      <c r="G61" s="6">
        <f t="shared" si="0"/>
        <v>0.42420890792620614</v>
      </c>
      <c r="H61" s="6">
        <f t="shared" si="1"/>
        <v>2.2448481744304975E-2</v>
      </c>
      <c r="I61" s="7">
        <f t="shared" si="2"/>
        <v>16.968356317048247</v>
      </c>
    </row>
    <row r="62" spans="1:9" x14ac:dyDescent="0.6">
      <c r="A62" s="6">
        <v>61</v>
      </c>
      <c r="B62" s="6" t="s">
        <v>44</v>
      </c>
      <c r="C62" s="6" t="s">
        <v>52</v>
      </c>
      <c r="D62" s="6">
        <f>'Plate 1'!N69</f>
        <v>0.23713810045884601</v>
      </c>
      <c r="E62" s="6">
        <f>'Plate 2'!N69</f>
        <v>0.18735171398183753</v>
      </c>
      <c r="F62" s="6">
        <f>'Plate 3'!N69</f>
        <v>0.24752028854824165</v>
      </c>
      <c r="G62" s="6">
        <f t="shared" si="0"/>
        <v>0.22400336766297504</v>
      </c>
      <c r="H62" s="6">
        <f t="shared" si="1"/>
        <v>3.2162948334262566E-2</v>
      </c>
      <c r="I62" s="7">
        <f t="shared" si="2"/>
        <v>8.9601347065190016</v>
      </c>
    </row>
    <row r="63" spans="1:9" x14ac:dyDescent="0.6">
      <c r="A63" s="6">
        <v>62</v>
      </c>
      <c r="B63" s="6" t="s">
        <v>43</v>
      </c>
      <c r="C63" s="6" t="s">
        <v>51</v>
      </c>
      <c r="D63" s="6">
        <f>'Plate 1'!N70</f>
        <v>5.319364924676169E-2</v>
      </c>
      <c r="E63" s="6">
        <f>'Plate 2'!N70</f>
        <v>6.5859445308025857E-2</v>
      </c>
      <c r="F63" s="6">
        <f>'Plate 3'!N70</f>
        <v>0.12939585211902616</v>
      </c>
      <c r="G63" s="6">
        <f t="shared" si="0"/>
        <v>8.2816315557937906E-2</v>
      </c>
      <c r="H63" s="6">
        <f t="shared" si="1"/>
        <v>4.0833142386432882E-2</v>
      </c>
      <c r="I63" s="7">
        <f t="shared" si="2"/>
        <v>3.3126526223175161</v>
      </c>
    </row>
    <row r="64" spans="1:9" x14ac:dyDescent="0.6">
      <c r="A64" s="6">
        <v>63</v>
      </c>
      <c r="B64" s="6" t="s">
        <v>42</v>
      </c>
      <c r="C64" s="6" t="s">
        <v>50</v>
      </c>
      <c r="D64" s="6">
        <f>'Plate 1'!N71</f>
        <v>1.6648394039062819E-2</v>
      </c>
      <c r="E64" s="6">
        <f>'Plate 2'!N71</f>
        <v>2.1271373639859283E-2</v>
      </c>
      <c r="F64" s="6">
        <f>'Plate 3'!N71</f>
        <v>7.7096483318304779E-2</v>
      </c>
      <c r="G64" s="6">
        <f t="shared" si="0"/>
        <v>3.8338750332408959E-2</v>
      </c>
      <c r="H64" s="6">
        <f t="shared" si="1"/>
        <v>3.3644678401670625E-2</v>
      </c>
      <c r="I64" s="7">
        <f t="shared" si="2"/>
        <v>1.5335500132963584</v>
      </c>
    </row>
    <row r="65" spans="1:12" x14ac:dyDescent="0.6">
      <c r="A65" s="6">
        <v>64</v>
      </c>
      <c r="B65" s="6" t="s">
        <v>41</v>
      </c>
      <c r="C65" s="6" t="s">
        <v>49</v>
      </c>
      <c r="D65" s="6">
        <f>'Plate 1'!N72</f>
        <v>-1.7054452430259472E-2</v>
      </c>
      <c r="E65" s="6">
        <f>'Plate 2'!N72</f>
        <v>-9.4084921868608368E-3</v>
      </c>
      <c r="F65" s="6">
        <f>'Plate 3'!N72</f>
        <v>5.0495942290351668E-2</v>
      </c>
      <c r="G65" s="6">
        <f t="shared" si="0"/>
        <v>8.0109992244104533E-3</v>
      </c>
      <c r="H65" s="6">
        <f t="shared" si="1"/>
        <v>3.6991120116834905E-2</v>
      </c>
      <c r="I65" s="7">
        <f t="shared" si="2"/>
        <v>0.32043996897641813</v>
      </c>
    </row>
    <row r="66" spans="1:12" x14ac:dyDescent="0.6">
      <c r="A66" s="6">
        <v>65</v>
      </c>
      <c r="B66" s="6" t="s">
        <v>49</v>
      </c>
      <c r="C66" s="6" t="s">
        <v>57</v>
      </c>
      <c r="D66" s="6">
        <f>'Plate 1'!N73</f>
        <v>-1.2993868518292932E-2</v>
      </c>
      <c r="E66" s="6">
        <f>'Plate 2'!N73</f>
        <v>8.1812975537920321E-4</v>
      </c>
      <c r="F66" s="6">
        <f>'Plate 3'!N73</f>
        <v>5.0045085662759239E-2</v>
      </c>
      <c r="G66" s="6">
        <f t="shared" si="0"/>
        <v>1.2623115633281836E-2</v>
      </c>
      <c r="H66" s="6">
        <f t="shared" si="1"/>
        <v>3.3136018239120241E-2</v>
      </c>
      <c r="I66" s="7">
        <f t="shared" si="2"/>
        <v>0.50492462533127347</v>
      </c>
    </row>
    <row r="67" spans="1:12" x14ac:dyDescent="0.6">
      <c r="A67" s="6">
        <v>66</v>
      </c>
      <c r="B67" s="6" t="s">
        <v>50</v>
      </c>
      <c r="C67" s="6" t="s">
        <v>58</v>
      </c>
      <c r="D67" s="6">
        <f>'Plate 1'!N74</f>
        <v>1.7054452430259472E-2</v>
      </c>
      <c r="E67" s="6">
        <f>'Plate 2'!N74</f>
        <v>2.4134827783686495E-2</v>
      </c>
      <c r="F67" s="6">
        <f>'Plate 3'!N74</f>
        <v>9.5581605049594232E-2</v>
      </c>
      <c r="G67" s="6">
        <f t="shared" ref="G67:G73" si="3">AVERAGE(D67:F67)</f>
        <v>4.5590295087846733E-2</v>
      </c>
      <c r="H67" s="6">
        <f t="shared" ref="H67:H73" si="4">STDEV(D67:F67)</f>
        <v>4.3438246195662528E-2</v>
      </c>
      <c r="I67" s="7">
        <f t="shared" ref="I67:I89" si="5">G67*40</f>
        <v>1.8236118035138693</v>
      </c>
      <c r="J67">
        <f>SUM(I46:I67)</f>
        <v>2972.7674174153831</v>
      </c>
      <c r="K67" t="e">
        <f>J67/L46*100</f>
        <v>#DIV/0!</v>
      </c>
    </row>
    <row r="68" spans="1:12" x14ac:dyDescent="0.6">
      <c r="A68">
        <v>67</v>
      </c>
      <c r="B68" t="s">
        <v>51</v>
      </c>
      <c r="C68" t="s">
        <v>59</v>
      </c>
      <c r="D68">
        <f>'Plate 1'!N75</f>
        <v>-7.6745035936167633E-2</v>
      </c>
      <c r="E68">
        <f>'Plate 2'!N75</f>
        <v>-7.2813548228749081E-2</v>
      </c>
      <c r="F68">
        <f>'Plate 3'!N75</f>
        <v>1.5329125338142471E-2</v>
      </c>
      <c r="G68">
        <f t="shared" si="3"/>
        <v>-4.4743152942258078E-2</v>
      </c>
      <c r="H68">
        <f t="shared" si="4"/>
        <v>5.2061243859965634E-2</v>
      </c>
      <c r="I68" s="7">
        <f t="shared" si="5"/>
        <v>-1.7897261176903232</v>
      </c>
      <c r="L68" s="5"/>
    </row>
    <row r="69" spans="1:12" x14ac:dyDescent="0.6">
      <c r="A69">
        <v>68</v>
      </c>
      <c r="B69" t="s">
        <v>52</v>
      </c>
      <c r="C69" t="s">
        <v>60</v>
      </c>
      <c r="D69">
        <f>'Plate 1'!N76</f>
        <v>-6.4563284200268009E-2</v>
      </c>
      <c r="E69">
        <f>'Plate 2'!N76</f>
        <v>-5.0724044833510597E-2</v>
      </c>
      <c r="F69">
        <f>'Plate 3'!N76</f>
        <v>-4.0577096483318306E-3</v>
      </c>
      <c r="G69">
        <f t="shared" si="3"/>
        <v>-3.9781679560703477E-2</v>
      </c>
      <c r="H69">
        <f t="shared" si="4"/>
        <v>3.1702250019322406E-2</v>
      </c>
      <c r="I69" s="7">
        <f t="shared" si="5"/>
        <v>-1.591267182428139</v>
      </c>
    </row>
    <row r="70" spans="1:12" x14ac:dyDescent="0.6">
      <c r="A70">
        <v>69</v>
      </c>
      <c r="B70" t="s">
        <v>53</v>
      </c>
      <c r="C70" t="s">
        <v>61</v>
      </c>
      <c r="D70">
        <f>'Plate 1'!N77</f>
        <v>-5.035124050838511E-2</v>
      </c>
      <c r="E70">
        <f>'Plate 2'!N77</f>
        <v>-3.3543319970547332E-2</v>
      </c>
      <c r="F70">
        <f>'Plate 3'!N77</f>
        <v>1.8935978358881875E-2</v>
      </c>
      <c r="G70">
        <f t="shared" si="3"/>
        <v>-2.1652860706683524E-2</v>
      </c>
      <c r="H70">
        <f t="shared" si="4"/>
        <v>3.6141623382456731E-2</v>
      </c>
      <c r="I70" s="7">
        <f t="shared" si="5"/>
        <v>-0.86611442826734097</v>
      </c>
    </row>
    <row r="71" spans="1:12" x14ac:dyDescent="0.6">
      <c r="A71">
        <v>70</v>
      </c>
      <c r="B71" t="s">
        <v>54</v>
      </c>
      <c r="C71" t="s">
        <v>62</v>
      </c>
      <c r="D71">
        <f>'Plate 1'!N78</f>
        <v>1.5430218865472856E-2</v>
      </c>
      <c r="E71">
        <f>'Plate 2'!N78</f>
        <v>2.8634541438272113E-2</v>
      </c>
      <c r="F71">
        <f>'Plate 3'!N78</f>
        <v>0.10414788097385032</v>
      </c>
      <c r="G71">
        <f t="shared" si="3"/>
        <v>4.9404213759198429E-2</v>
      </c>
      <c r="H71">
        <f t="shared" si="4"/>
        <v>4.7866902539573715E-2</v>
      </c>
      <c r="I71" s="7">
        <f t="shared" si="5"/>
        <v>1.9761685503679371</v>
      </c>
    </row>
    <row r="72" spans="1:12" x14ac:dyDescent="0.6">
      <c r="A72">
        <v>71</v>
      </c>
      <c r="B72" t="s">
        <v>55</v>
      </c>
      <c r="C72" t="s">
        <v>63</v>
      </c>
      <c r="D72">
        <f>'Plate 1'!N79</f>
        <v>0.24850773541235233</v>
      </c>
      <c r="E72">
        <f>'Plate 2'!N79</f>
        <v>0.25034770514603616</v>
      </c>
      <c r="F72">
        <f>'Plate 3'!N79</f>
        <v>0.33904418394950409</v>
      </c>
      <c r="G72">
        <f t="shared" si="3"/>
        <v>0.27929987483596419</v>
      </c>
      <c r="H72">
        <f t="shared" si="4"/>
        <v>5.174826785261389E-2</v>
      </c>
      <c r="I72" s="7">
        <f t="shared" si="5"/>
        <v>11.171994993438567</v>
      </c>
    </row>
    <row r="73" spans="1:12" x14ac:dyDescent="0.6">
      <c r="A73">
        <v>72</v>
      </c>
      <c r="B73" t="s">
        <v>56</v>
      </c>
      <c r="C73" t="s">
        <v>64</v>
      </c>
      <c r="D73">
        <f>'Plate 1'!N80</f>
        <v>0.6387298493523369</v>
      </c>
      <c r="E73">
        <f>'Plate 2'!N80</f>
        <v>0.69704655158308115</v>
      </c>
      <c r="F73">
        <f>'Plate 3'!N80</f>
        <v>0.77457168620378725</v>
      </c>
      <c r="G73">
        <f t="shared" si="3"/>
        <v>0.7034493623797351</v>
      </c>
      <c r="H73">
        <f t="shared" si="4"/>
        <v>6.8146886571341783E-2</v>
      </c>
      <c r="I73" s="7">
        <f t="shared" si="5"/>
        <v>28.137974495189404</v>
      </c>
    </row>
    <row r="74" spans="1:12" x14ac:dyDescent="0.6">
      <c r="A74">
        <v>73</v>
      </c>
      <c r="B74" t="s">
        <v>64</v>
      </c>
      <c r="C74" t="s">
        <v>72</v>
      </c>
      <c r="D74">
        <f>'Plate 1'!N81</f>
        <v>1.3424290412961384</v>
      </c>
      <c r="E74">
        <f>'Plate 2'!N81</f>
        <v>1.3585044588071669</v>
      </c>
      <c r="F74">
        <f>'Plate 3'!N81</f>
        <v>1.4684400360685301</v>
      </c>
      <c r="G74">
        <f t="shared" ref="G74:G89" si="6">AVERAGE(D74:F74)</f>
        <v>1.3897911787239454</v>
      </c>
      <c r="H74">
        <f t="shared" ref="H74:H89" si="7">STDEV(D74:F74)</f>
        <v>6.8584523277814891E-2</v>
      </c>
      <c r="I74" s="7">
        <f t="shared" si="5"/>
        <v>55.591647148957819</v>
      </c>
    </row>
    <row r="75" spans="1:12" x14ac:dyDescent="0.6">
      <c r="A75">
        <v>74</v>
      </c>
      <c r="B75" t="s">
        <v>63</v>
      </c>
      <c r="C75" t="s">
        <v>71</v>
      </c>
      <c r="D75">
        <f>'Plate 1'!N82</f>
        <v>3.4519023835627567</v>
      </c>
      <c r="E75">
        <f>'Plate 2'!N82</f>
        <v>3.4950503149799559</v>
      </c>
      <c r="F75">
        <f>'Plate 3'!N82</f>
        <v>3.6293958521190262</v>
      </c>
      <c r="G75">
        <f t="shared" si="6"/>
        <v>3.5254495168872464</v>
      </c>
      <c r="H75">
        <f t="shared" si="7"/>
        <v>9.2569252197930219E-2</v>
      </c>
      <c r="I75" s="7">
        <f t="shared" si="5"/>
        <v>141.01798067548987</v>
      </c>
    </row>
    <row r="76" spans="1:12" x14ac:dyDescent="0.6">
      <c r="A76">
        <v>75</v>
      </c>
      <c r="B76" t="s">
        <v>62</v>
      </c>
      <c r="C76" t="s">
        <v>70</v>
      </c>
      <c r="D76">
        <f>'Plate 1'!N83</f>
        <v>10.988346124172656</v>
      </c>
      <c r="E76">
        <f>'Plate 2'!N83</f>
        <v>11.134336905833266</v>
      </c>
      <c r="F76">
        <f>'Plate 3'!N83</f>
        <v>8.7204688908926968</v>
      </c>
      <c r="G76">
        <f t="shared" si="6"/>
        <v>10.28105064029954</v>
      </c>
      <c r="H76">
        <f t="shared" si="7"/>
        <v>1.3534732633187612</v>
      </c>
      <c r="I76" s="7">
        <f t="shared" si="5"/>
        <v>411.2420256119816</v>
      </c>
    </row>
    <row r="77" spans="1:12" x14ac:dyDescent="0.6">
      <c r="A77">
        <v>76</v>
      </c>
      <c r="B77" t="s">
        <v>61</v>
      </c>
      <c r="C77" t="s">
        <v>69</v>
      </c>
      <c r="D77">
        <f>'Plate 1'!N84</f>
        <v>14.408169894830877</v>
      </c>
      <c r="E77">
        <f>'Plate 2'!N84</f>
        <v>14.471079113147345</v>
      </c>
      <c r="F77">
        <f>'Plate 3'!N84</f>
        <v>14.616771866546438</v>
      </c>
      <c r="G77">
        <f t="shared" si="6"/>
        <v>14.498673624841553</v>
      </c>
      <c r="H77">
        <f t="shared" si="7"/>
        <v>0.10700368431804715</v>
      </c>
      <c r="I77" s="7">
        <f t="shared" si="5"/>
        <v>579.9469449936621</v>
      </c>
    </row>
    <row r="78" spans="1:12" x14ac:dyDescent="0.6">
      <c r="A78">
        <v>77</v>
      </c>
      <c r="B78" t="s">
        <v>60</v>
      </c>
      <c r="C78" t="s">
        <v>68</v>
      </c>
      <c r="D78">
        <f>'Plate 1'!N85</f>
        <v>10.182320217647298</v>
      </c>
      <c r="E78">
        <f>'Plate 2'!N85</f>
        <v>10.280209441217378</v>
      </c>
      <c r="F78">
        <f>'Plate 3'!N85</f>
        <v>10.376465284039675</v>
      </c>
      <c r="G78">
        <f t="shared" si="6"/>
        <v>10.279664980968116</v>
      </c>
      <c r="H78">
        <f t="shared" si="7"/>
        <v>9.707367835230804E-2</v>
      </c>
      <c r="I78" s="7">
        <f t="shared" si="5"/>
        <v>411.18659923872463</v>
      </c>
    </row>
    <row r="79" spans="1:12" x14ac:dyDescent="0.6">
      <c r="A79">
        <v>78</v>
      </c>
      <c r="B79" t="s">
        <v>59</v>
      </c>
      <c r="C79" t="s">
        <v>67</v>
      </c>
      <c r="D79">
        <f>'Plate 1'!N86</f>
        <v>2.574410200186787</v>
      </c>
      <c r="E79">
        <f>'Plate 2'!N86</f>
        <v>2.6028798167389349</v>
      </c>
      <c r="F79">
        <f>'Plate 3'!N86</f>
        <v>2.6541929666366095</v>
      </c>
      <c r="G79">
        <f t="shared" si="6"/>
        <v>2.6104943278541106</v>
      </c>
      <c r="H79">
        <f t="shared" si="7"/>
        <v>4.0432759493251022E-2</v>
      </c>
      <c r="I79" s="7">
        <f t="shared" si="5"/>
        <v>104.41977311416443</v>
      </c>
    </row>
    <row r="80" spans="1:12" x14ac:dyDescent="0.6">
      <c r="A80">
        <v>79</v>
      </c>
      <c r="B80" t="s">
        <v>58</v>
      </c>
      <c r="C80" t="s">
        <v>66</v>
      </c>
      <c r="D80">
        <f>'Plate 1'!N87</f>
        <v>0.71709911885329114</v>
      </c>
      <c r="E80">
        <f>'Plate 2'!N87</f>
        <v>0.72118137936676763</v>
      </c>
      <c r="F80">
        <f>'Plate 3'!N87</f>
        <v>0.77276825969341745</v>
      </c>
      <c r="G80">
        <f t="shared" si="6"/>
        <v>0.73701625263782544</v>
      </c>
      <c r="H80">
        <f t="shared" si="7"/>
        <v>3.1029352540816891E-2</v>
      </c>
      <c r="I80" s="7">
        <f t="shared" si="5"/>
        <v>29.480650105513018</v>
      </c>
    </row>
    <row r="81" spans="1:11" x14ac:dyDescent="0.6">
      <c r="A81">
        <v>80</v>
      </c>
      <c r="B81" t="s">
        <v>57</v>
      </c>
      <c r="C81" t="s">
        <v>65</v>
      </c>
      <c r="D81">
        <f>'Plate 1'!N88</f>
        <v>0.39347058106955785</v>
      </c>
      <c r="E81">
        <f>'Plate 2'!N88</f>
        <v>0.40333796940194716</v>
      </c>
      <c r="F81">
        <f>'Plate 3'!N88</f>
        <v>0.43778178539224527</v>
      </c>
      <c r="G81">
        <f t="shared" si="6"/>
        <v>0.41153011195458339</v>
      </c>
      <c r="H81">
        <f t="shared" si="7"/>
        <v>2.3263793904558509E-2</v>
      </c>
      <c r="I81" s="7">
        <f t="shared" si="5"/>
        <v>16.461204478183337</v>
      </c>
    </row>
    <row r="82" spans="1:11" x14ac:dyDescent="0.6">
      <c r="A82">
        <v>81</v>
      </c>
      <c r="B82" t="s">
        <v>65</v>
      </c>
      <c r="C82" t="s">
        <v>73</v>
      </c>
      <c r="D82">
        <f>'Plate 1'!N89</f>
        <v>0.96601291265684008</v>
      </c>
      <c r="E82">
        <f>'Plate 2'!N89</f>
        <v>0.9838010308434918</v>
      </c>
      <c r="F82">
        <f>'Plate 3'!N89</f>
        <v>1.0338142470694318</v>
      </c>
      <c r="G82">
        <f t="shared" si="6"/>
        <v>0.99454273018992134</v>
      </c>
      <c r="H82">
        <f t="shared" si="7"/>
        <v>3.5153852074400548E-2</v>
      </c>
      <c r="I82" s="7">
        <f t="shared" si="5"/>
        <v>39.781709207596855</v>
      </c>
    </row>
    <row r="83" spans="1:11" x14ac:dyDescent="0.6">
      <c r="A83">
        <v>82</v>
      </c>
      <c r="B83" t="s">
        <v>66</v>
      </c>
      <c r="C83" t="s">
        <v>74</v>
      </c>
      <c r="D83">
        <f>'Plate 1'!N90</f>
        <v>0.10922970723189995</v>
      </c>
      <c r="E83">
        <f>'Plate 2'!N90</f>
        <v>0.11453816575308845</v>
      </c>
      <c r="F83">
        <f>'Plate 3'!N90</f>
        <v>0.13345356176735798</v>
      </c>
      <c r="G83">
        <f t="shared" si="6"/>
        <v>0.11907381158411545</v>
      </c>
      <c r="H83">
        <f t="shared" si="7"/>
        <v>1.2732943275894311E-2</v>
      </c>
      <c r="I83" s="7">
        <f t="shared" si="5"/>
        <v>4.7629524633646181</v>
      </c>
    </row>
    <row r="84" spans="1:11" x14ac:dyDescent="0.6">
      <c r="A84">
        <v>83</v>
      </c>
      <c r="B84" t="s">
        <v>67</v>
      </c>
      <c r="C84" t="s">
        <v>75</v>
      </c>
      <c r="D84">
        <f>'Plate 1'!N91</f>
        <v>5.1569415681975074E-2</v>
      </c>
      <c r="E84">
        <f>'Plate 2'!N91</f>
        <v>5.6041888243475418E-2</v>
      </c>
      <c r="F84">
        <f>'Plate 3'!N91</f>
        <v>9.9639314697926057E-2</v>
      </c>
      <c r="G84">
        <f t="shared" si="6"/>
        <v>6.9083539541125519E-2</v>
      </c>
      <c r="H84">
        <f t="shared" si="7"/>
        <v>2.6556398462104298E-2</v>
      </c>
      <c r="I84" s="7">
        <f t="shared" si="5"/>
        <v>2.7633415816450206</v>
      </c>
    </row>
    <row r="85" spans="1:11" x14ac:dyDescent="0.6">
      <c r="A85">
        <v>84</v>
      </c>
      <c r="B85" t="s">
        <v>68</v>
      </c>
      <c r="C85" t="s">
        <v>76</v>
      </c>
      <c r="D85">
        <f>'Plate 1'!N92</f>
        <v>1.6242335647866164E-3</v>
      </c>
      <c r="E85">
        <f>'Plate 2'!N92</f>
        <v>1.6362595107584064E-2</v>
      </c>
      <c r="F85">
        <f>'Plate 3'!N92</f>
        <v>7.3038773669972953E-2</v>
      </c>
      <c r="G85">
        <f t="shared" si="6"/>
        <v>3.0341867447447879E-2</v>
      </c>
      <c r="H85">
        <f t="shared" si="7"/>
        <v>3.7703768723734744E-2</v>
      </c>
      <c r="I85" s="7">
        <f t="shared" si="5"/>
        <v>1.2136746978979152</v>
      </c>
    </row>
    <row r="86" spans="1:11" x14ac:dyDescent="0.6">
      <c r="A86">
        <v>85</v>
      </c>
      <c r="B86" t="s">
        <v>69</v>
      </c>
      <c r="C86" t="s">
        <v>77</v>
      </c>
      <c r="D86">
        <f>'Plate 1'!N93</f>
        <v>-1.177569334470297E-2</v>
      </c>
      <c r="E86">
        <f>'Plate 2'!N93</f>
        <v>-1.6362595107584064E-3</v>
      </c>
      <c r="F86">
        <f>'Plate 3'!N93</f>
        <v>7.2137060414788096E-2</v>
      </c>
      <c r="G86">
        <f t="shared" si="6"/>
        <v>1.9575035853108907E-2</v>
      </c>
      <c r="H86">
        <f t="shared" si="7"/>
        <v>4.5801493961825743E-2</v>
      </c>
      <c r="I86" s="7">
        <f t="shared" si="5"/>
        <v>0.7830014341243563</v>
      </c>
    </row>
    <row r="87" spans="1:11" x14ac:dyDescent="0.6">
      <c r="A87">
        <v>86</v>
      </c>
      <c r="B87" t="s">
        <v>70</v>
      </c>
      <c r="C87" t="s">
        <v>78</v>
      </c>
      <c r="D87">
        <f>'Plate 1'!N94</f>
        <v>8.5272262151297358E-3</v>
      </c>
      <c r="E87">
        <f>'Plate 2'!N94</f>
        <v>2.3725762905996893E-2</v>
      </c>
      <c r="F87">
        <f>'Plate 3'!N94</f>
        <v>8.2957619477006306E-2</v>
      </c>
      <c r="G87">
        <f t="shared" si="6"/>
        <v>3.8403536199377648E-2</v>
      </c>
      <c r="H87">
        <f t="shared" si="7"/>
        <v>3.9326182524093423E-2</v>
      </c>
      <c r="I87" s="7">
        <f t="shared" si="5"/>
        <v>1.5361414479751059</v>
      </c>
    </row>
    <row r="88" spans="1:11" x14ac:dyDescent="0.6">
      <c r="A88">
        <v>87</v>
      </c>
      <c r="B88" t="s">
        <v>71</v>
      </c>
      <c r="C88" t="s">
        <v>79</v>
      </c>
      <c r="D88">
        <f>'Plate 1'!N95</f>
        <v>-1.5836277256669511E-2</v>
      </c>
      <c r="E88">
        <f>'Plate 2'!N95</f>
        <v>-5.3178434099648208E-3</v>
      </c>
      <c r="F88">
        <f>'Plate 3'!N95</f>
        <v>6.943192064923355E-2</v>
      </c>
      <c r="G88">
        <f t="shared" si="6"/>
        <v>1.6092599994199739E-2</v>
      </c>
      <c r="H88">
        <f t="shared" si="7"/>
        <v>4.6491630522087123E-2</v>
      </c>
      <c r="I88" s="7">
        <f t="shared" si="5"/>
        <v>0.64370399976798953</v>
      </c>
    </row>
    <row r="89" spans="1:11" x14ac:dyDescent="0.6">
      <c r="A89">
        <v>88</v>
      </c>
      <c r="B89" t="s">
        <v>72</v>
      </c>
      <c r="C89" t="s">
        <v>80</v>
      </c>
      <c r="D89">
        <f>'Plate 1'!N96</f>
        <v>4.3448247858041987E-2</v>
      </c>
      <c r="E89">
        <f>'Plate 2'!N96</f>
        <v>5.9723472142681831E-2</v>
      </c>
      <c r="F89">
        <f>'Plate 3'!N96</f>
        <v>0.15193868349864742</v>
      </c>
      <c r="G89">
        <f t="shared" si="6"/>
        <v>8.5036801166457079E-2</v>
      </c>
      <c r="H89">
        <f t="shared" si="7"/>
        <v>5.8507410864535037E-2</v>
      </c>
      <c r="I89" s="7">
        <f t="shared" si="5"/>
        <v>3.4014720466582831</v>
      </c>
      <c r="J89">
        <f>SUM(I68:I89)</f>
        <v>1841.2718525563166</v>
      </c>
      <c r="K89" t="e">
        <f>J89/L68*100</f>
        <v>#DIV/0!</v>
      </c>
    </row>
  </sheetData>
  <mergeCells count="1">
    <mergeCell ref="M1:O1"/>
  </mergeCells>
  <phoneticPr fontId="0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3</vt:i4>
      </vt:variant>
    </vt:vector>
  </HeadingPairs>
  <TitlesOfParts>
    <vt:vector size="7" baseType="lpstr">
      <vt:lpstr>Plate 1</vt:lpstr>
      <vt:lpstr>Plate 2</vt:lpstr>
      <vt:lpstr>Plate 3</vt:lpstr>
      <vt:lpstr>Consolidated</vt:lpstr>
      <vt:lpstr>Chart 1</vt:lpstr>
      <vt:lpstr>Chart 2</vt:lpstr>
      <vt:lpstr>Chart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</dc:creator>
  <cp:lastModifiedBy>Allen, George Michael</cp:lastModifiedBy>
  <dcterms:created xsi:type="dcterms:W3CDTF">2010-07-22T23:26:34Z</dcterms:created>
  <dcterms:modified xsi:type="dcterms:W3CDTF">2022-11-22T00:33:01Z</dcterms:modified>
</cp:coreProperties>
</file>