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IP Pipeline\Mike\221214 Batch 133 Water Yr\"/>
    </mc:Choice>
  </mc:AlternateContent>
  <xr:revisionPtr revIDLastSave="0" documentId="13_ncr:1_{B688E59A-9CFA-4BEC-B0E3-2D08B5EF017B}" xr6:coauthVersionLast="47" xr6:coauthVersionMax="47" xr10:uidLastSave="{00000000-0000-0000-0000-000000000000}"/>
  <bookViews>
    <workbookView xWindow="-19040" yWindow="973" windowWidth="25580" windowHeight="13454" activeTab="6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</sheet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" i="1" l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" i="1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" i="5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" i="6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" i="1"/>
  <c r="E10" i="1"/>
  <c r="E11" i="1" s="1"/>
  <c r="E12" i="1" s="1"/>
  <c r="E13" i="1" s="1"/>
  <c r="E14" i="1" s="1"/>
  <c r="G9" i="1"/>
  <c r="G9" i="5" s="1"/>
  <c r="G15" i="1"/>
  <c r="M9" i="5"/>
  <c r="G15" i="6"/>
  <c r="G15" i="5"/>
  <c r="M10" i="5"/>
  <c r="M10" i="6"/>
  <c r="M11" i="5"/>
  <c r="M11" i="6"/>
  <c r="M12" i="5"/>
  <c r="M12" i="6"/>
  <c r="M13" i="5"/>
  <c r="M13" i="6"/>
  <c r="M14" i="5"/>
  <c r="M14" i="6"/>
  <c r="M15" i="5"/>
  <c r="M15" i="6"/>
  <c r="M16" i="5"/>
  <c r="M16" i="6"/>
  <c r="M17" i="5"/>
  <c r="M17" i="6"/>
  <c r="M18" i="5"/>
  <c r="M18" i="6"/>
  <c r="M19" i="5"/>
  <c r="M19" i="6"/>
  <c r="M20" i="5"/>
  <c r="M20" i="6"/>
  <c r="M21" i="5"/>
  <c r="M21" i="6"/>
  <c r="M22" i="5"/>
  <c r="M22" i="6"/>
  <c r="M23" i="5"/>
  <c r="M23" i="6"/>
  <c r="M24" i="5"/>
  <c r="M24" i="6"/>
  <c r="M25" i="5"/>
  <c r="M25" i="6"/>
  <c r="M26" i="5"/>
  <c r="M26" i="6"/>
  <c r="M27" i="5"/>
  <c r="M27" i="6"/>
  <c r="M28" i="5"/>
  <c r="M28" i="6"/>
  <c r="M29" i="5"/>
  <c r="M29" i="6"/>
  <c r="M30" i="5"/>
  <c r="M30" i="6"/>
  <c r="M31" i="5"/>
  <c r="M31" i="6"/>
  <c r="M32" i="5"/>
  <c r="M32" i="6"/>
  <c r="M33" i="5"/>
  <c r="M33" i="6"/>
  <c r="M34" i="5"/>
  <c r="M34" i="6"/>
  <c r="M35" i="5"/>
  <c r="M35" i="6"/>
  <c r="M36" i="5"/>
  <c r="M36" i="6"/>
  <c r="M37" i="5"/>
  <c r="M37" i="6"/>
  <c r="M38" i="5"/>
  <c r="M38" i="6"/>
  <c r="M39" i="5"/>
  <c r="M39" i="6"/>
  <c r="M40" i="5"/>
  <c r="M40" i="6"/>
  <c r="M41" i="5"/>
  <c r="M41" i="6"/>
  <c r="M42" i="5"/>
  <c r="M42" i="6"/>
  <c r="M43" i="5"/>
  <c r="M43" i="6"/>
  <c r="M44" i="5"/>
  <c r="M44" i="6"/>
  <c r="M45" i="5"/>
  <c r="M45" i="6"/>
  <c r="M46" i="5"/>
  <c r="M46" i="6"/>
  <c r="M47" i="5"/>
  <c r="M47" i="6"/>
  <c r="M48" i="5"/>
  <c r="M48" i="6"/>
  <c r="M49" i="5"/>
  <c r="M49" i="6"/>
  <c r="M50" i="5"/>
  <c r="M50" i="6"/>
  <c r="M51" i="5"/>
  <c r="M51" i="6"/>
  <c r="M52" i="5"/>
  <c r="M52" i="6"/>
  <c r="M53" i="5"/>
  <c r="M53" i="6"/>
  <c r="M54" i="5"/>
  <c r="M54" i="6"/>
  <c r="M55" i="5"/>
  <c r="M55" i="6"/>
  <c r="M56" i="5"/>
  <c r="M56" i="6"/>
  <c r="M57" i="5"/>
  <c r="M57" i="6"/>
  <c r="M58" i="5"/>
  <c r="M58" i="6"/>
  <c r="M59" i="5"/>
  <c r="M59" i="6"/>
  <c r="M60" i="5"/>
  <c r="M60" i="6"/>
  <c r="M61" i="5"/>
  <c r="M61" i="6"/>
  <c r="M62" i="5"/>
  <c r="M62" i="6"/>
  <c r="M63" i="5"/>
  <c r="M63" i="6"/>
  <c r="M64" i="5"/>
  <c r="M64" i="6"/>
  <c r="M65" i="5"/>
  <c r="M65" i="6"/>
  <c r="M66" i="5"/>
  <c r="M66" i="6"/>
  <c r="M67" i="5"/>
  <c r="M67" i="6"/>
  <c r="M68" i="5"/>
  <c r="M68" i="6"/>
  <c r="M69" i="5"/>
  <c r="M69" i="6"/>
  <c r="M70" i="5"/>
  <c r="M70" i="6"/>
  <c r="M71" i="5"/>
  <c r="M71" i="6"/>
  <c r="M72" i="5"/>
  <c r="M72" i="6"/>
  <c r="M73" i="5"/>
  <c r="M73" i="6"/>
  <c r="M74" i="5"/>
  <c r="M74" i="6"/>
  <c r="M75" i="5"/>
  <c r="M75" i="6"/>
  <c r="M76" i="5"/>
  <c r="M76" i="6"/>
  <c r="M77" i="5"/>
  <c r="M77" i="6"/>
  <c r="M78" i="5"/>
  <c r="M78" i="6"/>
  <c r="M79" i="5"/>
  <c r="M79" i="6"/>
  <c r="M80" i="5"/>
  <c r="M80" i="6"/>
  <c r="M81" i="5"/>
  <c r="M81" i="6"/>
  <c r="M82" i="5"/>
  <c r="M82" i="6"/>
  <c r="M83" i="5"/>
  <c r="M83" i="6"/>
  <c r="M84" i="5"/>
  <c r="M84" i="6"/>
  <c r="M85" i="5"/>
  <c r="M85" i="6"/>
  <c r="M86" i="5"/>
  <c r="M86" i="6"/>
  <c r="M87" i="5"/>
  <c r="M87" i="6"/>
  <c r="M88" i="5"/>
  <c r="M88" i="6"/>
  <c r="M89" i="5"/>
  <c r="M89" i="6"/>
  <c r="M90" i="5"/>
  <c r="M90" i="6"/>
  <c r="M91" i="5"/>
  <c r="M91" i="6"/>
  <c r="M92" i="5"/>
  <c r="M92" i="6"/>
  <c r="M93" i="5"/>
  <c r="M93" i="6"/>
  <c r="M94" i="5"/>
  <c r="M94" i="6"/>
  <c r="M95" i="5"/>
  <c r="M95" i="6"/>
  <c r="M96" i="5"/>
  <c r="M96" i="6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H10" i="6"/>
  <c r="L9" i="6"/>
  <c r="I9" i="6"/>
  <c r="H9" i="6"/>
  <c r="I16" i="6" l="1"/>
  <c r="O10" i="6" s="1"/>
  <c r="O10" i="5"/>
  <c r="O25" i="5"/>
  <c r="O17" i="5"/>
  <c r="O90" i="5"/>
  <c r="E2" i="3"/>
  <c r="E17" i="3"/>
  <c r="O95" i="5"/>
  <c r="O87" i="5"/>
  <c r="O79" i="5"/>
  <c r="O55" i="5"/>
  <c r="E71" i="3"/>
  <c r="O62" i="5"/>
  <c r="E47" i="3"/>
  <c r="E39" i="3"/>
  <c r="O38" i="5"/>
  <c r="E7" i="3"/>
  <c r="I16" i="5"/>
  <c r="E54" i="3"/>
  <c r="O37" i="5"/>
  <c r="O29" i="5"/>
  <c r="O21" i="5"/>
  <c r="O13" i="5"/>
  <c r="E77" i="3"/>
  <c r="O68" i="5"/>
  <c r="E75" i="3"/>
  <c r="O74" i="5"/>
  <c r="O91" i="5"/>
  <c r="O83" i="5"/>
  <c r="O43" i="5"/>
  <c r="O59" i="5"/>
  <c r="I16" i="1"/>
  <c r="O89" i="1" s="1"/>
  <c r="O86" i="5"/>
  <c r="O42" i="5"/>
  <c r="O61" i="5"/>
  <c r="O53" i="5"/>
  <c r="O41" i="5"/>
  <c r="O88" i="5"/>
  <c r="O84" i="5"/>
  <c r="O28" i="5"/>
  <c r="O24" i="5"/>
  <c r="O20" i="5"/>
  <c r="G9" i="6"/>
  <c r="E30" i="3"/>
  <c r="E52" i="3"/>
  <c r="G10" i="1"/>
  <c r="G10" i="6" s="1"/>
  <c r="O12" i="6" l="1"/>
  <c r="O46" i="6"/>
  <c r="O22" i="6"/>
  <c r="O17" i="6"/>
  <c r="O80" i="6"/>
  <c r="O23" i="6"/>
  <c r="O36" i="6"/>
  <c r="O82" i="6"/>
  <c r="O44" i="6"/>
  <c r="O78" i="6"/>
  <c r="O52" i="6"/>
  <c r="O41" i="6"/>
  <c r="O68" i="6"/>
  <c r="O40" i="6"/>
  <c r="O24" i="6"/>
  <c r="O88" i="6"/>
  <c r="O18" i="6"/>
  <c r="O58" i="6"/>
  <c r="O26" i="6"/>
  <c r="O13" i="6"/>
  <c r="O16" i="6"/>
  <c r="O64" i="6"/>
  <c r="E43" i="3"/>
  <c r="O50" i="5"/>
  <c r="O46" i="5"/>
  <c r="O9" i="5"/>
  <c r="O12" i="5"/>
  <c r="O70" i="5"/>
  <c r="O16" i="5"/>
  <c r="O33" i="5"/>
  <c r="O49" i="5"/>
  <c r="O11" i="5"/>
  <c r="O94" i="5"/>
  <c r="O40" i="5"/>
  <c r="O57" i="5"/>
  <c r="O19" i="5"/>
  <c r="O44" i="5"/>
  <c r="O77" i="5"/>
  <c r="O48" i="5"/>
  <c r="O65" i="5"/>
  <c r="O27" i="5"/>
  <c r="O52" i="5"/>
  <c r="O23" i="5"/>
  <c r="O56" i="5"/>
  <c r="O73" i="5"/>
  <c r="E48" i="3"/>
  <c r="O35" i="5"/>
  <c r="O93" i="5"/>
  <c r="O81" i="5"/>
  <c r="O54" i="5"/>
  <c r="O14" i="5"/>
  <c r="O78" i="5"/>
  <c r="O72" i="5"/>
  <c r="O89" i="5"/>
  <c r="O82" i="5"/>
  <c r="O51" i="5"/>
  <c r="O76" i="5"/>
  <c r="O58" i="5"/>
  <c r="O80" i="5"/>
  <c r="O26" i="5"/>
  <c r="O67" i="5"/>
  <c r="O92" i="5"/>
  <c r="O22" i="5"/>
  <c r="O63" i="5"/>
  <c r="O96" i="5"/>
  <c r="O75" i="5"/>
  <c r="O66" i="5"/>
  <c r="O30" i="5"/>
  <c r="O71" i="5"/>
  <c r="O34" i="5"/>
  <c r="E68" i="3"/>
  <c r="E60" i="3"/>
  <c r="E81" i="3"/>
  <c r="E9" i="3"/>
  <c r="E13" i="3"/>
  <c r="E50" i="3"/>
  <c r="E63" i="3"/>
  <c r="E86" i="3"/>
  <c r="E21" i="3"/>
  <c r="E89" i="3"/>
  <c r="E26" i="3"/>
  <c r="E58" i="3"/>
  <c r="E35" i="3"/>
  <c r="E4" i="3"/>
  <c r="O11" i="1"/>
  <c r="O21" i="1"/>
  <c r="O70" i="1"/>
  <c r="O19" i="1"/>
  <c r="O29" i="1"/>
  <c r="O78" i="1"/>
  <c r="O47" i="1"/>
  <c r="O75" i="1"/>
  <c r="O85" i="1"/>
  <c r="O55" i="1"/>
  <c r="D60" i="3"/>
  <c r="O37" i="1"/>
  <c r="O18" i="1"/>
  <c r="O93" i="1"/>
  <c r="O32" i="1"/>
  <c r="O26" i="1"/>
  <c r="O34" i="1"/>
  <c r="D45" i="3"/>
  <c r="O9" i="1"/>
  <c r="O44" i="1"/>
  <c r="O82" i="1"/>
  <c r="O60" i="1"/>
  <c r="O14" i="1"/>
  <c r="O22" i="1"/>
  <c r="O86" i="1"/>
  <c r="O40" i="1"/>
  <c r="O25" i="1"/>
  <c r="O42" i="1"/>
  <c r="O27" i="1"/>
  <c r="O91" i="1"/>
  <c r="O68" i="1"/>
  <c r="O45" i="1"/>
  <c r="O90" i="1"/>
  <c r="O30" i="1"/>
  <c r="O33" i="1"/>
  <c r="O50" i="1"/>
  <c r="O79" i="1"/>
  <c r="O58" i="1"/>
  <c r="O43" i="1"/>
  <c r="O49" i="1"/>
  <c r="O46" i="1"/>
  <c r="O23" i="1"/>
  <c r="O57" i="1"/>
  <c r="O53" i="1"/>
  <c r="O17" i="1"/>
  <c r="O38" i="1"/>
  <c r="O15" i="1"/>
  <c r="O41" i="1"/>
  <c r="O66" i="1"/>
  <c r="O92" i="1"/>
  <c r="O54" i="1"/>
  <c r="O56" i="1"/>
  <c r="O10" i="1"/>
  <c r="O74" i="1"/>
  <c r="O13" i="1"/>
  <c r="O81" i="1"/>
  <c r="O62" i="1"/>
  <c r="E19" i="3"/>
  <c r="E79" i="3"/>
  <c r="E46" i="3"/>
  <c r="E83" i="3"/>
  <c r="E41" i="3"/>
  <c r="E34" i="3"/>
  <c r="E37" i="3"/>
  <c r="E15" i="3"/>
  <c r="E82" i="3"/>
  <c r="E23" i="3"/>
  <c r="E3" i="3"/>
  <c r="E45" i="3"/>
  <c r="E74" i="3"/>
  <c r="D48" i="3"/>
  <c r="D2" i="3"/>
  <c r="D61" i="3"/>
  <c r="D22" i="3"/>
  <c r="F5" i="3"/>
  <c r="F75" i="3"/>
  <c r="F51" i="3"/>
  <c r="F34" i="3"/>
  <c r="E5" i="3"/>
  <c r="E42" i="3"/>
  <c r="F17" i="3"/>
  <c r="E70" i="3"/>
  <c r="E31" i="3"/>
  <c r="E84" i="3"/>
  <c r="E16" i="3"/>
  <c r="E51" i="3"/>
  <c r="E65" i="3"/>
  <c r="E85" i="3"/>
  <c r="E55" i="3"/>
  <c r="D82" i="3"/>
  <c r="F39" i="3"/>
  <c r="F37" i="3"/>
  <c r="E88" i="3"/>
  <c r="E49" i="3"/>
  <c r="G11" i="1"/>
  <c r="G11" i="5" s="1"/>
  <c r="G10" i="5"/>
  <c r="D63" i="3"/>
  <c r="F3" i="3"/>
  <c r="F19" i="3"/>
  <c r="F57" i="3"/>
  <c r="E72" i="3"/>
  <c r="E6" i="3"/>
  <c r="E10" i="3"/>
  <c r="F15" i="3"/>
  <c r="E20" i="3"/>
  <c r="E56" i="3"/>
  <c r="E76" i="3"/>
  <c r="F81" i="3"/>
  <c r="F6" i="3"/>
  <c r="E14" i="3"/>
  <c r="F45" i="3"/>
  <c r="F71" i="3"/>
  <c r="D30" i="3"/>
  <c r="D11" i="3"/>
  <c r="D27" i="3"/>
  <c r="F9" i="3"/>
  <c r="E36" i="3"/>
  <c r="E64" i="3"/>
  <c r="D12" i="3"/>
  <c r="F11" i="3"/>
  <c r="E18" i="3"/>
  <c r="E80" i="3"/>
  <c r="E12" i="3"/>
  <c r="E61" i="3"/>
  <c r="E67" i="3"/>
  <c r="D26" i="3"/>
  <c r="E22" i="3"/>
  <c r="O42" i="6" l="1"/>
  <c r="F35" i="3"/>
  <c r="O30" i="6"/>
  <c r="F23" i="3"/>
  <c r="O49" i="6"/>
  <c r="F42" i="3"/>
  <c r="O47" i="6"/>
  <c r="F40" i="3"/>
  <c r="O31" i="6"/>
  <c r="F24" i="3"/>
  <c r="O27" i="6"/>
  <c r="F20" i="3"/>
  <c r="O73" i="6"/>
  <c r="F66" i="3"/>
  <c r="O63" i="6"/>
  <c r="F56" i="3"/>
  <c r="O62" i="6"/>
  <c r="F55" i="3"/>
  <c r="O51" i="6"/>
  <c r="F44" i="3"/>
  <c r="F16" i="3"/>
  <c r="O20" i="6"/>
  <c r="F13" i="3"/>
  <c r="O94" i="6"/>
  <c r="F87" i="3"/>
  <c r="O77" i="6"/>
  <c r="F70" i="3"/>
  <c r="O61" i="6"/>
  <c r="F54" i="3"/>
  <c r="O29" i="6"/>
  <c r="F22" i="3"/>
  <c r="O89" i="6"/>
  <c r="F82" i="3"/>
  <c r="H82" i="3" s="1"/>
  <c r="O32" i="6"/>
  <c r="F25" i="3"/>
  <c r="O33" i="6"/>
  <c r="F26" i="3"/>
  <c r="G26" i="3" s="1"/>
  <c r="I26" i="3" s="1"/>
  <c r="F29" i="3"/>
  <c r="F73" i="3"/>
  <c r="O59" i="6"/>
  <c r="F52" i="3"/>
  <c r="O56" i="6"/>
  <c r="F49" i="3"/>
  <c r="O93" i="6"/>
  <c r="F86" i="3"/>
  <c r="O28" i="6"/>
  <c r="F21" i="3"/>
  <c r="O53" i="6"/>
  <c r="F46" i="3"/>
  <c r="O65" i="6"/>
  <c r="F58" i="3"/>
  <c r="O74" i="6"/>
  <c r="F67" i="3"/>
  <c r="F10" i="3"/>
  <c r="O87" i="6"/>
  <c r="F80" i="3"/>
  <c r="O35" i="6"/>
  <c r="F28" i="3"/>
  <c r="O90" i="6"/>
  <c r="F83" i="3"/>
  <c r="O60" i="6"/>
  <c r="F53" i="3"/>
  <c r="O50" i="6"/>
  <c r="F43" i="3"/>
  <c r="O38" i="6"/>
  <c r="F31" i="3"/>
  <c r="O84" i="6"/>
  <c r="F77" i="3"/>
  <c r="O19" i="6"/>
  <c r="F12" i="3"/>
  <c r="O54" i="6"/>
  <c r="F47" i="3"/>
  <c r="O37" i="6"/>
  <c r="F30" i="3"/>
  <c r="H30" i="3" s="1"/>
  <c r="F33" i="3"/>
  <c r="O76" i="6"/>
  <c r="F69" i="3"/>
  <c r="O83" i="6"/>
  <c r="F76" i="3"/>
  <c r="O43" i="6"/>
  <c r="F36" i="3"/>
  <c r="O96" i="6"/>
  <c r="F89" i="3"/>
  <c r="O66" i="6"/>
  <c r="F59" i="3"/>
  <c r="F61" i="3"/>
  <c r="H61" i="3" s="1"/>
  <c r="O21" i="6"/>
  <c r="F14" i="3"/>
  <c r="O75" i="6"/>
  <c r="F68" i="3"/>
  <c r="O9" i="6"/>
  <c r="F2" i="3"/>
  <c r="H2" i="3" s="1"/>
  <c r="O81" i="6"/>
  <c r="F74" i="3"/>
  <c r="O34" i="6"/>
  <c r="F27" i="3"/>
  <c r="O55" i="6"/>
  <c r="F48" i="3"/>
  <c r="H48" i="3" s="1"/>
  <c r="O25" i="6"/>
  <c r="F18" i="3"/>
  <c r="O15" i="6"/>
  <c r="F8" i="3"/>
  <c r="O11" i="6"/>
  <c r="F4" i="3"/>
  <c r="G4" i="3" s="1"/>
  <c r="I4" i="3" s="1"/>
  <c r="O79" i="6"/>
  <c r="F72" i="3"/>
  <c r="O95" i="6"/>
  <c r="F88" i="3"/>
  <c r="O71" i="6"/>
  <c r="F64" i="3"/>
  <c r="O85" i="6"/>
  <c r="F78" i="3"/>
  <c r="O70" i="6"/>
  <c r="F63" i="3"/>
  <c r="H63" i="3" s="1"/>
  <c r="O45" i="6"/>
  <c r="F38" i="3"/>
  <c r="O92" i="6"/>
  <c r="F85" i="3"/>
  <c r="O48" i="6"/>
  <c r="F41" i="3"/>
  <c r="O14" i="6"/>
  <c r="F7" i="3"/>
  <c r="O67" i="6"/>
  <c r="F60" i="3"/>
  <c r="H60" i="3" s="1"/>
  <c r="O57" i="6"/>
  <c r="F50" i="3"/>
  <c r="O86" i="6"/>
  <c r="F79" i="3"/>
  <c r="G79" i="3" s="1"/>
  <c r="I79" i="3" s="1"/>
  <c r="O39" i="6"/>
  <c r="F32" i="3"/>
  <c r="O91" i="6"/>
  <c r="F84" i="3"/>
  <c r="O72" i="6"/>
  <c r="F65" i="3"/>
  <c r="O69" i="6"/>
  <c r="F62" i="3"/>
  <c r="E28" i="3"/>
  <c r="E62" i="3"/>
  <c r="O69" i="5"/>
  <c r="E29" i="3"/>
  <c r="O36" i="5"/>
  <c r="E73" i="3"/>
  <c r="O47" i="5"/>
  <c r="E40" i="3"/>
  <c r="E66" i="3"/>
  <c r="O85" i="5"/>
  <c r="E78" i="3"/>
  <c r="E25" i="3"/>
  <c r="O32" i="5"/>
  <c r="O39" i="5"/>
  <c r="E32" i="3"/>
  <c r="E27" i="3"/>
  <c r="O18" i="5"/>
  <c r="E11" i="3"/>
  <c r="H11" i="3" s="1"/>
  <c r="O45" i="5"/>
  <c r="E38" i="3"/>
  <c r="O60" i="5"/>
  <c r="E53" i="3"/>
  <c r="E69" i="3"/>
  <c r="O64" i="5"/>
  <c r="E57" i="3"/>
  <c r="E44" i="3"/>
  <c r="E87" i="3"/>
  <c r="E59" i="3"/>
  <c r="E24" i="3"/>
  <c r="O31" i="5"/>
  <c r="E8" i="3"/>
  <c r="O15" i="5"/>
  <c r="E33" i="3"/>
  <c r="D35" i="3"/>
  <c r="D15" i="3"/>
  <c r="H15" i="3" s="1"/>
  <c r="D7" i="3"/>
  <c r="D79" i="3"/>
  <c r="D25" i="3"/>
  <c r="D4" i="3"/>
  <c r="D19" i="3"/>
  <c r="G19" i="3" s="1"/>
  <c r="I19" i="3" s="1"/>
  <c r="D31" i="3"/>
  <c r="H31" i="3" s="1"/>
  <c r="D6" i="3"/>
  <c r="D51" i="3"/>
  <c r="G51" i="3" s="1"/>
  <c r="I51" i="3" s="1"/>
  <c r="D86" i="3"/>
  <c r="D14" i="3"/>
  <c r="D43" i="3"/>
  <c r="D53" i="3"/>
  <c r="D34" i="3"/>
  <c r="H34" i="3" s="1"/>
  <c r="D78" i="3"/>
  <c r="O67" i="1"/>
  <c r="D37" i="3"/>
  <c r="G37" i="3" s="1"/>
  <c r="I37" i="3" s="1"/>
  <c r="D67" i="3"/>
  <c r="D36" i="3"/>
  <c r="D16" i="3"/>
  <c r="D47" i="3"/>
  <c r="D8" i="3"/>
  <c r="G82" i="3"/>
  <c r="I82" i="3" s="1"/>
  <c r="D17" i="3"/>
  <c r="G17" i="3" s="1"/>
  <c r="I17" i="3" s="1"/>
  <c r="O24" i="1"/>
  <c r="D81" i="3"/>
  <c r="G81" i="3" s="1"/>
  <c r="I81" i="3" s="1"/>
  <c r="O88" i="1"/>
  <c r="D10" i="3"/>
  <c r="H10" i="3" s="1"/>
  <c r="D23" i="3"/>
  <c r="D49" i="3"/>
  <c r="O83" i="1"/>
  <c r="D76" i="3"/>
  <c r="G76" i="3" s="1"/>
  <c r="I76" i="3" s="1"/>
  <c r="D18" i="3"/>
  <c r="G18" i="3" s="1"/>
  <c r="I18" i="3" s="1"/>
  <c r="D68" i="3"/>
  <c r="D40" i="3"/>
  <c r="D89" i="3"/>
  <c r="O96" i="1"/>
  <c r="D3" i="3"/>
  <c r="H3" i="3" s="1"/>
  <c r="D75" i="3"/>
  <c r="H75" i="3" s="1"/>
  <c r="D71" i="3"/>
  <c r="G71" i="3" s="1"/>
  <c r="O52" i="1"/>
  <c r="O73" i="1"/>
  <c r="D66" i="3"/>
  <c r="O76" i="1"/>
  <c r="D69" i="3"/>
  <c r="O72" i="1"/>
  <c r="D65" i="3"/>
  <c r="H65" i="3" s="1"/>
  <c r="O12" i="1"/>
  <c r="D5" i="3"/>
  <c r="G5" i="3" s="1"/>
  <c r="I5" i="3" s="1"/>
  <c r="D38" i="3"/>
  <c r="H38" i="3" s="1"/>
  <c r="O36" i="1"/>
  <c r="D29" i="3"/>
  <c r="D24" i="3"/>
  <c r="O31" i="1"/>
  <c r="D20" i="3"/>
  <c r="H20" i="3" s="1"/>
  <c r="D33" i="3"/>
  <c r="O80" i="1"/>
  <c r="D73" i="3"/>
  <c r="G73" i="3" s="1"/>
  <c r="I73" i="3" s="1"/>
  <c r="O59" i="1"/>
  <c r="D52" i="3"/>
  <c r="O20" i="1"/>
  <c r="D13" i="3"/>
  <c r="O71" i="1"/>
  <c r="D64" i="3"/>
  <c r="D50" i="3"/>
  <c r="G50" i="3" s="1"/>
  <c r="I50" i="3" s="1"/>
  <c r="D39" i="3"/>
  <c r="H39" i="3" s="1"/>
  <c r="D46" i="3"/>
  <c r="D74" i="3"/>
  <c r="O16" i="1"/>
  <c r="D9" i="3"/>
  <c r="H9" i="3" s="1"/>
  <c r="D58" i="3"/>
  <c r="O65" i="1"/>
  <c r="O64" i="1"/>
  <c r="D57" i="3"/>
  <c r="D87" i="3"/>
  <c r="O94" i="1"/>
  <c r="D21" i="3"/>
  <c r="O28" i="1"/>
  <c r="D70" i="3"/>
  <c r="O77" i="1"/>
  <c r="O51" i="1"/>
  <c r="D44" i="3"/>
  <c r="D88" i="3"/>
  <c r="G88" i="3" s="1"/>
  <c r="I88" i="3" s="1"/>
  <c r="O95" i="1"/>
  <c r="D28" i="3"/>
  <c r="O35" i="1"/>
  <c r="D83" i="3"/>
  <c r="G83" i="3" s="1"/>
  <c r="I83" i="3" s="1"/>
  <c r="D55" i="3"/>
  <c r="G55" i="3" s="1"/>
  <c r="I55" i="3" s="1"/>
  <c r="O84" i="1"/>
  <c r="D77" i="3"/>
  <c r="D41" i="3"/>
  <c r="O48" i="1"/>
  <c r="D85" i="3"/>
  <c r="D72" i="3"/>
  <c r="H72" i="3" s="1"/>
  <c r="D42" i="3"/>
  <c r="G42" i="3" s="1"/>
  <c r="I42" i="3" s="1"/>
  <c r="D59" i="3"/>
  <c r="H59" i="3" s="1"/>
  <c r="D84" i="3"/>
  <c r="O39" i="1"/>
  <c r="D32" i="3"/>
  <c r="D62" i="3"/>
  <c r="O69" i="1"/>
  <c r="D80" i="3"/>
  <c r="H80" i="3" s="1"/>
  <c r="O87" i="1"/>
  <c r="O63" i="1"/>
  <c r="D56" i="3"/>
  <c r="O61" i="1"/>
  <c r="D54" i="3"/>
  <c r="G2" i="3"/>
  <c r="I2" i="3" s="1"/>
  <c r="G45" i="3"/>
  <c r="I45" i="3" s="1"/>
  <c r="H79" i="3"/>
  <c r="G12" i="1"/>
  <c r="G13" i="1" s="1"/>
  <c r="H7" i="3"/>
  <c r="G61" i="3"/>
  <c r="I61" i="3" s="1"/>
  <c r="G63" i="3"/>
  <c r="I63" i="3" s="1"/>
  <c r="G11" i="6"/>
  <c r="H12" i="3"/>
  <c r="G3" i="3"/>
  <c r="I3" i="3" s="1"/>
  <c r="H35" i="3"/>
  <c r="H37" i="3"/>
  <c r="G12" i="3"/>
  <c r="I12" i="3" s="1"/>
  <c r="H25" i="3"/>
  <c r="G25" i="3"/>
  <c r="H51" i="3"/>
  <c r="H22" i="3"/>
  <c r="G22" i="3"/>
  <c r="I22" i="3" s="1"/>
  <c r="G11" i="3"/>
  <c r="I11" i="3" s="1"/>
  <c r="G30" i="3"/>
  <c r="I30" i="3" s="1"/>
  <c r="H45" i="3"/>
  <c r="H26" i="3"/>
  <c r="H6" i="3"/>
  <c r="G6" i="3"/>
  <c r="I6" i="3" s="1"/>
  <c r="H4" i="3"/>
  <c r="G27" i="3"/>
  <c r="I27" i="3" s="1"/>
  <c r="G12" i="5"/>
  <c r="G15" i="3" l="1"/>
  <c r="I15" i="3" s="1"/>
  <c r="H67" i="3"/>
  <c r="G86" i="3"/>
  <c r="I86" i="3" s="1"/>
  <c r="G35" i="3"/>
  <c r="I35" i="3" s="1"/>
  <c r="H27" i="3"/>
  <c r="G57" i="3"/>
  <c r="I57" i="3" s="1"/>
  <c r="G85" i="3"/>
  <c r="I85" i="3" s="1"/>
  <c r="H47" i="3"/>
  <c r="H64" i="3"/>
  <c r="G33" i="3"/>
  <c r="I33" i="3" s="1"/>
  <c r="G46" i="3"/>
  <c r="I46" i="3" s="1"/>
  <c r="H16" i="3"/>
  <c r="H68" i="3"/>
  <c r="H36" i="3"/>
  <c r="G60" i="3"/>
  <c r="I60" i="3" s="1"/>
  <c r="G84" i="3"/>
  <c r="I84" i="3" s="1"/>
  <c r="G67" i="3"/>
  <c r="I67" i="3" s="1"/>
  <c r="H86" i="3"/>
  <c r="G7" i="3"/>
  <c r="I7" i="3" s="1"/>
  <c r="H70" i="3"/>
  <c r="G48" i="3"/>
  <c r="I48" i="3" s="1"/>
  <c r="H49" i="3"/>
  <c r="G23" i="3"/>
  <c r="I23" i="3" s="1"/>
  <c r="H56" i="3"/>
  <c r="H43" i="3"/>
  <c r="G14" i="3"/>
  <c r="I14" i="3" s="1"/>
  <c r="H28" i="3"/>
  <c r="G44" i="3"/>
  <c r="I44" i="3" s="1"/>
  <c r="G29" i="3"/>
  <c r="I29" i="3" s="1"/>
  <c r="G8" i="3"/>
  <c r="I8" i="3" s="1"/>
  <c r="H44" i="3"/>
  <c r="H78" i="3"/>
  <c r="H14" i="3"/>
  <c r="G43" i="3"/>
  <c r="I43" i="3" s="1"/>
  <c r="H73" i="3"/>
  <c r="G16" i="3"/>
  <c r="I16" i="3" s="1"/>
  <c r="H19" i="3"/>
  <c r="G31" i="3"/>
  <c r="I31" i="3" s="1"/>
  <c r="H71" i="3"/>
  <c r="G38" i="3"/>
  <c r="I38" i="3" s="1"/>
  <c r="G78" i="3"/>
  <c r="I78" i="3" s="1"/>
  <c r="H76" i="3"/>
  <c r="G34" i="3"/>
  <c r="I34" i="3" s="1"/>
  <c r="G39" i="3"/>
  <c r="I39" i="3" s="1"/>
  <c r="H23" i="3"/>
  <c r="H55" i="3"/>
  <c r="H81" i="3"/>
  <c r="H17" i="3"/>
  <c r="H53" i="3"/>
  <c r="G53" i="3"/>
  <c r="I53" i="3" s="1"/>
  <c r="G47" i="3"/>
  <c r="I47" i="3" s="1"/>
  <c r="H57" i="3"/>
  <c r="H8" i="3"/>
  <c r="G72" i="3"/>
  <c r="I72" i="3" s="1"/>
  <c r="H18" i="3"/>
  <c r="G36" i="3"/>
  <c r="I36" i="3" s="1"/>
  <c r="G49" i="3"/>
  <c r="I49" i="3" s="1"/>
  <c r="G75" i="3"/>
  <c r="I75" i="3" s="1"/>
  <c r="G56" i="3"/>
  <c r="I56" i="3" s="1"/>
  <c r="H42" i="3"/>
  <c r="G40" i="3"/>
  <c r="I40" i="3" s="1"/>
  <c r="H40" i="3"/>
  <c r="H83" i="3"/>
  <c r="G80" i="3"/>
  <c r="I80" i="3" s="1"/>
  <c r="G68" i="3"/>
  <c r="I68" i="3" s="1"/>
  <c r="G70" i="3"/>
  <c r="I70" i="3" s="1"/>
  <c r="H85" i="3"/>
  <c r="H46" i="3"/>
  <c r="H29" i="3"/>
  <c r="G89" i="3"/>
  <c r="I89" i="3" s="1"/>
  <c r="H89" i="3"/>
  <c r="G10" i="3"/>
  <c r="I10" i="3" s="1"/>
  <c r="G64" i="3"/>
  <c r="I64" i="3" s="1"/>
  <c r="G32" i="3"/>
  <c r="I32" i="3" s="1"/>
  <c r="H32" i="3"/>
  <c r="H5" i="3"/>
  <c r="H74" i="3"/>
  <c r="G74" i="3"/>
  <c r="I74" i="3" s="1"/>
  <c r="H84" i="3"/>
  <c r="G24" i="3"/>
  <c r="I24" i="3" s="1"/>
  <c r="H24" i="3"/>
  <c r="H88" i="3"/>
  <c r="G20" i="3"/>
  <c r="I20" i="3" s="1"/>
  <c r="G28" i="3"/>
  <c r="I28" i="3" s="1"/>
  <c r="H52" i="3"/>
  <c r="G52" i="3"/>
  <c r="I52" i="3" s="1"/>
  <c r="G69" i="3"/>
  <c r="I69" i="3" s="1"/>
  <c r="H69" i="3"/>
  <c r="G41" i="3"/>
  <c r="I41" i="3" s="1"/>
  <c r="H41" i="3"/>
  <c r="G9" i="3"/>
  <c r="I9" i="3" s="1"/>
  <c r="H77" i="3"/>
  <c r="G77" i="3"/>
  <c r="I77" i="3" s="1"/>
  <c r="H21" i="3"/>
  <c r="G21" i="3"/>
  <c r="I21" i="3" s="1"/>
  <c r="H50" i="3"/>
  <c r="H33" i="3"/>
  <c r="H87" i="3"/>
  <c r="G87" i="3"/>
  <c r="I87" i="3" s="1"/>
  <c r="G13" i="3"/>
  <c r="I13" i="3" s="1"/>
  <c r="H13" i="3"/>
  <c r="G65" i="3"/>
  <c r="I65" i="3" s="1"/>
  <c r="G59" i="3"/>
  <c r="I59" i="3" s="1"/>
  <c r="H54" i="3"/>
  <c r="G54" i="3"/>
  <c r="I54" i="3" s="1"/>
  <c r="G62" i="3"/>
  <c r="I62" i="3" s="1"/>
  <c r="H62" i="3"/>
  <c r="G58" i="3"/>
  <c r="I58" i="3" s="1"/>
  <c r="H58" i="3"/>
  <c r="G66" i="3"/>
  <c r="I66" i="3" s="1"/>
  <c r="H66" i="3"/>
  <c r="G12" i="6"/>
  <c r="I71" i="3"/>
  <c r="I25" i="3"/>
  <c r="G13" i="6"/>
  <c r="G14" i="1"/>
  <c r="G13" i="5"/>
  <c r="J23" i="3" l="1"/>
  <c r="K23" i="3" s="1"/>
  <c r="J67" i="3"/>
  <c r="K67" i="3" s="1"/>
  <c r="J45" i="3"/>
  <c r="K45" i="3" s="1"/>
  <c r="J89" i="3"/>
  <c r="K89" i="3" s="1"/>
  <c r="G14" i="5"/>
  <c r="G14" i="6"/>
</calcChain>
</file>

<file path=xl/sharedStrings.xml><?xml version="1.0" encoding="utf-8"?>
<sst xmlns="http://schemas.openxmlformats.org/spreadsheetml/2006/main" count="1065" uniqueCount="121">
  <si>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</si>
  <si>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</si>
  <si>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</si>
  <si>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</si>
  <si>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</si>
  <si>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</si>
  <si>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</si>
  <si>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</si>
  <si>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</si>
  <si>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</si>
  <si>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</si>
  <si>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</si>
  <si>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</si>
  <si>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</si>
  <si>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</si>
  <si>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</si>
  <si>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</si>
  <si>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</si>
  <si>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</si>
  <si>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</si>
  <si>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</si>
  <si>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</si>
  <si>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</si>
  <si>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</si>
  <si>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</si>
  <si>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</si>
  <si>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</si>
  <si>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</si>
  <si>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</si>
  <si>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</si>
  <si>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</si>
  <si>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</si>
  <si>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</si>
  <si>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</si>
  <si>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</si>
  <si>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</si>
  <si>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</si>
  <si>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</si>
  <si>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</si>
  <si>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</si>
  <si>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</si>
  <si>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</si>
  <si>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</si>
  <si>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</si>
  <si>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</si>
  <si>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</si>
  <si>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</si>
  <si>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</si>
  <si>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</si>
  <si>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</si>
  <si>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</si>
  <si>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</si>
  <si>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</si>
  <si>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</si>
  <si>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</si>
  <si>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</si>
  <si>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</si>
  <si>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</si>
  <si>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</si>
  <si>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</si>
  <si>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</si>
  <si>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</si>
  <si>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</si>
  <si>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</si>
  <si>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</si>
  <si>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</si>
  <si>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</si>
  <si>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</si>
  <si>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</si>
  <si>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</si>
  <si>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</si>
  <si>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</si>
  <si>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</si>
  <si>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</si>
  <si>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</si>
  <si>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</si>
  <si>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</si>
  <si>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</si>
  <si>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</si>
  <si>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</si>
  <si>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</si>
  <si>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</si>
  <si>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</si>
  <si>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</si>
  <si>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</si>
  <si>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</si>
  <si>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</si>
  <si>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</si>
  <si>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</si>
  <si>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</si>
  <si>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</si>
  <si>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</si>
  <si>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</si>
  <si>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</si>
  <si>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</si>
  <si>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</si>
  <si>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</si>
  <si>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</si>
  <si>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</si>
  <si>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</si>
  <si>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</si>
  <si>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</si>
  <si>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</si>
  <si>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</si>
  <si>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</si>
  <si>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</si>
  <si>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</si>
  <si>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</si>
  <si>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</si>
  <si>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</si>
  <si>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</si>
  <si>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</si>
  <si>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</si>
  <si>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</si>
  <si>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</si>
  <si>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  <family val="2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</si>
  <si>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</si>
  <si>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</si>
  <si>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</si>
  <si>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SLOPE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</si>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</sst>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64933</c:v>
                </c:pt>
                <c:pt idx="1">
                  <c:v>38989</c:v>
                </c:pt>
                <c:pt idx="2">
                  <c:v>22384</c:v>
                </c:pt>
                <c:pt idx="3">
                  <c:v>8125</c:v>
                </c:pt>
                <c:pt idx="4">
                  <c:v>4561</c:v>
                </c:pt>
                <c:pt idx="5">
                  <c:v>3461</c:v>
                </c:pt>
                <c:pt idx="6">
                  <c:v>3567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567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1'!$I$10:$I$15</c:f>
              <c:numCache>
                <c:formatCode>General</c:formatCode>
                <c:ptCount val="6"/>
                <c:pt idx="0">
                  <c:v>38989</c:v>
                </c:pt>
                <c:pt idx="1">
                  <c:v>22384</c:v>
                </c:pt>
                <c:pt idx="2">
                  <c:v>8125</c:v>
                </c:pt>
                <c:pt idx="3">
                  <c:v>4561</c:v>
                </c:pt>
                <c:pt idx="4">
                  <c:v>3461</c:v>
                </c:pt>
                <c:pt idx="5">
                  <c:v>3567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64960</c:v>
                </c:pt>
                <c:pt idx="1">
                  <c:v>39248</c:v>
                </c:pt>
                <c:pt idx="2">
                  <c:v>22266</c:v>
                </c:pt>
                <c:pt idx="3">
                  <c:v>8129</c:v>
                </c:pt>
                <c:pt idx="4">
                  <c:v>4466</c:v>
                </c:pt>
                <c:pt idx="5">
                  <c:v>3387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2'!$I$9:$I$15</c:f>
              <c:numCache>
                <c:formatCode>General</c:formatCode>
                <c:ptCount val="7"/>
                <c:pt idx="0">
                  <c:v>64960</c:v>
                </c:pt>
                <c:pt idx="1">
                  <c:v>39248</c:v>
                </c:pt>
                <c:pt idx="2">
                  <c:v>22266</c:v>
                </c:pt>
                <c:pt idx="3">
                  <c:v>8129</c:v>
                </c:pt>
                <c:pt idx="4">
                  <c:v>4466</c:v>
                </c:pt>
                <c:pt idx="5">
                  <c:v>3387</c:v>
                </c:pt>
                <c:pt idx="6">
                  <c:v>3429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64941</c:v>
                </c:pt>
                <c:pt idx="1">
                  <c:v>37108</c:v>
                </c:pt>
                <c:pt idx="2">
                  <c:v>21726</c:v>
                </c:pt>
                <c:pt idx="3">
                  <c:v>7969</c:v>
                </c:pt>
                <c:pt idx="4">
                  <c:v>4553</c:v>
                </c:pt>
                <c:pt idx="5">
                  <c:v>3477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511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3'!$I$9:$I$15</c:f>
              <c:numCache>
                <c:formatCode>General</c:formatCode>
                <c:ptCount val="7"/>
                <c:pt idx="0">
                  <c:v>64941</c:v>
                </c:pt>
                <c:pt idx="1">
                  <c:v>37108</c:v>
                </c:pt>
                <c:pt idx="2">
                  <c:v>21726</c:v>
                </c:pt>
                <c:pt idx="3">
                  <c:v>7969</c:v>
                </c:pt>
                <c:pt idx="4">
                  <c:v>4553</c:v>
                </c:pt>
                <c:pt idx="5">
                  <c:v>3477</c:v>
                </c:pt>
                <c:pt idx="6">
                  <c:v>3511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Tube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Consolidated!$D$2:$D$23</c:f>
              <c:numCache>
                <c:formatCode>General</c:formatCode>
                <c:ptCount val="22"/>
                <c:pt idx="0">
                  <c:v>-7.1933419764961731E-2</c:v>
                </c:pt>
                <c:pt idx="1">
                  <c:v>-4.6422148801806701E-2</c:v>
                </c:pt>
                <c:pt idx="2">
                  <c:v>-4.51674961314876E-2</c:v>
                </c:pt>
                <c:pt idx="3">
                  <c:v>-5.2277194596629169E-2</c:v>
                </c:pt>
                <c:pt idx="4">
                  <c:v>2.4674835849608969E-2</c:v>
                </c:pt>
                <c:pt idx="5">
                  <c:v>0.69340470912968932</c:v>
                </c:pt>
                <c:pt idx="6">
                  <c:v>1.4206850403579943</c:v>
                </c:pt>
                <c:pt idx="7">
                  <c:v>2.4804483292208608</c:v>
                </c:pt>
                <c:pt idx="8">
                  <c:v>5.3749320396470246</c:v>
                </c:pt>
                <c:pt idx="9">
                  <c:v>15.341474635105183</c:v>
                </c:pt>
                <c:pt idx="10">
                  <c:v>14.992681192756473</c:v>
                </c:pt>
                <c:pt idx="11">
                  <c:v>10.978629082848899</c:v>
                </c:pt>
                <c:pt idx="12">
                  <c:v>5.7362720086989256</c:v>
                </c:pt>
                <c:pt idx="13">
                  <c:v>1.9451298565513782</c:v>
                </c:pt>
                <c:pt idx="14">
                  <c:v>1.1358788841955585</c:v>
                </c:pt>
                <c:pt idx="15">
                  <c:v>0.57630379323323999</c:v>
                </c:pt>
                <c:pt idx="16">
                  <c:v>0.24214796537158631</c:v>
                </c:pt>
                <c:pt idx="17">
                  <c:v>0.1317385303835055</c:v>
                </c:pt>
                <c:pt idx="18">
                  <c:v>0.13090209526995944</c:v>
                </c:pt>
                <c:pt idx="19">
                  <c:v>8.5316381581698797E-2</c:v>
                </c:pt>
                <c:pt idx="20">
                  <c:v>7.9461335786876336E-2</c:v>
                </c:pt>
                <c:pt idx="21">
                  <c:v>1.8819790054786501E-2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0D-4ACA-8FD7-56084E7A67F0}"/>
            </c:ext>
          </c:extLst>
        </c:ser>
        <c:ser>
          <c:idx val="1"/>
          <c:order val="1"/>
          <c:tx>
            <c:v>Tube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Consolidated!$D$24:$D$45</c:f>
              <c:numCache>
                <c:formatCode>General</c:formatCode>
                <c:ptCount val="22"/>
                <c:pt idx="0">
                  <c:v>-8.1552423570741508E-2</c:v>
                </c:pt>
                <c:pt idx="1">
                  <c:v>-7.2351637321734774E-2</c:v>
                </c:pt>
                <c:pt idx="2">
                  <c:v>-7.8624900673330264E-2</c:v>
                </c:pt>
                <c:pt idx="3">
                  <c:v>-6.5241938856593198E-2</c:v>
                </c:pt>
                <c:pt idx="4">
                  <c:v>0.23629291957676385</c:v>
                </c:pt>
                <c:pt idx="5">
                  <c:v>0.75446447241855219</c:v>
                </c:pt>
                <c:pt idx="6">
                  <c:v>1.3525155786039897</c:v>
                </c:pt>
                <c:pt idx="7">
                  <c:v>3.5180460875747563</c:v>
                </c:pt>
                <c:pt idx="8">
                  <c:v>12.385094726276609</c:v>
                </c:pt>
                <c:pt idx="9">
                  <c:v>20.891639831040109</c:v>
                </c:pt>
                <c:pt idx="10">
                  <c:v>16.004767680147214</c:v>
                </c:pt>
                <c:pt idx="11">
                  <c:v>8.9874952950524865</c:v>
                </c:pt>
                <c:pt idx="12">
                  <c:v>3.1429049391493455</c:v>
                </c:pt>
                <c:pt idx="13">
                  <c:v>1.4148299945631717</c:v>
                </c:pt>
                <c:pt idx="14">
                  <c:v>0.83099828530801723</c:v>
                </c:pt>
                <c:pt idx="15">
                  <c:v>0.36301283927899297</c:v>
                </c:pt>
                <c:pt idx="16">
                  <c:v>0.16854167537953244</c:v>
                </c:pt>
                <c:pt idx="17">
                  <c:v>6.9005896867550501E-2</c:v>
                </c:pt>
                <c:pt idx="18">
                  <c:v>8.0715988457195437E-2</c:v>
                </c:pt>
                <c:pt idx="19">
                  <c:v>7.5697377775919034E-2</c:v>
                </c:pt>
                <c:pt idx="20">
                  <c:v>7.7788465559784206E-2</c:v>
                </c:pt>
                <c:pt idx="21">
                  <c:v>7.5279160219146003E-3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0D-4ACA-8FD7-56084E7A67F0}"/>
            </c:ext>
          </c:extLst>
        </c:ser>
        <c:ser>
          <c:idx val="2"/>
          <c:order val="2"/>
          <c:tx>
            <c:v>Tube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Consolidated!$D$46:$D$67</c:f>
              <c:numCache>
                <c:formatCode>General</c:formatCode>
                <c:ptCount val="22"/>
                <c:pt idx="0">
                  <c:v>-6.607837397013927E-2</c:v>
                </c:pt>
                <c:pt idx="1">
                  <c:v>-4.4749278574714571E-2</c:v>
                </c:pt>
                <c:pt idx="2">
                  <c:v>-5.7295805277905572E-2</c:v>
                </c:pt>
                <c:pt idx="3">
                  <c:v>-5.64593701643595E-2</c:v>
                </c:pt>
                <c:pt idx="4">
                  <c:v>5.1858977039856133E-2</c:v>
                </c:pt>
                <c:pt idx="5">
                  <c:v>0.23754757224708295</c:v>
                </c:pt>
                <c:pt idx="6">
                  <c:v>0.97904730040567112</c:v>
                </c:pt>
                <c:pt idx="7">
                  <c:v>2.4386265735435573</c:v>
                </c:pt>
                <c:pt idx="8">
                  <c:v>9.6704445652628497</c:v>
                </c:pt>
                <c:pt idx="9">
                  <c:v>17.866254025343984</c:v>
                </c:pt>
                <c:pt idx="10">
                  <c:v>14.20643218602317</c:v>
                </c:pt>
                <c:pt idx="11">
                  <c:v>8.2777801012086485</c:v>
                </c:pt>
                <c:pt idx="12">
                  <c:v>2.5197607795575259</c:v>
                </c:pt>
                <c:pt idx="13">
                  <c:v>1.3123666931537787</c:v>
                </c:pt>
                <c:pt idx="14">
                  <c:v>0.66371126259880397</c:v>
                </c:pt>
                <c:pt idx="15">
                  <c:v>0.43536447660072769</c:v>
                </c:pt>
                <c:pt idx="16">
                  <c:v>0.21119986617038183</c:v>
                </c:pt>
                <c:pt idx="17">
                  <c:v>8.5316381581698797E-2</c:v>
                </c:pt>
                <c:pt idx="18">
                  <c:v>9.7444690728116776E-2</c:v>
                </c:pt>
                <c:pt idx="19">
                  <c:v>0.11835556856676843</c:v>
                </c:pt>
                <c:pt idx="20">
                  <c:v>5.5204717494040399E-2</c:v>
                </c:pt>
                <c:pt idx="21">
                  <c:v>2.1747312952197735E-2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0D-4ACA-8FD7-56084E7A67F0}"/>
            </c:ext>
          </c:extLst>
        </c:ser>
        <c:ser>
          <c:idx val="3"/>
          <c:order val="3"/>
          <c:tx>
            <c:v>Tube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Consolidated!$D$68:$D$89</c:f>
              <c:numCache>
                <c:formatCode>General</c:formatCode>
                <c:ptCount val="22"/>
                <c:pt idx="0">
                  <c:v>-7.7370248003011163E-2</c:v>
                </c:pt>
                <c:pt idx="1">
                  <c:v>-5.2695412153402205E-2</c:v>
                </c:pt>
                <c:pt idx="2">
                  <c:v>-7.8206683116557235E-2</c:v>
                </c:pt>
                <c:pt idx="3">
                  <c:v>-3.1784534314750534E-2</c:v>
                </c:pt>
                <c:pt idx="4">
                  <c:v>0.12211952657772573</c:v>
                </c:pt>
                <c:pt idx="5">
                  <c:v>0.53740956045334787</c:v>
                </c:pt>
                <c:pt idx="6">
                  <c:v>1.8104638032704614</c:v>
                </c:pt>
                <c:pt idx="7">
                  <c:v>5.7153611308602734</c:v>
                </c:pt>
                <c:pt idx="8">
                  <c:v>9.8987913512609271</c:v>
                </c:pt>
                <c:pt idx="9">
                  <c:v>14.271674124879763</c:v>
                </c:pt>
                <c:pt idx="10">
                  <c:v>9.4730458784659781</c:v>
                </c:pt>
                <c:pt idx="11">
                  <c:v>4.8990004600393124</c:v>
                </c:pt>
                <c:pt idx="12">
                  <c:v>2.2730124210614364</c:v>
                </c:pt>
                <c:pt idx="13">
                  <c:v>1.2513069298649158</c:v>
                </c:pt>
                <c:pt idx="14">
                  <c:v>0.63485425118146466</c:v>
                </c:pt>
                <c:pt idx="15">
                  <c:v>0.37555936598218392</c:v>
                </c:pt>
                <c:pt idx="16">
                  <c:v>0.19530759901300657</c:v>
                </c:pt>
                <c:pt idx="17">
                  <c:v>0.16895989293630548</c:v>
                </c:pt>
                <c:pt idx="18">
                  <c:v>0.16937811049307849</c:v>
                </c:pt>
                <c:pt idx="19">
                  <c:v>0.13968466396219315</c:v>
                </c:pt>
                <c:pt idx="20">
                  <c:v>5.8132240391451637E-2</c:v>
                </c:pt>
                <c:pt idx="21">
                  <c:v>1.5892267157375267E-2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0D-4ACA-8FD7-56084E7A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05823"/>
        <c:axId val="1862874735"/>
      </c:scatterChart>
      <c:valAx>
        <c:axId val="18462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4735"/>
        <c:crosses val="autoZero"/>
        <c:crossBetween val="midCat"/>
      </c:valAx>
      <c:valAx>
        <c:axId val="18628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0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17</xdr:col>
      <xdr:colOff>592666</xdr:colOff>
      <xdr:row>19</xdr:row>
      <xdr:rowOff>151342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EFF4E9-10A9-41C7-8D95-E511FECED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workbookViewId="0">
      <selection activeCell="S18" sqref="S18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64933</v>
      </c>
      <c r="D2">
        <v>3395</v>
      </c>
      <c r="E2">
        <v>4945</v>
      </c>
      <c r="F2">
        <v>4146</v>
      </c>
      <c r="G2">
        <v>53521</v>
      </c>
      <c r="H2">
        <v>41836</v>
      </c>
      <c r="I2">
        <v>3432</v>
      </c>
      <c r="J2">
        <v>3691</v>
      </c>
      <c r="K2">
        <v>3850</v>
      </c>
      <c r="L2">
        <v>3699</v>
      </c>
      <c r="M2">
        <v>6559</v>
      </c>
      <c r="N2">
        <v>5085</v>
      </c>
      <c r="O2">
        <v>38989</v>
      </c>
      <c r="P2">
        <v>3456</v>
      </c>
      <c r="Q2">
        <v>6283</v>
      </c>
      <c r="R2">
        <v>3882</v>
      </c>
      <c r="S2">
        <v>33181</v>
      </c>
      <c r="T2">
        <v>25057</v>
      </c>
      <c r="U2">
        <v>3430</v>
      </c>
      <c r="V2">
        <v>4135</v>
      </c>
      <c r="W2">
        <v>3800</v>
      </c>
      <c r="X2">
        <v>3619</v>
      </c>
      <c r="Y2">
        <v>9002</v>
      </c>
      <c r="Z2">
        <v>4465</v>
      </c>
      <c r="AA2">
        <v>22384</v>
      </c>
      <c r="AB2">
        <v>3459</v>
      </c>
      <c r="AC2">
        <v>8218</v>
      </c>
      <c r="AD2">
        <v>3880</v>
      </c>
      <c r="AE2">
        <v>11979</v>
      </c>
      <c r="AF2">
        <v>11082</v>
      </c>
      <c r="AG2">
        <v>3460</v>
      </c>
      <c r="AH2">
        <v>5908</v>
      </c>
      <c r="AI2">
        <v>3771</v>
      </c>
      <c r="AJ2">
        <v>3382</v>
      </c>
      <c r="AK2">
        <v>15281</v>
      </c>
      <c r="AL2">
        <v>4034</v>
      </c>
      <c r="AM2">
        <v>8125</v>
      </c>
      <c r="AN2">
        <v>3442</v>
      </c>
      <c r="AO2">
        <v>17283</v>
      </c>
      <c r="AP2">
        <v>3771</v>
      </c>
      <c r="AQ2">
        <v>6801</v>
      </c>
      <c r="AR2">
        <v>6950</v>
      </c>
      <c r="AS2">
        <v>3409</v>
      </c>
      <c r="AT2">
        <v>9398</v>
      </c>
      <c r="AU2">
        <v>4072</v>
      </c>
      <c r="AV2">
        <v>3441</v>
      </c>
      <c r="AW2">
        <v>26218</v>
      </c>
      <c r="AX2">
        <v>3971</v>
      </c>
      <c r="AY2">
        <v>4561</v>
      </c>
      <c r="AZ2">
        <v>3626</v>
      </c>
      <c r="BA2">
        <v>29818</v>
      </c>
      <c r="BB2">
        <v>3757</v>
      </c>
      <c r="BC2">
        <v>5371</v>
      </c>
      <c r="BD2">
        <v>5554</v>
      </c>
      <c r="BE2">
        <v>3585</v>
      </c>
      <c r="BF2">
        <v>26690</v>
      </c>
      <c r="BG2">
        <v>4608</v>
      </c>
      <c r="BH2">
        <v>3380</v>
      </c>
      <c r="BI2">
        <v>37692</v>
      </c>
      <c r="BJ2">
        <v>3972</v>
      </c>
      <c r="BK2">
        <v>3461</v>
      </c>
      <c r="BL2">
        <v>5225</v>
      </c>
      <c r="BM2">
        <v>39416</v>
      </c>
      <c r="BN2">
        <v>3612</v>
      </c>
      <c r="BO2">
        <v>4132</v>
      </c>
      <c r="BP2">
        <v>4435</v>
      </c>
      <c r="BQ2">
        <v>3753</v>
      </c>
      <c r="BR2">
        <v>46287</v>
      </c>
      <c r="BS2">
        <v>5154</v>
      </c>
      <c r="BT2">
        <v>3491</v>
      </c>
      <c r="BU2">
        <v>27236</v>
      </c>
      <c r="BV2">
        <v>3901</v>
      </c>
      <c r="BW2">
        <v>3567</v>
      </c>
      <c r="BX2">
        <v>6964</v>
      </c>
      <c r="BY2">
        <v>40250</v>
      </c>
      <c r="BZ2">
        <v>3372</v>
      </c>
      <c r="CA2">
        <v>3411</v>
      </c>
      <c r="CB2">
        <v>3970</v>
      </c>
      <c r="CC2">
        <v>3748</v>
      </c>
      <c r="CD2">
        <v>37536</v>
      </c>
      <c r="CE2">
        <v>6705</v>
      </c>
      <c r="CF2">
        <v>3859</v>
      </c>
      <c r="CG2">
        <v>17233</v>
      </c>
      <c r="CH2">
        <v>3706</v>
      </c>
      <c r="CI2">
        <v>3440</v>
      </c>
      <c r="CJ2">
        <v>9498</v>
      </c>
      <c r="CK2">
        <v>16419</v>
      </c>
      <c r="CL2">
        <v>3394</v>
      </c>
      <c r="CM2">
        <v>3379</v>
      </c>
      <c r="CN2">
        <v>3732</v>
      </c>
      <c r="CO2">
        <v>3760</v>
      </c>
      <c r="CP2">
        <v>23360</v>
      </c>
      <c r="CQ2">
        <v>9592</v>
      </c>
      <c r="CR2">
        <v>4852</v>
      </c>
      <c r="CS2">
        <v>7896</v>
      </c>
      <c r="CT2">
        <v>3605</v>
      </c>
    </row>
    <row r="7" spans="1:98" x14ac:dyDescent="0.4">
      <c r="N7" s="9" t="s">
        <v>115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4">
      <c r="A9" t="s">
        <v>82</v>
      </c>
      <c r="B9">
        <v>64933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64933</v>
      </c>
      <c r="K9" t="s">
        <v>82</v>
      </c>
      <c r="L9" s="8" t="str">
        <f>A10</f>
        <v>A2</v>
      </c>
      <c r="M9" s="8">
        <f>B10</f>
        <v>3395</v>
      </c>
      <c r="N9" s="8">
        <f>(M9-I$15)/2391.1</f>
        <v>-7.1933419764961731E-2</v>
      </c>
      <c r="O9" s="8">
        <f>N9*40</f>
        <v>-2.877336790598469</v>
      </c>
    </row>
    <row r="10" spans="1:98" x14ac:dyDescent="0.4">
      <c r="A10" t="s">
        <v>83</v>
      </c>
      <c r="B10">
        <v>3395</v>
      </c>
      <c r="E10">
        <f>E9/2</f>
        <v>15</v>
      </c>
      <c r="G10">
        <f>G9/2</f>
        <v>15</v>
      </c>
      <c r="H10" t="str">
        <f>A21</f>
        <v>B1</v>
      </c>
      <c r="I10">
        <f>B21</f>
        <v>38989</v>
      </c>
      <c r="K10" t="s">
        <v>85</v>
      </c>
      <c r="L10" s="8" t="str">
        <f>A22</f>
        <v>B2</v>
      </c>
      <c r="M10" s="8">
        <f>B22</f>
        <v>3456</v>
      </c>
      <c r="N10" s="8">
        <f t="shared" ref="N10:N73" si="1">(M10-I$15)/2391.1</f>
        <v>-4.6422148801806701E-2</v>
      </c>
      <c r="O10" s="8">
        <f t="shared" ref="O10:O73" si="2">N10*40</f>
        <v>-1.856885952072268</v>
      </c>
    </row>
    <row r="11" spans="1:98" x14ac:dyDescent="0.4">
      <c r="A11" t="s">
        <v>84</v>
      </c>
      <c r="B11">
        <v>4945</v>
      </c>
      <c r="E11">
        <f>E10/2</f>
        <v>7.5</v>
      </c>
      <c r="G11">
        <f>G10/2</f>
        <v>7.5</v>
      </c>
      <c r="H11" t="str">
        <f>A33</f>
        <v>C1</v>
      </c>
      <c r="I11">
        <f>B33</f>
        <v>22384</v>
      </c>
      <c r="K11" t="s">
        <v>88</v>
      </c>
      <c r="L11" s="8" t="str">
        <f>A34</f>
        <v>C2</v>
      </c>
      <c r="M11" s="8">
        <f>B34</f>
        <v>3459</v>
      </c>
      <c r="N11" s="8">
        <f t="shared" si="1"/>
        <v>-4.51674961314876E-2</v>
      </c>
      <c r="O11" s="8">
        <f t="shared" si="2"/>
        <v>-1.806699845259504</v>
      </c>
    </row>
    <row r="12" spans="1:98" x14ac:dyDescent="0.4">
      <c r="A12" t="s">
        <v>9</v>
      </c>
      <c r="B12">
        <v>4146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8125</v>
      </c>
      <c r="K12" t="s">
        <v>91</v>
      </c>
      <c r="L12" s="8" t="str">
        <f>A46</f>
        <v>D2</v>
      </c>
      <c r="M12" s="8">
        <f>B46</f>
        <v>3442</v>
      </c>
      <c r="N12" s="8">
        <f t="shared" si="1"/>
        <v>-5.2277194596629169E-2</v>
      </c>
      <c r="O12" s="8">
        <f t="shared" si="2"/>
        <v>-2.0910877838651669</v>
      </c>
    </row>
    <row r="13" spans="1:98" x14ac:dyDescent="0.4">
      <c r="A13" t="s">
        <v>17</v>
      </c>
      <c r="B13">
        <v>53521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4561</v>
      </c>
      <c r="K13" t="s">
        <v>94</v>
      </c>
      <c r="L13" s="8" t="str">
        <f>A58</f>
        <v>E2</v>
      </c>
      <c r="M13" s="8">
        <f>B58</f>
        <v>3626</v>
      </c>
      <c r="N13" s="8">
        <f t="shared" si="1"/>
        <v>2.4674835849608969E-2</v>
      </c>
      <c r="O13" s="8">
        <f t="shared" si="2"/>
        <v>0.98699343398435879</v>
      </c>
    </row>
    <row r="14" spans="1:98" x14ac:dyDescent="0.4">
      <c r="A14" t="s">
        <v>25</v>
      </c>
      <c r="B14">
        <v>41836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3461</v>
      </c>
      <c r="K14" t="s">
        <v>97</v>
      </c>
      <c r="L14" s="8" t="str">
        <f>A70</f>
        <v>F2</v>
      </c>
      <c r="M14" s="8">
        <f>B70</f>
        <v>5225</v>
      </c>
      <c r="N14" s="8">
        <f t="shared" si="1"/>
        <v>0.69340470912968932</v>
      </c>
      <c r="O14" s="8">
        <f t="shared" si="2"/>
        <v>27.736188365187573</v>
      </c>
    </row>
    <row r="15" spans="1:98" x14ac:dyDescent="0.4">
      <c r="A15" t="s">
        <v>34</v>
      </c>
      <c r="B15">
        <v>3432</v>
      </c>
      <c r="G15">
        <f t="shared" ref="G15" si="3">E15*1.14</f>
        <v>0</v>
      </c>
      <c r="H15" t="str">
        <f>A81</f>
        <v>G1</v>
      </c>
      <c r="I15">
        <f>B81</f>
        <v>3567</v>
      </c>
      <c r="K15" t="s">
        <v>100</v>
      </c>
      <c r="L15" s="8" t="str">
        <f>A82</f>
        <v>G2</v>
      </c>
      <c r="M15" s="8">
        <f>B82</f>
        <v>6964</v>
      </c>
      <c r="N15" s="8">
        <f t="shared" si="1"/>
        <v>1.4206850403579943</v>
      </c>
      <c r="O15" s="8">
        <f t="shared" si="2"/>
        <v>56.827401614319768</v>
      </c>
    </row>
    <row r="16" spans="1:98" x14ac:dyDescent="0.4">
      <c r="A16" t="s">
        <v>41</v>
      </c>
      <c r="B16">
        <v>3691</v>
      </c>
      <c r="H16" t="s">
        <v>119</v>
      </c>
      <c r="I16">
        <f>SLOPE(I10:I15, G10:G15)</f>
        <v>2391.0569482874075</v>
      </c>
      <c r="K16" t="s">
        <v>103</v>
      </c>
      <c r="L16" s="8" t="str">
        <f>A94</f>
        <v>H2</v>
      </c>
      <c r="M16" s="8">
        <f>B94</f>
        <v>9498</v>
      </c>
      <c r="N16" s="8">
        <f t="shared" si="1"/>
        <v>2.4804483292208608</v>
      </c>
      <c r="O16" s="8">
        <f t="shared" si="2"/>
        <v>99.217933168834435</v>
      </c>
    </row>
    <row r="17" spans="1:15" x14ac:dyDescent="0.4">
      <c r="A17" t="s">
        <v>49</v>
      </c>
      <c r="B17">
        <v>3850</v>
      </c>
      <c r="K17" t="s">
        <v>104</v>
      </c>
      <c r="L17" s="8" t="str">
        <f>A95</f>
        <v>H3</v>
      </c>
      <c r="M17" s="8">
        <f>B95</f>
        <v>16419</v>
      </c>
      <c r="N17" s="8">
        <f t="shared" si="1"/>
        <v>5.3749320396470246</v>
      </c>
      <c r="O17" s="8">
        <f t="shared" si="2"/>
        <v>214.99728158588098</v>
      </c>
    </row>
    <row r="18" spans="1:15" x14ac:dyDescent="0.4">
      <c r="A18" t="s">
        <v>57</v>
      </c>
      <c r="B18">
        <v>3699</v>
      </c>
      <c r="K18" t="s">
        <v>101</v>
      </c>
      <c r="L18" s="8" t="str">
        <f>A83</f>
        <v>G3</v>
      </c>
      <c r="M18" s="8">
        <f>B83</f>
        <v>40250</v>
      </c>
      <c r="N18" s="8">
        <f t="shared" si="1"/>
        <v>15.341474635105183</v>
      </c>
      <c r="O18" s="8">
        <f t="shared" si="2"/>
        <v>613.65898540420733</v>
      </c>
    </row>
    <row r="19" spans="1:15" x14ac:dyDescent="0.4">
      <c r="A19" t="s">
        <v>65</v>
      </c>
      <c r="B19">
        <v>6559</v>
      </c>
      <c r="K19" t="s">
        <v>98</v>
      </c>
      <c r="L19" s="8" t="str">
        <f>A71</f>
        <v>F3</v>
      </c>
      <c r="M19" s="8">
        <f>B71</f>
        <v>39416</v>
      </c>
      <c r="N19" s="8">
        <f t="shared" si="1"/>
        <v>14.992681192756473</v>
      </c>
      <c r="O19" s="8">
        <f t="shared" si="2"/>
        <v>599.70724771025891</v>
      </c>
    </row>
    <row r="20" spans="1:15" x14ac:dyDescent="0.4">
      <c r="A20" t="s">
        <v>73</v>
      </c>
      <c r="B20">
        <v>5085</v>
      </c>
      <c r="K20" t="s">
        <v>95</v>
      </c>
      <c r="L20" s="8" t="str">
        <f>A59</f>
        <v>E3</v>
      </c>
      <c r="M20" s="8">
        <f>B59</f>
        <v>29818</v>
      </c>
      <c r="N20" s="8">
        <f t="shared" si="1"/>
        <v>10.978629082848899</v>
      </c>
      <c r="O20" s="8">
        <f t="shared" si="2"/>
        <v>439.14516331395595</v>
      </c>
    </row>
    <row r="21" spans="1:15" x14ac:dyDescent="0.4">
      <c r="A21" t="s">
        <v>85</v>
      </c>
      <c r="B21">
        <v>38989</v>
      </c>
      <c r="K21" t="s">
        <v>92</v>
      </c>
      <c r="L21" s="8" t="str">
        <f>A47</f>
        <v>D3</v>
      </c>
      <c r="M21" s="8">
        <f>B47</f>
        <v>17283</v>
      </c>
      <c r="N21" s="8">
        <f t="shared" si="1"/>
        <v>5.7362720086989256</v>
      </c>
      <c r="O21" s="8">
        <f t="shared" si="2"/>
        <v>229.45088034795702</v>
      </c>
    </row>
    <row r="22" spans="1:15" x14ac:dyDescent="0.4">
      <c r="A22" t="s">
        <v>86</v>
      </c>
      <c r="B22">
        <v>3456</v>
      </c>
      <c r="K22" t="s">
        <v>89</v>
      </c>
      <c r="L22" s="8" t="str">
        <f>A35</f>
        <v>C3</v>
      </c>
      <c r="M22" s="8">
        <f>B35</f>
        <v>8218</v>
      </c>
      <c r="N22" s="8">
        <f t="shared" si="1"/>
        <v>1.9451298565513782</v>
      </c>
      <c r="O22" s="8">
        <f t="shared" si="2"/>
        <v>77.805194262055124</v>
      </c>
    </row>
    <row r="23" spans="1:15" x14ac:dyDescent="0.4">
      <c r="A23" t="s">
        <v>87</v>
      </c>
      <c r="B23">
        <v>6283</v>
      </c>
      <c r="K23" t="s">
        <v>86</v>
      </c>
      <c r="L23" s="8" t="str">
        <f>A23</f>
        <v>B3</v>
      </c>
      <c r="M23" s="8">
        <f>B23</f>
        <v>6283</v>
      </c>
      <c r="N23" s="8">
        <f t="shared" si="1"/>
        <v>1.1358788841955585</v>
      </c>
      <c r="O23" s="8">
        <f t="shared" si="2"/>
        <v>45.43515536782234</v>
      </c>
    </row>
    <row r="24" spans="1:15" x14ac:dyDescent="0.4">
      <c r="A24" t="s">
        <v>10</v>
      </c>
      <c r="B24">
        <v>3882</v>
      </c>
      <c r="K24" t="s">
        <v>83</v>
      </c>
      <c r="L24" s="8" t="str">
        <f>A11</f>
        <v>A3</v>
      </c>
      <c r="M24" s="8">
        <f>B11</f>
        <v>4945</v>
      </c>
      <c r="N24" s="8">
        <f t="shared" si="1"/>
        <v>0.57630379323323999</v>
      </c>
      <c r="O24" s="8">
        <f t="shared" si="2"/>
        <v>23.052151729329601</v>
      </c>
    </row>
    <row r="25" spans="1:15" x14ac:dyDescent="0.4">
      <c r="A25" t="s">
        <v>18</v>
      </c>
      <c r="B25">
        <v>33181</v>
      </c>
      <c r="K25" t="s">
        <v>84</v>
      </c>
      <c r="L25" s="8" t="str">
        <f>A12</f>
        <v>A4</v>
      </c>
      <c r="M25" s="8">
        <f>B12</f>
        <v>4146</v>
      </c>
      <c r="N25" s="8">
        <f t="shared" si="1"/>
        <v>0.24214796537158631</v>
      </c>
      <c r="O25" s="8">
        <f t="shared" si="2"/>
        <v>9.6859186148634517</v>
      </c>
    </row>
    <row r="26" spans="1:15" x14ac:dyDescent="0.4">
      <c r="A26" t="s">
        <v>26</v>
      </c>
      <c r="B26">
        <v>25057</v>
      </c>
      <c r="K26" t="s">
        <v>87</v>
      </c>
      <c r="L26" s="8" t="str">
        <f>A24</f>
        <v>B4</v>
      </c>
      <c r="M26" s="8">
        <f>B24</f>
        <v>3882</v>
      </c>
      <c r="N26" s="8">
        <f t="shared" si="1"/>
        <v>0.1317385303835055</v>
      </c>
      <c r="O26" s="8">
        <f t="shared" si="2"/>
        <v>5.2695412153402197</v>
      </c>
    </row>
    <row r="27" spans="1:15" x14ac:dyDescent="0.4">
      <c r="A27" t="s">
        <v>35</v>
      </c>
      <c r="B27">
        <v>3430</v>
      </c>
      <c r="K27" t="s">
        <v>90</v>
      </c>
      <c r="L27" s="8" t="str">
        <f>A36</f>
        <v>C4</v>
      </c>
      <c r="M27" s="8">
        <f>B36</f>
        <v>3880</v>
      </c>
      <c r="N27" s="8">
        <f t="shared" si="1"/>
        <v>0.13090209526995944</v>
      </c>
      <c r="O27" s="8">
        <f t="shared" si="2"/>
        <v>5.2360838107983776</v>
      </c>
    </row>
    <row r="28" spans="1:15" x14ac:dyDescent="0.4">
      <c r="A28" t="s">
        <v>42</v>
      </c>
      <c r="B28">
        <v>4135</v>
      </c>
      <c r="K28" t="s">
        <v>93</v>
      </c>
      <c r="L28" s="8" t="str">
        <f>A48</f>
        <v>D4</v>
      </c>
      <c r="M28" s="8">
        <f>B48</f>
        <v>3771</v>
      </c>
      <c r="N28" s="8">
        <f t="shared" si="1"/>
        <v>8.5316381581698797E-2</v>
      </c>
      <c r="O28" s="8">
        <f t="shared" si="2"/>
        <v>3.4126552632679519</v>
      </c>
    </row>
    <row r="29" spans="1:15" x14ac:dyDescent="0.4">
      <c r="A29" t="s">
        <v>50</v>
      </c>
      <c r="B29">
        <v>3800</v>
      </c>
      <c r="K29" t="s">
        <v>96</v>
      </c>
      <c r="L29" s="8" t="str">
        <f>A60</f>
        <v>E4</v>
      </c>
      <c r="M29" s="8">
        <f>B60</f>
        <v>3757</v>
      </c>
      <c r="N29" s="8">
        <f t="shared" si="1"/>
        <v>7.9461335786876336E-2</v>
      </c>
      <c r="O29" s="8">
        <f t="shared" si="2"/>
        <v>3.1784534314750532</v>
      </c>
    </row>
    <row r="30" spans="1:15" x14ac:dyDescent="0.4">
      <c r="A30" t="s">
        <v>58</v>
      </c>
      <c r="B30">
        <v>3619</v>
      </c>
      <c r="K30" t="s">
        <v>99</v>
      </c>
      <c r="L30" s="8" t="str">
        <f>A72</f>
        <v>F4</v>
      </c>
      <c r="M30" s="8">
        <f>B72</f>
        <v>3612</v>
      </c>
      <c r="N30" s="8">
        <f t="shared" si="1"/>
        <v>1.8819790054786501E-2</v>
      </c>
      <c r="O30" s="8">
        <f t="shared" si="2"/>
        <v>0.75279160219146002</v>
      </c>
    </row>
    <row r="31" spans="1:15" x14ac:dyDescent="0.4">
      <c r="A31" t="s">
        <v>66</v>
      </c>
      <c r="B31">
        <v>9002</v>
      </c>
      <c r="K31" t="s">
        <v>102</v>
      </c>
      <c r="L31" s="8" t="str">
        <f>A84</f>
        <v>G4</v>
      </c>
      <c r="M31" s="8">
        <f>B84</f>
        <v>3372</v>
      </c>
      <c r="N31" s="8">
        <f t="shared" si="1"/>
        <v>-8.1552423570741508E-2</v>
      </c>
      <c r="O31" s="8">
        <f t="shared" si="2"/>
        <v>-3.2620969428296602</v>
      </c>
    </row>
    <row r="32" spans="1:15" x14ac:dyDescent="0.4">
      <c r="A32" t="s">
        <v>74</v>
      </c>
      <c r="B32">
        <v>4465</v>
      </c>
      <c r="K32" t="s">
        <v>105</v>
      </c>
      <c r="L32" t="str">
        <f>A96</f>
        <v>H4</v>
      </c>
      <c r="M32">
        <f>B96</f>
        <v>3394</v>
      </c>
      <c r="N32" s="8">
        <f t="shared" si="1"/>
        <v>-7.2351637321734774E-2</v>
      </c>
      <c r="O32" s="8">
        <f t="shared" si="2"/>
        <v>-2.894065492869391</v>
      </c>
    </row>
    <row r="33" spans="1:15" x14ac:dyDescent="0.4">
      <c r="A33" t="s">
        <v>88</v>
      </c>
      <c r="B33">
        <v>22384</v>
      </c>
      <c r="K33" t="s">
        <v>16</v>
      </c>
      <c r="L33" t="str">
        <f>A97</f>
        <v>H5</v>
      </c>
      <c r="M33">
        <f>B97</f>
        <v>3379</v>
      </c>
      <c r="N33" s="8">
        <f t="shared" si="1"/>
        <v>-7.8624900673330264E-2</v>
      </c>
      <c r="O33" s="8">
        <f t="shared" si="2"/>
        <v>-3.1449960269332107</v>
      </c>
    </row>
    <row r="34" spans="1:15" x14ac:dyDescent="0.4">
      <c r="A34" t="s">
        <v>89</v>
      </c>
      <c r="B34">
        <v>3459</v>
      </c>
      <c r="K34" t="s">
        <v>15</v>
      </c>
      <c r="L34" t="str">
        <f>A85</f>
        <v>G5</v>
      </c>
      <c r="M34">
        <f>B85</f>
        <v>3411</v>
      </c>
      <c r="N34" s="8">
        <f t="shared" si="1"/>
        <v>-6.5241938856593198E-2</v>
      </c>
      <c r="O34" s="8">
        <f t="shared" si="2"/>
        <v>-2.6096775542637278</v>
      </c>
    </row>
    <row r="35" spans="1:15" x14ac:dyDescent="0.4">
      <c r="A35" t="s">
        <v>90</v>
      </c>
      <c r="B35">
        <v>8218</v>
      </c>
      <c r="K35" t="s">
        <v>14</v>
      </c>
      <c r="L35" t="str">
        <f>A73</f>
        <v>F5</v>
      </c>
      <c r="M35">
        <f>B73</f>
        <v>4132</v>
      </c>
      <c r="N35" s="8">
        <f t="shared" si="1"/>
        <v>0.23629291957676385</v>
      </c>
      <c r="O35" s="8">
        <f t="shared" si="2"/>
        <v>9.4517167830705535</v>
      </c>
    </row>
    <row r="36" spans="1:15" x14ac:dyDescent="0.4">
      <c r="A36" t="s">
        <v>11</v>
      </c>
      <c r="B36">
        <v>3880</v>
      </c>
      <c r="K36" t="s">
        <v>13</v>
      </c>
      <c r="L36" t="str">
        <f>A61</f>
        <v>E5</v>
      </c>
      <c r="M36">
        <f>B61</f>
        <v>5371</v>
      </c>
      <c r="N36" s="8">
        <f t="shared" si="1"/>
        <v>0.75446447241855219</v>
      </c>
      <c r="O36" s="8">
        <f t="shared" si="2"/>
        <v>30.178578896742088</v>
      </c>
    </row>
    <row r="37" spans="1:15" x14ac:dyDescent="0.4">
      <c r="A37" t="s">
        <v>19</v>
      </c>
      <c r="B37">
        <v>11979</v>
      </c>
      <c r="K37" t="s">
        <v>12</v>
      </c>
      <c r="L37" t="str">
        <f>A49</f>
        <v>D5</v>
      </c>
      <c r="M37">
        <f>B49</f>
        <v>6801</v>
      </c>
      <c r="N37" s="8">
        <f t="shared" si="1"/>
        <v>1.3525155786039897</v>
      </c>
      <c r="O37" s="8">
        <f t="shared" si="2"/>
        <v>54.100623144159592</v>
      </c>
    </row>
    <row r="38" spans="1:15" x14ac:dyDescent="0.4">
      <c r="A38" t="s">
        <v>27</v>
      </c>
      <c r="B38">
        <v>11082</v>
      </c>
      <c r="K38" t="s">
        <v>11</v>
      </c>
      <c r="L38" t="str">
        <f>A37</f>
        <v>C5</v>
      </c>
      <c r="M38">
        <f>B37</f>
        <v>11979</v>
      </c>
      <c r="N38" s="8">
        <f t="shared" si="1"/>
        <v>3.5180460875747563</v>
      </c>
      <c r="O38" s="8">
        <f t="shared" si="2"/>
        <v>140.72184350299025</v>
      </c>
    </row>
    <row r="39" spans="1:15" x14ac:dyDescent="0.4">
      <c r="A39" t="s">
        <v>36</v>
      </c>
      <c r="B39">
        <v>3460</v>
      </c>
      <c r="K39" t="s">
        <v>10</v>
      </c>
      <c r="L39" t="str">
        <f>A25</f>
        <v>B5</v>
      </c>
      <c r="M39">
        <f>B25</f>
        <v>33181</v>
      </c>
      <c r="N39" s="8">
        <f t="shared" si="1"/>
        <v>12.385094726276609</v>
      </c>
      <c r="O39" s="8">
        <f t="shared" si="2"/>
        <v>495.40378905106434</v>
      </c>
    </row>
    <row r="40" spans="1:15" x14ac:dyDescent="0.4">
      <c r="A40" t="s">
        <v>43</v>
      </c>
      <c r="B40">
        <v>5908</v>
      </c>
      <c r="K40" t="s">
        <v>9</v>
      </c>
      <c r="L40" t="str">
        <f>A13</f>
        <v>A5</v>
      </c>
      <c r="M40">
        <f>B13</f>
        <v>53521</v>
      </c>
      <c r="N40" s="8">
        <f t="shared" si="1"/>
        <v>20.891639831040109</v>
      </c>
      <c r="O40" s="8">
        <f t="shared" si="2"/>
        <v>835.66559324160437</v>
      </c>
    </row>
    <row r="41" spans="1:15" x14ac:dyDescent="0.4">
      <c r="A41" t="s">
        <v>51</v>
      </c>
      <c r="B41">
        <v>3771</v>
      </c>
      <c r="K41" t="s">
        <v>17</v>
      </c>
      <c r="L41" t="str">
        <f>A14</f>
        <v>A6</v>
      </c>
      <c r="M41">
        <f>B14</f>
        <v>41836</v>
      </c>
      <c r="N41" s="8">
        <f t="shared" si="1"/>
        <v>16.004767680147214</v>
      </c>
      <c r="O41" s="8">
        <f t="shared" si="2"/>
        <v>640.19070720588854</v>
      </c>
    </row>
    <row r="42" spans="1:15" x14ac:dyDescent="0.4">
      <c r="A42" t="s">
        <v>59</v>
      </c>
      <c r="B42">
        <v>3382</v>
      </c>
      <c r="K42" t="s">
        <v>18</v>
      </c>
      <c r="L42" t="str">
        <f>A26</f>
        <v>B6</v>
      </c>
      <c r="M42">
        <f>B26</f>
        <v>25057</v>
      </c>
      <c r="N42" s="8">
        <f t="shared" si="1"/>
        <v>8.9874952950524865</v>
      </c>
      <c r="O42" s="8">
        <f t="shared" si="2"/>
        <v>359.49981180209943</v>
      </c>
    </row>
    <row r="43" spans="1:15" x14ac:dyDescent="0.4">
      <c r="A43" t="s">
        <v>67</v>
      </c>
      <c r="B43">
        <v>15281</v>
      </c>
      <c r="K43" t="s">
        <v>19</v>
      </c>
      <c r="L43" t="str">
        <f>A38</f>
        <v>C6</v>
      </c>
      <c r="M43">
        <f>B38</f>
        <v>11082</v>
      </c>
      <c r="N43" s="8">
        <f t="shared" si="1"/>
        <v>3.1429049391493455</v>
      </c>
      <c r="O43" s="8">
        <f t="shared" si="2"/>
        <v>125.71619756597383</v>
      </c>
    </row>
    <row r="44" spans="1:15" x14ac:dyDescent="0.4">
      <c r="A44" t="s">
        <v>75</v>
      </c>
      <c r="B44">
        <v>4034</v>
      </c>
      <c r="K44" t="s">
        <v>20</v>
      </c>
      <c r="L44" t="str">
        <f>A50</f>
        <v>D6</v>
      </c>
      <c r="M44">
        <f>B50</f>
        <v>6950</v>
      </c>
      <c r="N44" s="8">
        <f t="shared" si="1"/>
        <v>1.4148299945631717</v>
      </c>
      <c r="O44" s="8">
        <f t="shared" si="2"/>
        <v>56.593199782526867</v>
      </c>
    </row>
    <row r="45" spans="1:15" x14ac:dyDescent="0.4">
      <c r="A45" t="s">
        <v>91</v>
      </c>
      <c r="B45">
        <v>8125</v>
      </c>
      <c r="K45" t="s">
        <v>21</v>
      </c>
      <c r="L45" t="str">
        <f>A62</f>
        <v>E6</v>
      </c>
      <c r="M45">
        <f>B62</f>
        <v>5554</v>
      </c>
      <c r="N45" s="8">
        <f t="shared" si="1"/>
        <v>0.83099828530801723</v>
      </c>
      <c r="O45" s="8">
        <f t="shared" si="2"/>
        <v>33.239931412320686</v>
      </c>
    </row>
    <row r="46" spans="1:15" x14ac:dyDescent="0.4">
      <c r="A46" t="s">
        <v>92</v>
      </c>
      <c r="B46">
        <v>3442</v>
      </c>
      <c r="K46" t="s">
        <v>22</v>
      </c>
      <c r="L46" t="str">
        <f>A74</f>
        <v>F6</v>
      </c>
      <c r="M46">
        <f>B74</f>
        <v>4435</v>
      </c>
      <c r="N46" s="8">
        <f t="shared" si="1"/>
        <v>0.36301283927899297</v>
      </c>
      <c r="O46" s="8">
        <f t="shared" si="2"/>
        <v>14.520513571159718</v>
      </c>
    </row>
    <row r="47" spans="1:15" x14ac:dyDescent="0.4">
      <c r="A47" t="s">
        <v>93</v>
      </c>
      <c r="B47">
        <v>17283</v>
      </c>
      <c r="K47" t="s">
        <v>23</v>
      </c>
      <c r="L47" t="str">
        <f>A86</f>
        <v>G6</v>
      </c>
      <c r="M47">
        <f>B86</f>
        <v>3970</v>
      </c>
      <c r="N47" s="8">
        <f t="shared" si="1"/>
        <v>0.16854167537953244</v>
      </c>
      <c r="O47" s="8">
        <f t="shared" si="2"/>
        <v>6.7416670151812976</v>
      </c>
    </row>
    <row r="48" spans="1:15" x14ac:dyDescent="0.4">
      <c r="A48" t="s">
        <v>12</v>
      </c>
      <c r="B48">
        <v>3771</v>
      </c>
      <c r="K48" t="s">
        <v>24</v>
      </c>
      <c r="L48" t="str">
        <f>A98</f>
        <v>H6</v>
      </c>
      <c r="M48">
        <f>B98</f>
        <v>3732</v>
      </c>
      <c r="N48" s="8">
        <f t="shared" si="1"/>
        <v>6.9005896867550501E-2</v>
      </c>
      <c r="O48" s="8">
        <f t="shared" si="2"/>
        <v>2.7602358747020199</v>
      </c>
    </row>
    <row r="49" spans="1:15" x14ac:dyDescent="0.4">
      <c r="A49" t="s">
        <v>20</v>
      </c>
      <c r="B49">
        <v>6801</v>
      </c>
      <c r="K49" t="s">
        <v>33</v>
      </c>
      <c r="L49" t="str">
        <f>A99</f>
        <v>H7</v>
      </c>
      <c r="M49">
        <f>B99</f>
        <v>3760</v>
      </c>
      <c r="N49" s="8">
        <f t="shared" si="1"/>
        <v>8.0715988457195437E-2</v>
      </c>
      <c r="O49" s="8">
        <f t="shared" si="2"/>
        <v>3.2286395382878172</v>
      </c>
    </row>
    <row r="50" spans="1:15" x14ac:dyDescent="0.4">
      <c r="A50" t="s">
        <v>28</v>
      </c>
      <c r="B50">
        <v>6950</v>
      </c>
      <c r="K50" t="s">
        <v>31</v>
      </c>
      <c r="L50" t="str">
        <f>A87</f>
        <v>G7</v>
      </c>
      <c r="M50">
        <f>B87</f>
        <v>3748</v>
      </c>
      <c r="N50" s="8">
        <f t="shared" si="1"/>
        <v>7.5697377775919034E-2</v>
      </c>
      <c r="O50" s="8">
        <f t="shared" si="2"/>
        <v>3.0278951110367611</v>
      </c>
    </row>
    <row r="51" spans="1:15" x14ac:dyDescent="0.4">
      <c r="A51" t="s">
        <v>37</v>
      </c>
      <c r="B51">
        <v>3409</v>
      </c>
      <c r="K51" t="s">
        <v>32</v>
      </c>
      <c r="L51" t="str">
        <f>A75</f>
        <v>F7</v>
      </c>
      <c r="M51">
        <f>B75</f>
        <v>3753</v>
      </c>
      <c r="N51" s="8">
        <f t="shared" si="1"/>
        <v>7.7788465559784206E-2</v>
      </c>
      <c r="O51" s="8">
        <f t="shared" si="2"/>
        <v>3.1115386223913681</v>
      </c>
    </row>
    <row r="52" spans="1:15" x14ac:dyDescent="0.4">
      <c r="A52" t="s">
        <v>44</v>
      </c>
      <c r="B52">
        <v>9398</v>
      </c>
      <c r="K52" t="s">
        <v>29</v>
      </c>
      <c r="L52" t="str">
        <f>A63</f>
        <v>E7</v>
      </c>
      <c r="M52">
        <f>B63</f>
        <v>3585</v>
      </c>
      <c r="N52" s="8">
        <f t="shared" si="1"/>
        <v>7.5279160219146003E-3</v>
      </c>
      <c r="O52" s="8">
        <f t="shared" si="2"/>
        <v>0.30111664087658402</v>
      </c>
    </row>
    <row r="53" spans="1:15" x14ac:dyDescent="0.4">
      <c r="A53" t="s">
        <v>52</v>
      </c>
      <c r="B53">
        <v>4072</v>
      </c>
      <c r="K53" t="s">
        <v>28</v>
      </c>
      <c r="L53" t="str">
        <f>A51</f>
        <v>D7</v>
      </c>
      <c r="M53">
        <f>B51</f>
        <v>3409</v>
      </c>
      <c r="N53" s="8">
        <f t="shared" si="1"/>
        <v>-6.607837397013927E-2</v>
      </c>
      <c r="O53" s="8">
        <f t="shared" si="2"/>
        <v>-2.6431349588055708</v>
      </c>
    </row>
    <row r="54" spans="1:15" x14ac:dyDescent="0.4">
      <c r="A54" t="s">
        <v>60</v>
      </c>
      <c r="B54">
        <v>3441</v>
      </c>
      <c r="K54" t="s">
        <v>27</v>
      </c>
      <c r="L54" s="8" t="str">
        <f>A39</f>
        <v>C7</v>
      </c>
      <c r="M54" s="8">
        <f>B39</f>
        <v>3460</v>
      </c>
      <c r="N54" s="8">
        <f t="shared" si="1"/>
        <v>-4.4749278574714571E-2</v>
      </c>
      <c r="O54" s="8">
        <f t="shared" si="2"/>
        <v>-1.7899711429885827</v>
      </c>
    </row>
    <row r="55" spans="1:15" x14ac:dyDescent="0.4">
      <c r="A55" t="s">
        <v>68</v>
      </c>
      <c r="B55">
        <v>26218</v>
      </c>
      <c r="K55" t="s">
        <v>26</v>
      </c>
      <c r="L55" s="8" t="str">
        <f>A27</f>
        <v>B7</v>
      </c>
      <c r="M55" s="8">
        <f>B27</f>
        <v>3430</v>
      </c>
      <c r="N55" s="8">
        <f t="shared" si="1"/>
        <v>-5.7295805277905572E-2</v>
      </c>
      <c r="O55" s="8">
        <f t="shared" si="2"/>
        <v>-2.291832211116223</v>
      </c>
    </row>
    <row r="56" spans="1:15" x14ac:dyDescent="0.4">
      <c r="A56" t="s">
        <v>76</v>
      </c>
      <c r="B56">
        <v>3971</v>
      </c>
      <c r="K56" t="s">
        <v>25</v>
      </c>
      <c r="L56" s="8" t="str">
        <f>A15</f>
        <v>A7</v>
      </c>
      <c r="M56" s="8">
        <f>B15</f>
        <v>3432</v>
      </c>
      <c r="N56" s="8">
        <f t="shared" si="1"/>
        <v>-5.64593701643595E-2</v>
      </c>
      <c r="O56" s="8">
        <f t="shared" si="2"/>
        <v>-2.2583748065743801</v>
      </c>
    </row>
    <row r="57" spans="1:15" x14ac:dyDescent="0.4">
      <c r="A57" t="s">
        <v>94</v>
      </c>
      <c r="B57">
        <v>4561</v>
      </c>
      <c r="K57" t="s">
        <v>34</v>
      </c>
      <c r="L57" s="8" t="str">
        <f>A16</f>
        <v>A8</v>
      </c>
      <c r="M57" s="8">
        <f>B16</f>
        <v>3691</v>
      </c>
      <c r="N57" s="8">
        <f t="shared" si="1"/>
        <v>5.1858977039856133E-2</v>
      </c>
      <c r="O57" s="8">
        <f t="shared" si="2"/>
        <v>2.0743590815942454</v>
      </c>
    </row>
    <row r="58" spans="1:15" x14ac:dyDescent="0.4">
      <c r="A58" t="s">
        <v>95</v>
      </c>
      <c r="B58">
        <v>3626</v>
      </c>
      <c r="K58" t="s">
        <v>35</v>
      </c>
      <c r="L58" s="8" t="str">
        <f>A28</f>
        <v>B8</v>
      </c>
      <c r="M58" s="8">
        <f>B28</f>
        <v>4135</v>
      </c>
      <c r="N58" s="8">
        <f t="shared" si="1"/>
        <v>0.23754757224708295</v>
      </c>
      <c r="O58" s="8">
        <f t="shared" si="2"/>
        <v>9.5019028898833184</v>
      </c>
    </row>
    <row r="59" spans="1:15" x14ac:dyDescent="0.4">
      <c r="A59" t="s">
        <v>96</v>
      </c>
      <c r="B59">
        <v>29818</v>
      </c>
      <c r="K59" t="s">
        <v>36</v>
      </c>
      <c r="L59" s="8" t="str">
        <f>A40</f>
        <v>C8</v>
      </c>
      <c r="M59" s="8">
        <f>B40</f>
        <v>5908</v>
      </c>
      <c r="N59" s="8">
        <f t="shared" si="1"/>
        <v>0.97904730040567112</v>
      </c>
      <c r="O59" s="8">
        <f t="shared" si="2"/>
        <v>39.161892016226844</v>
      </c>
    </row>
    <row r="60" spans="1:15" x14ac:dyDescent="0.4">
      <c r="A60" t="s">
        <v>13</v>
      </c>
      <c r="B60">
        <v>3757</v>
      </c>
      <c r="K60" t="s">
        <v>37</v>
      </c>
      <c r="L60" s="8" t="str">
        <f>A52</f>
        <v>D8</v>
      </c>
      <c r="M60" s="8">
        <f>B52</f>
        <v>9398</v>
      </c>
      <c r="N60" s="8">
        <f t="shared" si="1"/>
        <v>2.4386265735435573</v>
      </c>
      <c r="O60" s="8">
        <f t="shared" si="2"/>
        <v>97.545062941742287</v>
      </c>
    </row>
    <row r="61" spans="1:15" x14ac:dyDescent="0.4">
      <c r="A61" t="s">
        <v>21</v>
      </c>
      <c r="B61">
        <v>5371</v>
      </c>
      <c r="K61" t="s">
        <v>38</v>
      </c>
      <c r="L61" s="8" t="str">
        <f>A64</f>
        <v>E8</v>
      </c>
      <c r="M61" s="8">
        <f>B64</f>
        <v>26690</v>
      </c>
      <c r="N61" s="8">
        <f t="shared" si="1"/>
        <v>9.6704445652628497</v>
      </c>
      <c r="O61" s="8">
        <f t="shared" si="2"/>
        <v>386.81778261051397</v>
      </c>
    </row>
    <row r="62" spans="1:15" x14ac:dyDescent="0.4">
      <c r="A62" t="s">
        <v>29</v>
      </c>
      <c r="B62">
        <v>5554</v>
      </c>
      <c r="K62" t="s">
        <v>30</v>
      </c>
      <c r="L62" s="8" t="str">
        <f>A76</f>
        <v>F8</v>
      </c>
      <c r="M62" s="8">
        <f>B76</f>
        <v>46287</v>
      </c>
      <c r="N62" s="8">
        <f t="shared" si="1"/>
        <v>17.866254025343984</v>
      </c>
      <c r="O62" s="8">
        <f t="shared" si="2"/>
        <v>714.65016101375932</v>
      </c>
    </row>
    <row r="63" spans="1:15" x14ac:dyDescent="0.4">
      <c r="A63" t="s">
        <v>38</v>
      </c>
      <c r="B63">
        <v>3585</v>
      </c>
      <c r="K63" t="s">
        <v>39</v>
      </c>
      <c r="L63" s="8" t="str">
        <f>A88</f>
        <v>G8</v>
      </c>
      <c r="M63" s="8">
        <f>B88</f>
        <v>37536</v>
      </c>
      <c r="N63" s="8">
        <f t="shared" si="1"/>
        <v>14.20643218602317</v>
      </c>
      <c r="O63" s="8">
        <f t="shared" si="2"/>
        <v>568.2572874409268</v>
      </c>
    </row>
    <row r="64" spans="1:15" x14ac:dyDescent="0.4">
      <c r="A64" t="s">
        <v>45</v>
      </c>
      <c r="B64">
        <v>26690</v>
      </c>
      <c r="K64" t="s">
        <v>40</v>
      </c>
      <c r="L64" s="8" t="str">
        <f>A100</f>
        <v>H8</v>
      </c>
      <c r="M64" s="8">
        <f>B100</f>
        <v>23360</v>
      </c>
      <c r="N64" s="8">
        <f t="shared" si="1"/>
        <v>8.2777801012086485</v>
      </c>
      <c r="O64" s="8">
        <f t="shared" si="2"/>
        <v>331.11120404834594</v>
      </c>
    </row>
    <row r="65" spans="1:15" x14ac:dyDescent="0.4">
      <c r="A65" t="s">
        <v>53</v>
      </c>
      <c r="B65">
        <v>4608</v>
      </c>
      <c r="K65" t="s">
        <v>48</v>
      </c>
      <c r="L65" s="8" t="str">
        <f>A101</f>
        <v>H9</v>
      </c>
      <c r="M65" s="8">
        <f>B101</f>
        <v>9592</v>
      </c>
      <c r="N65" s="8">
        <f t="shared" si="1"/>
        <v>2.5197607795575259</v>
      </c>
      <c r="O65" s="8">
        <f t="shared" si="2"/>
        <v>100.79043118230103</v>
      </c>
    </row>
    <row r="66" spans="1:15" x14ac:dyDescent="0.4">
      <c r="A66" t="s">
        <v>61</v>
      </c>
      <c r="B66">
        <v>3380</v>
      </c>
      <c r="K66" t="s">
        <v>47</v>
      </c>
      <c r="L66" s="8" t="str">
        <f>A89</f>
        <v>G9</v>
      </c>
      <c r="M66" s="8">
        <f>B89</f>
        <v>6705</v>
      </c>
      <c r="N66" s="8">
        <f t="shared" si="1"/>
        <v>1.3123666931537787</v>
      </c>
      <c r="O66" s="8">
        <f t="shared" si="2"/>
        <v>52.49466772615115</v>
      </c>
    </row>
    <row r="67" spans="1:15" x14ac:dyDescent="0.4">
      <c r="A67" t="s">
        <v>69</v>
      </c>
      <c r="B67">
        <v>37692</v>
      </c>
      <c r="K67" t="s">
        <v>46</v>
      </c>
      <c r="L67" s="8" t="str">
        <f>A77</f>
        <v>F9</v>
      </c>
      <c r="M67" s="8">
        <f>B77</f>
        <v>5154</v>
      </c>
      <c r="N67" s="8">
        <f t="shared" si="1"/>
        <v>0.66371126259880397</v>
      </c>
      <c r="O67" s="8">
        <f t="shared" si="2"/>
        <v>26.548450503952161</v>
      </c>
    </row>
    <row r="68" spans="1:15" x14ac:dyDescent="0.4">
      <c r="A68" t="s">
        <v>77</v>
      </c>
      <c r="B68">
        <v>3972</v>
      </c>
      <c r="K68" t="s">
        <v>45</v>
      </c>
      <c r="L68" s="8" t="str">
        <f>A65</f>
        <v>E9</v>
      </c>
      <c r="M68" s="8">
        <f>B65</f>
        <v>4608</v>
      </c>
      <c r="N68" s="8">
        <f t="shared" si="1"/>
        <v>0.43536447660072769</v>
      </c>
      <c r="O68" s="8">
        <f t="shared" si="2"/>
        <v>17.414579064029109</v>
      </c>
    </row>
    <row r="69" spans="1:15" x14ac:dyDescent="0.4">
      <c r="A69" t="s">
        <v>97</v>
      </c>
      <c r="B69">
        <v>3461</v>
      </c>
      <c r="K69" t="s">
        <v>44</v>
      </c>
      <c r="L69" s="8" t="str">
        <f>A53</f>
        <v>D9</v>
      </c>
      <c r="M69" s="8">
        <f>B53</f>
        <v>4072</v>
      </c>
      <c r="N69" s="8">
        <f t="shared" si="1"/>
        <v>0.21119986617038183</v>
      </c>
      <c r="O69" s="8">
        <f t="shared" si="2"/>
        <v>8.4479946468152729</v>
      </c>
    </row>
    <row r="70" spans="1:15" x14ac:dyDescent="0.4">
      <c r="A70" t="s">
        <v>98</v>
      </c>
      <c r="B70">
        <v>5225</v>
      </c>
      <c r="K70" t="s">
        <v>43</v>
      </c>
      <c r="L70" s="8" t="str">
        <f>A41</f>
        <v>C9</v>
      </c>
      <c r="M70" s="8">
        <f>B41</f>
        <v>3771</v>
      </c>
      <c r="N70" s="8">
        <f t="shared" si="1"/>
        <v>8.5316381581698797E-2</v>
      </c>
      <c r="O70" s="8">
        <f t="shared" si="2"/>
        <v>3.4126552632679519</v>
      </c>
    </row>
    <row r="71" spans="1:15" x14ac:dyDescent="0.4">
      <c r="A71" t="s">
        <v>99</v>
      </c>
      <c r="B71">
        <v>39416</v>
      </c>
      <c r="K71" t="s">
        <v>42</v>
      </c>
      <c r="L71" s="8" t="str">
        <f>A29</f>
        <v>B9</v>
      </c>
      <c r="M71" s="8">
        <f>B29</f>
        <v>3800</v>
      </c>
      <c r="N71" s="8">
        <f t="shared" si="1"/>
        <v>9.7444690728116776E-2</v>
      </c>
      <c r="O71" s="8">
        <f t="shared" si="2"/>
        <v>3.8977876291246711</v>
      </c>
    </row>
    <row r="72" spans="1:15" x14ac:dyDescent="0.4">
      <c r="A72" t="s">
        <v>14</v>
      </c>
      <c r="B72">
        <v>3612</v>
      </c>
      <c r="K72" t="s">
        <v>41</v>
      </c>
      <c r="L72" s="8" t="str">
        <f>A17</f>
        <v>A9</v>
      </c>
      <c r="M72" s="8">
        <f>B17</f>
        <v>3850</v>
      </c>
      <c r="N72" s="8">
        <f t="shared" si="1"/>
        <v>0.11835556856676843</v>
      </c>
      <c r="O72" s="8">
        <f t="shared" si="2"/>
        <v>4.7342227426707373</v>
      </c>
    </row>
    <row r="73" spans="1:15" x14ac:dyDescent="0.4">
      <c r="A73" t="s">
        <v>22</v>
      </c>
      <c r="B73">
        <v>4132</v>
      </c>
      <c r="K73" t="s">
        <v>49</v>
      </c>
      <c r="L73" s="8" t="str">
        <f>A18</f>
        <v>A10</v>
      </c>
      <c r="M73" s="8">
        <f>B18</f>
        <v>3699</v>
      </c>
      <c r="N73" s="8">
        <f t="shared" si="1"/>
        <v>5.5204717494040399E-2</v>
      </c>
      <c r="O73" s="8">
        <f t="shared" si="2"/>
        <v>2.208188699761616</v>
      </c>
    </row>
    <row r="74" spans="1:15" x14ac:dyDescent="0.4">
      <c r="A74" t="s">
        <v>32</v>
      </c>
      <c r="B74">
        <v>4435</v>
      </c>
      <c r="K74" t="s">
        <v>50</v>
      </c>
      <c r="L74" s="8" t="str">
        <f>A30</f>
        <v>B10</v>
      </c>
      <c r="M74" s="8">
        <f>B30</f>
        <v>3619</v>
      </c>
      <c r="N74" s="8">
        <f t="shared" ref="N74:N96" si="4">(M74-I$15)/2391.1</f>
        <v>2.1747312952197735E-2</v>
      </c>
      <c r="O74" s="8">
        <f t="shared" ref="O74:O96" si="5">N74*40</f>
        <v>0.86989251808790935</v>
      </c>
    </row>
    <row r="75" spans="1:15" x14ac:dyDescent="0.4">
      <c r="A75" t="s">
        <v>30</v>
      </c>
      <c r="B75">
        <v>3753</v>
      </c>
      <c r="K75" t="s">
        <v>51</v>
      </c>
      <c r="L75" s="8" t="str">
        <f>A42</f>
        <v>C10</v>
      </c>
      <c r="M75" s="8">
        <f>B42</f>
        <v>3382</v>
      </c>
      <c r="N75" s="8">
        <f t="shared" si="4"/>
        <v>-7.7370248003011163E-2</v>
      </c>
      <c r="O75" s="8">
        <f t="shared" si="5"/>
        <v>-3.0948099201204466</v>
      </c>
    </row>
    <row r="76" spans="1:15" x14ac:dyDescent="0.4">
      <c r="A76" t="s">
        <v>46</v>
      </c>
      <c r="B76">
        <v>46287</v>
      </c>
      <c r="K76" t="s">
        <v>52</v>
      </c>
      <c r="L76" t="str">
        <f>A54</f>
        <v>D10</v>
      </c>
      <c r="M76">
        <f>B54</f>
        <v>3441</v>
      </c>
      <c r="N76" s="8">
        <f t="shared" si="4"/>
        <v>-5.2695412153402205E-2</v>
      </c>
      <c r="O76" s="8">
        <f t="shared" si="5"/>
        <v>-2.1078164861360884</v>
      </c>
    </row>
    <row r="77" spans="1:15" x14ac:dyDescent="0.4">
      <c r="A77" t="s">
        <v>54</v>
      </c>
      <c r="B77">
        <v>5154</v>
      </c>
      <c r="K77" t="s">
        <v>53</v>
      </c>
      <c r="L77" t="str">
        <f>A66</f>
        <v>E10</v>
      </c>
      <c r="M77">
        <f>B66</f>
        <v>3380</v>
      </c>
      <c r="N77" s="8">
        <f t="shared" si="4"/>
        <v>-7.8206683116557235E-2</v>
      </c>
      <c r="O77" s="8">
        <f t="shared" si="5"/>
        <v>-3.1282673246622892</v>
      </c>
    </row>
    <row r="78" spans="1:15" x14ac:dyDescent="0.4">
      <c r="A78" t="s">
        <v>62</v>
      </c>
      <c r="B78">
        <v>3491</v>
      </c>
      <c r="K78" t="s">
        <v>54</v>
      </c>
      <c r="L78" t="str">
        <f>A78</f>
        <v>F10</v>
      </c>
      <c r="M78">
        <f>B78</f>
        <v>3491</v>
      </c>
      <c r="N78" s="8">
        <f t="shared" si="4"/>
        <v>-3.1784534314750534E-2</v>
      </c>
      <c r="O78" s="8">
        <f t="shared" si="5"/>
        <v>-1.2713813725900214</v>
      </c>
    </row>
    <row r="79" spans="1:15" x14ac:dyDescent="0.4">
      <c r="A79" t="s">
        <v>70</v>
      </c>
      <c r="B79">
        <v>27236</v>
      </c>
      <c r="K79" t="s">
        <v>55</v>
      </c>
      <c r="L79" t="str">
        <f>A90</f>
        <v>G10</v>
      </c>
      <c r="M79">
        <f>B90</f>
        <v>3859</v>
      </c>
      <c r="N79" s="8">
        <f t="shared" si="4"/>
        <v>0.12211952657772573</v>
      </c>
      <c r="O79" s="8">
        <f t="shared" si="5"/>
        <v>4.8847810631090294</v>
      </c>
    </row>
    <row r="80" spans="1:15" x14ac:dyDescent="0.4">
      <c r="A80" t="s">
        <v>78</v>
      </c>
      <c r="B80">
        <v>3901</v>
      </c>
      <c r="K80" t="s">
        <v>56</v>
      </c>
      <c r="L80" t="str">
        <f>A102</f>
        <v>H10</v>
      </c>
      <c r="M80">
        <f>B102</f>
        <v>4852</v>
      </c>
      <c r="N80" s="8">
        <f t="shared" si="4"/>
        <v>0.53740956045334787</v>
      </c>
      <c r="O80" s="8">
        <f t="shared" si="5"/>
        <v>21.496382418133916</v>
      </c>
    </row>
    <row r="81" spans="1:15" x14ac:dyDescent="0.4">
      <c r="A81" t="s">
        <v>100</v>
      </c>
      <c r="B81">
        <v>3567</v>
      </c>
      <c r="K81" t="s">
        <v>64</v>
      </c>
      <c r="L81" t="str">
        <f>A103</f>
        <v>H11</v>
      </c>
      <c r="M81">
        <f>B103</f>
        <v>7896</v>
      </c>
      <c r="N81" s="8">
        <f t="shared" si="4"/>
        <v>1.8104638032704614</v>
      </c>
      <c r="O81" s="8">
        <f t="shared" si="5"/>
        <v>72.418552130818455</v>
      </c>
    </row>
    <row r="82" spans="1:15" x14ac:dyDescent="0.4">
      <c r="A82" t="s">
        <v>101</v>
      </c>
      <c r="B82">
        <v>6964</v>
      </c>
      <c r="K82" t="s">
        <v>63</v>
      </c>
      <c r="L82" t="str">
        <f>A91</f>
        <v>G11</v>
      </c>
      <c r="M82">
        <f>B91</f>
        <v>17233</v>
      </c>
      <c r="N82" s="8">
        <f t="shared" si="4"/>
        <v>5.7153611308602734</v>
      </c>
      <c r="O82" s="8">
        <f t="shared" si="5"/>
        <v>228.61444523441094</v>
      </c>
    </row>
    <row r="83" spans="1:15" x14ac:dyDescent="0.4">
      <c r="A83" t="s">
        <v>102</v>
      </c>
      <c r="B83">
        <v>40250</v>
      </c>
      <c r="K83" t="s">
        <v>62</v>
      </c>
      <c r="L83" t="str">
        <f>A79</f>
        <v>F11</v>
      </c>
      <c r="M83">
        <f>B79</f>
        <v>27236</v>
      </c>
      <c r="N83" s="8">
        <f t="shared" si="4"/>
        <v>9.8987913512609271</v>
      </c>
      <c r="O83" s="8">
        <f t="shared" si="5"/>
        <v>395.95165405043707</v>
      </c>
    </row>
    <row r="84" spans="1:15" x14ac:dyDescent="0.4">
      <c r="A84" t="s">
        <v>15</v>
      </c>
      <c r="B84">
        <v>3372</v>
      </c>
      <c r="K84" t="s">
        <v>61</v>
      </c>
      <c r="L84" t="str">
        <f>A67</f>
        <v>E11</v>
      </c>
      <c r="M84">
        <f>B67</f>
        <v>37692</v>
      </c>
      <c r="N84" s="8">
        <f t="shared" si="4"/>
        <v>14.271674124879763</v>
      </c>
      <c r="O84" s="8">
        <f t="shared" si="5"/>
        <v>570.86696499519053</v>
      </c>
    </row>
    <row r="85" spans="1:15" x14ac:dyDescent="0.4">
      <c r="A85" t="s">
        <v>23</v>
      </c>
      <c r="B85">
        <v>3411</v>
      </c>
      <c r="K85" t="s">
        <v>60</v>
      </c>
      <c r="L85" t="str">
        <f>A55</f>
        <v>D11</v>
      </c>
      <c r="M85">
        <f>B55</f>
        <v>26218</v>
      </c>
      <c r="N85" s="8">
        <f t="shared" si="4"/>
        <v>9.4730458784659781</v>
      </c>
      <c r="O85" s="8">
        <f t="shared" si="5"/>
        <v>378.92183513863915</v>
      </c>
    </row>
    <row r="86" spans="1:15" x14ac:dyDescent="0.4">
      <c r="A86" t="s">
        <v>31</v>
      </c>
      <c r="B86">
        <v>3970</v>
      </c>
      <c r="K86" t="s">
        <v>59</v>
      </c>
      <c r="L86" t="str">
        <f>A43</f>
        <v>C11</v>
      </c>
      <c r="M86">
        <f>B43</f>
        <v>15281</v>
      </c>
      <c r="N86" s="8">
        <f t="shared" si="4"/>
        <v>4.8990004600393124</v>
      </c>
      <c r="O86" s="8">
        <f t="shared" si="5"/>
        <v>195.96001840157248</v>
      </c>
    </row>
    <row r="87" spans="1:15" x14ac:dyDescent="0.4">
      <c r="A87" t="s">
        <v>39</v>
      </c>
      <c r="B87">
        <v>3748</v>
      </c>
      <c r="K87" t="s">
        <v>58</v>
      </c>
      <c r="L87" t="str">
        <f>A31</f>
        <v>B11</v>
      </c>
      <c r="M87">
        <f>B31</f>
        <v>9002</v>
      </c>
      <c r="N87" s="8">
        <f t="shared" si="4"/>
        <v>2.2730124210614364</v>
      </c>
      <c r="O87" s="8">
        <f t="shared" si="5"/>
        <v>90.920496842457453</v>
      </c>
    </row>
    <row r="88" spans="1:15" x14ac:dyDescent="0.4">
      <c r="A88" t="s">
        <v>47</v>
      </c>
      <c r="B88">
        <v>37536</v>
      </c>
      <c r="K88" t="s">
        <v>57</v>
      </c>
      <c r="L88" t="str">
        <f>A19</f>
        <v>A11</v>
      </c>
      <c r="M88">
        <f>B19</f>
        <v>6559</v>
      </c>
      <c r="N88" s="8">
        <f t="shared" si="4"/>
        <v>1.2513069298649158</v>
      </c>
      <c r="O88" s="8">
        <f t="shared" si="5"/>
        <v>50.052277194596627</v>
      </c>
    </row>
    <row r="89" spans="1:15" x14ac:dyDescent="0.4">
      <c r="A89" t="s">
        <v>55</v>
      </c>
      <c r="B89">
        <v>6705</v>
      </c>
      <c r="K89" t="s">
        <v>65</v>
      </c>
      <c r="L89" t="str">
        <f>A20</f>
        <v>A12</v>
      </c>
      <c r="M89">
        <f>B20</f>
        <v>5085</v>
      </c>
      <c r="N89" s="8">
        <f t="shared" si="4"/>
        <v>0.63485425118146466</v>
      </c>
      <c r="O89" s="8">
        <f t="shared" si="5"/>
        <v>25.394170047258587</v>
      </c>
    </row>
    <row r="90" spans="1:15" x14ac:dyDescent="0.4">
      <c r="A90" t="s">
        <v>63</v>
      </c>
      <c r="B90">
        <v>3859</v>
      </c>
      <c r="K90" t="s">
        <v>66</v>
      </c>
      <c r="L90" t="str">
        <f>A32</f>
        <v>B12</v>
      </c>
      <c r="M90">
        <f>B32</f>
        <v>4465</v>
      </c>
      <c r="N90" s="8">
        <f t="shared" si="4"/>
        <v>0.37555936598218392</v>
      </c>
      <c r="O90" s="8">
        <f t="shared" si="5"/>
        <v>15.022374639287357</v>
      </c>
    </row>
    <row r="91" spans="1:15" x14ac:dyDescent="0.4">
      <c r="A91" t="s">
        <v>71</v>
      </c>
      <c r="B91">
        <v>17233</v>
      </c>
      <c r="K91" t="s">
        <v>67</v>
      </c>
      <c r="L91" t="str">
        <f>A44</f>
        <v>C12</v>
      </c>
      <c r="M91">
        <f>B44</f>
        <v>4034</v>
      </c>
      <c r="N91" s="8">
        <f t="shared" si="4"/>
        <v>0.19530759901300657</v>
      </c>
      <c r="O91" s="8">
        <f t="shared" si="5"/>
        <v>7.8123039605202624</v>
      </c>
    </row>
    <row r="92" spans="1:15" x14ac:dyDescent="0.4">
      <c r="A92" t="s">
        <v>79</v>
      </c>
      <c r="B92">
        <v>3706</v>
      </c>
      <c r="K92" t="s">
        <v>68</v>
      </c>
      <c r="L92" t="str">
        <f>A56</f>
        <v>D12</v>
      </c>
      <c r="M92">
        <f>B56</f>
        <v>3971</v>
      </c>
      <c r="N92" s="8">
        <f t="shared" si="4"/>
        <v>0.16895989293630548</v>
      </c>
      <c r="O92" s="8">
        <f t="shared" si="5"/>
        <v>6.7583957174522187</v>
      </c>
    </row>
    <row r="93" spans="1:15" x14ac:dyDescent="0.4">
      <c r="A93" t="s">
        <v>103</v>
      </c>
      <c r="B93">
        <v>3440</v>
      </c>
      <c r="K93" t="s">
        <v>69</v>
      </c>
      <c r="L93" t="str">
        <f>A68</f>
        <v>E12</v>
      </c>
      <c r="M93">
        <f>B68</f>
        <v>3972</v>
      </c>
      <c r="N93" s="8">
        <f t="shared" si="4"/>
        <v>0.16937811049307849</v>
      </c>
      <c r="O93" s="8">
        <f t="shared" si="5"/>
        <v>6.7751244197231397</v>
      </c>
    </row>
    <row r="94" spans="1:15" x14ac:dyDescent="0.4">
      <c r="A94" t="s">
        <v>104</v>
      </c>
      <c r="B94">
        <v>9498</v>
      </c>
      <c r="K94" t="s">
        <v>70</v>
      </c>
      <c r="L94" t="str">
        <f>A80</f>
        <v>F12</v>
      </c>
      <c r="M94">
        <f>B80</f>
        <v>3901</v>
      </c>
      <c r="N94" s="8">
        <f t="shared" si="4"/>
        <v>0.13968466396219315</v>
      </c>
      <c r="O94" s="8">
        <f t="shared" si="5"/>
        <v>5.5873865584877258</v>
      </c>
    </row>
    <row r="95" spans="1:15" x14ac:dyDescent="0.4">
      <c r="A95" t="s">
        <v>105</v>
      </c>
      <c r="B95">
        <v>16419</v>
      </c>
      <c r="K95" t="s">
        <v>71</v>
      </c>
      <c r="L95" t="str">
        <f>A92</f>
        <v>G12</v>
      </c>
      <c r="M95">
        <f>B92</f>
        <v>3706</v>
      </c>
      <c r="N95" s="8">
        <f t="shared" si="4"/>
        <v>5.8132240391451637E-2</v>
      </c>
      <c r="O95" s="8">
        <f t="shared" si="5"/>
        <v>2.3252896156580656</v>
      </c>
    </row>
    <row r="96" spans="1:15" x14ac:dyDescent="0.4">
      <c r="A96" t="s">
        <v>16</v>
      </c>
      <c r="B96">
        <v>3394</v>
      </c>
      <c r="K96" t="s">
        <v>72</v>
      </c>
      <c r="L96" t="str">
        <f>A104</f>
        <v>H12</v>
      </c>
      <c r="M96">
        <f>B104</f>
        <v>3605</v>
      </c>
      <c r="N96" s="8">
        <f t="shared" si="4"/>
        <v>1.5892267157375267E-2</v>
      </c>
      <c r="O96" s="8">
        <f t="shared" si="5"/>
        <v>0.63569068629501069</v>
      </c>
    </row>
    <row r="97" spans="1:2" x14ac:dyDescent="0.4">
      <c r="A97" t="s">
        <v>24</v>
      </c>
      <c r="B97">
        <v>3379</v>
      </c>
    </row>
    <row r="98" spans="1:2" x14ac:dyDescent="0.4">
      <c r="A98" t="s">
        <v>33</v>
      </c>
      <c r="B98">
        <v>3732</v>
      </c>
    </row>
    <row r="99" spans="1:2" x14ac:dyDescent="0.4">
      <c r="A99" t="s">
        <v>40</v>
      </c>
      <c r="B99">
        <v>3760</v>
      </c>
    </row>
    <row r="100" spans="1:2" x14ac:dyDescent="0.4">
      <c r="A100" t="s">
        <v>48</v>
      </c>
      <c r="B100">
        <v>23360</v>
      </c>
    </row>
    <row r="101" spans="1:2" x14ac:dyDescent="0.4">
      <c r="A101" t="s">
        <v>56</v>
      </c>
      <c r="B101">
        <v>9592</v>
      </c>
    </row>
    <row r="102" spans="1:2" x14ac:dyDescent="0.4">
      <c r="A102" t="s">
        <v>64</v>
      </c>
      <c r="B102">
        <v>4852</v>
      </c>
    </row>
    <row r="103" spans="1:2" x14ac:dyDescent="0.4">
      <c r="A103" t="s">
        <v>72</v>
      </c>
      <c r="B103">
        <v>7896</v>
      </c>
    </row>
    <row r="104" spans="1:2" x14ac:dyDescent="0.4">
      <c r="A104" t="s">
        <v>80</v>
      </c>
      <c r="B104">
        <v>3605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workbookViewId="0">
      <selection activeCell="N9" sqref="N9:N9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64960</v>
      </c>
      <c r="D2">
        <v>3343</v>
      </c>
      <c r="E2">
        <v>4816</v>
      </c>
      <c r="F2">
        <v>4054</v>
      </c>
      <c r="G2">
        <v>52642</v>
      </c>
      <c r="H2">
        <v>41178</v>
      </c>
      <c r="I2">
        <v>3377</v>
      </c>
      <c r="J2">
        <v>3618</v>
      </c>
      <c r="K2">
        <v>3754</v>
      </c>
      <c r="L2">
        <v>3673</v>
      </c>
      <c r="M2">
        <v>6342</v>
      </c>
      <c r="N2">
        <v>5066</v>
      </c>
      <c r="O2">
        <v>39248</v>
      </c>
      <c r="P2">
        <v>3355</v>
      </c>
      <c r="Q2">
        <v>6151</v>
      </c>
      <c r="R2">
        <v>3789</v>
      </c>
      <c r="S2">
        <v>32267</v>
      </c>
      <c r="T2">
        <v>24842</v>
      </c>
      <c r="U2">
        <v>3345</v>
      </c>
      <c r="V2">
        <v>4143</v>
      </c>
      <c r="W2">
        <v>3735</v>
      </c>
      <c r="X2">
        <v>3496</v>
      </c>
      <c r="Y2">
        <v>8762</v>
      </c>
      <c r="Z2">
        <v>4311</v>
      </c>
      <c r="AA2">
        <v>22266</v>
      </c>
      <c r="AB2">
        <v>3343</v>
      </c>
      <c r="AC2">
        <v>8118</v>
      </c>
      <c r="AD2">
        <v>3772</v>
      </c>
      <c r="AE2">
        <v>11695</v>
      </c>
      <c r="AF2">
        <v>11049</v>
      </c>
      <c r="AG2">
        <v>3354</v>
      </c>
      <c r="AH2">
        <v>5736</v>
      </c>
      <c r="AI2">
        <v>3679</v>
      </c>
      <c r="AJ2">
        <v>3369</v>
      </c>
      <c r="AK2">
        <v>14905</v>
      </c>
      <c r="AL2">
        <v>3941</v>
      </c>
      <c r="AM2">
        <v>8129</v>
      </c>
      <c r="AN2">
        <v>3412</v>
      </c>
      <c r="AO2">
        <v>16934</v>
      </c>
      <c r="AP2">
        <v>3712</v>
      </c>
      <c r="AQ2">
        <v>6747</v>
      </c>
      <c r="AR2">
        <v>6880</v>
      </c>
      <c r="AS2">
        <v>3334</v>
      </c>
      <c r="AT2">
        <v>9030</v>
      </c>
      <c r="AU2">
        <v>3983</v>
      </c>
      <c r="AV2">
        <v>3324</v>
      </c>
      <c r="AW2">
        <v>25299</v>
      </c>
      <c r="AX2">
        <v>3781</v>
      </c>
      <c r="AY2">
        <v>4466</v>
      </c>
      <c r="AZ2">
        <v>3540</v>
      </c>
      <c r="BA2">
        <v>28920</v>
      </c>
      <c r="BB2">
        <v>3631</v>
      </c>
      <c r="BC2">
        <v>5242</v>
      </c>
      <c r="BD2">
        <v>5453</v>
      </c>
      <c r="BE2">
        <v>3517</v>
      </c>
      <c r="BF2">
        <v>27023</v>
      </c>
      <c r="BG2">
        <v>4562</v>
      </c>
      <c r="BH2">
        <v>3330</v>
      </c>
      <c r="BI2">
        <v>36163</v>
      </c>
      <c r="BJ2">
        <v>3816</v>
      </c>
      <c r="BK2">
        <v>3387</v>
      </c>
      <c r="BL2">
        <v>5021</v>
      </c>
      <c r="BM2">
        <v>38633</v>
      </c>
      <c r="BN2">
        <v>3482</v>
      </c>
      <c r="BO2">
        <v>4075</v>
      </c>
      <c r="BP2">
        <v>4324</v>
      </c>
      <c r="BQ2">
        <v>3630</v>
      </c>
      <c r="BR2">
        <v>45351</v>
      </c>
      <c r="BS2">
        <v>5155</v>
      </c>
      <c r="BT2">
        <v>3399</v>
      </c>
      <c r="BU2">
        <v>27140</v>
      </c>
      <c r="BV2">
        <v>3811</v>
      </c>
      <c r="BW2">
        <v>3429</v>
      </c>
      <c r="BX2">
        <v>6734</v>
      </c>
      <c r="BY2">
        <v>38401</v>
      </c>
      <c r="BZ2">
        <v>3318</v>
      </c>
      <c r="CA2">
        <v>3398</v>
      </c>
      <c r="CB2">
        <v>3885</v>
      </c>
      <c r="CC2">
        <v>3816</v>
      </c>
      <c r="CD2">
        <v>37493</v>
      </c>
      <c r="CE2">
        <v>6662</v>
      </c>
      <c r="CF2">
        <v>3808</v>
      </c>
      <c r="CG2">
        <v>16497</v>
      </c>
      <c r="CH2">
        <v>3665</v>
      </c>
      <c r="CI2">
        <v>3431</v>
      </c>
      <c r="CJ2">
        <v>9009</v>
      </c>
      <c r="CK2">
        <v>16263</v>
      </c>
      <c r="CL2">
        <v>3325</v>
      </c>
      <c r="CM2">
        <v>3326</v>
      </c>
      <c r="CN2">
        <v>3673</v>
      </c>
      <c r="CO2">
        <v>3773</v>
      </c>
      <c r="CP2">
        <v>22752</v>
      </c>
      <c r="CQ2">
        <v>9248</v>
      </c>
      <c r="CR2">
        <v>4653</v>
      </c>
      <c r="CS2">
        <v>7647</v>
      </c>
      <c r="CT2">
        <v>3534</v>
      </c>
    </row>
    <row r="7" spans="1:98" ht="17.350000000000001" x14ac:dyDescent="0.5">
      <c r="N7" s="4" t="s">
        <v>110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64960</v>
      </c>
      <c r="G9">
        <f>'Plate 1'!G9</f>
        <v>30</v>
      </c>
      <c r="H9" t="str">
        <f t="shared" ref="H9:I9" si="0">A9</f>
        <v>A1</v>
      </c>
      <c r="I9">
        <f t="shared" si="0"/>
        <v>64960</v>
      </c>
      <c r="K9" t="s">
        <v>82</v>
      </c>
      <c r="L9" t="str">
        <f>A10</f>
        <v>A2</v>
      </c>
      <c r="M9">
        <f>B10</f>
        <v>3343</v>
      </c>
      <c r="N9" s="8">
        <f>(M9-I$15)/2138.2</f>
        <v>-4.0220746422224306E-2</v>
      </c>
      <c r="O9">
        <f>N9*40</f>
        <v>-1.6088298568889723</v>
      </c>
    </row>
    <row r="10" spans="1:98" x14ac:dyDescent="0.4">
      <c r="A10" t="s">
        <v>83</v>
      </c>
      <c r="B10">
        <v>3343</v>
      </c>
      <c r="G10">
        <f>'Plate 1'!G10</f>
        <v>15</v>
      </c>
      <c r="H10" t="str">
        <f>A21</f>
        <v>B1</v>
      </c>
      <c r="I10">
        <f>B21</f>
        <v>39248</v>
      </c>
      <c r="K10" t="s">
        <v>85</v>
      </c>
      <c r="L10" t="str">
        <f>A22</f>
        <v>B2</v>
      </c>
      <c r="M10">
        <f>B22</f>
        <v>3355</v>
      </c>
      <c r="N10" s="8">
        <f t="shared" ref="N10:N73" si="1">(M10-I$15)/2138.2</f>
        <v>-3.4608549247030218E-2</v>
      </c>
      <c r="O10">
        <f t="shared" ref="O10:O73" si="2">N10*40</f>
        <v>-1.3843419698812087</v>
      </c>
    </row>
    <row r="11" spans="1:98" x14ac:dyDescent="0.4">
      <c r="A11" t="s">
        <v>84</v>
      </c>
      <c r="B11">
        <v>4816</v>
      </c>
      <c r="G11">
        <f>'Plate 1'!G11</f>
        <v>7.5</v>
      </c>
      <c r="H11" t="str">
        <f>A33</f>
        <v>C1</v>
      </c>
      <c r="I11">
        <f>B33</f>
        <v>22266</v>
      </c>
      <c r="K11" t="s">
        <v>88</v>
      </c>
      <c r="L11" t="str">
        <f>A34</f>
        <v>C2</v>
      </c>
      <c r="M11">
        <f>B34</f>
        <v>3343</v>
      </c>
      <c r="N11" s="8">
        <f t="shared" si="1"/>
        <v>-4.0220746422224306E-2</v>
      </c>
      <c r="O11">
        <f t="shared" si="2"/>
        <v>-1.6088298568889723</v>
      </c>
    </row>
    <row r="12" spans="1:98" x14ac:dyDescent="0.4">
      <c r="A12" t="s">
        <v>9</v>
      </c>
      <c r="B12">
        <v>4054</v>
      </c>
      <c r="G12">
        <f>'Plate 1'!G12</f>
        <v>1.875</v>
      </c>
      <c r="H12" t="str">
        <f>A45</f>
        <v>D1</v>
      </c>
      <c r="I12">
        <f>B45</f>
        <v>8129</v>
      </c>
      <c r="K12" t="s">
        <v>91</v>
      </c>
      <c r="L12" t="str">
        <f>A46</f>
        <v>D2</v>
      </c>
      <c r="M12">
        <f>B46</f>
        <v>3412</v>
      </c>
      <c r="N12" s="8">
        <f t="shared" si="1"/>
        <v>-7.9506126648582927E-3</v>
      </c>
      <c r="O12">
        <f t="shared" si="2"/>
        <v>-0.31802450659433168</v>
      </c>
    </row>
    <row r="13" spans="1:98" x14ac:dyDescent="0.4">
      <c r="A13" t="s">
        <v>17</v>
      </c>
      <c r="B13">
        <v>52642</v>
      </c>
      <c r="G13">
        <f>'Plate 1'!G13</f>
        <v>0.46875</v>
      </c>
      <c r="H13" t="str">
        <f>A57</f>
        <v>E1</v>
      </c>
      <c r="I13">
        <f>B57</f>
        <v>4466</v>
      </c>
      <c r="K13" t="s">
        <v>94</v>
      </c>
      <c r="L13" t="str">
        <f>A58</f>
        <v>E2</v>
      </c>
      <c r="M13">
        <f>B58</f>
        <v>3540</v>
      </c>
      <c r="N13" s="8">
        <f t="shared" si="1"/>
        <v>5.191282387054532E-2</v>
      </c>
      <c r="O13">
        <f t="shared" si="2"/>
        <v>2.0765129548218129</v>
      </c>
    </row>
    <row r="14" spans="1:98" x14ac:dyDescent="0.4">
      <c r="A14" t="s">
        <v>25</v>
      </c>
      <c r="B14">
        <v>41178</v>
      </c>
      <c r="G14">
        <f>'Plate 1'!G14</f>
        <v>0.1171875</v>
      </c>
      <c r="H14" t="str">
        <f>A69</f>
        <v>F1</v>
      </c>
      <c r="I14">
        <f>B69</f>
        <v>3387</v>
      </c>
      <c r="K14" t="s">
        <v>97</v>
      </c>
      <c r="L14" t="str">
        <f>A70</f>
        <v>F2</v>
      </c>
      <c r="M14">
        <f>B70</f>
        <v>5021</v>
      </c>
      <c r="N14" s="8">
        <f t="shared" si="1"/>
        <v>0.74455149190908243</v>
      </c>
      <c r="O14">
        <f t="shared" si="2"/>
        <v>29.782059676363296</v>
      </c>
    </row>
    <row r="15" spans="1:98" x14ac:dyDescent="0.4">
      <c r="A15" t="s">
        <v>34</v>
      </c>
      <c r="B15">
        <v>3377</v>
      </c>
      <c r="G15">
        <f>'Plate 1'!G15</f>
        <v>0</v>
      </c>
      <c r="H15" t="str">
        <f>A81</f>
        <v>G1</v>
      </c>
      <c r="I15">
        <f>B81</f>
        <v>3429</v>
      </c>
      <c r="K15" t="s">
        <v>100</v>
      </c>
      <c r="L15" t="str">
        <f>A82</f>
        <v>G2</v>
      </c>
      <c r="M15">
        <f>B82</f>
        <v>6734</v>
      </c>
      <c r="N15" s="8">
        <f t="shared" si="1"/>
        <v>1.5456926386680387</v>
      </c>
      <c r="O15">
        <f t="shared" si="2"/>
        <v>61.827705546721546</v>
      </c>
    </row>
    <row r="16" spans="1:98" x14ac:dyDescent="0.4">
      <c r="A16" t="s">
        <v>41</v>
      </c>
      <c r="B16">
        <v>3618</v>
      </c>
      <c r="H16" t="s">
        <v>119</v>
      </c>
      <c r="I16">
        <f>SLOPE(I10:I15, G10:G15)</f>
        <v>2411.0850370819594</v>
      </c>
      <c r="K16" t="s">
        <v>103</v>
      </c>
      <c r="L16" t="str">
        <f>A94</f>
        <v>H2</v>
      </c>
      <c r="M16">
        <f>B94</f>
        <v>9009</v>
      </c>
      <c r="N16" s="8">
        <f t="shared" si="1"/>
        <v>2.6096716864652514</v>
      </c>
      <c r="O16">
        <f t="shared" si="2"/>
        <v>104.38686745861006</v>
      </c>
    </row>
    <row r="17" spans="1:15" x14ac:dyDescent="0.4">
      <c r="A17" t="s">
        <v>49</v>
      </c>
      <c r="B17">
        <v>3754</v>
      </c>
      <c r="K17" t="s">
        <v>104</v>
      </c>
      <c r="L17" t="str">
        <f>A95</f>
        <v>H3</v>
      </c>
      <c r="M17">
        <f>B95</f>
        <v>16263</v>
      </c>
      <c r="N17" s="8">
        <f t="shared" si="1"/>
        <v>6.0022448788700782</v>
      </c>
      <c r="O17">
        <f t="shared" si="2"/>
        <v>240.08979515480314</v>
      </c>
    </row>
    <row r="18" spans="1:15" x14ac:dyDescent="0.4">
      <c r="A18" t="s">
        <v>57</v>
      </c>
      <c r="B18">
        <v>3673</v>
      </c>
      <c r="K18" t="s">
        <v>101</v>
      </c>
      <c r="L18" t="str">
        <f>A83</f>
        <v>G3</v>
      </c>
      <c r="M18">
        <f>B83</f>
        <v>38401</v>
      </c>
      <c r="N18" s="8">
        <f t="shared" si="1"/>
        <v>16.355813300907307</v>
      </c>
      <c r="O18">
        <f t="shared" si="2"/>
        <v>654.23253203629224</v>
      </c>
    </row>
    <row r="19" spans="1:15" x14ac:dyDescent="0.4">
      <c r="A19" t="s">
        <v>65</v>
      </c>
      <c r="B19">
        <v>6342</v>
      </c>
      <c r="K19" t="s">
        <v>98</v>
      </c>
      <c r="L19" t="str">
        <f>A71</f>
        <v>F3</v>
      </c>
      <c r="M19">
        <f>B71</f>
        <v>38633</v>
      </c>
      <c r="N19" s="8">
        <f t="shared" si="1"/>
        <v>16.464315779627725</v>
      </c>
      <c r="O19">
        <f t="shared" si="2"/>
        <v>658.572631185109</v>
      </c>
    </row>
    <row r="20" spans="1:15" x14ac:dyDescent="0.4">
      <c r="A20" t="s">
        <v>73</v>
      </c>
      <c r="B20">
        <v>5066</v>
      </c>
      <c r="K20" t="s">
        <v>95</v>
      </c>
      <c r="L20" t="str">
        <f>A59</f>
        <v>E3</v>
      </c>
      <c r="M20">
        <f>B59</f>
        <v>28920</v>
      </c>
      <c r="N20" s="8">
        <f t="shared" si="1"/>
        <v>11.921709849406044</v>
      </c>
      <c r="O20">
        <f t="shared" si="2"/>
        <v>476.86839397624175</v>
      </c>
    </row>
    <row r="21" spans="1:15" x14ac:dyDescent="0.4">
      <c r="A21" t="s">
        <v>85</v>
      </c>
      <c r="B21">
        <v>39248</v>
      </c>
      <c r="K21" t="s">
        <v>92</v>
      </c>
      <c r="L21" t="str">
        <f>A47</f>
        <v>D3</v>
      </c>
      <c r="M21">
        <f>B47</f>
        <v>16934</v>
      </c>
      <c r="N21" s="8">
        <f t="shared" si="1"/>
        <v>6.3160602375830139</v>
      </c>
      <c r="O21">
        <f t="shared" si="2"/>
        <v>252.64240950332055</v>
      </c>
    </row>
    <row r="22" spans="1:15" x14ac:dyDescent="0.4">
      <c r="A22" t="s">
        <v>86</v>
      </c>
      <c r="B22">
        <v>3355</v>
      </c>
      <c r="K22" t="s">
        <v>89</v>
      </c>
      <c r="L22" t="str">
        <f>A35</f>
        <v>C3</v>
      </c>
      <c r="M22">
        <f>B35</f>
        <v>8118</v>
      </c>
      <c r="N22" s="8">
        <f t="shared" si="1"/>
        <v>2.1929660462070903</v>
      </c>
      <c r="O22">
        <f t="shared" si="2"/>
        <v>87.71864184828361</v>
      </c>
    </row>
    <row r="23" spans="1:15" x14ac:dyDescent="0.4">
      <c r="A23" t="s">
        <v>87</v>
      </c>
      <c r="B23">
        <v>6151</v>
      </c>
      <c r="K23" t="s">
        <v>86</v>
      </c>
      <c r="L23" t="str">
        <f>A23</f>
        <v>B3</v>
      </c>
      <c r="M23">
        <f>B23</f>
        <v>6151</v>
      </c>
      <c r="N23" s="8">
        <f t="shared" si="1"/>
        <v>1.2730333925731925</v>
      </c>
      <c r="O23">
        <f t="shared" si="2"/>
        <v>50.921335702927699</v>
      </c>
    </row>
    <row r="24" spans="1:15" x14ac:dyDescent="0.4">
      <c r="A24" t="s">
        <v>10</v>
      </c>
      <c r="B24">
        <v>3789</v>
      </c>
      <c r="K24" t="s">
        <v>83</v>
      </c>
      <c r="L24" t="str">
        <f>A11</f>
        <v>A3</v>
      </c>
      <c r="M24">
        <f>B11</f>
        <v>4816</v>
      </c>
      <c r="N24" s="8">
        <f t="shared" si="1"/>
        <v>0.64867645683285013</v>
      </c>
      <c r="O24">
        <f t="shared" si="2"/>
        <v>25.947058273314006</v>
      </c>
    </row>
    <row r="25" spans="1:15" x14ac:dyDescent="0.4">
      <c r="A25" t="s">
        <v>18</v>
      </c>
      <c r="B25">
        <v>32267</v>
      </c>
      <c r="K25" t="s">
        <v>84</v>
      </c>
      <c r="L25" t="str">
        <f>A12</f>
        <v>A4</v>
      </c>
      <c r="M25">
        <f>B12</f>
        <v>4054</v>
      </c>
      <c r="N25" s="8">
        <f t="shared" si="1"/>
        <v>0.29230193620802547</v>
      </c>
      <c r="O25">
        <f t="shared" si="2"/>
        <v>11.692077448321019</v>
      </c>
    </row>
    <row r="26" spans="1:15" x14ac:dyDescent="0.4">
      <c r="A26" t="s">
        <v>26</v>
      </c>
      <c r="B26">
        <v>24842</v>
      </c>
      <c r="K26" t="s">
        <v>87</v>
      </c>
      <c r="L26" t="str">
        <f>A24</f>
        <v>B4</v>
      </c>
      <c r="M26">
        <f>B24</f>
        <v>3789</v>
      </c>
      <c r="N26" s="8">
        <f t="shared" si="1"/>
        <v>0.16836591525582267</v>
      </c>
      <c r="O26">
        <f t="shared" si="2"/>
        <v>6.7346366102329069</v>
      </c>
    </row>
    <row r="27" spans="1:15" x14ac:dyDescent="0.4">
      <c r="A27" t="s">
        <v>35</v>
      </c>
      <c r="B27">
        <v>3345</v>
      </c>
      <c r="K27" t="s">
        <v>90</v>
      </c>
      <c r="L27" t="str">
        <f>A36</f>
        <v>C4</v>
      </c>
      <c r="M27">
        <f>B36</f>
        <v>3772</v>
      </c>
      <c r="N27" s="8">
        <f t="shared" si="1"/>
        <v>0.16041530259096437</v>
      </c>
      <c r="O27">
        <f t="shared" si="2"/>
        <v>6.4166121036385748</v>
      </c>
    </row>
    <row r="28" spans="1:15" x14ac:dyDescent="0.4">
      <c r="A28" t="s">
        <v>42</v>
      </c>
      <c r="B28">
        <v>4143</v>
      </c>
      <c r="K28" t="s">
        <v>93</v>
      </c>
      <c r="L28" t="str">
        <f>A48</f>
        <v>D4</v>
      </c>
      <c r="M28">
        <f>B48</f>
        <v>3712</v>
      </c>
      <c r="N28" s="8">
        <f t="shared" si="1"/>
        <v>0.13235431671499392</v>
      </c>
      <c r="O28">
        <f t="shared" si="2"/>
        <v>5.2941726685997565</v>
      </c>
    </row>
    <row r="29" spans="1:15" x14ac:dyDescent="0.4">
      <c r="A29" t="s">
        <v>50</v>
      </c>
      <c r="B29">
        <v>3735</v>
      </c>
      <c r="K29" t="s">
        <v>96</v>
      </c>
      <c r="L29" t="str">
        <f>A60</f>
        <v>E4</v>
      </c>
      <c r="M29">
        <f>B60</f>
        <v>3631</v>
      </c>
      <c r="N29" s="8">
        <f t="shared" si="1"/>
        <v>9.4471985782433834E-2</v>
      </c>
      <c r="O29">
        <f t="shared" si="2"/>
        <v>3.7788794312973533</v>
      </c>
    </row>
    <row r="30" spans="1:15" x14ac:dyDescent="0.4">
      <c r="A30" t="s">
        <v>58</v>
      </c>
      <c r="B30">
        <v>3496</v>
      </c>
      <c r="K30" t="s">
        <v>99</v>
      </c>
      <c r="L30" t="str">
        <f>A72</f>
        <v>F4</v>
      </c>
      <c r="M30">
        <f>B72</f>
        <v>3482</v>
      </c>
      <c r="N30" s="8">
        <f t="shared" si="1"/>
        <v>2.4787204190440559E-2</v>
      </c>
      <c r="O30">
        <f t="shared" si="2"/>
        <v>0.99148816761762237</v>
      </c>
    </row>
    <row r="31" spans="1:15" x14ac:dyDescent="0.4">
      <c r="A31" t="s">
        <v>66</v>
      </c>
      <c r="B31">
        <v>8762</v>
      </c>
      <c r="K31" t="s">
        <v>102</v>
      </c>
      <c r="L31" t="str">
        <f>A84</f>
        <v>G4</v>
      </c>
      <c r="M31">
        <f>B84</f>
        <v>3318</v>
      </c>
      <c r="N31" s="8">
        <f t="shared" si="1"/>
        <v>-5.191282387054532E-2</v>
      </c>
      <c r="O31">
        <f t="shared" si="2"/>
        <v>-2.0765129548218129</v>
      </c>
    </row>
    <row r="32" spans="1:15" x14ac:dyDescent="0.4">
      <c r="A32" t="s">
        <v>74</v>
      </c>
      <c r="B32">
        <v>4311</v>
      </c>
      <c r="K32" t="s">
        <v>105</v>
      </c>
      <c r="L32" t="str">
        <f>A96</f>
        <v>H4</v>
      </c>
      <c r="M32">
        <f>B96</f>
        <v>3325</v>
      </c>
      <c r="N32" s="8">
        <f t="shared" si="1"/>
        <v>-4.8639042185015441E-2</v>
      </c>
      <c r="O32">
        <f t="shared" si="2"/>
        <v>-1.9455616874006176</v>
      </c>
    </row>
    <row r="33" spans="1:15" x14ac:dyDescent="0.4">
      <c r="A33" t="s">
        <v>88</v>
      </c>
      <c r="B33">
        <v>22266</v>
      </c>
      <c r="K33" t="s">
        <v>16</v>
      </c>
      <c r="L33" t="str">
        <f>A97</f>
        <v>H5</v>
      </c>
      <c r="M33">
        <f>B97</f>
        <v>3326</v>
      </c>
      <c r="N33" s="8">
        <f t="shared" si="1"/>
        <v>-4.8171359087082595E-2</v>
      </c>
      <c r="O33">
        <f t="shared" si="2"/>
        <v>-1.9268543634833037</v>
      </c>
    </row>
    <row r="34" spans="1:15" x14ac:dyDescent="0.4">
      <c r="A34" t="s">
        <v>89</v>
      </c>
      <c r="B34">
        <v>3343</v>
      </c>
      <c r="K34" t="s">
        <v>15</v>
      </c>
      <c r="L34" t="str">
        <f>A85</f>
        <v>G5</v>
      </c>
      <c r="M34">
        <f>B85</f>
        <v>3398</v>
      </c>
      <c r="N34" s="8">
        <f t="shared" si="1"/>
        <v>-1.4498176035918063E-2</v>
      </c>
      <c r="O34">
        <f t="shared" si="2"/>
        <v>-0.57992704143672258</v>
      </c>
    </row>
    <row r="35" spans="1:15" x14ac:dyDescent="0.4">
      <c r="A35" t="s">
        <v>90</v>
      </c>
      <c r="B35">
        <v>8118</v>
      </c>
      <c r="K35" t="s">
        <v>14</v>
      </c>
      <c r="L35" t="str">
        <f>A73</f>
        <v>F5</v>
      </c>
      <c r="M35">
        <f>B73</f>
        <v>4075</v>
      </c>
      <c r="N35" s="8">
        <f t="shared" si="1"/>
        <v>0.30212328126461513</v>
      </c>
      <c r="O35">
        <f t="shared" si="2"/>
        <v>12.084931250584605</v>
      </c>
    </row>
    <row r="36" spans="1:15" x14ac:dyDescent="0.4">
      <c r="A36" t="s">
        <v>11</v>
      </c>
      <c r="B36">
        <v>3772</v>
      </c>
      <c r="K36" t="s">
        <v>13</v>
      </c>
      <c r="L36" t="str">
        <f>A61</f>
        <v>E5</v>
      </c>
      <c r="M36">
        <f>B61</f>
        <v>5242</v>
      </c>
      <c r="N36" s="8">
        <f t="shared" si="1"/>
        <v>0.84790945655224026</v>
      </c>
      <c r="O36">
        <f t="shared" si="2"/>
        <v>33.916378262089609</v>
      </c>
    </row>
    <row r="37" spans="1:15" x14ac:dyDescent="0.4">
      <c r="A37" t="s">
        <v>19</v>
      </c>
      <c r="B37">
        <v>11695</v>
      </c>
      <c r="K37" t="s">
        <v>12</v>
      </c>
      <c r="L37" t="str">
        <f>A49</f>
        <v>D5</v>
      </c>
      <c r="M37">
        <f>B49</f>
        <v>6747</v>
      </c>
      <c r="N37" s="8">
        <f t="shared" si="1"/>
        <v>1.5517725189411655</v>
      </c>
      <c r="O37">
        <f t="shared" si="2"/>
        <v>62.070900757646619</v>
      </c>
    </row>
    <row r="38" spans="1:15" x14ac:dyDescent="0.4">
      <c r="A38" t="s">
        <v>27</v>
      </c>
      <c r="B38">
        <v>11049</v>
      </c>
      <c r="K38" t="s">
        <v>11</v>
      </c>
      <c r="L38" t="str">
        <f>A37</f>
        <v>C5</v>
      </c>
      <c r="M38">
        <f>B37</f>
        <v>11695</v>
      </c>
      <c r="N38" s="8">
        <f t="shared" si="1"/>
        <v>3.8658684875128615</v>
      </c>
      <c r="O38">
        <f t="shared" si="2"/>
        <v>154.63473950051446</v>
      </c>
    </row>
    <row r="39" spans="1:15" x14ac:dyDescent="0.4">
      <c r="A39" t="s">
        <v>36</v>
      </c>
      <c r="B39">
        <v>3354</v>
      </c>
      <c r="K39" t="s">
        <v>10</v>
      </c>
      <c r="L39" t="str">
        <f>A25</f>
        <v>B5</v>
      </c>
      <c r="M39">
        <f>B25</f>
        <v>32267</v>
      </c>
      <c r="N39" s="8">
        <f t="shared" si="1"/>
        <v>13.487045178187261</v>
      </c>
      <c r="O39">
        <f t="shared" si="2"/>
        <v>539.48180712749047</v>
      </c>
    </row>
    <row r="40" spans="1:15" x14ac:dyDescent="0.4">
      <c r="A40" t="s">
        <v>43</v>
      </c>
      <c r="B40">
        <v>5736</v>
      </c>
      <c r="K40" t="s">
        <v>9</v>
      </c>
      <c r="L40" t="str">
        <f>A13</f>
        <v>A5</v>
      </c>
      <c r="M40">
        <f>B13</f>
        <v>52642</v>
      </c>
      <c r="N40" s="8">
        <f t="shared" si="1"/>
        <v>23.016088298568892</v>
      </c>
      <c r="O40">
        <f t="shared" si="2"/>
        <v>920.64353194275566</v>
      </c>
    </row>
    <row r="41" spans="1:15" x14ac:dyDescent="0.4">
      <c r="A41" t="s">
        <v>51</v>
      </c>
      <c r="B41">
        <v>3679</v>
      </c>
      <c r="K41" t="s">
        <v>17</v>
      </c>
      <c r="L41" t="str">
        <f>A14</f>
        <v>A6</v>
      </c>
      <c r="M41">
        <f>B14</f>
        <v>41178</v>
      </c>
      <c r="N41" s="8">
        <f t="shared" si="1"/>
        <v>17.654569263866804</v>
      </c>
      <c r="O41">
        <f t="shared" si="2"/>
        <v>706.18277055467217</v>
      </c>
    </row>
    <row r="42" spans="1:15" x14ac:dyDescent="0.4">
      <c r="A42" t="s">
        <v>59</v>
      </c>
      <c r="B42">
        <v>3369</v>
      </c>
      <c r="K42" t="s">
        <v>18</v>
      </c>
      <c r="L42" t="str">
        <f>A26</f>
        <v>B6</v>
      </c>
      <c r="M42">
        <f>B26</f>
        <v>24842</v>
      </c>
      <c r="N42" s="8">
        <f t="shared" si="1"/>
        <v>10.01449817603592</v>
      </c>
      <c r="O42">
        <f t="shared" si="2"/>
        <v>400.5799270414368</v>
      </c>
    </row>
    <row r="43" spans="1:15" x14ac:dyDescent="0.4">
      <c r="A43" t="s">
        <v>67</v>
      </c>
      <c r="B43">
        <v>14905</v>
      </c>
      <c r="K43" t="s">
        <v>19</v>
      </c>
      <c r="L43" t="str">
        <f>A38</f>
        <v>C6</v>
      </c>
      <c r="M43">
        <f>B38</f>
        <v>11049</v>
      </c>
      <c r="N43" s="8">
        <f t="shared" si="1"/>
        <v>3.5637452062482464</v>
      </c>
      <c r="O43">
        <f t="shared" si="2"/>
        <v>142.54980824992987</v>
      </c>
    </row>
    <row r="44" spans="1:15" x14ac:dyDescent="0.4">
      <c r="A44" t="s">
        <v>75</v>
      </c>
      <c r="B44">
        <v>3941</v>
      </c>
      <c r="K44" t="s">
        <v>20</v>
      </c>
      <c r="L44" t="str">
        <f>A50</f>
        <v>D6</v>
      </c>
      <c r="M44">
        <f>B50</f>
        <v>6880</v>
      </c>
      <c r="N44" s="8">
        <f t="shared" si="1"/>
        <v>1.6139743709662333</v>
      </c>
      <c r="O44">
        <f t="shared" si="2"/>
        <v>64.558974838649334</v>
      </c>
    </row>
    <row r="45" spans="1:15" x14ac:dyDescent="0.4">
      <c r="A45" t="s">
        <v>91</v>
      </c>
      <c r="B45">
        <v>8129</v>
      </c>
      <c r="K45" t="s">
        <v>21</v>
      </c>
      <c r="L45" t="str">
        <f>A62</f>
        <v>E6</v>
      </c>
      <c r="M45">
        <f>B62</f>
        <v>5453</v>
      </c>
      <c r="N45" s="8">
        <f t="shared" si="1"/>
        <v>0.94659059021606973</v>
      </c>
      <c r="O45">
        <f t="shared" si="2"/>
        <v>37.86362360864279</v>
      </c>
    </row>
    <row r="46" spans="1:15" x14ac:dyDescent="0.4">
      <c r="A46" t="s">
        <v>92</v>
      </c>
      <c r="B46">
        <v>3412</v>
      </c>
      <c r="K46" t="s">
        <v>22</v>
      </c>
      <c r="L46" t="str">
        <f>A74</f>
        <v>F6</v>
      </c>
      <c r="M46">
        <f>B74</f>
        <v>4324</v>
      </c>
      <c r="N46" s="8">
        <f t="shared" si="1"/>
        <v>0.41857637264989245</v>
      </c>
      <c r="O46">
        <f t="shared" si="2"/>
        <v>16.743054905995699</v>
      </c>
    </row>
    <row r="47" spans="1:15" x14ac:dyDescent="0.4">
      <c r="A47" t="s">
        <v>93</v>
      </c>
      <c r="B47">
        <v>16934</v>
      </c>
      <c r="K47" t="s">
        <v>23</v>
      </c>
      <c r="L47" t="str">
        <f>A86</f>
        <v>G6</v>
      </c>
      <c r="M47">
        <f>B86</f>
        <v>3885</v>
      </c>
      <c r="N47" s="8">
        <f t="shared" si="1"/>
        <v>0.21326349265737538</v>
      </c>
      <c r="O47">
        <f t="shared" si="2"/>
        <v>8.5305397062950146</v>
      </c>
    </row>
    <row r="48" spans="1:15" x14ac:dyDescent="0.4">
      <c r="A48" t="s">
        <v>12</v>
      </c>
      <c r="B48">
        <v>3712</v>
      </c>
      <c r="K48" t="s">
        <v>24</v>
      </c>
      <c r="L48" t="str">
        <f>A98</f>
        <v>H6</v>
      </c>
      <c r="M48">
        <f>B98</f>
        <v>3673</v>
      </c>
      <c r="N48" s="8">
        <f t="shared" si="1"/>
        <v>0.11411467589561314</v>
      </c>
      <c r="O48">
        <f t="shared" si="2"/>
        <v>4.5645870358245251</v>
      </c>
    </row>
    <row r="49" spans="1:15" x14ac:dyDescent="0.4">
      <c r="A49" t="s">
        <v>20</v>
      </c>
      <c r="B49">
        <v>6747</v>
      </c>
      <c r="K49" t="s">
        <v>33</v>
      </c>
      <c r="L49" t="str">
        <f>A99</f>
        <v>H7</v>
      </c>
      <c r="M49">
        <f>B99</f>
        <v>3773</v>
      </c>
      <c r="N49" s="8">
        <f t="shared" si="1"/>
        <v>0.16088298568889722</v>
      </c>
      <c r="O49">
        <f t="shared" si="2"/>
        <v>6.4353194275558891</v>
      </c>
    </row>
    <row r="50" spans="1:15" x14ac:dyDescent="0.4">
      <c r="A50" t="s">
        <v>28</v>
      </c>
      <c r="B50">
        <v>6880</v>
      </c>
      <c r="K50" t="s">
        <v>31</v>
      </c>
      <c r="L50" t="str">
        <f>A87</f>
        <v>G7</v>
      </c>
      <c r="M50">
        <f>B87</f>
        <v>3816</v>
      </c>
      <c r="N50" s="8">
        <f t="shared" si="1"/>
        <v>0.18099335890000937</v>
      </c>
      <c r="O50">
        <f t="shared" si="2"/>
        <v>7.2397343560003744</v>
      </c>
    </row>
    <row r="51" spans="1:15" x14ac:dyDescent="0.4">
      <c r="A51" t="s">
        <v>37</v>
      </c>
      <c r="B51">
        <v>3334</v>
      </c>
      <c r="K51" t="s">
        <v>32</v>
      </c>
      <c r="L51" t="str">
        <f>A75</f>
        <v>F7</v>
      </c>
      <c r="M51">
        <f>B75</f>
        <v>3630</v>
      </c>
      <c r="N51" s="8">
        <f t="shared" si="1"/>
        <v>9.4004302684500995E-2</v>
      </c>
      <c r="O51">
        <f t="shared" si="2"/>
        <v>3.7601721073800398</v>
      </c>
    </row>
    <row r="52" spans="1:15" x14ac:dyDescent="0.4">
      <c r="A52" t="s">
        <v>44</v>
      </c>
      <c r="B52">
        <v>9030</v>
      </c>
      <c r="K52" t="s">
        <v>29</v>
      </c>
      <c r="L52" t="str">
        <f>A63</f>
        <v>E7</v>
      </c>
      <c r="M52">
        <f>B63</f>
        <v>3517</v>
      </c>
      <c r="N52" s="8">
        <f t="shared" si="1"/>
        <v>4.1156112618089984E-2</v>
      </c>
      <c r="O52">
        <f t="shared" si="2"/>
        <v>1.6462445047235994</v>
      </c>
    </row>
    <row r="53" spans="1:15" x14ac:dyDescent="0.4">
      <c r="A53" t="s">
        <v>52</v>
      </c>
      <c r="B53">
        <v>3983</v>
      </c>
      <c r="K53" t="s">
        <v>28</v>
      </c>
      <c r="L53" t="str">
        <f>A51</f>
        <v>D7</v>
      </c>
      <c r="M53">
        <f>B51</f>
        <v>3334</v>
      </c>
      <c r="N53" s="8">
        <f t="shared" si="1"/>
        <v>-4.442989430361987E-2</v>
      </c>
      <c r="O53">
        <f t="shared" si="2"/>
        <v>-1.7771957721447948</v>
      </c>
    </row>
    <row r="54" spans="1:15" x14ac:dyDescent="0.4">
      <c r="A54" t="s">
        <v>60</v>
      </c>
      <c r="B54">
        <v>3324</v>
      </c>
      <c r="K54" t="s">
        <v>27</v>
      </c>
      <c r="L54" t="str">
        <f>A39</f>
        <v>C7</v>
      </c>
      <c r="M54">
        <f>B39</f>
        <v>3354</v>
      </c>
      <c r="N54" s="8">
        <f t="shared" si="1"/>
        <v>-3.5076232344963057E-2</v>
      </c>
      <c r="O54">
        <f t="shared" si="2"/>
        <v>-1.4030492937985222</v>
      </c>
    </row>
    <row r="55" spans="1:15" x14ac:dyDescent="0.4">
      <c r="A55" t="s">
        <v>68</v>
      </c>
      <c r="B55">
        <v>25299</v>
      </c>
      <c r="K55" t="s">
        <v>26</v>
      </c>
      <c r="L55" t="str">
        <f>A27</f>
        <v>B7</v>
      </c>
      <c r="M55">
        <f>B27</f>
        <v>3345</v>
      </c>
      <c r="N55" s="8">
        <f t="shared" si="1"/>
        <v>-3.9285380226358621E-2</v>
      </c>
      <c r="O55">
        <f t="shared" si="2"/>
        <v>-1.571415209054345</v>
      </c>
    </row>
    <row r="56" spans="1:15" x14ac:dyDescent="0.4">
      <c r="A56" t="s">
        <v>76</v>
      </c>
      <c r="B56">
        <v>3781</v>
      </c>
      <c r="K56" t="s">
        <v>25</v>
      </c>
      <c r="L56" t="str">
        <f>A15</f>
        <v>A7</v>
      </c>
      <c r="M56">
        <f>B15</f>
        <v>3377</v>
      </c>
      <c r="N56" s="8">
        <f t="shared" si="1"/>
        <v>-2.431952109250772E-2</v>
      </c>
      <c r="O56">
        <f t="shared" si="2"/>
        <v>-0.97278084370030882</v>
      </c>
    </row>
    <row r="57" spans="1:15" x14ac:dyDescent="0.4">
      <c r="A57" t="s">
        <v>94</v>
      </c>
      <c r="B57">
        <v>4466</v>
      </c>
      <c r="K57" t="s">
        <v>34</v>
      </c>
      <c r="L57" t="str">
        <f>A16</f>
        <v>A8</v>
      </c>
      <c r="M57">
        <f>B16</f>
        <v>3618</v>
      </c>
      <c r="N57" s="8">
        <f t="shared" si="1"/>
        <v>8.8392105509306901E-2</v>
      </c>
      <c r="O57">
        <f t="shared" si="2"/>
        <v>3.5356842203722758</v>
      </c>
    </row>
    <row r="58" spans="1:15" x14ac:dyDescent="0.4">
      <c r="A58" t="s">
        <v>95</v>
      </c>
      <c r="B58">
        <v>3540</v>
      </c>
      <c r="K58" t="s">
        <v>35</v>
      </c>
      <c r="L58" t="str">
        <f>A28</f>
        <v>B8</v>
      </c>
      <c r="M58">
        <f>B28</f>
        <v>4143</v>
      </c>
      <c r="N58" s="8">
        <f t="shared" si="1"/>
        <v>0.33392573192404829</v>
      </c>
      <c r="O58">
        <f t="shared" si="2"/>
        <v>13.357029276961931</v>
      </c>
    </row>
    <row r="59" spans="1:15" x14ac:dyDescent="0.4">
      <c r="A59" t="s">
        <v>96</v>
      </c>
      <c r="B59">
        <v>28920</v>
      </c>
      <c r="K59" t="s">
        <v>36</v>
      </c>
      <c r="L59" t="str">
        <f>A40</f>
        <v>C8</v>
      </c>
      <c r="M59">
        <f>B40</f>
        <v>5736</v>
      </c>
      <c r="N59" s="8">
        <f t="shared" si="1"/>
        <v>1.0789449069310637</v>
      </c>
      <c r="O59">
        <f t="shared" si="2"/>
        <v>43.157796277242547</v>
      </c>
    </row>
    <row r="60" spans="1:15" x14ac:dyDescent="0.4">
      <c r="A60" t="s">
        <v>13</v>
      </c>
      <c r="B60">
        <v>3631</v>
      </c>
      <c r="K60" t="s">
        <v>37</v>
      </c>
      <c r="L60" t="str">
        <f>A52</f>
        <v>D8</v>
      </c>
      <c r="M60">
        <f>B52</f>
        <v>9030</v>
      </c>
      <c r="N60" s="8">
        <f t="shared" si="1"/>
        <v>2.619493031521841</v>
      </c>
      <c r="O60">
        <f t="shared" si="2"/>
        <v>104.77972126087364</v>
      </c>
    </row>
    <row r="61" spans="1:15" x14ac:dyDescent="0.4">
      <c r="A61" t="s">
        <v>21</v>
      </c>
      <c r="B61">
        <v>5242</v>
      </c>
      <c r="K61" t="s">
        <v>38</v>
      </c>
      <c r="L61" t="str">
        <f>A64</f>
        <v>E8</v>
      </c>
      <c r="M61">
        <f>B64</f>
        <v>27023</v>
      </c>
      <c r="N61" s="8">
        <f t="shared" si="1"/>
        <v>11.034515012627445</v>
      </c>
      <c r="O61">
        <f t="shared" si="2"/>
        <v>441.38060050509779</v>
      </c>
    </row>
    <row r="62" spans="1:15" x14ac:dyDescent="0.4">
      <c r="A62" t="s">
        <v>29</v>
      </c>
      <c r="B62">
        <v>5453</v>
      </c>
      <c r="K62" t="s">
        <v>30</v>
      </c>
      <c r="L62" t="str">
        <f>A76</f>
        <v>F8</v>
      </c>
      <c r="M62">
        <f>B76</f>
        <v>45351</v>
      </c>
      <c r="N62" s="8">
        <f t="shared" si="1"/>
        <v>19.606210831540551</v>
      </c>
      <c r="O62">
        <f t="shared" si="2"/>
        <v>784.24843326162204</v>
      </c>
    </row>
    <row r="63" spans="1:15" x14ac:dyDescent="0.4">
      <c r="A63" t="s">
        <v>38</v>
      </c>
      <c r="B63">
        <v>3517</v>
      </c>
      <c r="K63" t="s">
        <v>39</v>
      </c>
      <c r="L63" t="str">
        <f>A88</f>
        <v>G8</v>
      </c>
      <c r="M63">
        <f>B88</f>
        <v>37493</v>
      </c>
      <c r="N63" s="8">
        <f t="shared" si="1"/>
        <v>15.931157047984287</v>
      </c>
      <c r="O63">
        <f t="shared" si="2"/>
        <v>637.24628191937154</v>
      </c>
    </row>
    <row r="64" spans="1:15" x14ac:dyDescent="0.4">
      <c r="A64" t="s">
        <v>45</v>
      </c>
      <c r="B64">
        <v>27023</v>
      </c>
      <c r="K64" t="s">
        <v>40</v>
      </c>
      <c r="L64" t="str">
        <f>A100</f>
        <v>H8</v>
      </c>
      <c r="M64">
        <f>B100</f>
        <v>22752</v>
      </c>
      <c r="N64" s="8">
        <f t="shared" si="1"/>
        <v>9.037040501356282</v>
      </c>
      <c r="O64">
        <f t="shared" si="2"/>
        <v>361.48162005425127</v>
      </c>
    </row>
    <row r="65" spans="1:15" x14ac:dyDescent="0.4">
      <c r="A65" t="s">
        <v>53</v>
      </c>
      <c r="B65">
        <v>4562</v>
      </c>
      <c r="K65" t="s">
        <v>48</v>
      </c>
      <c r="L65" t="str">
        <f>A101</f>
        <v>H9</v>
      </c>
      <c r="M65">
        <f>B101</f>
        <v>9248</v>
      </c>
      <c r="N65" s="8">
        <f t="shared" si="1"/>
        <v>2.7214479468712005</v>
      </c>
      <c r="O65">
        <f t="shared" si="2"/>
        <v>108.85791787484803</v>
      </c>
    </row>
    <row r="66" spans="1:15" x14ac:dyDescent="0.4">
      <c r="A66" t="s">
        <v>61</v>
      </c>
      <c r="B66">
        <v>3330</v>
      </c>
      <c r="K66" t="s">
        <v>47</v>
      </c>
      <c r="L66" t="str">
        <f>A89</f>
        <v>G9</v>
      </c>
      <c r="M66">
        <f>B89</f>
        <v>6662</v>
      </c>
      <c r="N66" s="8">
        <f t="shared" si="1"/>
        <v>1.5120194556168742</v>
      </c>
      <c r="O66">
        <f t="shared" si="2"/>
        <v>60.480778224674971</v>
      </c>
    </row>
    <row r="67" spans="1:15" x14ac:dyDescent="0.4">
      <c r="A67" t="s">
        <v>69</v>
      </c>
      <c r="B67">
        <v>36163</v>
      </c>
      <c r="K67" t="s">
        <v>46</v>
      </c>
      <c r="L67" t="str">
        <f>A77</f>
        <v>F9</v>
      </c>
      <c r="M67">
        <f>B77</f>
        <v>5155</v>
      </c>
      <c r="N67" s="8">
        <f t="shared" si="1"/>
        <v>0.80722102703208309</v>
      </c>
      <c r="O67">
        <f t="shared" si="2"/>
        <v>32.288841081283323</v>
      </c>
    </row>
    <row r="68" spans="1:15" x14ac:dyDescent="0.4">
      <c r="A68" t="s">
        <v>77</v>
      </c>
      <c r="B68">
        <v>3816</v>
      </c>
      <c r="K68" t="s">
        <v>45</v>
      </c>
      <c r="L68" t="str">
        <f>A65</f>
        <v>E9</v>
      </c>
      <c r="M68">
        <f>B65</f>
        <v>4562</v>
      </c>
      <c r="N68" s="8">
        <f t="shared" si="1"/>
        <v>0.52988494995790858</v>
      </c>
      <c r="O68">
        <f t="shared" si="2"/>
        <v>21.195397998316345</v>
      </c>
    </row>
    <row r="69" spans="1:15" x14ac:dyDescent="0.4">
      <c r="A69" t="s">
        <v>97</v>
      </c>
      <c r="B69">
        <v>3387</v>
      </c>
      <c r="K69" t="s">
        <v>44</v>
      </c>
      <c r="L69" t="str">
        <f>A53</f>
        <v>D9</v>
      </c>
      <c r="M69">
        <f>B53</f>
        <v>3983</v>
      </c>
      <c r="N69" s="8">
        <f t="shared" si="1"/>
        <v>0.25909643625479378</v>
      </c>
      <c r="O69">
        <f t="shared" si="2"/>
        <v>10.363857450191752</v>
      </c>
    </row>
    <row r="70" spans="1:15" x14ac:dyDescent="0.4">
      <c r="A70" t="s">
        <v>98</v>
      </c>
      <c r="B70">
        <v>5021</v>
      </c>
      <c r="K70" t="s">
        <v>43</v>
      </c>
      <c r="L70" t="str">
        <f>A41</f>
        <v>C9</v>
      </c>
      <c r="M70">
        <f>B41</f>
        <v>3679</v>
      </c>
      <c r="N70" s="8">
        <f t="shared" si="1"/>
        <v>0.11692077448321019</v>
      </c>
      <c r="O70">
        <f t="shared" si="2"/>
        <v>4.6768309793284075</v>
      </c>
    </row>
    <row r="71" spans="1:15" x14ac:dyDescent="0.4">
      <c r="A71" t="s">
        <v>99</v>
      </c>
      <c r="B71">
        <v>38633</v>
      </c>
      <c r="K71" t="s">
        <v>42</v>
      </c>
      <c r="L71" t="str">
        <f>A29</f>
        <v>B9</v>
      </c>
      <c r="M71">
        <f>B29</f>
        <v>3735</v>
      </c>
      <c r="N71" s="8">
        <f t="shared" si="1"/>
        <v>0.14311102796744926</v>
      </c>
      <c r="O71">
        <f t="shared" si="2"/>
        <v>5.7244411186979702</v>
      </c>
    </row>
    <row r="72" spans="1:15" x14ac:dyDescent="0.4">
      <c r="A72" t="s">
        <v>14</v>
      </c>
      <c r="B72">
        <v>3482</v>
      </c>
      <c r="K72" t="s">
        <v>41</v>
      </c>
      <c r="L72" t="str">
        <f>A17</f>
        <v>A9</v>
      </c>
      <c r="M72">
        <f>B17</f>
        <v>3754</v>
      </c>
      <c r="N72" s="8">
        <f t="shared" si="1"/>
        <v>0.15199700682817324</v>
      </c>
      <c r="O72">
        <f t="shared" si="2"/>
        <v>6.0798802731269301</v>
      </c>
    </row>
    <row r="73" spans="1:15" x14ac:dyDescent="0.4">
      <c r="A73" t="s">
        <v>22</v>
      </c>
      <c r="B73">
        <v>4075</v>
      </c>
      <c r="K73" t="s">
        <v>49</v>
      </c>
      <c r="L73" t="str">
        <f>A18</f>
        <v>A10</v>
      </c>
      <c r="M73">
        <f>B18</f>
        <v>3673</v>
      </c>
      <c r="N73" s="8">
        <f t="shared" si="1"/>
        <v>0.11411467589561314</v>
      </c>
      <c r="O73">
        <f t="shared" si="2"/>
        <v>4.5645870358245251</v>
      </c>
    </row>
    <row r="74" spans="1:15" x14ac:dyDescent="0.4">
      <c r="A74" t="s">
        <v>32</v>
      </c>
      <c r="B74">
        <v>4324</v>
      </c>
      <c r="K74" t="s">
        <v>50</v>
      </c>
      <c r="L74" t="str">
        <f>A30</f>
        <v>B10</v>
      </c>
      <c r="M74">
        <f>B30</f>
        <v>3496</v>
      </c>
      <c r="N74" s="8">
        <f t="shared" ref="N74:N96" si="3">(M74-I$15)/2138.2</f>
        <v>3.1334767561500332E-2</v>
      </c>
      <c r="O74">
        <f t="shared" ref="O74:O96" si="4">N74*40</f>
        <v>1.2533907024600133</v>
      </c>
    </row>
    <row r="75" spans="1:15" x14ac:dyDescent="0.4">
      <c r="A75" t="s">
        <v>30</v>
      </c>
      <c r="B75">
        <v>3630</v>
      </c>
      <c r="K75" t="s">
        <v>51</v>
      </c>
      <c r="L75" t="str">
        <f>A42</f>
        <v>C10</v>
      </c>
      <c r="M75">
        <f>B42</f>
        <v>3369</v>
      </c>
      <c r="N75" s="8">
        <f t="shared" si="3"/>
        <v>-2.8060985875970446E-2</v>
      </c>
      <c r="O75">
        <f t="shared" si="4"/>
        <v>-1.1224394350388178</v>
      </c>
    </row>
    <row r="76" spans="1:15" x14ac:dyDescent="0.4">
      <c r="A76" t="s">
        <v>46</v>
      </c>
      <c r="B76">
        <v>45351</v>
      </c>
      <c r="K76" t="s">
        <v>52</v>
      </c>
      <c r="L76" t="str">
        <f>A54</f>
        <v>D10</v>
      </c>
      <c r="M76">
        <f>B54</f>
        <v>3324</v>
      </c>
      <c r="N76" s="8">
        <f t="shared" si="3"/>
        <v>-4.910672528294828E-2</v>
      </c>
      <c r="O76">
        <f t="shared" si="4"/>
        <v>-1.9642690113179313</v>
      </c>
    </row>
    <row r="77" spans="1:15" x14ac:dyDescent="0.4">
      <c r="A77" t="s">
        <v>54</v>
      </c>
      <c r="B77">
        <v>5155</v>
      </c>
      <c r="K77" t="s">
        <v>53</v>
      </c>
      <c r="L77" t="str">
        <f>A66</f>
        <v>E10</v>
      </c>
      <c r="M77">
        <f>B66</f>
        <v>3330</v>
      </c>
      <c r="N77" s="8">
        <f t="shared" si="3"/>
        <v>-4.6300626695351232E-2</v>
      </c>
      <c r="O77">
        <f t="shared" si="4"/>
        <v>-1.8520250678140493</v>
      </c>
    </row>
    <row r="78" spans="1:15" x14ac:dyDescent="0.4">
      <c r="A78" t="s">
        <v>62</v>
      </c>
      <c r="B78">
        <v>3399</v>
      </c>
      <c r="K78" t="s">
        <v>54</v>
      </c>
      <c r="L78" t="str">
        <f>A78</f>
        <v>F10</v>
      </c>
      <c r="M78">
        <f>B78</f>
        <v>3399</v>
      </c>
      <c r="N78" s="8">
        <f t="shared" si="3"/>
        <v>-1.4030492937985223E-2</v>
      </c>
      <c r="O78">
        <f t="shared" si="4"/>
        <v>-0.56121971751940891</v>
      </c>
    </row>
    <row r="79" spans="1:15" x14ac:dyDescent="0.4">
      <c r="A79" t="s">
        <v>70</v>
      </c>
      <c r="B79">
        <v>27140</v>
      </c>
      <c r="K79" t="s">
        <v>55</v>
      </c>
      <c r="L79" t="str">
        <f>A90</f>
        <v>G10</v>
      </c>
      <c r="M79">
        <f>B90</f>
        <v>3808</v>
      </c>
      <c r="N79" s="8">
        <f t="shared" si="3"/>
        <v>0.17725189411654665</v>
      </c>
      <c r="O79">
        <f t="shared" si="4"/>
        <v>7.090075764661866</v>
      </c>
    </row>
    <row r="80" spans="1:15" x14ac:dyDescent="0.4">
      <c r="A80" t="s">
        <v>78</v>
      </c>
      <c r="B80">
        <v>3811</v>
      </c>
      <c r="K80" t="s">
        <v>56</v>
      </c>
      <c r="L80" t="str">
        <f>A102</f>
        <v>H10</v>
      </c>
      <c r="M80">
        <f>B102</f>
        <v>4653</v>
      </c>
      <c r="N80" s="8">
        <f t="shared" si="3"/>
        <v>0.57244411186979705</v>
      </c>
      <c r="O80">
        <f t="shared" si="4"/>
        <v>22.897764474791881</v>
      </c>
    </row>
    <row r="81" spans="1:15" x14ac:dyDescent="0.4">
      <c r="A81" t="s">
        <v>100</v>
      </c>
      <c r="B81">
        <v>3429</v>
      </c>
      <c r="K81" t="s">
        <v>64</v>
      </c>
      <c r="L81" t="str">
        <f>A103</f>
        <v>H11</v>
      </c>
      <c r="M81">
        <f>B103</f>
        <v>7647</v>
      </c>
      <c r="N81" s="8">
        <f t="shared" si="3"/>
        <v>1.9726873070807223</v>
      </c>
      <c r="O81">
        <f t="shared" si="4"/>
        <v>78.907492283228891</v>
      </c>
    </row>
    <row r="82" spans="1:15" x14ac:dyDescent="0.4">
      <c r="A82" t="s">
        <v>101</v>
      </c>
      <c r="B82">
        <v>6734</v>
      </c>
      <c r="K82" t="s">
        <v>63</v>
      </c>
      <c r="L82" t="str">
        <f>A91</f>
        <v>G11</v>
      </c>
      <c r="M82">
        <f>B91</f>
        <v>16497</v>
      </c>
      <c r="N82" s="8">
        <f t="shared" si="3"/>
        <v>6.1116827237863625</v>
      </c>
      <c r="O82">
        <f t="shared" si="4"/>
        <v>244.4673089514545</v>
      </c>
    </row>
    <row r="83" spans="1:15" x14ac:dyDescent="0.4">
      <c r="A83" t="s">
        <v>102</v>
      </c>
      <c r="B83">
        <v>38401</v>
      </c>
      <c r="K83" t="s">
        <v>62</v>
      </c>
      <c r="L83" t="str">
        <f>A79</f>
        <v>F11</v>
      </c>
      <c r="M83">
        <f>B79</f>
        <v>27140</v>
      </c>
      <c r="N83" s="8">
        <f t="shared" si="3"/>
        <v>11.089233935085588</v>
      </c>
      <c r="O83">
        <f t="shared" si="4"/>
        <v>443.56935740342351</v>
      </c>
    </row>
    <row r="84" spans="1:15" x14ac:dyDescent="0.4">
      <c r="A84" t="s">
        <v>15</v>
      </c>
      <c r="B84">
        <v>3318</v>
      </c>
      <c r="K84" t="s">
        <v>61</v>
      </c>
      <c r="L84" t="str">
        <f>A67</f>
        <v>E11</v>
      </c>
      <c r="M84">
        <f>B67</f>
        <v>36163</v>
      </c>
      <c r="N84" s="8">
        <f t="shared" si="3"/>
        <v>15.309138527733609</v>
      </c>
      <c r="O84">
        <f t="shared" si="4"/>
        <v>612.36554110934435</v>
      </c>
    </row>
    <row r="85" spans="1:15" x14ac:dyDescent="0.4">
      <c r="A85" t="s">
        <v>23</v>
      </c>
      <c r="B85">
        <v>3398</v>
      </c>
      <c r="K85" t="s">
        <v>60</v>
      </c>
      <c r="L85" t="str">
        <f>A55</f>
        <v>D11</v>
      </c>
      <c r="M85">
        <f>B55</f>
        <v>25299</v>
      </c>
      <c r="N85" s="8">
        <f t="shared" si="3"/>
        <v>10.228229351791228</v>
      </c>
      <c r="O85">
        <f t="shared" si="4"/>
        <v>409.12917407164912</v>
      </c>
    </row>
    <row r="86" spans="1:15" x14ac:dyDescent="0.4">
      <c r="A86" t="s">
        <v>31</v>
      </c>
      <c r="B86">
        <v>3885</v>
      </c>
      <c r="K86" t="s">
        <v>59</v>
      </c>
      <c r="L86" t="str">
        <f>A43</f>
        <v>C11</v>
      </c>
      <c r="M86">
        <f>B43</f>
        <v>14905</v>
      </c>
      <c r="N86" s="8">
        <f t="shared" si="3"/>
        <v>5.3671312318772806</v>
      </c>
      <c r="O86">
        <f t="shared" si="4"/>
        <v>214.68524927509122</v>
      </c>
    </row>
    <row r="87" spans="1:15" x14ac:dyDescent="0.4">
      <c r="A87" t="s">
        <v>39</v>
      </c>
      <c r="B87">
        <v>3816</v>
      </c>
      <c r="K87" t="s">
        <v>58</v>
      </c>
      <c r="L87" t="str">
        <f>A31</f>
        <v>B11</v>
      </c>
      <c r="M87">
        <f>B31</f>
        <v>8762</v>
      </c>
      <c r="N87" s="8">
        <f t="shared" si="3"/>
        <v>2.4941539612758397</v>
      </c>
      <c r="O87">
        <f t="shared" si="4"/>
        <v>99.76615845103359</v>
      </c>
    </row>
    <row r="88" spans="1:15" x14ac:dyDescent="0.4">
      <c r="A88" t="s">
        <v>47</v>
      </c>
      <c r="B88">
        <v>37493</v>
      </c>
      <c r="K88" t="s">
        <v>57</v>
      </c>
      <c r="L88" t="str">
        <f>A19</f>
        <v>A11</v>
      </c>
      <c r="M88">
        <f>B19</f>
        <v>6342</v>
      </c>
      <c r="N88" s="8">
        <f t="shared" si="3"/>
        <v>1.3623608642783651</v>
      </c>
      <c r="O88">
        <f t="shared" si="4"/>
        <v>54.494434571134605</v>
      </c>
    </row>
    <row r="89" spans="1:15" x14ac:dyDescent="0.4">
      <c r="A89" t="s">
        <v>55</v>
      </c>
      <c r="B89">
        <v>6662</v>
      </c>
      <c r="K89" t="s">
        <v>65</v>
      </c>
      <c r="L89" t="str">
        <f>A20</f>
        <v>A12</v>
      </c>
      <c r="M89">
        <f>B20</f>
        <v>5066</v>
      </c>
      <c r="N89" s="8">
        <f t="shared" si="3"/>
        <v>0.76559723131606028</v>
      </c>
      <c r="O89">
        <f t="shared" si="4"/>
        <v>30.62388925264241</v>
      </c>
    </row>
    <row r="90" spans="1:15" x14ac:dyDescent="0.4">
      <c r="A90" t="s">
        <v>63</v>
      </c>
      <c r="B90">
        <v>3808</v>
      </c>
      <c r="K90" t="s">
        <v>66</v>
      </c>
      <c r="L90" t="str">
        <f>A32</f>
        <v>B12</v>
      </c>
      <c r="M90">
        <f>B32</f>
        <v>4311</v>
      </c>
      <c r="N90" s="8">
        <f t="shared" si="3"/>
        <v>0.41249649237676556</v>
      </c>
      <c r="O90">
        <f t="shared" si="4"/>
        <v>16.499859695070622</v>
      </c>
    </row>
    <row r="91" spans="1:15" x14ac:dyDescent="0.4">
      <c r="A91" t="s">
        <v>71</v>
      </c>
      <c r="B91">
        <v>16497</v>
      </c>
      <c r="K91" t="s">
        <v>67</v>
      </c>
      <c r="L91" t="str">
        <f>A44</f>
        <v>C12</v>
      </c>
      <c r="M91">
        <f>B44</f>
        <v>3941</v>
      </c>
      <c r="N91" s="8">
        <f t="shared" si="3"/>
        <v>0.23945374614161447</v>
      </c>
      <c r="O91">
        <f t="shared" si="4"/>
        <v>9.5781498456645782</v>
      </c>
    </row>
    <row r="92" spans="1:15" x14ac:dyDescent="0.4">
      <c r="A92" t="s">
        <v>79</v>
      </c>
      <c r="B92">
        <v>3665</v>
      </c>
      <c r="K92" t="s">
        <v>68</v>
      </c>
      <c r="L92" t="str">
        <f>A56</f>
        <v>D12</v>
      </c>
      <c r="M92">
        <f>B56</f>
        <v>3781</v>
      </c>
      <c r="N92" s="8">
        <f t="shared" si="3"/>
        <v>0.16462445047235993</v>
      </c>
      <c r="O92">
        <f t="shared" si="4"/>
        <v>6.5849780188943976</v>
      </c>
    </row>
    <row r="93" spans="1:15" x14ac:dyDescent="0.4">
      <c r="A93" t="s">
        <v>103</v>
      </c>
      <c r="B93">
        <v>3431</v>
      </c>
      <c r="K93" t="s">
        <v>69</v>
      </c>
      <c r="L93" t="str">
        <f>A68</f>
        <v>E12</v>
      </c>
      <c r="M93">
        <f>B68</f>
        <v>3816</v>
      </c>
      <c r="N93" s="8">
        <f t="shared" si="3"/>
        <v>0.18099335890000937</v>
      </c>
      <c r="O93">
        <f t="shared" si="4"/>
        <v>7.2397343560003744</v>
      </c>
    </row>
    <row r="94" spans="1:15" x14ac:dyDescent="0.4">
      <c r="A94" t="s">
        <v>104</v>
      </c>
      <c r="B94">
        <v>9009</v>
      </c>
      <c r="K94" t="s">
        <v>70</v>
      </c>
      <c r="L94" t="str">
        <f>A80</f>
        <v>F12</v>
      </c>
      <c r="M94">
        <f>B80</f>
        <v>3811</v>
      </c>
      <c r="N94" s="8">
        <f t="shared" si="3"/>
        <v>0.17865494341034516</v>
      </c>
      <c r="O94">
        <f t="shared" si="4"/>
        <v>7.1461977364138063</v>
      </c>
    </row>
    <row r="95" spans="1:15" x14ac:dyDescent="0.4">
      <c r="A95" t="s">
        <v>105</v>
      </c>
      <c r="B95">
        <v>16263</v>
      </c>
      <c r="K95" t="s">
        <v>71</v>
      </c>
      <c r="L95" t="str">
        <f>A92</f>
        <v>G12</v>
      </c>
      <c r="M95">
        <f>B92</f>
        <v>3665</v>
      </c>
      <c r="N95" s="8">
        <f t="shared" si="3"/>
        <v>0.11037321111215041</v>
      </c>
      <c r="O95">
        <f t="shared" si="4"/>
        <v>4.4149284444860166</v>
      </c>
    </row>
    <row r="96" spans="1:15" x14ac:dyDescent="0.4">
      <c r="A96" t="s">
        <v>16</v>
      </c>
      <c r="B96">
        <v>3325</v>
      </c>
      <c r="K96" t="s">
        <v>72</v>
      </c>
      <c r="L96" t="str">
        <f>A104</f>
        <v>H12</v>
      </c>
      <c r="M96">
        <f>B104</f>
        <v>3534</v>
      </c>
      <c r="N96" s="8">
        <f t="shared" si="3"/>
        <v>4.910672528294828E-2</v>
      </c>
      <c r="O96">
        <f t="shared" si="4"/>
        <v>1.9642690113179313</v>
      </c>
    </row>
    <row r="97" spans="1:2" x14ac:dyDescent="0.4">
      <c r="A97" t="s">
        <v>24</v>
      </c>
      <c r="B97">
        <v>3326</v>
      </c>
    </row>
    <row r="98" spans="1:2" x14ac:dyDescent="0.4">
      <c r="A98" t="s">
        <v>33</v>
      </c>
      <c r="B98">
        <v>3673</v>
      </c>
    </row>
    <row r="99" spans="1:2" x14ac:dyDescent="0.4">
      <c r="A99" t="s">
        <v>40</v>
      </c>
      <c r="B99">
        <v>3773</v>
      </c>
    </row>
    <row r="100" spans="1:2" x14ac:dyDescent="0.4">
      <c r="A100" t="s">
        <v>48</v>
      </c>
      <c r="B100">
        <v>22752</v>
      </c>
    </row>
    <row r="101" spans="1:2" x14ac:dyDescent="0.4">
      <c r="A101" t="s">
        <v>56</v>
      </c>
      <c r="B101">
        <v>9248</v>
      </c>
    </row>
    <row r="102" spans="1:2" x14ac:dyDescent="0.4">
      <c r="A102" t="s">
        <v>64</v>
      </c>
      <c r="B102">
        <v>4653</v>
      </c>
    </row>
    <row r="103" spans="1:2" x14ac:dyDescent="0.4">
      <c r="A103" t="s">
        <v>72</v>
      </c>
      <c r="B103">
        <v>7647</v>
      </c>
    </row>
    <row r="104" spans="1:2" x14ac:dyDescent="0.4">
      <c r="A104" t="s">
        <v>80</v>
      </c>
      <c r="B104">
        <v>3534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workbookViewId="0">
      <selection activeCell="N9" sqref="N9:N9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64941</v>
      </c>
      <c r="D2">
        <v>3383</v>
      </c>
      <c r="E2">
        <v>4854</v>
      </c>
      <c r="F2">
        <v>4150</v>
      </c>
      <c r="G2">
        <v>51544</v>
      </c>
      <c r="H2">
        <v>39732</v>
      </c>
      <c r="I2">
        <v>3429</v>
      </c>
      <c r="J2">
        <v>3694</v>
      </c>
      <c r="K2">
        <v>3824</v>
      </c>
      <c r="L2">
        <v>3676</v>
      </c>
      <c r="M2">
        <v>6322</v>
      </c>
      <c r="N2">
        <v>5019</v>
      </c>
      <c r="O2">
        <v>37108</v>
      </c>
      <c r="P2">
        <v>3442</v>
      </c>
      <c r="Q2">
        <v>6171</v>
      </c>
      <c r="R2">
        <v>3869</v>
      </c>
      <c r="S2">
        <v>31560</v>
      </c>
      <c r="T2">
        <v>24259</v>
      </c>
      <c r="U2">
        <v>3441</v>
      </c>
      <c r="V2">
        <v>4109</v>
      </c>
      <c r="W2">
        <v>3777</v>
      </c>
      <c r="X2">
        <v>3617</v>
      </c>
      <c r="Y2">
        <v>8734</v>
      </c>
      <c r="Z2">
        <v>4427</v>
      </c>
      <c r="AA2">
        <v>21726</v>
      </c>
      <c r="AB2">
        <v>3459</v>
      </c>
      <c r="AC2">
        <v>8120</v>
      </c>
      <c r="AD2">
        <v>3802</v>
      </c>
      <c r="AE2">
        <v>11595</v>
      </c>
      <c r="AF2">
        <v>10755</v>
      </c>
      <c r="AG2">
        <v>3393</v>
      </c>
      <c r="AH2">
        <v>5750</v>
      </c>
      <c r="AI2">
        <v>3796</v>
      </c>
      <c r="AJ2">
        <v>3351</v>
      </c>
      <c r="AK2">
        <v>14877</v>
      </c>
      <c r="AL2">
        <v>4023</v>
      </c>
      <c r="AM2">
        <v>7969</v>
      </c>
      <c r="AN2">
        <v>3422</v>
      </c>
      <c r="AO2">
        <v>16718</v>
      </c>
      <c r="AP2">
        <v>3782</v>
      </c>
      <c r="AQ2">
        <v>6765</v>
      </c>
      <c r="AR2">
        <v>6829</v>
      </c>
      <c r="AS2">
        <v>3398</v>
      </c>
      <c r="AT2">
        <v>9232</v>
      </c>
      <c r="AU2">
        <v>4044</v>
      </c>
      <c r="AV2">
        <v>3434</v>
      </c>
      <c r="AW2">
        <v>25991</v>
      </c>
      <c r="AX2">
        <v>3967</v>
      </c>
      <c r="AY2">
        <v>4553</v>
      </c>
      <c r="AZ2">
        <v>3599</v>
      </c>
      <c r="BA2">
        <v>28748</v>
      </c>
      <c r="BB2">
        <v>3698</v>
      </c>
      <c r="BC2">
        <v>5311</v>
      </c>
      <c r="BD2">
        <v>5476</v>
      </c>
      <c r="BE2">
        <v>3573</v>
      </c>
      <c r="BF2">
        <v>25791</v>
      </c>
      <c r="BG2">
        <v>4539</v>
      </c>
      <c r="BH2">
        <v>3377</v>
      </c>
      <c r="BI2">
        <v>35956</v>
      </c>
      <c r="BJ2">
        <v>3958</v>
      </c>
      <c r="BK2">
        <v>3477</v>
      </c>
      <c r="BL2">
        <v>5151</v>
      </c>
      <c r="BM2">
        <v>37936</v>
      </c>
      <c r="BN2">
        <v>3603</v>
      </c>
      <c r="BO2">
        <v>4109</v>
      </c>
      <c r="BP2">
        <v>4398</v>
      </c>
      <c r="BQ2">
        <v>3736</v>
      </c>
      <c r="BR2">
        <v>44877</v>
      </c>
      <c r="BS2">
        <v>5164</v>
      </c>
      <c r="BT2">
        <v>3536</v>
      </c>
      <c r="BU2">
        <v>26279</v>
      </c>
      <c r="BV2">
        <v>3877</v>
      </c>
      <c r="BW2">
        <v>3511</v>
      </c>
      <c r="BX2">
        <v>6798</v>
      </c>
      <c r="BY2">
        <v>38115</v>
      </c>
      <c r="BZ2">
        <v>3375</v>
      </c>
      <c r="CA2">
        <v>3419</v>
      </c>
      <c r="CB2">
        <v>3909</v>
      </c>
      <c r="CC2">
        <v>3742</v>
      </c>
      <c r="CD2">
        <v>36631</v>
      </c>
      <c r="CE2">
        <v>6568</v>
      </c>
      <c r="CF2">
        <v>3833</v>
      </c>
      <c r="CG2">
        <v>16519</v>
      </c>
      <c r="CH2">
        <v>3718</v>
      </c>
      <c r="CI2">
        <v>3427</v>
      </c>
      <c r="CJ2">
        <v>8970</v>
      </c>
      <c r="CK2">
        <v>15986</v>
      </c>
      <c r="CL2">
        <v>3502</v>
      </c>
      <c r="CM2">
        <v>3360</v>
      </c>
      <c r="CN2">
        <v>3719</v>
      </c>
      <c r="CO2">
        <v>3747</v>
      </c>
      <c r="CP2">
        <v>22615</v>
      </c>
      <c r="CQ2">
        <v>8934</v>
      </c>
      <c r="CR2">
        <v>4764</v>
      </c>
      <c r="CS2">
        <v>7609</v>
      </c>
      <c r="CT2">
        <v>3608</v>
      </c>
    </row>
    <row r="7" spans="1:98" x14ac:dyDescent="0.4">
      <c r="N7" s="1" t="s">
        <v>109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64941</v>
      </c>
      <c r="G9">
        <f>'Plate 1'!G9</f>
        <v>30</v>
      </c>
      <c r="H9" t="str">
        <f t="shared" ref="H9:I9" si="0">A9</f>
        <v>A1</v>
      </c>
      <c r="I9">
        <f t="shared" si="0"/>
        <v>64941</v>
      </c>
      <c r="K9" t="s">
        <v>82</v>
      </c>
      <c r="L9" t="str">
        <f>A10</f>
        <v>A2</v>
      </c>
      <c r="M9">
        <f>B10</f>
        <v>3383</v>
      </c>
      <c r="N9" s="8">
        <f>(M9-I$15)/2103.2</f>
        <v>-6.0859642449600612E-2</v>
      </c>
      <c r="O9">
        <f>N9*40</f>
        <v>-2.4343856979840246</v>
      </c>
    </row>
    <row r="10" spans="1:98" x14ac:dyDescent="0.4">
      <c r="A10" t="s">
        <v>83</v>
      </c>
      <c r="B10">
        <v>3383</v>
      </c>
      <c r="G10">
        <f>'Plate 1'!G10</f>
        <v>15</v>
      </c>
      <c r="H10" t="str">
        <f>A21</f>
        <v>B1</v>
      </c>
      <c r="I10">
        <f>B21</f>
        <v>37108</v>
      </c>
      <c r="K10" t="s">
        <v>85</v>
      </c>
      <c r="L10" t="str">
        <f>A22</f>
        <v>B2</v>
      </c>
      <c r="M10">
        <f>B22</f>
        <v>3442</v>
      </c>
      <c r="N10" s="8">
        <f t="shared" ref="N10:N73" si="1">(M10-I$15)/2103.2</f>
        <v>-3.2807151007987832E-2</v>
      </c>
      <c r="O10">
        <f t="shared" ref="O10:O73" si="2">N10*40</f>
        <v>-1.3122860403195133</v>
      </c>
    </row>
    <row r="11" spans="1:98" x14ac:dyDescent="0.4">
      <c r="A11" t="s">
        <v>84</v>
      </c>
      <c r="B11">
        <v>4854</v>
      </c>
      <c r="G11">
        <f>'Plate 1'!G11</f>
        <v>7.5</v>
      </c>
      <c r="H11" t="str">
        <f>A33</f>
        <v>C1</v>
      </c>
      <c r="I11">
        <f>B33</f>
        <v>21726</v>
      </c>
      <c r="K11" t="s">
        <v>88</v>
      </c>
      <c r="L11" t="str">
        <f>A34</f>
        <v>C2</v>
      </c>
      <c r="M11">
        <f>B34</f>
        <v>3459</v>
      </c>
      <c r="N11" s="8">
        <f t="shared" si="1"/>
        <v>-2.4724229745150251E-2</v>
      </c>
      <c r="O11">
        <f t="shared" si="2"/>
        <v>-0.98896918980601001</v>
      </c>
    </row>
    <row r="12" spans="1:98" x14ac:dyDescent="0.4">
      <c r="A12" t="s">
        <v>9</v>
      </c>
      <c r="B12">
        <v>4150</v>
      </c>
      <c r="G12">
        <f>'Plate 1'!G12</f>
        <v>1.875</v>
      </c>
      <c r="H12" t="str">
        <f>A45</f>
        <v>D1</v>
      </c>
      <c r="I12">
        <f>B45</f>
        <v>7969</v>
      </c>
      <c r="K12" t="s">
        <v>91</v>
      </c>
      <c r="L12" t="str">
        <f>A46</f>
        <v>D2</v>
      </c>
      <c r="M12">
        <f>B46</f>
        <v>3422</v>
      </c>
      <c r="N12" s="8">
        <f t="shared" si="1"/>
        <v>-4.231647014073793E-2</v>
      </c>
      <c r="O12">
        <f t="shared" si="2"/>
        <v>-1.6926588056295171</v>
      </c>
    </row>
    <row r="13" spans="1:98" x14ac:dyDescent="0.4">
      <c r="A13" t="s">
        <v>17</v>
      </c>
      <c r="B13">
        <v>51544</v>
      </c>
      <c r="G13">
        <f>'Plate 1'!G13</f>
        <v>0.46875</v>
      </c>
      <c r="H13" t="str">
        <f>A57</f>
        <v>E1</v>
      </c>
      <c r="I13">
        <f>B57</f>
        <v>4553</v>
      </c>
      <c r="K13" t="s">
        <v>94</v>
      </c>
      <c r="L13" t="str">
        <f>A58</f>
        <v>E2</v>
      </c>
      <c r="M13">
        <f>B58</f>
        <v>3599</v>
      </c>
      <c r="N13" s="8">
        <f t="shared" si="1"/>
        <v>4.1841004184100423E-2</v>
      </c>
      <c r="O13">
        <f t="shared" si="2"/>
        <v>1.6736401673640169</v>
      </c>
    </row>
    <row r="14" spans="1:98" x14ac:dyDescent="0.4">
      <c r="A14" t="s">
        <v>25</v>
      </c>
      <c r="B14">
        <v>39732</v>
      </c>
      <c r="G14">
        <f>'Plate 1'!G14</f>
        <v>0.1171875</v>
      </c>
      <c r="H14" t="str">
        <f>A69</f>
        <v>F1</v>
      </c>
      <c r="I14">
        <f>B69</f>
        <v>3477</v>
      </c>
      <c r="K14" t="s">
        <v>97</v>
      </c>
      <c r="L14" t="str">
        <f>A70</f>
        <v>F2</v>
      </c>
      <c r="M14">
        <f>B70</f>
        <v>5151</v>
      </c>
      <c r="N14" s="8">
        <f t="shared" si="1"/>
        <v>0.77976416888550781</v>
      </c>
      <c r="O14">
        <f t="shared" si="2"/>
        <v>31.190566755420313</v>
      </c>
    </row>
    <row r="15" spans="1:98" x14ac:dyDescent="0.4">
      <c r="A15" t="s">
        <v>34</v>
      </c>
      <c r="B15">
        <v>3429</v>
      </c>
      <c r="G15">
        <f>'Plate 1'!G15</f>
        <v>0</v>
      </c>
      <c r="H15" t="str">
        <f>A81</f>
        <v>G1</v>
      </c>
      <c r="I15">
        <f>B81</f>
        <v>3511</v>
      </c>
      <c r="K15" t="s">
        <v>100</v>
      </c>
      <c r="L15" t="str">
        <f>A82</f>
        <v>G2</v>
      </c>
      <c r="M15">
        <f>B82</f>
        <v>6798</v>
      </c>
      <c r="N15" s="8">
        <f t="shared" si="1"/>
        <v>1.5628565994674783</v>
      </c>
      <c r="O15">
        <f t="shared" si="2"/>
        <v>62.514263978699134</v>
      </c>
    </row>
    <row r="16" spans="1:98" x14ac:dyDescent="0.4">
      <c r="A16" t="s">
        <v>41</v>
      </c>
      <c r="B16">
        <v>3694</v>
      </c>
      <c r="H16" t="s">
        <v>119</v>
      </c>
      <c r="I16">
        <f>SLOPE(I10:I15, G10:G15)</f>
        <v>2269.4332562635027</v>
      </c>
      <c r="K16" t="s">
        <v>103</v>
      </c>
      <c r="L16" t="str">
        <f>A94</f>
        <v>H2</v>
      </c>
      <c r="M16">
        <f>B94</f>
        <v>8970</v>
      </c>
      <c r="N16" s="8">
        <f t="shared" si="1"/>
        <v>2.5955686572841388</v>
      </c>
      <c r="O16">
        <f t="shared" si="2"/>
        <v>103.82274629136555</v>
      </c>
    </row>
    <row r="17" spans="1:15" x14ac:dyDescent="0.4">
      <c r="A17" t="s">
        <v>49</v>
      </c>
      <c r="B17">
        <v>3824</v>
      </c>
      <c r="K17" t="s">
        <v>104</v>
      </c>
      <c r="L17" t="str">
        <f>A95</f>
        <v>H3</v>
      </c>
      <c r="M17">
        <f>B95</f>
        <v>15986</v>
      </c>
      <c r="N17" s="8">
        <f t="shared" si="1"/>
        <v>5.9314378090528725</v>
      </c>
      <c r="O17">
        <f t="shared" si="2"/>
        <v>237.25751236211491</v>
      </c>
    </row>
    <row r="18" spans="1:15" x14ac:dyDescent="0.4">
      <c r="A18" t="s">
        <v>57</v>
      </c>
      <c r="B18">
        <v>3676</v>
      </c>
      <c r="K18" t="s">
        <v>101</v>
      </c>
      <c r="L18" t="str">
        <f>A83</f>
        <v>G3</v>
      </c>
      <c r="M18">
        <f>B83</f>
        <v>38115</v>
      </c>
      <c r="N18" s="8">
        <f t="shared" si="1"/>
        <v>16.453023963484217</v>
      </c>
      <c r="O18">
        <f t="shared" si="2"/>
        <v>658.12095853936864</v>
      </c>
    </row>
    <row r="19" spans="1:15" x14ac:dyDescent="0.4">
      <c r="A19" t="s">
        <v>65</v>
      </c>
      <c r="B19">
        <v>6322</v>
      </c>
      <c r="K19" t="s">
        <v>98</v>
      </c>
      <c r="L19" t="str">
        <f>A71</f>
        <v>F3</v>
      </c>
      <c r="M19">
        <f>B71</f>
        <v>37936</v>
      </c>
      <c r="N19" s="8">
        <f t="shared" si="1"/>
        <v>16.367915557246103</v>
      </c>
      <c r="O19">
        <f t="shared" si="2"/>
        <v>654.71662228984417</v>
      </c>
    </row>
    <row r="20" spans="1:15" x14ac:dyDescent="0.4">
      <c r="A20" t="s">
        <v>73</v>
      </c>
      <c r="B20">
        <v>5019</v>
      </c>
      <c r="K20" t="s">
        <v>95</v>
      </c>
      <c r="L20" t="str">
        <f>A59</f>
        <v>E3</v>
      </c>
      <c r="M20">
        <f>B59</f>
        <v>28748</v>
      </c>
      <c r="N20" s="8">
        <f t="shared" si="1"/>
        <v>11.999334347660708</v>
      </c>
      <c r="O20">
        <f t="shared" si="2"/>
        <v>479.97337390642832</v>
      </c>
    </row>
    <row r="21" spans="1:15" x14ac:dyDescent="0.4">
      <c r="A21" t="s">
        <v>85</v>
      </c>
      <c r="B21">
        <v>37108</v>
      </c>
      <c r="K21" t="s">
        <v>92</v>
      </c>
      <c r="L21" t="str">
        <f>A47</f>
        <v>D3</v>
      </c>
      <c r="M21">
        <f>B47</f>
        <v>16718</v>
      </c>
      <c r="N21" s="8">
        <f t="shared" si="1"/>
        <v>6.2794788893115259</v>
      </c>
      <c r="O21">
        <f t="shared" si="2"/>
        <v>251.17915557246104</v>
      </c>
    </row>
    <row r="22" spans="1:15" x14ac:dyDescent="0.4">
      <c r="A22" t="s">
        <v>86</v>
      </c>
      <c r="B22">
        <v>3442</v>
      </c>
      <c r="K22" t="s">
        <v>89</v>
      </c>
      <c r="L22" t="str">
        <f>A35</f>
        <v>C3</v>
      </c>
      <c r="M22">
        <f>B35</f>
        <v>8120</v>
      </c>
      <c r="N22" s="8">
        <f t="shared" si="1"/>
        <v>2.1914225941422596</v>
      </c>
      <c r="O22">
        <f t="shared" si="2"/>
        <v>87.656903765690387</v>
      </c>
    </row>
    <row r="23" spans="1:15" x14ac:dyDescent="0.4">
      <c r="A23" t="s">
        <v>87</v>
      </c>
      <c r="B23">
        <v>6171</v>
      </c>
      <c r="K23" t="s">
        <v>86</v>
      </c>
      <c r="L23" t="str">
        <f>A23</f>
        <v>B3</v>
      </c>
      <c r="M23">
        <f>B23</f>
        <v>6171</v>
      </c>
      <c r="N23" s="8">
        <f t="shared" si="1"/>
        <v>1.2647394446557627</v>
      </c>
      <c r="O23">
        <f t="shared" si="2"/>
        <v>50.589577786230507</v>
      </c>
    </row>
    <row r="24" spans="1:15" x14ac:dyDescent="0.4">
      <c r="A24" t="s">
        <v>10</v>
      </c>
      <c r="B24">
        <v>3869</v>
      </c>
      <c r="K24" t="s">
        <v>83</v>
      </c>
      <c r="L24" t="str">
        <f>A11</f>
        <v>A3</v>
      </c>
      <c r="M24">
        <f>B11</f>
        <v>4854</v>
      </c>
      <c r="N24" s="8">
        <f t="shared" si="1"/>
        <v>0.63855077976416896</v>
      </c>
      <c r="O24">
        <f t="shared" si="2"/>
        <v>25.54203119056676</v>
      </c>
    </row>
    <row r="25" spans="1:15" x14ac:dyDescent="0.4">
      <c r="A25" t="s">
        <v>18</v>
      </c>
      <c r="B25">
        <v>31560</v>
      </c>
      <c r="K25" t="s">
        <v>84</v>
      </c>
      <c r="L25" t="str">
        <f>A12</f>
        <v>A4</v>
      </c>
      <c r="M25">
        <f>B12</f>
        <v>4150</v>
      </c>
      <c r="N25" s="8">
        <f t="shared" si="1"/>
        <v>0.30382274629136558</v>
      </c>
      <c r="O25">
        <f t="shared" si="2"/>
        <v>12.152909851654623</v>
      </c>
    </row>
    <row r="26" spans="1:15" x14ac:dyDescent="0.4">
      <c r="A26" t="s">
        <v>26</v>
      </c>
      <c r="B26">
        <v>24259</v>
      </c>
      <c r="K26" t="s">
        <v>87</v>
      </c>
      <c r="L26" t="str">
        <f>A24</f>
        <v>B4</v>
      </c>
      <c r="M26">
        <f>B24</f>
        <v>3869</v>
      </c>
      <c r="N26" s="8">
        <f t="shared" si="1"/>
        <v>0.17021681247622672</v>
      </c>
      <c r="O26">
        <f t="shared" si="2"/>
        <v>6.8086724990490683</v>
      </c>
    </row>
    <row r="27" spans="1:15" x14ac:dyDescent="0.4">
      <c r="A27" t="s">
        <v>35</v>
      </c>
      <c r="B27">
        <v>3441</v>
      </c>
      <c r="K27" t="s">
        <v>90</v>
      </c>
      <c r="L27" t="str">
        <f>A36</f>
        <v>C4</v>
      </c>
      <c r="M27">
        <f>B36</f>
        <v>3802</v>
      </c>
      <c r="N27" s="8">
        <f t="shared" si="1"/>
        <v>0.13836059338151391</v>
      </c>
      <c r="O27">
        <f t="shared" si="2"/>
        <v>5.5344237352605568</v>
      </c>
    </row>
    <row r="28" spans="1:15" x14ac:dyDescent="0.4">
      <c r="A28" t="s">
        <v>42</v>
      </c>
      <c r="B28">
        <v>4109</v>
      </c>
      <c r="K28" t="s">
        <v>93</v>
      </c>
      <c r="L28" t="str">
        <f>A48</f>
        <v>D4</v>
      </c>
      <c r="M28">
        <f>B48</f>
        <v>3782</v>
      </c>
      <c r="N28" s="8">
        <f t="shared" si="1"/>
        <v>0.1288512742487638</v>
      </c>
      <c r="O28">
        <f t="shared" si="2"/>
        <v>5.1540509699505517</v>
      </c>
    </row>
    <row r="29" spans="1:15" x14ac:dyDescent="0.4">
      <c r="A29" t="s">
        <v>50</v>
      </c>
      <c r="B29">
        <v>3777</v>
      </c>
      <c r="K29" t="s">
        <v>96</v>
      </c>
      <c r="L29" t="str">
        <f>A60</f>
        <v>E4</v>
      </c>
      <c r="M29">
        <f>B60</f>
        <v>3698</v>
      </c>
      <c r="N29" s="8">
        <f t="shared" si="1"/>
        <v>8.8912133891213399E-2</v>
      </c>
      <c r="O29">
        <f t="shared" si="2"/>
        <v>3.5564853556485359</v>
      </c>
    </row>
    <row r="30" spans="1:15" x14ac:dyDescent="0.4">
      <c r="A30" t="s">
        <v>58</v>
      </c>
      <c r="B30">
        <v>3617</v>
      </c>
      <c r="K30" t="s">
        <v>99</v>
      </c>
      <c r="L30" t="str">
        <f>A72</f>
        <v>F4</v>
      </c>
      <c r="M30">
        <f>B72</f>
        <v>3603</v>
      </c>
      <c r="N30" s="8">
        <f t="shared" si="1"/>
        <v>4.3742868010650443E-2</v>
      </c>
      <c r="O30">
        <f t="shared" si="2"/>
        <v>1.7497147204260177</v>
      </c>
    </row>
    <row r="31" spans="1:15" x14ac:dyDescent="0.4">
      <c r="A31" t="s">
        <v>66</v>
      </c>
      <c r="B31">
        <v>8734</v>
      </c>
      <c r="K31" t="s">
        <v>102</v>
      </c>
      <c r="L31" t="str">
        <f>A84</f>
        <v>G4</v>
      </c>
      <c r="M31">
        <f>B84</f>
        <v>3375</v>
      </c>
      <c r="N31" s="8">
        <f t="shared" si="1"/>
        <v>-6.4663370102700651E-2</v>
      </c>
      <c r="O31">
        <f t="shared" si="2"/>
        <v>-2.5865348041080258</v>
      </c>
    </row>
    <row r="32" spans="1:15" x14ac:dyDescent="0.4">
      <c r="A32" t="s">
        <v>74</v>
      </c>
      <c r="B32">
        <v>4427</v>
      </c>
      <c r="K32" t="s">
        <v>105</v>
      </c>
      <c r="L32" t="str">
        <f>A96</f>
        <v>H4</v>
      </c>
      <c r="M32">
        <f>B96</f>
        <v>3502</v>
      </c>
      <c r="N32" s="8">
        <f t="shared" si="1"/>
        <v>-4.2791936097375432E-3</v>
      </c>
      <c r="O32">
        <f t="shared" si="2"/>
        <v>-0.17116774438950172</v>
      </c>
    </row>
    <row r="33" spans="1:15" x14ac:dyDescent="0.4">
      <c r="A33" t="s">
        <v>88</v>
      </c>
      <c r="B33">
        <v>21726</v>
      </c>
      <c r="K33" t="s">
        <v>16</v>
      </c>
      <c r="L33" t="str">
        <f>A97</f>
        <v>H5</v>
      </c>
      <c r="M33">
        <f>B97</f>
        <v>3360</v>
      </c>
      <c r="N33" s="8">
        <f t="shared" si="1"/>
        <v>-7.179535945226323E-2</v>
      </c>
      <c r="O33">
        <f t="shared" si="2"/>
        <v>-2.8718143780905292</v>
      </c>
    </row>
    <row r="34" spans="1:15" x14ac:dyDescent="0.4">
      <c r="A34" t="s">
        <v>89</v>
      </c>
      <c r="B34">
        <v>3459</v>
      </c>
      <c r="K34" t="s">
        <v>15</v>
      </c>
      <c r="L34" t="str">
        <f>A85</f>
        <v>G5</v>
      </c>
      <c r="M34">
        <f>B85</f>
        <v>3419</v>
      </c>
      <c r="N34" s="8">
        <f t="shared" si="1"/>
        <v>-4.3742868010650443E-2</v>
      </c>
      <c r="O34">
        <f t="shared" si="2"/>
        <v>-1.7497147204260177</v>
      </c>
    </row>
    <row r="35" spans="1:15" x14ac:dyDescent="0.4">
      <c r="A35" t="s">
        <v>90</v>
      </c>
      <c r="B35">
        <v>8120</v>
      </c>
      <c r="K35" t="s">
        <v>14</v>
      </c>
      <c r="L35" t="str">
        <f>A73</f>
        <v>F5</v>
      </c>
      <c r="M35">
        <f>B73</f>
        <v>4109</v>
      </c>
      <c r="N35" s="8">
        <f t="shared" si="1"/>
        <v>0.28432864206922787</v>
      </c>
      <c r="O35">
        <f t="shared" si="2"/>
        <v>11.373145682769115</v>
      </c>
    </row>
    <row r="36" spans="1:15" x14ac:dyDescent="0.4">
      <c r="A36" t="s">
        <v>11</v>
      </c>
      <c r="B36">
        <v>3802</v>
      </c>
      <c r="K36" t="s">
        <v>13</v>
      </c>
      <c r="L36" t="str">
        <f>A61</f>
        <v>E5</v>
      </c>
      <c r="M36">
        <f>B61</f>
        <v>5311</v>
      </c>
      <c r="N36" s="8">
        <f t="shared" si="1"/>
        <v>0.85583872194750865</v>
      </c>
      <c r="O36">
        <f t="shared" si="2"/>
        <v>34.233548877900347</v>
      </c>
    </row>
    <row r="37" spans="1:15" x14ac:dyDescent="0.4">
      <c r="A37" t="s">
        <v>19</v>
      </c>
      <c r="B37">
        <v>11595</v>
      </c>
      <c r="K37" t="s">
        <v>12</v>
      </c>
      <c r="L37" t="str">
        <f>A49</f>
        <v>D5</v>
      </c>
      <c r="M37">
        <f>B49</f>
        <v>6765</v>
      </c>
      <c r="N37" s="8">
        <f t="shared" si="1"/>
        <v>1.5471662228984406</v>
      </c>
      <c r="O37">
        <f t="shared" si="2"/>
        <v>61.886648915937627</v>
      </c>
    </row>
    <row r="38" spans="1:15" x14ac:dyDescent="0.4">
      <c r="A38" t="s">
        <v>27</v>
      </c>
      <c r="B38">
        <v>10755</v>
      </c>
      <c r="K38" t="s">
        <v>11</v>
      </c>
      <c r="L38" t="str">
        <f>A37</f>
        <v>C5</v>
      </c>
      <c r="M38">
        <f>B37</f>
        <v>11595</v>
      </c>
      <c r="N38" s="8">
        <f t="shared" si="1"/>
        <v>3.8436667934575888</v>
      </c>
      <c r="O38">
        <f t="shared" si="2"/>
        <v>153.74667173830355</v>
      </c>
    </row>
    <row r="39" spans="1:15" x14ac:dyDescent="0.4">
      <c r="A39" t="s">
        <v>36</v>
      </c>
      <c r="B39">
        <v>3393</v>
      </c>
      <c r="K39" t="s">
        <v>10</v>
      </c>
      <c r="L39" t="str">
        <f>A25</f>
        <v>B5</v>
      </c>
      <c r="M39">
        <f>B25</f>
        <v>31560</v>
      </c>
      <c r="N39" s="8">
        <f t="shared" si="1"/>
        <v>13.336344617725372</v>
      </c>
      <c r="O39">
        <f t="shared" si="2"/>
        <v>533.45378470901483</v>
      </c>
    </row>
    <row r="40" spans="1:15" x14ac:dyDescent="0.4">
      <c r="A40" t="s">
        <v>43</v>
      </c>
      <c r="B40">
        <v>5750</v>
      </c>
      <c r="K40" t="s">
        <v>9</v>
      </c>
      <c r="L40" t="str">
        <f>A13</f>
        <v>A5</v>
      </c>
      <c r="M40">
        <f>B13</f>
        <v>51544</v>
      </c>
      <c r="N40" s="8">
        <f t="shared" si="1"/>
        <v>22.838056295169267</v>
      </c>
      <c r="O40">
        <f t="shared" si="2"/>
        <v>913.52225180677067</v>
      </c>
    </row>
    <row r="41" spans="1:15" x14ac:dyDescent="0.4">
      <c r="A41" t="s">
        <v>51</v>
      </c>
      <c r="B41">
        <v>3796</v>
      </c>
      <c r="K41" t="s">
        <v>17</v>
      </c>
      <c r="L41" t="str">
        <f>A14</f>
        <v>A6</v>
      </c>
      <c r="M41">
        <f>B14</f>
        <v>39732</v>
      </c>
      <c r="N41" s="8">
        <f t="shared" si="1"/>
        <v>17.22185241536706</v>
      </c>
      <c r="O41">
        <f t="shared" si="2"/>
        <v>688.87409661468246</v>
      </c>
    </row>
    <row r="42" spans="1:15" x14ac:dyDescent="0.4">
      <c r="A42" t="s">
        <v>59</v>
      </c>
      <c r="B42">
        <v>3351</v>
      </c>
      <c r="K42" t="s">
        <v>18</v>
      </c>
      <c r="L42" t="str">
        <f>A26</f>
        <v>B6</v>
      </c>
      <c r="M42">
        <f>B26</f>
        <v>24259</v>
      </c>
      <c r="N42" s="8">
        <f t="shared" si="1"/>
        <v>9.8649676683149501</v>
      </c>
      <c r="O42">
        <f t="shared" si="2"/>
        <v>394.59870673259798</v>
      </c>
    </row>
    <row r="43" spans="1:15" x14ac:dyDescent="0.4">
      <c r="A43" t="s">
        <v>67</v>
      </c>
      <c r="B43">
        <v>14877</v>
      </c>
      <c r="K43" t="s">
        <v>19</v>
      </c>
      <c r="L43" t="str">
        <f>A38</f>
        <v>C6</v>
      </c>
      <c r="M43">
        <f>B38</f>
        <v>10755</v>
      </c>
      <c r="N43" s="8">
        <f t="shared" si="1"/>
        <v>3.4442753898820846</v>
      </c>
      <c r="O43">
        <f t="shared" si="2"/>
        <v>137.77101559528339</v>
      </c>
    </row>
    <row r="44" spans="1:15" x14ac:dyDescent="0.4">
      <c r="A44" t="s">
        <v>75</v>
      </c>
      <c r="B44">
        <v>4023</v>
      </c>
      <c r="K44" t="s">
        <v>20</v>
      </c>
      <c r="L44" t="str">
        <f>A50</f>
        <v>D6</v>
      </c>
      <c r="M44">
        <f>B50</f>
        <v>6829</v>
      </c>
      <c r="N44" s="8">
        <f t="shared" si="1"/>
        <v>1.5775960441232408</v>
      </c>
      <c r="O44">
        <f t="shared" si="2"/>
        <v>63.103841764929633</v>
      </c>
    </row>
    <row r="45" spans="1:15" x14ac:dyDescent="0.4">
      <c r="A45" t="s">
        <v>91</v>
      </c>
      <c r="B45">
        <v>7969</v>
      </c>
      <c r="K45" t="s">
        <v>21</v>
      </c>
      <c r="L45" t="str">
        <f>A62</f>
        <v>E6</v>
      </c>
      <c r="M45">
        <f>B62</f>
        <v>5476</v>
      </c>
      <c r="N45" s="8">
        <f t="shared" si="1"/>
        <v>0.93429060479269688</v>
      </c>
      <c r="O45">
        <f t="shared" si="2"/>
        <v>37.371624191707873</v>
      </c>
    </row>
    <row r="46" spans="1:15" x14ac:dyDescent="0.4">
      <c r="A46" t="s">
        <v>92</v>
      </c>
      <c r="B46">
        <v>3422</v>
      </c>
      <c r="K46" t="s">
        <v>22</v>
      </c>
      <c r="L46" t="str">
        <f>A74</f>
        <v>F6</v>
      </c>
      <c r="M46">
        <f>B74</f>
        <v>4398</v>
      </c>
      <c r="N46" s="8">
        <f t="shared" si="1"/>
        <v>0.42173830353746677</v>
      </c>
      <c r="O46">
        <f t="shared" si="2"/>
        <v>16.86953214149867</v>
      </c>
    </row>
    <row r="47" spans="1:15" x14ac:dyDescent="0.4">
      <c r="A47" t="s">
        <v>93</v>
      </c>
      <c r="B47">
        <v>16718</v>
      </c>
      <c r="K47" t="s">
        <v>23</v>
      </c>
      <c r="L47" t="str">
        <f>A86</f>
        <v>G6</v>
      </c>
      <c r="M47">
        <f>B86</f>
        <v>3909</v>
      </c>
      <c r="N47" s="8">
        <f t="shared" si="1"/>
        <v>0.1892354507417269</v>
      </c>
      <c r="O47">
        <f t="shared" si="2"/>
        <v>7.5694180296690758</v>
      </c>
    </row>
    <row r="48" spans="1:15" x14ac:dyDescent="0.4">
      <c r="A48" t="s">
        <v>12</v>
      </c>
      <c r="B48">
        <v>3782</v>
      </c>
      <c r="K48" t="s">
        <v>24</v>
      </c>
      <c r="L48" t="str">
        <f>A98</f>
        <v>H6</v>
      </c>
      <c r="M48">
        <f>B98</f>
        <v>3719</v>
      </c>
      <c r="N48" s="8">
        <f t="shared" si="1"/>
        <v>9.8896918980601004E-2</v>
      </c>
      <c r="O48">
        <f t="shared" si="2"/>
        <v>3.95587675922404</v>
      </c>
    </row>
    <row r="49" spans="1:15" x14ac:dyDescent="0.4">
      <c r="A49" t="s">
        <v>20</v>
      </c>
      <c r="B49">
        <v>6765</v>
      </c>
      <c r="K49" t="s">
        <v>33</v>
      </c>
      <c r="L49" t="str">
        <f>A99</f>
        <v>H7</v>
      </c>
      <c r="M49">
        <f>B99</f>
        <v>3747</v>
      </c>
      <c r="N49" s="8">
        <f t="shared" si="1"/>
        <v>0.11220996576645113</v>
      </c>
      <c r="O49">
        <f t="shared" si="2"/>
        <v>4.488398630658045</v>
      </c>
    </row>
    <row r="50" spans="1:15" x14ac:dyDescent="0.4">
      <c r="A50" t="s">
        <v>28</v>
      </c>
      <c r="B50">
        <v>6829</v>
      </c>
      <c r="K50" t="s">
        <v>31</v>
      </c>
      <c r="L50" t="str">
        <f>A87</f>
        <v>G7</v>
      </c>
      <c r="M50">
        <f>B87</f>
        <v>3742</v>
      </c>
      <c r="N50" s="8">
        <f t="shared" si="1"/>
        <v>0.10983263598326361</v>
      </c>
      <c r="O50">
        <f t="shared" si="2"/>
        <v>4.3933054393305442</v>
      </c>
    </row>
    <row r="51" spans="1:15" x14ac:dyDescent="0.4">
      <c r="A51" t="s">
        <v>37</v>
      </c>
      <c r="B51">
        <v>3398</v>
      </c>
      <c r="K51" t="s">
        <v>32</v>
      </c>
      <c r="L51" t="str">
        <f>A75</f>
        <v>F7</v>
      </c>
      <c r="M51">
        <f>B75</f>
        <v>3736</v>
      </c>
      <c r="N51" s="8">
        <f t="shared" si="1"/>
        <v>0.10697984024343858</v>
      </c>
      <c r="O51">
        <f t="shared" si="2"/>
        <v>4.2791936097375434</v>
      </c>
    </row>
    <row r="52" spans="1:15" x14ac:dyDescent="0.4">
      <c r="A52" t="s">
        <v>44</v>
      </c>
      <c r="B52">
        <v>9232</v>
      </c>
      <c r="K52" t="s">
        <v>29</v>
      </c>
      <c r="L52" t="str">
        <f>A63</f>
        <v>E7</v>
      </c>
      <c r="M52">
        <f>B63</f>
        <v>3573</v>
      </c>
      <c r="N52" s="8">
        <f t="shared" si="1"/>
        <v>2.9478889311525296E-2</v>
      </c>
      <c r="O52">
        <f t="shared" si="2"/>
        <v>1.1791555724610119</v>
      </c>
    </row>
    <row r="53" spans="1:15" x14ac:dyDescent="0.4">
      <c r="A53" t="s">
        <v>52</v>
      </c>
      <c r="B53">
        <v>4044</v>
      </c>
      <c r="K53" t="s">
        <v>28</v>
      </c>
      <c r="L53" t="str">
        <f>A51</f>
        <v>D7</v>
      </c>
      <c r="M53">
        <f>B51</f>
        <v>3398</v>
      </c>
      <c r="N53" s="8">
        <f t="shared" si="1"/>
        <v>-5.3727653100038041E-2</v>
      </c>
      <c r="O53">
        <f t="shared" si="2"/>
        <v>-2.1491061240015217</v>
      </c>
    </row>
    <row r="54" spans="1:15" x14ac:dyDescent="0.4">
      <c r="A54" t="s">
        <v>60</v>
      </c>
      <c r="B54">
        <v>3434</v>
      </c>
      <c r="K54" t="s">
        <v>27</v>
      </c>
      <c r="L54" t="str">
        <f>A39</f>
        <v>C7</v>
      </c>
      <c r="M54">
        <f>B39</f>
        <v>3393</v>
      </c>
      <c r="N54" s="8">
        <f t="shared" si="1"/>
        <v>-5.6104982883225567E-2</v>
      </c>
      <c r="O54">
        <f t="shared" si="2"/>
        <v>-2.2441993153290225</v>
      </c>
    </row>
    <row r="55" spans="1:15" x14ac:dyDescent="0.4">
      <c r="A55" t="s">
        <v>68</v>
      </c>
      <c r="B55">
        <v>25991</v>
      </c>
      <c r="K55" t="s">
        <v>26</v>
      </c>
      <c r="L55" t="str">
        <f>A27</f>
        <v>B7</v>
      </c>
      <c r="M55">
        <f>B27</f>
        <v>3441</v>
      </c>
      <c r="N55" s="8">
        <f t="shared" si="1"/>
        <v>-3.3282616964625339E-2</v>
      </c>
      <c r="O55">
        <f t="shared" si="2"/>
        <v>-1.3313046785850136</v>
      </c>
    </row>
    <row r="56" spans="1:15" x14ac:dyDescent="0.4">
      <c r="A56" t="s">
        <v>76</v>
      </c>
      <c r="B56">
        <v>3967</v>
      </c>
      <c r="K56" t="s">
        <v>25</v>
      </c>
      <c r="L56" t="str">
        <f>A15</f>
        <v>A7</v>
      </c>
      <c r="M56">
        <f>B15</f>
        <v>3429</v>
      </c>
      <c r="N56" s="8">
        <f t="shared" si="1"/>
        <v>-3.8988208444275391E-2</v>
      </c>
      <c r="O56">
        <f t="shared" si="2"/>
        <v>-1.5595283377710156</v>
      </c>
    </row>
    <row r="57" spans="1:15" x14ac:dyDescent="0.4">
      <c r="A57" t="s">
        <v>94</v>
      </c>
      <c r="B57">
        <v>4553</v>
      </c>
      <c r="K57" t="s">
        <v>34</v>
      </c>
      <c r="L57" t="str">
        <f>A16</f>
        <v>A8</v>
      </c>
      <c r="M57">
        <f>B16</f>
        <v>3694</v>
      </c>
      <c r="N57" s="8">
        <f t="shared" si="1"/>
        <v>8.7010270064663373E-2</v>
      </c>
      <c r="O57">
        <f t="shared" si="2"/>
        <v>3.480410802586535</v>
      </c>
    </row>
    <row r="58" spans="1:15" x14ac:dyDescent="0.4">
      <c r="A58" t="s">
        <v>95</v>
      </c>
      <c r="B58">
        <v>3599</v>
      </c>
      <c r="K58" t="s">
        <v>35</v>
      </c>
      <c r="L58" t="str">
        <f>A28</f>
        <v>B8</v>
      </c>
      <c r="M58">
        <f>B28</f>
        <v>4109</v>
      </c>
      <c r="N58" s="8">
        <f t="shared" si="1"/>
        <v>0.28432864206922787</v>
      </c>
      <c r="O58">
        <f t="shared" si="2"/>
        <v>11.373145682769115</v>
      </c>
    </row>
    <row r="59" spans="1:15" x14ac:dyDescent="0.4">
      <c r="A59" t="s">
        <v>96</v>
      </c>
      <c r="B59">
        <v>28748</v>
      </c>
      <c r="K59" t="s">
        <v>36</v>
      </c>
      <c r="L59" t="str">
        <f>A40</f>
        <v>C8</v>
      </c>
      <c r="M59">
        <f>B40</f>
        <v>5750</v>
      </c>
      <c r="N59" s="8">
        <f t="shared" si="1"/>
        <v>1.0645682769113733</v>
      </c>
      <c r="O59">
        <f t="shared" si="2"/>
        <v>42.582731076454934</v>
      </c>
    </row>
    <row r="60" spans="1:15" x14ac:dyDescent="0.4">
      <c r="A60" t="s">
        <v>13</v>
      </c>
      <c r="B60">
        <v>3698</v>
      </c>
      <c r="K60" t="s">
        <v>37</v>
      </c>
      <c r="L60" t="str">
        <f>A52</f>
        <v>D8</v>
      </c>
      <c r="M60">
        <f>B52</f>
        <v>9232</v>
      </c>
      <c r="N60" s="8">
        <f t="shared" si="1"/>
        <v>2.720140737923165</v>
      </c>
      <c r="O60">
        <f t="shared" si="2"/>
        <v>108.8056295169266</v>
      </c>
    </row>
    <row r="61" spans="1:15" x14ac:dyDescent="0.4">
      <c r="A61" t="s">
        <v>21</v>
      </c>
      <c r="B61">
        <v>5311</v>
      </c>
      <c r="K61" t="s">
        <v>38</v>
      </c>
      <c r="L61" t="str">
        <f>A64</f>
        <v>E8</v>
      </c>
      <c r="M61">
        <f>B64</f>
        <v>25791</v>
      </c>
      <c r="N61" s="8">
        <f t="shared" si="1"/>
        <v>10.593381513883607</v>
      </c>
      <c r="O61">
        <f t="shared" si="2"/>
        <v>423.73526055534427</v>
      </c>
    </row>
    <row r="62" spans="1:15" x14ac:dyDescent="0.4">
      <c r="A62" t="s">
        <v>29</v>
      </c>
      <c r="B62">
        <v>5476</v>
      </c>
      <c r="K62" t="s">
        <v>30</v>
      </c>
      <c r="L62" t="str">
        <f>A76</f>
        <v>F8</v>
      </c>
      <c r="M62">
        <f>B76</f>
        <v>44877</v>
      </c>
      <c r="N62" s="8">
        <f t="shared" si="1"/>
        <v>19.668124762267023</v>
      </c>
      <c r="O62">
        <f t="shared" si="2"/>
        <v>786.72499049068097</v>
      </c>
    </row>
    <row r="63" spans="1:15" x14ac:dyDescent="0.4">
      <c r="A63" t="s">
        <v>38</v>
      </c>
      <c r="B63">
        <v>3573</v>
      </c>
      <c r="K63" t="s">
        <v>39</v>
      </c>
      <c r="L63" t="str">
        <f>A88</f>
        <v>G8</v>
      </c>
      <c r="M63">
        <f>B88</f>
        <v>36631</v>
      </c>
      <c r="N63" s="8">
        <f t="shared" si="1"/>
        <v>15.747432483834158</v>
      </c>
      <c r="O63">
        <f t="shared" si="2"/>
        <v>629.89729935336629</v>
      </c>
    </row>
    <row r="64" spans="1:15" x14ac:dyDescent="0.4">
      <c r="A64" t="s">
        <v>45</v>
      </c>
      <c r="B64">
        <v>25791</v>
      </c>
      <c r="K64" t="s">
        <v>40</v>
      </c>
      <c r="L64" t="str">
        <f>A100</f>
        <v>H8</v>
      </c>
      <c r="M64">
        <f>B100</f>
        <v>22615</v>
      </c>
      <c r="N64" s="8">
        <f t="shared" si="1"/>
        <v>9.0833016356028917</v>
      </c>
      <c r="O64">
        <f t="shared" si="2"/>
        <v>363.33206542411568</v>
      </c>
    </row>
    <row r="65" spans="1:15" x14ac:dyDescent="0.4">
      <c r="A65" t="s">
        <v>53</v>
      </c>
      <c r="B65">
        <v>4539</v>
      </c>
      <c r="K65" t="s">
        <v>48</v>
      </c>
      <c r="L65" t="str">
        <f>A101</f>
        <v>H9</v>
      </c>
      <c r="M65">
        <f>B101</f>
        <v>8934</v>
      </c>
      <c r="N65" s="8">
        <f t="shared" si="1"/>
        <v>2.5784518828451883</v>
      </c>
      <c r="O65">
        <f t="shared" si="2"/>
        <v>103.13807531380753</v>
      </c>
    </row>
    <row r="66" spans="1:15" x14ac:dyDescent="0.4">
      <c r="A66" t="s">
        <v>61</v>
      </c>
      <c r="B66">
        <v>3377</v>
      </c>
      <c r="K66" t="s">
        <v>47</v>
      </c>
      <c r="L66" t="str">
        <f>A89</f>
        <v>G9</v>
      </c>
      <c r="M66">
        <f>B89</f>
        <v>6568</v>
      </c>
      <c r="N66" s="8">
        <f t="shared" si="1"/>
        <v>1.4534994294408521</v>
      </c>
      <c r="O66">
        <f t="shared" si="2"/>
        <v>58.13997717763408</v>
      </c>
    </row>
    <row r="67" spans="1:15" x14ac:dyDescent="0.4">
      <c r="A67" t="s">
        <v>69</v>
      </c>
      <c r="B67">
        <v>35956</v>
      </c>
      <c r="K67" t="s">
        <v>46</v>
      </c>
      <c r="L67" t="str">
        <f>A77</f>
        <v>F9</v>
      </c>
      <c r="M67">
        <f>B77</f>
        <v>5164</v>
      </c>
      <c r="N67" s="8">
        <f t="shared" si="1"/>
        <v>0.78594522632179542</v>
      </c>
      <c r="O67">
        <f t="shared" si="2"/>
        <v>31.437809052871817</v>
      </c>
    </row>
    <row r="68" spans="1:15" x14ac:dyDescent="0.4">
      <c r="A68" t="s">
        <v>77</v>
      </c>
      <c r="B68">
        <v>3958</v>
      </c>
      <c r="K68" t="s">
        <v>45</v>
      </c>
      <c r="L68" t="str">
        <f>A65</f>
        <v>E9</v>
      </c>
      <c r="M68">
        <f>B65</f>
        <v>4539</v>
      </c>
      <c r="N68" s="8">
        <f t="shared" si="1"/>
        <v>0.48877900342335495</v>
      </c>
      <c r="O68">
        <f t="shared" si="2"/>
        <v>19.551160136934197</v>
      </c>
    </row>
    <row r="69" spans="1:15" x14ac:dyDescent="0.4">
      <c r="A69" t="s">
        <v>97</v>
      </c>
      <c r="B69">
        <v>3477</v>
      </c>
      <c r="K69" t="s">
        <v>44</v>
      </c>
      <c r="L69" t="str">
        <f>A53</f>
        <v>D9</v>
      </c>
      <c r="M69">
        <f>B53</f>
        <v>4044</v>
      </c>
      <c r="N69" s="8">
        <f t="shared" si="1"/>
        <v>0.25342335488779005</v>
      </c>
      <c r="O69">
        <f t="shared" si="2"/>
        <v>10.136934195511602</v>
      </c>
    </row>
    <row r="70" spans="1:15" x14ac:dyDescent="0.4">
      <c r="A70" t="s">
        <v>98</v>
      </c>
      <c r="B70">
        <v>5151</v>
      </c>
      <c r="K70" t="s">
        <v>43</v>
      </c>
      <c r="L70" t="str">
        <f>A41</f>
        <v>C9</v>
      </c>
      <c r="M70">
        <f>B41</f>
        <v>3796</v>
      </c>
      <c r="N70" s="8">
        <f t="shared" si="1"/>
        <v>0.13550779764168885</v>
      </c>
      <c r="O70">
        <f t="shared" si="2"/>
        <v>5.4203119056675542</v>
      </c>
    </row>
    <row r="71" spans="1:15" x14ac:dyDescent="0.4">
      <c r="A71" t="s">
        <v>99</v>
      </c>
      <c r="B71">
        <v>37936</v>
      </c>
      <c r="K71" t="s">
        <v>42</v>
      </c>
      <c r="L71" t="str">
        <f>A29</f>
        <v>B9</v>
      </c>
      <c r="M71">
        <f>B29</f>
        <v>3777</v>
      </c>
      <c r="N71" s="8">
        <f t="shared" si="1"/>
        <v>0.12647394446557628</v>
      </c>
      <c r="O71">
        <f t="shared" si="2"/>
        <v>5.0589577786230508</v>
      </c>
    </row>
    <row r="72" spans="1:15" x14ac:dyDescent="0.4">
      <c r="A72" t="s">
        <v>14</v>
      </c>
      <c r="B72">
        <v>3603</v>
      </c>
      <c r="K72" t="s">
        <v>41</v>
      </c>
      <c r="L72" t="str">
        <f>A17</f>
        <v>A9</v>
      </c>
      <c r="M72">
        <f>B17</f>
        <v>3824</v>
      </c>
      <c r="N72" s="8">
        <f t="shared" si="1"/>
        <v>0.14882084442753901</v>
      </c>
      <c r="O72">
        <f t="shared" si="2"/>
        <v>5.95283377710156</v>
      </c>
    </row>
    <row r="73" spans="1:15" x14ac:dyDescent="0.4">
      <c r="A73" t="s">
        <v>22</v>
      </c>
      <c r="B73">
        <v>4109</v>
      </c>
      <c r="K73" t="s">
        <v>49</v>
      </c>
      <c r="L73" t="str">
        <f>A18</f>
        <v>A10</v>
      </c>
      <c r="M73">
        <f>B18</f>
        <v>3676</v>
      </c>
      <c r="N73" s="8">
        <f t="shared" si="1"/>
        <v>7.8451882845188295E-2</v>
      </c>
      <c r="O73">
        <f t="shared" si="2"/>
        <v>3.1380753138075317</v>
      </c>
    </row>
    <row r="74" spans="1:15" x14ac:dyDescent="0.4">
      <c r="A74" t="s">
        <v>32</v>
      </c>
      <c r="B74">
        <v>4398</v>
      </c>
      <c r="K74" t="s">
        <v>50</v>
      </c>
      <c r="L74" t="str">
        <f>A30</f>
        <v>B10</v>
      </c>
      <c r="M74">
        <f>B30</f>
        <v>3617</v>
      </c>
      <c r="N74" s="8">
        <f t="shared" ref="N74:N96" si="3">(M74-I$15)/2103.2</f>
        <v>5.0399391403575508E-2</v>
      </c>
      <c r="O74">
        <f t="shared" ref="O74:O96" si="4">N74*40</f>
        <v>2.0159756561430204</v>
      </c>
    </row>
    <row r="75" spans="1:15" x14ac:dyDescent="0.4">
      <c r="A75" t="s">
        <v>30</v>
      </c>
      <c r="B75">
        <v>3736</v>
      </c>
      <c r="K75" t="s">
        <v>51</v>
      </c>
      <c r="L75" t="str">
        <f>A42</f>
        <v>C10</v>
      </c>
      <c r="M75">
        <f>B42</f>
        <v>3351</v>
      </c>
      <c r="N75" s="8">
        <f t="shared" si="3"/>
        <v>-7.6074553062000769E-2</v>
      </c>
      <c r="O75">
        <f t="shared" si="4"/>
        <v>-3.0429821224800309</v>
      </c>
    </row>
    <row r="76" spans="1:15" x14ac:dyDescent="0.4">
      <c r="A76" t="s">
        <v>46</v>
      </c>
      <c r="B76">
        <v>44877</v>
      </c>
      <c r="K76" t="s">
        <v>52</v>
      </c>
      <c r="L76" t="str">
        <f>A54</f>
        <v>D10</v>
      </c>
      <c r="M76">
        <f>B54</f>
        <v>3434</v>
      </c>
      <c r="N76" s="8">
        <f t="shared" si="3"/>
        <v>-3.6610878661087871E-2</v>
      </c>
      <c r="O76">
        <f t="shared" si="4"/>
        <v>-1.4644351464435148</v>
      </c>
    </row>
    <row r="77" spans="1:15" x14ac:dyDescent="0.4">
      <c r="A77" t="s">
        <v>54</v>
      </c>
      <c r="B77">
        <v>5164</v>
      </c>
      <c r="K77" t="s">
        <v>53</v>
      </c>
      <c r="L77" t="str">
        <f>A66</f>
        <v>E10</v>
      </c>
      <c r="M77">
        <f>B66</f>
        <v>3377</v>
      </c>
      <c r="N77" s="8">
        <f t="shared" si="3"/>
        <v>-6.3712438189425638E-2</v>
      </c>
      <c r="O77">
        <f t="shared" si="4"/>
        <v>-2.5484975275770254</v>
      </c>
    </row>
    <row r="78" spans="1:15" x14ac:dyDescent="0.4">
      <c r="A78" t="s">
        <v>62</v>
      </c>
      <c r="B78">
        <v>3536</v>
      </c>
      <c r="K78" t="s">
        <v>54</v>
      </c>
      <c r="L78" t="str">
        <f>A78</f>
        <v>F10</v>
      </c>
      <c r="M78">
        <f>B78</f>
        <v>3536</v>
      </c>
      <c r="N78" s="8">
        <f t="shared" si="3"/>
        <v>1.1886648915937621E-2</v>
      </c>
      <c r="O78">
        <f t="shared" si="4"/>
        <v>0.47546595663750479</v>
      </c>
    </row>
    <row r="79" spans="1:15" x14ac:dyDescent="0.4">
      <c r="A79" t="s">
        <v>70</v>
      </c>
      <c r="B79">
        <v>26279</v>
      </c>
      <c r="K79" t="s">
        <v>55</v>
      </c>
      <c r="L79" t="str">
        <f>A90</f>
        <v>G10</v>
      </c>
      <c r="M79">
        <f>B90</f>
        <v>3833</v>
      </c>
      <c r="N79" s="8">
        <f t="shared" si="3"/>
        <v>0.15310003803727654</v>
      </c>
      <c r="O79">
        <f t="shared" si="4"/>
        <v>6.1240015214910617</v>
      </c>
    </row>
    <row r="80" spans="1:15" x14ac:dyDescent="0.4">
      <c r="A80" t="s">
        <v>78</v>
      </c>
      <c r="B80">
        <v>3877</v>
      </c>
      <c r="K80" t="s">
        <v>56</v>
      </c>
      <c r="L80" t="str">
        <f>A102</f>
        <v>H10</v>
      </c>
      <c r="M80">
        <f>B102</f>
        <v>4764</v>
      </c>
      <c r="N80" s="8">
        <f t="shared" si="3"/>
        <v>0.59575884366679355</v>
      </c>
      <c r="O80">
        <f t="shared" si="4"/>
        <v>23.83035374667174</v>
      </c>
    </row>
    <row r="81" spans="1:15" x14ac:dyDescent="0.4">
      <c r="A81" t="s">
        <v>100</v>
      </c>
      <c r="B81">
        <v>3511</v>
      </c>
      <c r="K81" t="s">
        <v>64</v>
      </c>
      <c r="L81" t="str">
        <f>A103</f>
        <v>H11</v>
      </c>
      <c r="M81">
        <f>B103</f>
        <v>7609</v>
      </c>
      <c r="N81" s="8">
        <f t="shared" si="3"/>
        <v>1.9484594903004946</v>
      </c>
      <c r="O81">
        <f t="shared" si="4"/>
        <v>77.938379612019787</v>
      </c>
    </row>
    <row r="82" spans="1:15" x14ac:dyDescent="0.4">
      <c r="A82" t="s">
        <v>101</v>
      </c>
      <c r="B82">
        <v>6798</v>
      </c>
      <c r="K82" t="s">
        <v>63</v>
      </c>
      <c r="L82" t="str">
        <f>A91</f>
        <v>G11</v>
      </c>
      <c r="M82">
        <f>B91</f>
        <v>16519</v>
      </c>
      <c r="N82" s="8">
        <f t="shared" si="3"/>
        <v>6.1848611639406625</v>
      </c>
      <c r="O82">
        <f t="shared" si="4"/>
        <v>247.39444655762651</v>
      </c>
    </row>
    <row r="83" spans="1:15" x14ac:dyDescent="0.4">
      <c r="A83" t="s">
        <v>102</v>
      </c>
      <c r="B83">
        <v>38115</v>
      </c>
      <c r="K83" t="s">
        <v>62</v>
      </c>
      <c r="L83" t="str">
        <f>A79</f>
        <v>F11</v>
      </c>
      <c r="M83">
        <f>B79</f>
        <v>26279</v>
      </c>
      <c r="N83" s="8">
        <f t="shared" si="3"/>
        <v>10.825408900722708</v>
      </c>
      <c r="O83">
        <f t="shared" si="4"/>
        <v>433.01635602890832</v>
      </c>
    </row>
    <row r="84" spans="1:15" x14ac:dyDescent="0.4">
      <c r="A84" t="s">
        <v>15</v>
      </c>
      <c r="B84">
        <v>3375</v>
      </c>
      <c r="K84" t="s">
        <v>61</v>
      </c>
      <c r="L84" t="str">
        <f>A67</f>
        <v>E11</v>
      </c>
      <c r="M84">
        <f>B67</f>
        <v>35956</v>
      </c>
      <c r="N84" s="8">
        <f t="shared" si="3"/>
        <v>15.426492963103843</v>
      </c>
      <c r="O84">
        <f t="shared" si="4"/>
        <v>617.05971852415371</v>
      </c>
    </row>
    <row r="85" spans="1:15" x14ac:dyDescent="0.4">
      <c r="A85" t="s">
        <v>23</v>
      </c>
      <c r="B85">
        <v>3419</v>
      </c>
      <c r="K85" t="s">
        <v>60</v>
      </c>
      <c r="L85" t="str">
        <f>A55</f>
        <v>D11</v>
      </c>
      <c r="M85">
        <f>B55</f>
        <v>25991</v>
      </c>
      <c r="N85" s="8">
        <f t="shared" si="3"/>
        <v>10.688474705211108</v>
      </c>
      <c r="O85">
        <f t="shared" si="4"/>
        <v>427.53898820844432</v>
      </c>
    </row>
    <row r="86" spans="1:15" x14ac:dyDescent="0.4">
      <c r="A86" t="s">
        <v>31</v>
      </c>
      <c r="B86">
        <v>3909</v>
      </c>
      <c r="K86" t="s">
        <v>59</v>
      </c>
      <c r="L86" t="str">
        <f>A43</f>
        <v>C11</v>
      </c>
      <c r="M86">
        <f>B43</f>
        <v>14877</v>
      </c>
      <c r="N86" s="8">
        <f t="shared" si="3"/>
        <v>5.4041460631418792</v>
      </c>
      <c r="O86">
        <f t="shared" si="4"/>
        <v>216.16584252567517</v>
      </c>
    </row>
    <row r="87" spans="1:15" x14ac:dyDescent="0.4">
      <c r="A87" t="s">
        <v>39</v>
      </c>
      <c r="B87">
        <v>3742</v>
      </c>
      <c r="K87" t="s">
        <v>58</v>
      </c>
      <c r="L87" t="str">
        <f>A31</f>
        <v>B11</v>
      </c>
      <c r="M87">
        <f>B31</f>
        <v>8734</v>
      </c>
      <c r="N87" s="8">
        <f t="shared" si="3"/>
        <v>2.4833586915176875</v>
      </c>
      <c r="O87">
        <f t="shared" si="4"/>
        <v>99.334347660707493</v>
      </c>
    </row>
    <row r="88" spans="1:15" x14ac:dyDescent="0.4">
      <c r="A88" t="s">
        <v>47</v>
      </c>
      <c r="B88">
        <v>36631</v>
      </c>
      <c r="K88" t="s">
        <v>57</v>
      </c>
      <c r="L88" t="str">
        <f>A19</f>
        <v>A11</v>
      </c>
      <c r="M88">
        <f>B19</f>
        <v>6322</v>
      </c>
      <c r="N88" s="8">
        <f t="shared" si="3"/>
        <v>1.3365348041080261</v>
      </c>
      <c r="O88">
        <f t="shared" si="4"/>
        <v>53.46139216432104</v>
      </c>
    </row>
    <row r="89" spans="1:15" x14ac:dyDescent="0.4">
      <c r="A89" t="s">
        <v>55</v>
      </c>
      <c r="B89">
        <v>6568</v>
      </c>
      <c r="K89" t="s">
        <v>65</v>
      </c>
      <c r="L89" t="str">
        <f>A20</f>
        <v>A12</v>
      </c>
      <c r="M89">
        <f>B20</f>
        <v>5019</v>
      </c>
      <c r="N89" s="8">
        <f t="shared" si="3"/>
        <v>0.71700266260935719</v>
      </c>
      <c r="O89">
        <f t="shared" si="4"/>
        <v>28.680106504374287</v>
      </c>
    </row>
    <row r="90" spans="1:15" x14ac:dyDescent="0.4">
      <c r="A90" t="s">
        <v>63</v>
      </c>
      <c r="B90">
        <v>3833</v>
      </c>
      <c r="K90" t="s">
        <v>66</v>
      </c>
      <c r="L90" t="str">
        <f>A32</f>
        <v>B12</v>
      </c>
      <c r="M90">
        <f>B32</f>
        <v>4427</v>
      </c>
      <c r="N90" s="8">
        <f t="shared" si="3"/>
        <v>0.43552681627995438</v>
      </c>
      <c r="O90">
        <f t="shared" si="4"/>
        <v>17.421072651198173</v>
      </c>
    </row>
    <row r="91" spans="1:15" x14ac:dyDescent="0.4">
      <c r="A91" t="s">
        <v>71</v>
      </c>
      <c r="B91">
        <v>16519</v>
      </c>
      <c r="K91" t="s">
        <v>67</v>
      </c>
      <c r="L91" t="str">
        <f>A44</f>
        <v>C12</v>
      </c>
      <c r="M91">
        <f>B44</f>
        <v>4023</v>
      </c>
      <c r="N91" s="8">
        <f t="shared" si="3"/>
        <v>0.24343856979840245</v>
      </c>
      <c r="O91">
        <f t="shared" si="4"/>
        <v>9.7375427919360984</v>
      </c>
    </row>
    <row r="92" spans="1:15" x14ac:dyDescent="0.4">
      <c r="A92" t="s">
        <v>79</v>
      </c>
      <c r="B92">
        <v>3718</v>
      </c>
      <c r="K92" t="s">
        <v>68</v>
      </c>
      <c r="L92" t="str">
        <f>A56</f>
        <v>D12</v>
      </c>
      <c r="M92">
        <f>B56</f>
        <v>3967</v>
      </c>
      <c r="N92" s="8">
        <f t="shared" si="3"/>
        <v>0.21681247622670219</v>
      </c>
      <c r="O92">
        <f t="shared" si="4"/>
        <v>8.6724990490680867</v>
      </c>
    </row>
    <row r="93" spans="1:15" x14ac:dyDescent="0.4">
      <c r="A93" t="s">
        <v>103</v>
      </c>
      <c r="B93">
        <v>3427</v>
      </c>
      <c r="K93" t="s">
        <v>69</v>
      </c>
      <c r="L93" t="str">
        <f>A68</f>
        <v>E12</v>
      </c>
      <c r="M93">
        <f>B68</f>
        <v>3958</v>
      </c>
      <c r="N93" s="8">
        <f t="shared" si="3"/>
        <v>0.21253328261696464</v>
      </c>
      <c r="O93">
        <f t="shared" si="4"/>
        <v>8.501331304678585</v>
      </c>
    </row>
    <row r="94" spans="1:15" x14ac:dyDescent="0.4">
      <c r="A94" t="s">
        <v>104</v>
      </c>
      <c r="B94">
        <v>8970</v>
      </c>
      <c r="K94" t="s">
        <v>70</v>
      </c>
      <c r="L94" t="str">
        <f>A80</f>
        <v>F12</v>
      </c>
      <c r="M94">
        <f>B80</f>
        <v>3877</v>
      </c>
      <c r="N94" s="8">
        <f t="shared" si="3"/>
        <v>0.17402054012932675</v>
      </c>
      <c r="O94">
        <f t="shared" si="4"/>
        <v>6.96082160517307</v>
      </c>
    </row>
    <row r="95" spans="1:15" x14ac:dyDescent="0.4">
      <c r="A95" t="s">
        <v>105</v>
      </c>
      <c r="B95">
        <v>15986</v>
      </c>
      <c r="K95" t="s">
        <v>71</v>
      </c>
      <c r="L95" t="str">
        <f>A92</f>
        <v>G12</v>
      </c>
      <c r="M95">
        <f>B92</f>
        <v>3718</v>
      </c>
      <c r="N95" s="8">
        <f t="shared" si="3"/>
        <v>9.842145302396349E-2</v>
      </c>
      <c r="O95">
        <f t="shared" si="4"/>
        <v>3.9368581209585396</v>
      </c>
    </row>
    <row r="96" spans="1:15" x14ac:dyDescent="0.4">
      <c r="A96" t="s">
        <v>16</v>
      </c>
      <c r="B96">
        <v>3502</v>
      </c>
      <c r="K96" t="s">
        <v>72</v>
      </c>
      <c r="L96" t="str">
        <f>A104</f>
        <v>H12</v>
      </c>
      <c r="M96">
        <f>B104</f>
        <v>3608</v>
      </c>
      <c r="N96" s="8">
        <f t="shared" si="3"/>
        <v>4.6120197793837962E-2</v>
      </c>
      <c r="O96">
        <f t="shared" si="4"/>
        <v>1.8448079117535185</v>
      </c>
    </row>
    <row r="97" spans="1:2" x14ac:dyDescent="0.4">
      <c r="A97" t="s">
        <v>24</v>
      </c>
      <c r="B97">
        <v>3360</v>
      </c>
    </row>
    <row r="98" spans="1:2" x14ac:dyDescent="0.4">
      <c r="A98" t="s">
        <v>33</v>
      </c>
      <c r="B98">
        <v>3719</v>
      </c>
    </row>
    <row r="99" spans="1:2" x14ac:dyDescent="0.4">
      <c r="A99" t="s">
        <v>40</v>
      </c>
      <c r="B99">
        <v>3747</v>
      </c>
    </row>
    <row r="100" spans="1:2" x14ac:dyDescent="0.4">
      <c r="A100" t="s">
        <v>48</v>
      </c>
      <c r="B100">
        <v>22615</v>
      </c>
    </row>
    <row r="101" spans="1:2" x14ac:dyDescent="0.4">
      <c r="A101" t="s">
        <v>56</v>
      </c>
      <c r="B101">
        <v>8934</v>
      </c>
    </row>
    <row r="102" spans="1:2" x14ac:dyDescent="0.4">
      <c r="A102" t="s">
        <v>64</v>
      </c>
      <c r="B102">
        <v>4764</v>
      </c>
    </row>
    <row r="103" spans="1:2" x14ac:dyDescent="0.4">
      <c r="A103" t="s">
        <v>72</v>
      </c>
      <c r="B103">
        <v>7609</v>
      </c>
    </row>
    <row r="104" spans="1:2" x14ac:dyDescent="0.4">
      <c r="A104" t="s">
        <v>80</v>
      </c>
      <c r="B104">
        <v>3608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abSelected="1" topLeftCell="E58" workbookViewId="0">
      <selection activeCell="G68" sqref="G68:G89"/>
    </sheetView>
  </sheetViews>
  <sheetFormatPr defaultRowHeight="12.7" x14ac:dyDescent="0.4"/>
  <cols>
    <col min="2" max="2" width="15.41015625" customWidth="1"/>
    <col min="3" max="3" width="13.1171875" style="2" customWidth="1"/>
    <col min="4" max="6" width="10.1171875" customWidth="1"/>
    <col min="7" max="8" width="14.703125" customWidth="1"/>
    <col min="9" max="9" width="15.29296875" bestFit="1" customWidth="1"/>
    <col min="10" max="10" width="15.703125" bestFit="1" customWidth="1"/>
    <col min="11" max="11" width="12" bestFit="1" customWidth="1"/>
    <col min="12" max="12" width="15.1171875" bestFit="1" customWidth="1"/>
  </cols>
  <sheetData>
    <row r="1" spans="1:15" x14ac:dyDescent="0.4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3"/>
      <c r="N1" s="14"/>
      <c r="O1" s="14"/>
    </row>
    <row r="2" spans="1:15" x14ac:dyDescent="0.4">
      <c r="A2" s="7">
        <v>1</v>
      </c>
      <c r="B2" s="7" t="s">
        <v>82</v>
      </c>
      <c r="C2" s="7" t="s">
        <v>83</v>
      </c>
      <c r="D2" s="7">
        <f>'Plate 1'!N9</f>
        <v>-7.1933419764961731E-2</v>
      </c>
      <c r="E2" s="7">
        <f>'Plate 2'!N9</f>
        <v>-4.0220746422224306E-2</v>
      </c>
      <c r="F2" s="7">
        <f>'Plate 3'!N9</f>
        <v>-6.0859642449600612E-2</v>
      </c>
      <c r="G2" s="7">
        <f>AVERAGE(D2:F2)</f>
        <v>-5.7671269545595559E-2</v>
      </c>
      <c r="H2" s="7">
        <f>STDEV(D2:F2)</f>
        <v>1.6094958961334341E-2</v>
      </c>
      <c r="I2" s="7">
        <f>G2*40</f>
        <v>-2.3068507818238224</v>
      </c>
      <c r="L2" s="9" t="s">
        <v>116</v>
      </c>
      <c r="M2" s="3"/>
      <c r="N2" s="3"/>
      <c r="O2" s="3"/>
    </row>
    <row r="3" spans="1:15" x14ac:dyDescent="0.4">
      <c r="A3" s="7">
        <v>2</v>
      </c>
      <c r="B3" s="7" t="s">
        <v>85</v>
      </c>
      <c r="C3" s="7" t="s">
        <v>86</v>
      </c>
      <c r="D3" s="7">
        <f>'Plate 1'!N10</f>
        <v>-4.6422148801806701E-2</v>
      </c>
      <c r="E3" s="7">
        <f>'Plate 2'!N10</f>
        <v>-3.4608549247030218E-2</v>
      </c>
      <c r="F3" s="7">
        <f>'Plate 3'!N10</f>
        <v>-3.2807151007987832E-2</v>
      </c>
      <c r="G3" s="7">
        <f t="shared" ref="G3:G66" si="0">AVERAGE(D3:F3)</f>
        <v>-3.794594968560825E-2</v>
      </c>
      <c r="H3" s="7">
        <f t="shared" ref="H3:H66" si="1">STDEV(D3:F3)</f>
        <v>7.3956556502441954E-3</v>
      </c>
      <c r="I3" s="7">
        <f t="shared" ref="I3:I66" si="2">G3*40</f>
        <v>-1.51783798742433</v>
      </c>
      <c r="M3" s="3"/>
      <c r="N3" s="10"/>
      <c r="O3" s="11"/>
    </row>
    <row r="4" spans="1:15" x14ac:dyDescent="0.4">
      <c r="A4" s="7">
        <v>3</v>
      </c>
      <c r="B4" s="7" t="s">
        <v>88</v>
      </c>
      <c r="C4" s="7" t="s">
        <v>89</v>
      </c>
      <c r="D4" s="7">
        <f>'Plate 1'!N11</f>
        <v>-4.51674961314876E-2</v>
      </c>
      <c r="E4" s="7">
        <f>'Plate 2'!N11</f>
        <v>-4.0220746422224306E-2</v>
      </c>
      <c r="F4" s="7">
        <f>'Plate 3'!N11</f>
        <v>-2.4724229745150251E-2</v>
      </c>
      <c r="G4" s="7">
        <f t="shared" si="0"/>
        <v>-3.6704157432954056E-2</v>
      </c>
      <c r="H4" s="7">
        <f t="shared" si="1"/>
        <v>1.0665673149186617E-2</v>
      </c>
      <c r="I4" s="7">
        <f t="shared" si="2"/>
        <v>-1.4681662973181622</v>
      </c>
      <c r="M4" s="3"/>
      <c r="N4" s="10"/>
      <c r="O4" s="11"/>
    </row>
    <row r="5" spans="1:15" x14ac:dyDescent="0.4">
      <c r="A5" s="7">
        <v>4</v>
      </c>
      <c r="B5" s="7" t="s">
        <v>91</v>
      </c>
      <c r="C5" s="7" t="s">
        <v>92</v>
      </c>
      <c r="D5" s="7">
        <f>'Plate 1'!N12</f>
        <v>-5.2277194596629169E-2</v>
      </c>
      <c r="E5" s="7">
        <f>'Plate 2'!N12</f>
        <v>-7.9506126648582927E-3</v>
      </c>
      <c r="F5" s="7">
        <f>'Plate 3'!N12</f>
        <v>-4.231647014073793E-2</v>
      </c>
      <c r="G5" s="7">
        <f t="shared" si="0"/>
        <v>-3.4181425800741801E-2</v>
      </c>
      <c r="H5" s="7">
        <f t="shared" si="1"/>
        <v>2.3256089014466221E-2</v>
      </c>
      <c r="I5" s="7">
        <f t="shared" si="2"/>
        <v>-1.367257032029672</v>
      </c>
      <c r="M5" s="3"/>
      <c r="N5" s="10"/>
      <c r="O5" s="11"/>
    </row>
    <row r="6" spans="1:15" x14ac:dyDescent="0.4">
      <c r="A6" s="7">
        <v>5</v>
      </c>
      <c r="B6" s="7" t="s">
        <v>94</v>
      </c>
      <c r="C6" s="7" t="s">
        <v>95</v>
      </c>
      <c r="D6" s="7">
        <f>'Plate 1'!N13</f>
        <v>2.4674835849608969E-2</v>
      </c>
      <c r="E6" s="7">
        <f>'Plate 2'!N13</f>
        <v>5.191282387054532E-2</v>
      </c>
      <c r="F6" s="7">
        <f>'Plate 3'!N13</f>
        <v>4.1841004184100423E-2</v>
      </c>
      <c r="G6" s="7">
        <f t="shared" si="0"/>
        <v>3.9476221301418236E-2</v>
      </c>
      <c r="H6" s="7">
        <f t="shared" si="1"/>
        <v>1.377211481286871E-2</v>
      </c>
      <c r="I6" s="7">
        <f t="shared" si="2"/>
        <v>1.5790488520567294</v>
      </c>
      <c r="M6" s="12"/>
      <c r="N6" s="10"/>
      <c r="O6" s="11"/>
    </row>
    <row r="7" spans="1:15" x14ac:dyDescent="0.4">
      <c r="A7" s="7">
        <v>6</v>
      </c>
      <c r="B7" s="7" t="s">
        <v>97</v>
      </c>
      <c r="C7" s="7" t="s">
        <v>98</v>
      </c>
      <c r="D7" s="7">
        <f>'Plate 1'!N14</f>
        <v>0.69340470912968932</v>
      </c>
      <c r="E7" s="7">
        <f>'Plate 2'!N14</f>
        <v>0.74455149190908243</v>
      </c>
      <c r="F7" s="7">
        <f>'Plate 3'!N14</f>
        <v>0.77976416888550781</v>
      </c>
      <c r="G7" s="7">
        <f t="shared" si="0"/>
        <v>0.73924012330809319</v>
      </c>
      <c r="H7" s="7">
        <f t="shared" si="1"/>
        <v>4.342403769389587E-2</v>
      </c>
      <c r="I7" s="7">
        <f t="shared" si="2"/>
        <v>29.569604932323728</v>
      </c>
      <c r="M7" s="3"/>
      <c r="N7" s="10"/>
      <c r="O7" s="11"/>
    </row>
    <row r="8" spans="1:15" x14ac:dyDescent="0.4">
      <c r="A8" s="7">
        <v>7</v>
      </c>
      <c r="B8" s="7" t="s">
        <v>100</v>
      </c>
      <c r="C8" s="7" t="s">
        <v>101</v>
      </c>
      <c r="D8" s="7">
        <f>'Plate 1'!N15</f>
        <v>1.4206850403579943</v>
      </c>
      <c r="E8" s="7">
        <f>'Plate 2'!N15</f>
        <v>1.5456926386680387</v>
      </c>
      <c r="F8" s="7">
        <f>'Plate 3'!N15</f>
        <v>1.5628565994674783</v>
      </c>
      <c r="G8" s="7">
        <f t="shared" si="0"/>
        <v>1.5097447594978373</v>
      </c>
      <c r="H8" s="7">
        <f t="shared" si="1"/>
        <v>7.7603966184286902E-2</v>
      </c>
      <c r="I8" s="7">
        <f t="shared" si="2"/>
        <v>60.389790379913492</v>
      </c>
      <c r="M8" s="3"/>
      <c r="N8" s="10"/>
      <c r="O8" s="11"/>
    </row>
    <row r="9" spans="1:15" x14ac:dyDescent="0.4">
      <c r="A9" s="7">
        <v>8</v>
      </c>
      <c r="B9" s="7" t="s">
        <v>103</v>
      </c>
      <c r="C9" s="7" t="s">
        <v>104</v>
      </c>
      <c r="D9" s="7">
        <f>'Plate 1'!N16</f>
        <v>2.4804483292208608</v>
      </c>
      <c r="E9" s="7">
        <f>'Plate 2'!N16</f>
        <v>2.6096716864652514</v>
      </c>
      <c r="F9" s="7">
        <f>'Plate 3'!N16</f>
        <v>2.5955686572841388</v>
      </c>
      <c r="G9" s="7">
        <f t="shared" si="0"/>
        <v>2.5618962243234171</v>
      </c>
      <c r="H9" s="7">
        <f t="shared" si="1"/>
        <v>7.0887541715724464E-2</v>
      </c>
      <c r="I9" s="7">
        <f t="shared" si="2"/>
        <v>102.47584897293669</v>
      </c>
      <c r="M9" s="3"/>
      <c r="N9" s="10"/>
      <c r="O9" s="11"/>
    </row>
    <row r="10" spans="1:15" x14ac:dyDescent="0.4">
      <c r="A10" s="7">
        <v>9</v>
      </c>
      <c r="B10" s="7" t="s">
        <v>104</v>
      </c>
      <c r="C10" s="7" t="s">
        <v>105</v>
      </c>
      <c r="D10" s="7">
        <f>'Plate 1'!N17</f>
        <v>5.3749320396470246</v>
      </c>
      <c r="E10" s="7">
        <f>'Plate 2'!N17</f>
        <v>6.0022448788700782</v>
      </c>
      <c r="F10" s="7">
        <f>'Plate 3'!N17</f>
        <v>5.9314378090528725</v>
      </c>
      <c r="G10" s="7">
        <f t="shared" si="0"/>
        <v>5.7695382425233248</v>
      </c>
      <c r="H10" s="7">
        <f t="shared" si="1"/>
        <v>0.34356797259838362</v>
      </c>
      <c r="I10" s="7">
        <f t="shared" si="2"/>
        <v>230.78152970093299</v>
      </c>
      <c r="M10" s="3"/>
      <c r="N10" s="10"/>
      <c r="O10" s="11"/>
    </row>
    <row r="11" spans="1:15" x14ac:dyDescent="0.4">
      <c r="A11" s="7">
        <v>10</v>
      </c>
      <c r="B11" s="7" t="s">
        <v>101</v>
      </c>
      <c r="C11" s="7" t="s">
        <v>102</v>
      </c>
      <c r="D11" s="7">
        <f>'Plate 1'!N18</f>
        <v>15.341474635105183</v>
      </c>
      <c r="E11" s="7">
        <f>'Plate 2'!N18</f>
        <v>16.355813300907307</v>
      </c>
      <c r="F11" s="7">
        <f>'Plate 3'!N18</f>
        <v>16.453023963484217</v>
      </c>
      <c r="G11" s="7">
        <f t="shared" si="0"/>
        <v>16.050103966498902</v>
      </c>
      <c r="H11" s="7">
        <f t="shared" si="1"/>
        <v>0.61561280462096724</v>
      </c>
      <c r="I11" s="7">
        <f t="shared" si="2"/>
        <v>642.00415865995615</v>
      </c>
      <c r="M11" s="3"/>
      <c r="N11" s="10"/>
      <c r="O11" s="11"/>
    </row>
    <row r="12" spans="1:15" x14ac:dyDescent="0.4">
      <c r="A12" s="7">
        <v>11</v>
      </c>
      <c r="B12" s="7" t="s">
        <v>98</v>
      </c>
      <c r="C12" s="7" t="s">
        <v>99</v>
      </c>
      <c r="D12" s="7">
        <f>'Plate 1'!N19</f>
        <v>14.992681192756473</v>
      </c>
      <c r="E12" s="7">
        <f>'Plate 2'!N19</f>
        <v>16.464315779627725</v>
      </c>
      <c r="F12" s="7">
        <f>'Plate 3'!N19</f>
        <v>16.367915557246103</v>
      </c>
      <c r="G12" s="7">
        <f t="shared" si="0"/>
        <v>15.941637509876765</v>
      </c>
      <c r="H12" s="7">
        <f t="shared" si="1"/>
        <v>0.8232325428277788</v>
      </c>
      <c r="I12" s="7">
        <f t="shared" si="2"/>
        <v>637.66550039507058</v>
      </c>
      <c r="M12" s="3"/>
      <c r="N12" s="10"/>
      <c r="O12" s="11"/>
    </row>
    <row r="13" spans="1:15" x14ac:dyDescent="0.4">
      <c r="A13" s="7">
        <v>12</v>
      </c>
      <c r="B13" s="7" t="s">
        <v>95</v>
      </c>
      <c r="C13" s="7" t="s">
        <v>96</v>
      </c>
      <c r="D13" s="7">
        <f>'Plate 1'!N20</f>
        <v>10.978629082848899</v>
      </c>
      <c r="E13" s="7">
        <f>'Plate 2'!N20</f>
        <v>11.921709849406044</v>
      </c>
      <c r="F13" s="7">
        <f>'Plate 3'!N20</f>
        <v>11.999334347660708</v>
      </c>
      <c r="G13" s="7">
        <f t="shared" si="0"/>
        <v>11.63322442663855</v>
      </c>
      <c r="H13" s="7">
        <f t="shared" si="1"/>
        <v>0.56822327369234094</v>
      </c>
      <c r="I13" s="7">
        <f t="shared" si="2"/>
        <v>465.32897706554201</v>
      </c>
      <c r="M13" s="12"/>
      <c r="N13" s="10"/>
      <c r="O13" s="11"/>
    </row>
    <row r="14" spans="1:15" x14ac:dyDescent="0.4">
      <c r="A14" s="7">
        <v>13</v>
      </c>
      <c r="B14" s="7" t="s">
        <v>92</v>
      </c>
      <c r="C14" s="7" t="s">
        <v>93</v>
      </c>
      <c r="D14" s="7">
        <f>'Plate 1'!N21</f>
        <v>5.7362720086989256</v>
      </c>
      <c r="E14" s="7">
        <f>'Plate 2'!N21</f>
        <v>6.3160602375830139</v>
      </c>
      <c r="F14" s="7">
        <f>'Plate 3'!N21</f>
        <v>6.2794788893115259</v>
      </c>
      <c r="G14" s="7">
        <f t="shared" si="0"/>
        <v>6.1106037118644885</v>
      </c>
      <c r="H14" s="7">
        <f t="shared" si="1"/>
        <v>0.32469634546213061</v>
      </c>
      <c r="I14" s="7">
        <f t="shared" si="2"/>
        <v>244.42414847457954</v>
      </c>
    </row>
    <row r="15" spans="1:15" x14ac:dyDescent="0.4">
      <c r="A15" s="7">
        <v>14</v>
      </c>
      <c r="B15" s="7" t="s">
        <v>89</v>
      </c>
      <c r="C15" s="7" t="s">
        <v>90</v>
      </c>
      <c r="D15" s="7">
        <f>'Plate 1'!N22</f>
        <v>1.9451298565513782</v>
      </c>
      <c r="E15" s="7">
        <f>'Plate 2'!N22</f>
        <v>2.1929660462070903</v>
      </c>
      <c r="F15" s="7">
        <f>'Plate 3'!N22</f>
        <v>2.1914225941422596</v>
      </c>
      <c r="G15" s="7">
        <f t="shared" si="0"/>
        <v>2.1098394989669096</v>
      </c>
      <c r="H15" s="7">
        <f t="shared" si="1"/>
        <v>0.14264482216175331</v>
      </c>
      <c r="I15" s="7">
        <f t="shared" si="2"/>
        <v>84.393579958676384</v>
      </c>
    </row>
    <row r="16" spans="1:15" x14ac:dyDescent="0.4">
      <c r="A16" s="7">
        <v>15</v>
      </c>
      <c r="B16" s="7" t="s">
        <v>86</v>
      </c>
      <c r="C16" s="7" t="s">
        <v>87</v>
      </c>
      <c r="D16" s="7">
        <f>'Plate 1'!N23</f>
        <v>1.1358788841955585</v>
      </c>
      <c r="E16" s="7">
        <f>'Plate 2'!N23</f>
        <v>1.2730333925731925</v>
      </c>
      <c r="F16" s="7">
        <f>'Plate 3'!N23</f>
        <v>1.2647394446557627</v>
      </c>
      <c r="G16" s="7">
        <f t="shared" si="0"/>
        <v>1.2245505738081712</v>
      </c>
      <c r="H16" s="7">
        <f t="shared" si="1"/>
        <v>7.6903828234236235E-2</v>
      </c>
      <c r="I16" s="7">
        <f t="shared" si="2"/>
        <v>48.982022952326851</v>
      </c>
    </row>
    <row r="17" spans="1:12" x14ac:dyDescent="0.4">
      <c r="A17" s="7">
        <v>16</v>
      </c>
      <c r="B17" s="7" t="s">
        <v>83</v>
      </c>
      <c r="C17" s="7" t="s">
        <v>84</v>
      </c>
      <c r="D17" s="7">
        <f>'Plate 1'!N24</f>
        <v>0.57630379323323999</v>
      </c>
      <c r="E17" s="7">
        <f>'Plate 2'!N24</f>
        <v>0.64867645683285013</v>
      </c>
      <c r="F17" s="7">
        <f>'Plate 3'!N24</f>
        <v>0.63855077976416896</v>
      </c>
      <c r="G17" s="7">
        <f t="shared" si="0"/>
        <v>0.62117700994341962</v>
      </c>
      <c r="H17" s="7">
        <f t="shared" si="1"/>
        <v>3.9189750158222077E-2</v>
      </c>
      <c r="I17" s="7">
        <f t="shared" si="2"/>
        <v>24.847080397736786</v>
      </c>
    </row>
    <row r="18" spans="1:12" x14ac:dyDescent="0.4">
      <c r="A18" s="7">
        <v>17</v>
      </c>
      <c r="B18" s="7" t="s">
        <v>84</v>
      </c>
      <c r="C18" s="7" t="s">
        <v>9</v>
      </c>
      <c r="D18" s="7">
        <f>'Plate 1'!N25</f>
        <v>0.24214796537158631</v>
      </c>
      <c r="E18" s="7">
        <f>'Plate 2'!N25</f>
        <v>0.29230193620802547</v>
      </c>
      <c r="F18" s="7">
        <f>'Plate 3'!N25</f>
        <v>0.30382274629136558</v>
      </c>
      <c r="G18" s="7">
        <f t="shared" si="0"/>
        <v>0.27942421595699246</v>
      </c>
      <c r="H18" s="7">
        <f t="shared" si="1"/>
        <v>3.2792093704482966E-2</v>
      </c>
      <c r="I18" s="7">
        <f t="shared" si="2"/>
        <v>11.176968638279698</v>
      </c>
    </row>
    <row r="19" spans="1:12" x14ac:dyDescent="0.4">
      <c r="A19" s="7">
        <v>18</v>
      </c>
      <c r="B19" s="7" t="s">
        <v>87</v>
      </c>
      <c r="C19" s="7" t="s">
        <v>10</v>
      </c>
      <c r="D19" s="7">
        <f>'Plate 1'!N26</f>
        <v>0.1317385303835055</v>
      </c>
      <c r="E19" s="7">
        <f>'Plate 2'!N26</f>
        <v>0.16836591525582267</v>
      </c>
      <c r="F19" s="7">
        <f>'Plate 3'!N26</f>
        <v>0.17021681247622672</v>
      </c>
      <c r="G19" s="7">
        <f t="shared" si="0"/>
        <v>0.15677375270518495</v>
      </c>
      <c r="H19" s="7">
        <f t="shared" si="1"/>
        <v>2.1700880688397553E-2</v>
      </c>
      <c r="I19" s="7">
        <f t="shared" si="2"/>
        <v>6.2709501082073977</v>
      </c>
    </row>
    <row r="20" spans="1:12" x14ac:dyDescent="0.4">
      <c r="A20" s="7">
        <v>19</v>
      </c>
      <c r="B20" s="7" t="s">
        <v>90</v>
      </c>
      <c r="C20" s="7" t="s">
        <v>11</v>
      </c>
      <c r="D20" s="7">
        <f>'Plate 1'!N27</f>
        <v>0.13090209526995944</v>
      </c>
      <c r="E20" s="7">
        <f>'Plate 2'!N27</f>
        <v>0.16041530259096437</v>
      </c>
      <c r="F20" s="7">
        <f>'Plate 3'!N27</f>
        <v>0.13836059338151391</v>
      </c>
      <c r="G20" s="7">
        <f t="shared" si="0"/>
        <v>0.14322599708081257</v>
      </c>
      <c r="H20" s="7">
        <f t="shared" si="1"/>
        <v>1.5346382846163346E-2</v>
      </c>
      <c r="I20" s="7">
        <f t="shared" si="2"/>
        <v>5.7290398832325025</v>
      </c>
    </row>
    <row r="21" spans="1:12" x14ac:dyDescent="0.4">
      <c r="A21" s="7">
        <v>20</v>
      </c>
      <c r="B21" s="7" t="s">
        <v>93</v>
      </c>
      <c r="C21" s="7" t="s">
        <v>12</v>
      </c>
      <c r="D21" s="7">
        <f>'Plate 1'!N28</f>
        <v>8.5316381581698797E-2</v>
      </c>
      <c r="E21" s="7">
        <f>'Plate 2'!N28</f>
        <v>0.13235431671499392</v>
      </c>
      <c r="F21" s="7">
        <f>'Plate 3'!N28</f>
        <v>0.1288512742487638</v>
      </c>
      <c r="G21" s="7">
        <f t="shared" si="0"/>
        <v>0.11550732418181885</v>
      </c>
      <c r="H21" s="7">
        <f t="shared" si="1"/>
        <v>2.6204724534763944E-2</v>
      </c>
      <c r="I21" s="7">
        <f t="shared" si="2"/>
        <v>4.6202929672727535</v>
      </c>
    </row>
    <row r="22" spans="1:12" x14ac:dyDescent="0.4">
      <c r="A22" s="7">
        <v>21</v>
      </c>
      <c r="B22" s="7" t="s">
        <v>96</v>
      </c>
      <c r="C22" s="7" t="s">
        <v>13</v>
      </c>
      <c r="D22" s="7">
        <f>'Plate 1'!N29</f>
        <v>7.9461335786876336E-2</v>
      </c>
      <c r="E22" s="7">
        <f>'Plate 2'!N29</f>
        <v>9.4471985782433834E-2</v>
      </c>
      <c r="F22" s="7">
        <f>'Plate 3'!N29</f>
        <v>8.8912133891213399E-2</v>
      </c>
      <c r="G22" s="7">
        <f t="shared" si="0"/>
        <v>8.7615151820174528E-2</v>
      </c>
      <c r="H22" s="7">
        <f t="shared" si="1"/>
        <v>7.5889080368475807E-3</v>
      </c>
      <c r="I22" s="7">
        <f t="shared" si="2"/>
        <v>3.5046060728069812</v>
      </c>
    </row>
    <row r="23" spans="1:12" x14ac:dyDescent="0.4">
      <c r="A23" s="7">
        <v>22</v>
      </c>
      <c r="B23" s="7" t="s">
        <v>99</v>
      </c>
      <c r="C23" s="7" t="s">
        <v>14</v>
      </c>
      <c r="D23" s="7">
        <f>'Plate 1'!N30</f>
        <v>1.8819790054786501E-2</v>
      </c>
      <c r="E23" s="7">
        <f>'Plate 2'!N30</f>
        <v>2.4787204190440559E-2</v>
      </c>
      <c r="F23" s="7">
        <f>'Plate 3'!N30</f>
        <v>4.3742868010650443E-2</v>
      </c>
      <c r="G23" s="7">
        <f t="shared" si="0"/>
        <v>2.9116620751959168E-2</v>
      </c>
      <c r="H23" s="7">
        <f t="shared" si="1"/>
        <v>1.3013371566234534E-2</v>
      </c>
      <c r="I23" s="7">
        <f t="shared" si="2"/>
        <v>1.1646648300783666</v>
      </c>
      <c r="J23">
        <f>SUM(I2:I23)</f>
        <v>2598.247701143333</v>
      </c>
      <c r="K23" t="e">
        <f>J23/L2*100</f>
        <v>#VALUE!</v>
      </c>
    </row>
    <row r="24" spans="1:12" x14ac:dyDescent="0.4">
      <c r="A24">
        <v>23</v>
      </c>
      <c r="B24" t="s">
        <v>102</v>
      </c>
      <c r="C24" t="s">
        <v>15</v>
      </c>
      <c r="D24">
        <f>'Plate 1'!N31</f>
        <v>-8.1552423570741508E-2</v>
      </c>
      <c r="E24">
        <f>'Plate 2'!N31</f>
        <v>-5.191282387054532E-2</v>
      </c>
      <c r="F24">
        <f>'Plate 3'!N31</f>
        <v>-6.4663370102700651E-2</v>
      </c>
      <c r="G24">
        <f t="shared" si="0"/>
        <v>-6.6042872514662496E-2</v>
      </c>
      <c r="H24">
        <f t="shared" si="1"/>
        <v>1.4867876034438296E-2</v>
      </c>
      <c r="I24" s="7">
        <f t="shared" si="2"/>
        <v>-2.6417149005864999</v>
      </c>
      <c r="L24" s="5"/>
    </row>
    <row r="25" spans="1:12" x14ac:dyDescent="0.4">
      <c r="A25">
        <v>24</v>
      </c>
      <c r="B25" t="s">
        <v>105</v>
      </c>
      <c r="C25" t="s">
        <v>16</v>
      </c>
      <c r="D25">
        <f>'Plate 1'!N32</f>
        <v>-7.2351637321734774E-2</v>
      </c>
      <c r="E25">
        <f>'Plate 2'!N32</f>
        <v>-4.8639042185015441E-2</v>
      </c>
      <c r="F25">
        <f>'Plate 3'!N32</f>
        <v>-4.2791936097375432E-3</v>
      </c>
      <c r="G25">
        <f t="shared" si="0"/>
        <v>-4.1756624372162592E-2</v>
      </c>
      <c r="H25">
        <f t="shared" si="1"/>
        <v>3.4554162621075968E-2</v>
      </c>
      <c r="I25" s="7">
        <f t="shared" si="2"/>
        <v>-1.6702649748865037</v>
      </c>
    </row>
    <row r="26" spans="1:12" x14ac:dyDescent="0.4">
      <c r="A26">
        <v>25</v>
      </c>
      <c r="B26" t="s">
        <v>16</v>
      </c>
      <c r="C26" t="s">
        <v>24</v>
      </c>
      <c r="D26">
        <f>'Plate 1'!N33</f>
        <v>-7.8624900673330264E-2</v>
      </c>
      <c r="E26">
        <f>'Plate 2'!N33</f>
        <v>-4.8171359087082595E-2</v>
      </c>
      <c r="F26">
        <f>'Plate 3'!N33</f>
        <v>-7.179535945226323E-2</v>
      </c>
      <c r="G26">
        <f t="shared" si="0"/>
        <v>-6.619720640422537E-2</v>
      </c>
      <c r="H26">
        <f t="shared" si="1"/>
        <v>1.5979957351265735E-2</v>
      </c>
      <c r="I26" s="7">
        <f t="shared" si="2"/>
        <v>-2.6478882561690149</v>
      </c>
    </row>
    <row r="27" spans="1:12" x14ac:dyDescent="0.4">
      <c r="A27">
        <v>26</v>
      </c>
      <c r="B27" t="s">
        <v>15</v>
      </c>
      <c r="C27" t="s">
        <v>23</v>
      </c>
      <c r="D27">
        <f>'Plate 1'!N34</f>
        <v>-6.5241938856593198E-2</v>
      </c>
      <c r="E27">
        <f>'Plate 2'!N34</f>
        <v>-1.4498176035918063E-2</v>
      </c>
      <c r="F27">
        <f>'Plate 3'!N34</f>
        <v>-4.3742868010650443E-2</v>
      </c>
      <c r="G27">
        <f t="shared" si="0"/>
        <v>-4.1160994301053903E-2</v>
      </c>
      <c r="H27">
        <f t="shared" si="1"/>
        <v>2.5470216335741296E-2</v>
      </c>
      <c r="I27" s="7">
        <f t="shared" si="2"/>
        <v>-1.6464397720421562</v>
      </c>
    </row>
    <row r="28" spans="1:12" x14ac:dyDescent="0.4">
      <c r="A28">
        <v>27</v>
      </c>
      <c r="B28" t="s">
        <v>14</v>
      </c>
      <c r="C28" t="s">
        <v>22</v>
      </c>
      <c r="D28">
        <f>'Plate 1'!N35</f>
        <v>0.23629291957676385</v>
      </c>
      <c r="E28">
        <f>'Plate 2'!N35</f>
        <v>0.30212328126461513</v>
      </c>
      <c r="F28">
        <f>'Plate 3'!N35</f>
        <v>0.28432864206922787</v>
      </c>
      <c r="G28">
        <f t="shared" si="0"/>
        <v>0.27424828097020226</v>
      </c>
      <c r="H28">
        <f t="shared" si="1"/>
        <v>3.4053184724830099E-2</v>
      </c>
      <c r="I28" s="7">
        <f t="shared" si="2"/>
        <v>10.969931238808091</v>
      </c>
    </row>
    <row r="29" spans="1:12" x14ac:dyDescent="0.4">
      <c r="A29">
        <v>28</v>
      </c>
      <c r="B29" t="s">
        <v>13</v>
      </c>
      <c r="C29" t="s">
        <v>21</v>
      </c>
      <c r="D29">
        <f>'Plate 1'!N36</f>
        <v>0.75446447241855219</v>
      </c>
      <c r="E29">
        <f>'Plate 2'!N36</f>
        <v>0.84790945655224026</v>
      </c>
      <c r="F29">
        <f>'Plate 3'!N36</f>
        <v>0.85583872194750865</v>
      </c>
      <c r="G29">
        <f t="shared" si="0"/>
        <v>0.819404216972767</v>
      </c>
      <c r="H29">
        <f t="shared" si="1"/>
        <v>5.6379039806493315E-2</v>
      </c>
      <c r="I29" s="7">
        <f t="shared" si="2"/>
        <v>32.776168678910679</v>
      </c>
    </row>
    <row r="30" spans="1:12" x14ac:dyDescent="0.4">
      <c r="A30">
        <v>29</v>
      </c>
      <c r="B30" t="s">
        <v>12</v>
      </c>
      <c r="C30" t="s">
        <v>20</v>
      </c>
      <c r="D30">
        <f>'Plate 1'!N37</f>
        <v>1.3525155786039897</v>
      </c>
      <c r="E30">
        <f>'Plate 2'!N37</f>
        <v>1.5517725189411655</v>
      </c>
      <c r="F30">
        <f>'Plate 3'!N37</f>
        <v>1.5471662228984406</v>
      </c>
      <c r="G30">
        <f t="shared" si="0"/>
        <v>1.483818106814532</v>
      </c>
      <c r="H30">
        <f t="shared" si="1"/>
        <v>0.11373464699320293</v>
      </c>
      <c r="I30" s="7">
        <f t="shared" si="2"/>
        <v>59.352724272581277</v>
      </c>
    </row>
    <row r="31" spans="1:12" x14ac:dyDescent="0.4">
      <c r="A31">
        <v>30</v>
      </c>
      <c r="B31" t="s">
        <v>11</v>
      </c>
      <c r="C31" t="s">
        <v>19</v>
      </c>
      <c r="D31">
        <f>'Plate 1'!N38</f>
        <v>3.5180460875747563</v>
      </c>
      <c r="E31">
        <f>'Plate 2'!N38</f>
        <v>3.8658684875128615</v>
      </c>
      <c r="F31">
        <f>'Plate 3'!N38</f>
        <v>3.8436667934575888</v>
      </c>
      <c r="G31">
        <f t="shared" si="0"/>
        <v>3.7425271228484021</v>
      </c>
      <c r="H31">
        <f t="shared" si="1"/>
        <v>0.19472295756504127</v>
      </c>
      <c r="I31" s="7">
        <f t="shared" si="2"/>
        <v>149.70108491393609</v>
      </c>
    </row>
    <row r="32" spans="1:12" x14ac:dyDescent="0.4">
      <c r="A32">
        <v>31</v>
      </c>
      <c r="B32" t="s">
        <v>10</v>
      </c>
      <c r="C32" t="s">
        <v>18</v>
      </c>
      <c r="D32">
        <f>'Plate 1'!N39</f>
        <v>12.385094726276609</v>
      </c>
      <c r="E32">
        <f>'Plate 2'!N39</f>
        <v>13.487045178187261</v>
      </c>
      <c r="F32">
        <f>'Plate 3'!N39</f>
        <v>13.336344617725372</v>
      </c>
      <c r="G32">
        <f t="shared" si="0"/>
        <v>13.069494840729748</v>
      </c>
      <c r="H32">
        <f t="shared" si="1"/>
        <v>0.59747828598910879</v>
      </c>
      <c r="I32" s="7">
        <f t="shared" si="2"/>
        <v>522.77979362918995</v>
      </c>
    </row>
    <row r="33" spans="1:12" x14ac:dyDescent="0.4">
      <c r="A33">
        <v>32</v>
      </c>
      <c r="B33" t="s">
        <v>9</v>
      </c>
      <c r="C33" t="s">
        <v>17</v>
      </c>
      <c r="D33">
        <f>'Plate 1'!N40</f>
        <v>20.891639831040109</v>
      </c>
      <c r="E33">
        <f>'Plate 2'!N40</f>
        <v>23.016088298568892</v>
      </c>
      <c r="F33">
        <f>'Plate 3'!N40</f>
        <v>22.838056295169267</v>
      </c>
      <c r="G33">
        <f t="shared" si="0"/>
        <v>22.248594808259423</v>
      </c>
      <c r="H33">
        <f t="shared" si="1"/>
        <v>1.1785240583920304</v>
      </c>
      <c r="I33" s="7">
        <f t="shared" si="2"/>
        <v>889.94379233037694</v>
      </c>
    </row>
    <row r="34" spans="1:12" x14ac:dyDescent="0.4">
      <c r="A34">
        <v>33</v>
      </c>
      <c r="B34" t="s">
        <v>17</v>
      </c>
      <c r="C34" t="s">
        <v>25</v>
      </c>
      <c r="D34">
        <f>'Plate 1'!N41</f>
        <v>16.004767680147214</v>
      </c>
      <c r="E34">
        <f>'Plate 2'!N41</f>
        <v>17.654569263866804</v>
      </c>
      <c r="F34">
        <f>'Plate 3'!N41</f>
        <v>17.22185241536706</v>
      </c>
      <c r="G34">
        <f t="shared" si="0"/>
        <v>16.960396453127025</v>
      </c>
      <c r="H34">
        <f t="shared" si="1"/>
        <v>0.85541260895199767</v>
      </c>
      <c r="I34" s="7">
        <f t="shared" si="2"/>
        <v>678.41585812508106</v>
      </c>
    </row>
    <row r="35" spans="1:12" x14ac:dyDescent="0.4">
      <c r="A35">
        <v>34</v>
      </c>
      <c r="B35" t="s">
        <v>18</v>
      </c>
      <c r="C35" t="s">
        <v>26</v>
      </c>
      <c r="D35">
        <f>'Plate 1'!N42</f>
        <v>8.9874952950524865</v>
      </c>
      <c r="E35">
        <f>'Plate 2'!N42</f>
        <v>10.01449817603592</v>
      </c>
      <c r="F35">
        <f>'Plate 3'!N42</f>
        <v>9.8649676683149501</v>
      </c>
      <c r="G35">
        <f t="shared" si="0"/>
        <v>9.6223203798011188</v>
      </c>
      <c r="H35">
        <f t="shared" si="1"/>
        <v>0.55483511907088567</v>
      </c>
      <c r="I35" s="7">
        <f t="shared" si="2"/>
        <v>384.89281519204474</v>
      </c>
    </row>
    <row r="36" spans="1:12" x14ac:dyDescent="0.4">
      <c r="A36">
        <v>35</v>
      </c>
      <c r="B36" t="s">
        <v>19</v>
      </c>
      <c r="C36" t="s">
        <v>27</v>
      </c>
      <c r="D36">
        <f>'Plate 1'!N43</f>
        <v>3.1429049391493455</v>
      </c>
      <c r="E36">
        <f>'Plate 2'!N43</f>
        <v>3.5637452062482464</v>
      </c>
      <c r="F36">
        <f>'Plate 3'!N43</f>
        <v>3.4442753898820846</v>
      </c>
      <c r="G36">
        <f t="shared" si="0"/>
        <v>3.383641845093226</v>
      </c>
      <c r="H36">
        <f t="shared" si="1"/>
        <v>0.21687312573994846</v>
      </c>
      <c r="I36" s="7">
        <f t="shared" si="2"/>
        <v>135.34567380372903</v>
      </c>
    </row>
    <row r="37" spans="1:12" x14ac:dyDescent="0.4">
      <c r="A37">
        <v>36</v>
      </c>
      <c r="B37" t="s">
        <v>20</v>
      </c>
      <c r="C37" t="s">
        <v>28</v>
      </c>
      <c r="D37">
        <f>'Plate 1'!N44</f>
        <v>1.4148299945631717</v>
      </c>
      <c r="E37">
        <f>'Plate 2'!N44</f>
        <v>1.6139743709662333</v>
      </c>
      <c r="F37">
        <f>'Plate 3'!N44</f>
        <v>1.5775960441232408</v>
      </c>
      <c r="G37">
        <f t="shared" si="0"/>
        <v>1.5354668032175487</v>
      </c>
      <c r="H37">
        <f t="shared" si="1"/>
        <v>0.10604610020037727</v>
      </c>
      <c r="I37" s="7">
        <f t="shared" si="2"/>
        <v>61.418672128701949</v>
      </c>
    </row>
    <row r="38" spans="1:12" x14ac:dyDescent="0.4">
      <c r="A38">
        <v>37</v>
      </c>
      <c r="B38" t="s">
        <v>21</v>
      </c>
      <c r="C38" t="s">
        <v>29</v>
      </c>
      <c r="D38">
        <f>'Plate 1'!N45</f>
        <v>0.83099828530801723</v>
      </c>
      <c r="E38">
        <f>'Plate 2'!N45</f>
        <v>0.94659059021606973</v>
      </c>
      <c r="F38">
        <f>'Plate 3'!N45</f>
        <v>0.93429060479269688</v>
      </c>
      <c r="G38">
        <f t="shared" si="0"/>
        <v>0.90395982677226128</v>
      </c>
      <c r="H38">
        <f t="shared" si="1"/>
        <v>6.348513455906625E-2</v>
      </c>
      <c r="I38" s="7">
        <f t="shared" si="2"/>
        <v>36.158393070890455</v>
      </c>
    </row>
    <row r="39" spans="1:12" x14ac:dyDescent="0.4">
      <c r="A39">
        <v>38</v>
      </c>
      <c r="B39" t="s">
        <v>22</v>
      </c>
      <c r="C39" t="s">
        <v>32</v>
      </c>
      <c r="D39">
        <f>'Plate 1'!N46</f>
        <v>0.36301283927899297</v>
      </c>
      <c r="E39">
        <f>'Plate 2'!N46</f>
        <v>0.41857637264989245</v>
      </c>
      <c r="F39">
        <f>'Plate 3'!N46</f>
        <v>0.42173830353746677</v>
      </c>
      <c r="G39">
        <f t="shared" si="0"/>
        <v>0.40110917182211736</v>
      </c>
      <c r="H39">
        <f t="shared" si="1"/>
        <v>3.3030249267326006E-2</v>
      </c>
      <c r="I39" s="7">
        <f t="shared" si="2"/>
        <v>16.044366872884694</v>
      </c>
    </row>
    <row r="40" spans="1:12" x14ac:dyDescent="0.4">
      <c r="A40">
        <v>39</v>
      </c>
      <c r="B40" t="s">
        <v>23</v>
      </c>
      <c r="C40" t="s">
        <v>31</v>
      </c>
      <c r="D40">
        <f>'Plate 1'!N47</f>
        <v>0.16854167537953244</v>
      </c>
      <c r="E40">
        <f>'Plate 2'!N47</f>
        <v>0.21326349265737538</v>
      </c>
      <c r="F40">
        <f>'Plate 3'!N47</f>
        <v>0.1892354507417269</v>
      </c>
      <c r="G40">
        <f t="shared" si="0"/>
        <v>0.19034687292621155</v>
      </c>
      <c r="H40">
        <f t="shared" si="1"/>
        <v>2.2381614767757851E-2</v>
      </c>
      <c r="I40" s="7">
        <f t="shared" si="2"/>
        <v>7.6138749170484621</v>
      </c>
    </row>
    <row r="41" spans="1:12" x14ac:dyDescent="0.4">
      <c r="A41">
        <v>40</v>
      </c>
      <c r="B41" t="s">
        <v>24</v>
      </c>
      <c r="C41" t="s">
        <v>33</v>
      </c>
      <c r="D41">
        <f>'Plate 1'!N48</f>
        <v>6.9005896867550501E-2</v>
      </c>
      <c r="E41">
        <f>'Plate 2'!N48</f>
        <v>0.11411467589561314</v>
      </c>
      <c r="F41">
        <f>'Plate 3'!N48</f>
        <v>9.8896918980601004E-2</v>
      </c>
      <c r="G41">
        <f t="shared" si="0"/>
        <v>9.4005830581254876E-2</v>
      </c>
      <c r="H41">
        <f t="shared" si="1"/>
        <v>2.2948693767801117E-2</v>
      </c>
      <c r="I41" s="7">
        <f t="shared" si="2"/>
        <v>3.7602332232501952</v>
      </c>
    </row>
    <row r="42" spans="1:12" x14ac:dyDescent="0.4">
      <c r="A42">
        <v>41</v>
      </c>
      <c r="B42" t="s">
        <v>33</v>
      </c>
      <c r="C42" t="s">
        <v>40</v>
      </c>
      <c r="D42">
        <f>'Plate 1'!N49</f>
        <v>8.0715988457195437E-2</v>
      </c>
      <c r="E42">
        <f>'Plate 2'!N49</f>
        <v>0.16088298568889722</v>
      </c>
      <c r="F42">
        <f>'Plate 3'!N49</f>
        <v>0.11220996576645113</v>
      </c>
      <c r="G42">
        <f t="shared" si="0"/>
        <v>0.11793631330418126</v>
      </c>
      <c r="H42">
        <f t="shared" si="1"/>
        <v>4.0389109341245344E-2</v>
      </c>
      <c r="I42" s="7">
        <f t="shared" si="2"/>
        <v>4.7174525321672505</v>
      </c>
    </row>
    <row r="43" spans="1:12" x14ac:dyDescent="0.4">
      <c r="A43">
        <v>42</v>
      </c>
      <c r="B43" t="s">
        <v>31</v>
      </c>
      <c r="C43" t="s">
        <v>39</v>
      </c>
      <c r="D43">
        <f>'Plate 1'!N50</f>
        <v>7.5697377775919034E-2</v>
      </c>
      <c r="E43">
        <f>'Plate 2'!N50</f>
        <v>0.18099335890000937</v>
      </c>
      <c r="F43">
        <f>'Plate 3'!N50</f>
        <v>0.10983263598326361</v>
      </c>
      <c r="G43">
        <f t="shared" si="0"/>
        <v>0.122174457553064</v>
      </c>
      <c r="H43">
        <f t="shared" si="1"/>
        <v>5.372198181346987E-2</v>
      </c>
      <c r="I43" s="7">
        <f t="shared" si="2"/>
        <v>4.8869783021225599</v>
      </c>
    </row>
    <row r="44" spans="1:12" x14ac:dyDescent="0.4">
      <c r="A44">
        <v>43</v>
      </c>
      <c r="B44" t="s">
        <v>32</v>
      </c>
      <c r="C44" t="s">
        <v>30</v>
      </c>
      <c r="D44">
        <f>'Plate 1'!N51</f>
        <v>7.7788465559784206E-2</v>
      </c>
      <c r="E44">
        <f>'Plate 2'!N51</f>
        <v>9.4004302684500995E-2</v>
      </c>
      <c r="F44">
        <f>'Plate 3'!N51</f>
        <v>0.10697984024343858</v>
      </c>
      <c r="G44">
        <f t="shared" si="0"/>
        <v>9.2924202829241256E-2</v>
      </c>
      <c r="H44">
        <f t="shared" si="1"/>
        <v>1.4625629926720266E-2</v>
      </c>
      <c r="I44" s="7">
        <f t="shared" si="2"/>
        <v>3.7169681131696501</v>
      </c>
    </row>
    <row r="45" spans="1:12" x14ac:dyDescent="0.4">
      <c r="A45">
        <v>44</v>
      </c>
      <c r="B45" t="s">
        <v>29</v>
      </c>
      <c r="C45" t="s">
        <v>38</v>
      </c>
      <c r="D45">
        <f>'Plate 1'!N52</f>
        <v>7.5279160219146003E-3</v>
      </c>
      <c r="E45">
        <f>'Plate 2'!N52</f>
        <v>4.1156112618089984E-2</v>
      </c>
      <c r="F45">
        <f>'Plate 3'!N52</f>
        <v>2.9478889311525296E-2</v>
      </c>
      <c r="G45">
        <f t="shared" si="0"/>
        <v>2.6054305983843295E-2</v>
      </c>
      <c r="H45">
        <f t="shared" si="1"/>
        <v>1.7073656017500573E-2</v>
      </c>
      <c r="I45" s="7">
        <f t="shared" si="2"/>
        <v>1.0421722393537318</v>
      </c>
      <c r="J45">
        <f>SUM(I24:I45)</f>
        <v>2994.9306456805621</v>
      </c>
      <c r="K45" t="e">
        <f>J45/L24*100</f>
        <v>#DIV/0!</v>
      </c>
    </row>
    <row r="46" spans="1:12" x14ac:dyDescent="0.4">
      <c r="A46" s="6">
        <v>45</v>
      </c>
      <c r="B46" s="6" t="s">
        <v>28</v>
      </c>
      <c r="C46" s="6" t="s">
        <v>37</v>
      </c>
      <c r="D46" s="6">
        <f>'Plate 1'!N53</f>
        <v>-6.607837397013927E-2</v>
      </c>
      <c r="E46" s="6">
        <f>'Plate 2'!N53</f>
        <v>-4.442989430361987E-2</v>
      </c>
      <c r="F46" s="6">
        <f>'Plate 3'!N53</f>
        <v>-5.3727653100038041E-2</v>
      </c>
      <c r="G46" s="6">
        <f t="shared" si="0"/>
        <v>-5.4745307124599067E-2</v>
      </c>
      <c r="H46" s="6">
        <f t="shared" si="1"/>
        <v>1.0860059058458396E-2</v>
      </c>
      <c r="I46" s="7">
        <f t="shared" si="2"/>
        <v>-2.1898122849839625</v>
      </c>
      <c r="L46" s="5"/>
    </row>
    <row r="47" spans="1:12" x14ac:dyDescent="0.4">
      <c r="A47" s="6">
        <v>46</v>
      </c>
      <c r="B47" s="6" t="s">
        <v>27</v>
      </c>
      <c r="C47" s="6" t="s">
        <v>36</v>
      </c>
      <c r="D47" s="6">
        <f>'Plate 1'!N54</f>
        <v>-4.4749278574714571E-2</v>
      </c>
      <c r="E47" s="6">
        <f>'Plate 2'!N54</f>
        <v>-3.5076232344963057E-2</v>
      </c>
      <c r="F47" s="6">
        <f>'Plate 3'!N54</f>
        <v>-5.6104982883225567E-2</v>
      </c>
      <c r="G47" s="6">
        <f t="shared" si="0"/>
        <v>-4.5310164600967734E-2</v>
      </c>
      <c r="H47" s="6">
        <f t="shared" si="1"/>
        <v>1.0525589396843935E-2</v>
      </c>
      <c r="I47" s="7">
        <f t="shared" si="2"/>
        <v>-1.8124065840387094</v>
      </c>
    </row>
    <row r="48" spans="1:12" x14ac:dyDescent="0.4">
      <c r="A48" s="6">
        <v>47</v>
      </c>
      <c r="B48" s="6" t="s">
        <v>26</v>
      </c>
      <c r="C48" s="6" t="s">
        <v>35</v>
      </c>
      <c r="D48" s="6">
        <f>'Plate 1'!N55</f>
        <v>-5.7295805277905572E-2</v>
      </c>
      <c r="E48" s="6">
        <f>'Plate 2'!N55</f>
        <v>-3.9285380226358621E-2</v>
      </c>
      <c r="F48" s="6">
        <f>'Plate 3'!N55</f>
        <v>-3.3282616964625339E-2</v>
      </c>
      <c r="G48" s="6">
        <f t="shared" si="0"/>
        <v>-4.3287934156296511E-2</v>
      </c>
      <c r="H48" s="6">
        <f t="shared" si="1"/>
        <v>1.2496944895205808E-2</v>
      </c>
      <c r="I48" s="7">
        <f t="shared" si="2"/>
        <v>-1.7315173662518604</v>
      </c>
    </row>
    <row r="49" spans="1:9" x14ac:dyDescent="0.4">
      <c r="A49" s="6">
        <v>48</v>
      </c>
      <c r="B49" s="6" t="s">
        <v>25</v>
      </c>
      <c r="C49" s="6" t="s">
        <v>34</v>
      </c>
      <c r="D49" s="6">
        <f>'Plate 1'!N56</f>
        <v>-5.64593701643595E-2</v>
      </c>
      <c r="E49" s="6">
        <f>'Plate 2'!N56</f>
        <v>-2.431952109250772E-2</v>
      </c>
      <c r="F49" s="6">
        <f>'Plate 3'!N56</f>
        <v>-3.8988208444275391E-2</v>
      </c>
      <c r="G49" s="6">
        <f t="shared" si="0"/>
        <v>-3.9922366567047535E-2</v>
      </c>
      <c r="H49" s="6">
        <f t="shared" si="1"/>
        <v>1.609027542148081E-2</v>
      </c>
      <c r="I49" s="7">
        <f t="shared" si="2"/>
        <v>-1.5968946626819014</v>
      </c>
    </row>
    <row r="50" spans="1:9" x14ac:dyDescent="0.4">
      <c r="A50" s="6">
        <v>49</v>
      </c>
      <c r="B50" s="6" t="s">
        <v>34</v>
      </c>
      <c r="C50" s="6" t="s">
        <v>41</v>
      </c>
      <c r="D50" s="6">
        <f>'Plate 1'!N57</f>
        <v>5.1858977039856133E-2</v>
      </c>
      <c r="E50" s="6">
        <f>'Plate 2'!N57</f>
        <v>8.8392105509306901E-2</v>
      </c>
      <c r="F50" s="6">
        <f>'Plate 3'!N57</f>
        <v>8.7010270064663373E-2</v>
      </c>
      <c r="G50" s="6">
        <f t="shared" si="0"/>
        <v>7.5753784204608807E-2</v>
      </c>
      <c r="H50" s="6">
        <f t="shared" si="1"/>
        <v>2.070504103786212E-2</v>
      </c>
      <c r="I50" s="7">
        <f t="shared" si="2"/>
        <v>3.0301513681843524</v>
      </c>
    </row>
    <row r="51" spans="1:9" x14ac:dyDescent="0.4">
      <c r="A51" s="6">
        <v>50</v>
      </c>
      <c r="B51" s="6" t="s">
        <v>35</v>
      </c>
      <c r="C51" s="6" t="s">
        <v>42</v>
      </c>
      <c r="D51" s="6">
        <f>'Plate 1'!N58</f>
        <v>0.23754757224708295</v>
      </c>
      <c r="E51" s="6">
        <f>'Plate 2'!N58</f>
        <v>0.33392573192404829</v>
      </c>
      <c r="F51" s="6">
        <f>'Plate 3'!N58</f>
        <v>0.28432864206922787</v>
      </c>
      <c r="G51" s="6">
        <f t="shared" si="0"/>
        <v>0.28526731541345307</v>
      </c>
      <c r="H51" s="6">
        <f t="shared" si="1"/>
        <v>4.8195935994801486E-2</v>
      </c>
      <c r="I51" s="7">
        <f t="shared" si="2"/>
        <v>11.410692616538123</v>
      </c>
    </row>
    <row r="52" spans="1:9" x14ac:dyDescent="0.4">
      <c r="A52" s="6">
        <v>51</v>
      </c>
      <c r="B52" s="6" t="s">
        <v>36</v>
      </c>
      <c r="C52" s="6" t="s">
        <v>43</v>
      </c>
      <c r="D52" s="6">
        <f>'Plate 1'!N59</f>
        <v>0.97904730040567112</v>
      </c>
      <c r="E52" s="6">
        <f>'Plate 2'!N59</f>
        <v>1.0789449069310637</v>
      </c>
      <c r="F52" s="6">
        <f>'Plate 3'!N59</f>
        <v>1.0645682769113733</v>
      </c>
      <c r="G52" s="6">
        <f t="shared" si="0"/>
        <v>1.0408534947493695</v>
      </c>
      <c r="H52" s="6">
        <f t="shared" si="1"/>
        <v>5.400625998084866E-2</v>
      </c>
      <c r="I52" s="7">
        <f t="shared" si="2"/>
        <v>41.634139789974782</v>
      </c>
    </row>
    <row r="53" spans="1:9" x14ac:dyDescent="0.4">
      <c r="A53" s="6">
        <v>52</v>
      </c>
      <c r="B53" s="6" t="s">
        <v>37</v>
      </c>
      <c r="C53" s="6" t="s">
        <v>44</v>
      </c>
      <c r="D53" s="6">
        <f>'Plate 1'!N60</f>
        <v>2.4386265735435573</v>
      </c>
      <c r="E53" s="6">
        <f>'Plate 2'!N60</f>
        <v>2.619493031521841</v>
      </c>
      <c r="F53" s="6">
        <f>'Plate 3'!N60</f>
        <v>2.720140737923165</v>
      </c>
      <c r="G53" s="6">
        <f t="shared" si="0"/>
        <v>2.5927534476628544</v>
      </c>
      <c r="H53" s="6">
        <f t="shared" si="1"/>
        <v>0.14264925585260174</v>
      </c>
      <c r="I53" s="7">
        <f t="shared" si="2"/>
        <v>103.71013790651418</v>
      </c>
    </row>
    <row r="54" spans="1:9" x14ac:dyDescent="0.4">
      <c r="A54" s="6">
        <v>53</v>
      </c>
      <c r="B54" s="6" t="s">
        <v>38</v>
      </c>
      <c r="C54" s="6" t="s">
        <v>45</v>
      </c>
      <c r="D54" s="6">
        <f>'Plate 1'!N61</f>
        <v>9.6704445652628497</v>
      </c>
      <c r="E54" s="6">
        <f>'Plate 2'!N61</f>
        <v>11.034515012627445</v>
      </c>
      <c r="F54" s="6">
        <f>'Plate 3'!N61</f>
        <v>10.593381513883607</v>
      </c>
      <c r="G54" s="6">
        <f t="shared" si="0"/>
        <v>10.432780363924634</v>
      </c>
      <c r="H54" s="6">
        <f t="shared" si="1"/>
        <v>0.6960722616003816</v>
      </c>
      <c r="I54" s="7">
        <f t="shared" si="2"/>
        <v>417.31121455698536</v>
      </c>
    </row>
    <row r="55" spans="1:9" x14ac:dyDescent="0.4">
      <c r="A55" s="6">
        <v>54</v>
      </c>
      <c r="B55" s="6" t="s">
        <v>30</v>
      </c>
      <c r="C55" s="6" t="s">
        <v>46</v>
      </c>
      <c r="D55" s="6">
        <f>'Plate 1'!N62</f>
        <v>17.866254025343984</v>
      </c>
      <c r="E55" s="6">
        <f>'Plate 2'!N62</f>
        <v>19.606210831540551</v>
      </c>
      <c r="F55" s="6">
        <f>'Plate 3'!N62</f>
        <v>19.668124762267023</v>
      </c>
      <c r="G55" s="6">
        <f t="shared" si="0"/>
        <v>19.046863206383851</v>
      </c>
      <c r="H55" s="6">
        <f t="shared" si="1"/>
        <v>1.0229060868287092</v>
      </c>
      <c r="I55" s="7">
        <f t="shared" si="2"/>
        <v>761.87452825535399</v>
      </c>
    </row>
    <row r="56" spans="1:9" x14ac:dyDescent="0.4">
      <c r="A56" s="6">
        <v>55</v>
      </c>
      <c r="B56" s="6" t="s">
        <v>39</v>
      </c>
      <c r="C56" s="6" t="s">
        <v>47</v>
      </c>
      <c r="D56" s="6">
        <f>'Plate 1'!N63</f>
        <v>14.20643218602317</v>
      </c>
      <c r="E56" s="6">
        <f>'Plate 2'!N63</f>
        <v>15.931157047984287</v>
      </c>
      <c r="F56" s="6">
        <f>'Plate 3'!N63</f>
        <v>15.747432483834158</v>
      </c>
      <c r="G56" s="6">
        <f t="shared" si="0"/>
        <v>15.295007239280539</v>
      </c>
      <c r="H56" s="6">
        <f t="shared" si="1"/>
        <v>0.94719871927634658</v>
      </c>
      <c r="I56" s="7">
        <f t="shared" si="2"/>
        <v>611.80028957122158</v>
      </c>
    </row>
    <row r="57" spans="1:9" x14ac:dyDescent="0.4">
      <c r="A57" s="6">
        <v>56</v>
      </c>
      <c r="B57" s="6" t="s">
        <v>40</v>
      </c>
      <c r="C57" s="6" t="s">
        <v>48</v>
      </c>
      <c r="D57" s="6">
        <f>'Plate 1'!N64</f>
        <v>8.2777801012086485</v>
      </c>
      <c r="E57" s="6">
        <f>'Plate 2'!N64</f>
        <v>9.037040501356282</v>
      </c>
      <c r="F57" s="6">
        <f>'Plate 3'!N64</f>
        <v>9.0833016356028917</v>
      </c>
      <c r="G57" s="6">
        <f t="shared" si="0"/>
        <v>8.7993740793892741</v>
      </c>
      <c r="H57" s="6">
        <f t="shared" si="1"/>
        <v>0.45230546281375367</v>
      </c>
      <c r="I57" s="7">
        <f t="shared" si="2"/>
        <v>351.97496317557096</v>
      </c>
    </row>
    <row r="58" spans="1:9" x14ac:dyDescent="0.4">
      <c r="A58" s="6">
        <v>57</v>
      </c>
      <c r="B58" s="6" t="s">
        <v>48</v>
      </c>
      <c r="C58" s="6" t="s">
        <v>56</v>
      </c>
      <c r="D58" s="6">
        <f>'Plate 1'!N65</f>
        <v>2.5197607795575259</v>
      </c>
      <c r="E58" s="6">
        <f>'Plate 2'!N65</f>
        <v>2.7214479468712005</v>
      </c>
      <c r="F58" s="6">
        <f>'Plate 3'!N65</f>
        <v>2.5784518828451883</v>
      </c>
      <c r="G58" s="6">
        <f t="shared" si="0"/>
        <v>2.6065535364246384</v>
      </c>
      <c r="H58" s="6">
        <f t="shared" si="1"/>
        <v>0.10373864065611282</v>
      </c>
      <c r="I58" s="7">
        <f t="shared" si="2"/>
        <v>104.26214145698553</v>
      </c>
    </row>
    <row r="59" spans="1:9" x14ac:dyDescent="0.4">
      <c r="A59" s="6">
        <v>58</v>
      </c>
      <c r="B59" s="6" t="s">
        <v>47</v>
      </c>
      <c r="C59" s="6" t="s">
        <v>55</v>
      </c>
      <c r="D59" s="6">
        <f>'Plate 1'!N66</f>
        <v>1.3123666931537787</v>
      </c>
      <c r="E59" s="6">
        <f>'Plate 2'!N66</f>
        <v>1.5120194556168742</v>
      </c>
      <c r="F59" s="6">
        <f>'Plate 3'!N66</f>
        <v>1.4534994294408521</v>
      </c>
      <c r="G59" s="6">
        <f t="shared" si="0"/>
        <v>1.425961859403835</v>
      </c>
      <c r="H59" s="6">
        <f t="shared" si="1"/>
        <v>0.1026354944083382</v>
      </c>
      <c r="I59" s="7">
        <f t="shared" si="2"/>
        <v>57.038474376153403</v>
      </c>
    </row>
    <row r="60" spans="1:9" x14ac:dyDescent="0.4">
      <c r="A60" s="6">
        <v>59</v>
      </c>
      <c r="B60" s="6" t="s">
        <v>46</v>
      </c>
      <c r="C60" s="6" t="s">
        <v>54</v>
      </c>
      <c r="D60" s="6">
        <f>'Plate 1'!N67</f>
        <v>0.66371126259880397</v>
      </c>
      <c r="E60" s="6">
        <f>'Plate 2'!N67</f>
        <v>0.80722102703208309</v>
      </c>
      <c r="F60" s="6">
        <f>'Plate 3'!N67</f>
        <v>0.78594522632179542</v>
      </c>
      <c r="G60" s="6">
        <f t="shared" si="0"/>
        <v>0.75229250531756087</v>
      </c>
      <c r="H60" s="6">
        <f t="shared" si="1"/>
        <v>7.7447674885469969E-2</v>
      </c>
      <c r="I60" s="7">
        <f t="shared" si="2"/>
        <v>30.091700212702435</v>
      </c>
    </row>
    <row r="61" spans="1:9" x14ac:dyDescent="0.4">
      <c r="A61" s="6">
        <v>60</v>
      </c>
      <c r="B61" s="6" t="s">
        <v>45</v>
      </c>
      <c r="C61" s="6" t="s">
        <v>53</v>
      </c>
      <c r="D61" s="6">
        <f>'Plate 1'!N68</f>
        <v>0.43536447660072769</v>
      </c>
      <c r="E61" s="6">
        <f>'Plate 2'!N68</f>
        <v>0.52988494995790858</v>
      </c>
      <c r="F61" s="6">
        <f>'Plate 3'!N68</f>
        <v>0.48877900342335495</v>
      </c>
      <c r="G61" s="6">
        <f t="shared" si="0"/>
        <v>0.48467614332733039</v>
      </c>
      <c r="H61" s="6">
        <f t="shared" si="1"/>
        <v>4.7393618416850691E-2</v>
      </c>
      <c r="I61" s="7">
        <f t="shared" si="2"/>
        <v>19.387045733093217</v>
      </c>
    </row>
    <row r="62" spans="1:9" x14ac:dyDescent="0.4">
      <c r="A62" s="6">
        <v>61</v>
      </c>
      <c r="B62" s="6" t="s">
        <v>44</v>
      </c>
      <c r="C62" s="6" t="s">
        <v>52</v>
      </c>
      <c r="D62" s="6">
        <f>'Plate 1'!N69</f>
        <v>0.21119986617038183</v>
      </c>
      <c r="E62" s="6">
        <f>'Plate 2'!N69</f>
        <v>0.25909643625479378</v>
      </c>
      <c r="F62" s="6">
        <f>'Plate 3'!N69</f>
        <v>0.25342335488779005</v>
      </c>
      <c r="G62" s="6">
        <f t="shared" si="0"/>
        <v>0.24123988577098854</v>
      </c>
      <c r="H62" s="6">
        <f t="shared" si="1"/>
        <v>2.6169601568476131E-2</v>
      </c>
      <c r="I62" s="7">
        <f t="shared" si="2"/>
        <v>9.6495954308395415</v>
      </c>
    </row>
    <row r="63" spans="1:9" x14ac:dyDescent="0.4">
      <c r="A63" s="6">
        <v>62</v>
      </c>
      <c r="B63" s="6" t="s">
        <v>43</v>
      </c>
      <c r="C63" s="6" t="s">
        <v>51</v>
      </c>
      <c r="D63" s="6">
        <f>'Plate 1'!N70</f>
        <v>8.5316381581698797E-2</v>
      </c>
      <c r="E63" s="6">
        <f>'Plate 2'!N70</f>
        <v>0.11692077448321019</v>
      </c>
      <c r="F63" s="6">
        <f>'Plate 3'!N70</f>
        <v>0.13550779764168885</v>
      </c>
      <c r="G63" s="6">
        <f t="shared" si="0"/>
        <v>0.11258165123553261</v>
      </c>
      <c r="H63" s="6">
        <f t="shared" si="1"/>
        <v>2.5375491215849488E-2</v>
      </c>
      <c r="I63" s="7">
        <f t="shared" si="2"/>
        <v>4.5032660494213044</v>
      </c>
    </row>
    <row r="64" spans="1:9" x14ac:dyDescent="0.4">
      <c r="A64" s="6">
        <v>63</v>
      </c>
      <c r="B64" s="6" t="s">
        <v>42</v>
      </c>
      <c r="C64" s="6" t="s">
        <v>50</v>
      </c>
      <c r="D64" s="6">
        <f>'Plate 1'!N71</f>
        <v>9.7444690728116776E-2</v>
      </c>
      <c r="E64" s="6">
        <f>'Plate 2'!N71</f>
        <v>0.14311102796744926</v>
      </c>
      <c r="F64" s="6">
        <f>'Plate 3'!N71</f>
        <v>0.12647394446557628</v>
      </c>
      <c r="G64" s="6">
        <f t="shared" si="0"/>
        <v>0.12234322105371409</v>
      </c>
      <c r="H64" s="6">
        <f t="shared" si="1"/>
        <v>2.3111701498225869E-2</v>
      </c>
      <c r="I64" s="7">
        <f t="shared" si="2"/>
        <v>4.8937288421485636</v>
      </c>
    </row>
    <row r="65" spans="1:12" x14ac:dyDescent="0.4">
      <c r="A65" s="6">
        <v>64</v>
      </c>
      <c r="B65" s="6" t="s">
        <v>41</v>
      </c>
      <c r="C65" s="6" t="s">
        <v>49</v>
      </c>
      <c r="D65" s="6">
        <f>'Plate 1'!N72</f>
        <v>0.11835556856676843</v>
      </c>
      <c r="E65" s="6">
        <f>'Plate 2'!N72</f>
        <v>0.15199700682817324</v>
      </c>
      <c r="F65" s="6">
        <f>'Plate 3'!N72</f>
        <v>0.14882084442753901</v>
      </c>
      <c r="G65" s="6">
        <f t="shared" si="0"/>
        <v>0.13972447327416024</v>
      </c>
      <c r="H65" s="6">
        <f t="shared" si="1"/>
        <v>1.8574029401128692E-2</v>
      </c>
      <c r="I65" s="7">
        <f t="shared" si="2"/>
        <v>5.5889789309664097</v>
      </c>
    </row>
    <row r="66" spans="1:12" x14ac:dyDescent="0.4">
      <c r="A66" s="6">
        <v>65</v>
      </c>
      <c r="B66" s="6" t="s">
        <v>49</v>
      </c>
      <c r="C66" s="6" t="s">
        <v>57</v>
      </c>
      <c r="D66" s="6">
        <f>'Plate 1'!N73</f>
        <v>5.5204717494040399E-2</v>
      </c>
      <c r="E66" s="6">
        <f>'Plate 2'!N73</f>
        <v>0.11411467589561314</v>
      </c>
      <c r="F66" s="6">
        <f>'Plate 3'!N73</f>
        <v>7.8451882845188295E-2</v>
      </c>
      <c r="G66" s="6">
        <f t="shared" si="0"/>
        <v>8.2590425411613946E-2</v>
      </c>
      <c r="H66" s="6">
        <f t="shared" si="1"/>
        <v>2.9672233664645865E-2</v>
      </c>
      <c r="I66" s="7">
        <f t="shared" si="2"/>
        <v>3.3036170164645577</v>
      </c>
    </row>
    <row r="67" spans="1:12" x14ac:dyDescent="0.4">
      <c r="A67" s="6">
        <v>66</v>
      </c>
      <c r="B67" s="6" t="s">
        <v>50</v>
      </c>
      <c r="C67" s="6" t="s">
        <v>58</v>
      </c>
      <c r="D67" s="6">
        <f>'Plate 1'!N74</f>
        <v>2.1747312952197735E-2</v>
      </c>
      <c r="E67" s="6">
        <f>'Plate 2'!N74</f>
        <v>3.1334767561500332E-2</v>
      </c>
      <c r="F67" s="6">
        <f>'Plate 3'!N74</f>
        <v>5.0399391403575508E-2</v>
      </c>
      <c r="G67" s="6">
        <f t="shared" ref="G67:G73" si="3">AVERAGE(D67:F67)</f>
        <v>3.449382397242453E-2</v>
      </c>
      <c r="H67" s="6">
        <f t="shared" ref="H67:H73" si="4">STDEV(D67:F67)</f>
        <v>1.4584928109234122E-2</v>
      </c>
      <c r="I67" s="7">
        <f t="shared" ref="I67:I89" si="5">G67*40</f>
        <v>1.3797529588969812</v>
      </c>
      <c r="J67">
        <f>SUM(I46:I67)</f>
        <v>2535.513787350058</v>
      </c>
      <c r="K67" t="e">
        <f>J67/L46*100</f>
        <v>#DIV/0!</v>
      </c>
    </row>
    <row r="68" spans="1:12" x14ac:dyDescent="0.4">
      <c r="A68">
        <v>67</v>
      </c>
      <c r="B68" t="s">
        <v>51</v>
      </c>
      <c r="C68" t="s">
        <v>59</v>
      </c>
      <c r="D68">
        <f>'Plate 1'!N75</f>
        <v>-7.7370248003011163E-2</v>
      </c>
      <c r="E68">
        <f>'Plate 2'!N75</f>
        <v>-2.8060985875970446E-2</v>
      </c>
      <c r="F68">
        <f>'Plate 3'!N75</f>
        <v>-7.6074553062000769E-2</v>
      </c>
      <c r="G68">
        <f t="shared" si="3"/>
        <v>-6.0501928980327462E-2</v>
      </c>
      <c r="H68">
        <f t="shared" si="4"/>
        <v>2.8102149356768729E-2</v>
      </c>
      <c r="I68" s="7">
        <f t="shared" si="5"/>
        <v>-2.4200771592130983</v>
      </c>
      <c r="L68" s="5"/>
    </row>
    <row r="69" spans="1:12" x14ac:dyDescent="0.4">
      <c r="A69">
        <v>68</v>
      </c>
      <c r="B69" t="s">
        <v>52</v>
      </c>
      <c r="C69" t="s">
        <v>60</v>
      </c>
      <c r="D69">
        <f>'Plate 1'!N76</f>
        <v>-5.2695412153402205E-2</v>
      </c>
      <c r="E69">
        <f>'Plate 2'!N76</f>
        <v>-4.910672528294828E-2</v>
      </c>
      <c r="F69">
        <f>'Plate 3'!N76</f>
        <v>-3.6610878661087871E-2</v>
      </c>
      <c r="G69">
        <f t="shared" si="3"/>
        <v>-4.6137672032479454E-2</v>
      </c>
      <c r="H69">
        <f t="shared" si="4"/>
        <v>8.4433116914771483E-3</v>
      </c>
      <c r="I69" s="7">
        <f t="shared" si="5"/>
        <v>-1.8455068812991782</v>
      </c>
    </row>
    <row r="70" spans="1:12" x14ac:dyDescent="0.4">
      <c r="A70">
        <v>69</v>
      </c>
      <c r="B70" t="s">
        <v>53</v>
      </c>
      <c r="C70" t="s">
        <v>61</v>
      </c>
      <c r="D70">
        <f>'Plate 1'!N77</f>
        <v>-7.8206683116557235E-2</v>
      </c>
      <c r="E70">
        <f>'Plate 2'!N77</f>
        <v>-4.6300626695351232E-2</v>
      </c>
      <c r="F70">
        <f>'Plate 3'!N77</f>
        <v>-6.3712438189425638E-2</v>
      </c>
      <c r="G70">
        <f t="shared" si="3"/>
        <v>-6.2739916000444707E-2</v>
      </c>
      <c r="H70">
        <f t="shared" si="4"/>
        <v>1.5975245182604847E-2</v>
      </c>
      <c r="I70" s="7">
        <f t="shared" si="5"/>
        <v>-2.5095966400177883</v>
      </c>
    </row>
    <row r="71" spans="1:12" x14ac:dyDescent="0.4">
      <c r="A71">
        <v>70</v>
      </c>
      <c r="B71" t="s">
        <v>54</v>
      </c>
      <c r="C71" t="s">
        <v>62</v>
      </c>
      <c r="D71">
        <f>'Plate 1'!N78</f>
        <v>-3.1784534314750534E-2</v>
      </c>
      <c r="E71">
        <f>'Plate 2'!N78</f>
        <v>-1.4030492937985223E-2</v>
      </c>
      <c r="F71">
        <f>'Plate 3'!N78</f>
        <v>1.1886648915937621E-2</v>
      </c>
      <c r="G71">
        <f t="shared" si="3"/>
        <v>-1.1309459445599379E-2</v>
      </c>
      <c r="H71">
        <f t="shared" si="4"/>
        <v>2.1962378710925157E-2</v>
      </c>
      <c r="I71" s="7">
        <f t="shared" si="5"/>
        <v>-0.45237837782397516</v>
      </c>
    </row>
    <row r="72" spans="1:12" x14ac:dyDescent="0.4">
      <c r="A72">
        <v>71</v>
      </c>
      <c r="B72" t="s">
        <v>55</v>
      </c>
      <c r="C72" t="s">
        <v>63</v>
      </c>
      <c r="D72">
        <f>'Plate 1'!N79</f>
        <v>0.12211952657772573</v>
      </c>
      <c r="E72">
        <f>'Plate 2'!N79</f>
        <v>0.17725189411654665</v>
      </c>
      <c r="F72">
        <f>'Plate 3'!N79</f>
        <v>0.15310003803727654</v>
      </c>
      <c r="G72">
        <f t="shared" si="3"/>
        <v>0.15082381957718297</v>
      </c>
      <c r="H72">
        <f t="shared" si="4"/>
        <v>2.7636576587331877E-2</v>
      </c>
      <c r="I72" s="7">
        <f t="shared" si="5"/>
        <v>6.0329527830873184</v>
      </c>
    </row>
    <row r="73" spans="1:12" x14ac:dyDescent="0.4">
      <c r="A73">
        <v>72</v>
      </c>
      <c r="B73" t="s">
        <v>56</v>
      </c>
      <c r="C73" t="s">
        <v>64</v>
      </c>
      <c r="D73">
        <f>'Plate 1'!N80</f>
        <v>0.53740956045334787</v>
      </c>
      <c r="E73">
        <f>'Plate 2'!N80</f>
        <v>0.57244411186979705</v>
      </c>
      <c r="F73">
        <f>'Plate 3'!N80</f>
        <v>0.59575884366679355</v>
      </c>
      <c r="G73">
        <f t="shared" si="3"/>
        <v>0.56853750532997949</v>
      </c>
      <c r="H73">
        <f t="shared" si="4"/>
        <v>2.9370153112870084E-2</v>
      </c>
      <c r="I73" s="7">
        <f t="shared" si="5"/>
        <v>22.741500213199181</v>
      </c>
    </row>
    <row r="74" spans="1:12" x14ac:dyDescent="0.4">
      <c r="A74">
        <v>73</v>
      </c>
      <c r="B74" t="s">
        <v>64</v>
      </c>
      <c r="C74" t="s">
        <v>72</v>
      </c>
      <c r="D74">
        <f>'Plate 1'!N81</f>
        <v>1.8104638032704614</v>
      </c>
      <c r="E74">
        <f>'Plate 2'!N81</f>
        <v>1.9726873070807223</v>
      </c>
      <c r="F74">
        <f>'Plate 3'!N81</f>
        <v>1.9484594903004946</v>
      </c>
      <c r="G74">
        <f t="shared" ref="G74:G89" si="6">AVERAGE(D74:F74)</f>
        <v>1.9105368668838925</v>
      </c>
      <c r="H74">
        <f t="shared" ref="H74:H89" si="7">STDEV(D74:F74)</f>
        <v>8.7508344300515004E-2</v>
      </c>
      <c r="I74" s="7">
        <f t="shared" si="5"/>
        <v>76.421474675355697</v>
      </c>
    </row>
    <row r="75" spans="1:12" x14ac:dyDescent="0.4">
      <c r="A75">
        <v>74</v>
      </c>
      <c r="B75" t="s">
        <v>63</v>
      </c>
      <c r="C75" t="s">
        <v>71</v>
      </c>
      <c r="D75">
        <f>'Plate 1'!N82</f>
        <v>5.7153611308602734</v>
      </c>
      <c r="E75">
        <f>'Plate 2'!N82</f>
        <v>6.1116827237863625</v>
      </c>
      <c r="F75">
        <f>'Plate 3'!N82</f>
        <v>6.1848611639406625</v>
      </c>
      <c r="G75">
        <f t="shared" si="6"/>
        <v>6.0039683395290995</v>
      </c>
      <c r="H75">
        <f t="shared" si="7"/>
        <v>0.25260514978432763</v>
      </c>
      <c r="I75" s="7">
        <f t="shared" si="5"/>
        <v>240.15873358116397</v>
      </c>
    </row>
    <row r="76" spans="1:12" x14ac:dyDescent="0.4">
      <c r="A76">
        <v>75</v>
      </c>
      <c r="B76" t="s">
        <v>62</v>
      </c>
      <c r="C76" t="s">
        <v>70</v>
      </c>
      <c r="D76">
        <f>'Plate 1'!N83</f>
        <v>9.8987913512609271</v>
      </c>
      <c r="E76">
        <f>'Plate 2'!N83</f>
        <v>11.089233935085588</v>
      </c>
      <c r="F76">
        <f>'Plate 3'!N83</f>
        <v>10.825408900722708</v>
      </c>
      <c r="G76">
        <f t="shared" si="6"/>
        <v>10.604478062356407</v>
      </c>
      <c r="H76">
        <f t="shared" si="7"/>
        <v>0.62521693263355471</v>
      </c>
      <c r="I76" s="7">
        <f t="shared" si="5"/>
        <v>424.17912249425626</v>
      </c>
    </row>
    <row r="77" spans="1:12" x14ac:dyDescent="0.4">
      <c r="A77">
        <v>76</v>
      </c>
      <c r="B77" t="s">
        <v>61</v>
      </c>
      <c r="C77" t="s">
        <v>69</v>
      </c>
      <c r="D77">
        <f>'Plate 1'!N84</f>
        <v>14.271674124879763</v>
      </c>
      <c r="E77">
        <f>'Plate 2'!N84</f>
        <v>15.309138527733609</v>
      </c>
      <c r="F77">
        <f>'Plate 3'!N84</f>
        <v>15.426492963103843</v>
      </c>
      <c r="G77">
        <f t="shared" si="6"/>
        <v>15.002435205239072</v>
      </c>
      <c r="H77">
        <f t="shared" si="7"/>
        <v>0.63557205201392797</v>
      </c>
      <c r="I77" s="7">
        <f t="shared" si="5"/>
        <v>600.0974082095629</v>
      </c>
    </row>
    <row r="78" spans="1:12" x14ac:dyDescent="0.4">
      <c r="A78">
        <v>77</v>
      </c>
      <c r="B78" t="s">
        <v>60</v>
      </c>
      <c r="C78" t="s">
        <v>68</v>
      </c>
      <c r="D78">
        <f>'Plate 1'!N85</f>
        <v>9.4730458784659781</v>
      </c>
      <c r="E78">
        <f>'Plate 2'!N85</f>
        <v>10.228229351791228</v>
      </c>
      <c r="F78">
        <f>'Plate 3'!N85</f>
        <v>10.688474705211108</v>
      </c>
      <c r="G78">
        <f t="shared" si="6"/>
        <v>10.129916645156106</v>
      </c>
      <c r="H78">
        <f t="shared" si="7"/>
        <v>0.6136496145482403</v>
      </c>
      <c r="I78" s="7">
        <f t="shared" si="5"/>
        <v>405.19666580624425</v>
      </c>
    </row>
    <row r="79" spans="1:12" x14ac:dyDescent="0.4">
      <c r="A79">
        <v>78</v>
      </c>
      <c r="B79" t="s">
        <v>59</v>
      </c>
      <c r="C79" t="s">
        <v>67</v>
      </c>
      <c r="D79">
        <f>'Plate 1'!N86</f>
        <v>4.8990004600393124</v>
      </c>
      <c r="E79">
        <f>'Plate 2'!N86</f>
        <v>5.3671312318772806</v>
      </c>
      <c r="F79">
        <f>'Plate 3'!N86</f>
        <v>5.4041460631418792</v>
      </c>
      <c r="G79">
        <f t="shared" si="6"/>
        <v>5.2234259183528238</v>
      </c>
      <c r="H79">
        <f t="shared" si="7"/>
        <v>0.28156958808585086</v>
      </c>
      <c r="I79" s="7">
        <f t="shared" si="5"/>
        <v>208.93703673411295</v>
      </c>
    </row>
    <row r="80" spans="1:12" x14ac:dyDescent="0.4">
      <c r="A80">
        <v>79</v>
      </c>
      <c r="B80" t="s">
        <v>58</v>
      </c>
      <c r="C80" t="s">
        <v>66</v>
      </c>
      <c r="D80">
        <f>'Plate 1'!N87</f>
        <v>2.2730124210614364</v>
      </c>
      <c r="E80">
        <f>'Plate 2'!N87</f>
        <v>2.4941539612758397</v>
      </c>
      <c r="F80">
        <f>'Plate 3'!N87</f>
        <v>2.4833586915176875</v>
      </c>
      <c r="G80">
        <f t="shared" si="6"/>
        <v>2.4168416912849877</v>
      </c>
      <c r="H80">
        <f t="shared" si="7"/>
        <v>0.12467669666809172</v>
      </c>
      <c r="I80" s="7">
        <f t="shared" si="5"/>
        <v>96.673667651399512</v>
      </c>
    </row>
    <row r="81" spans="1:11" x14ac:dyDescent="0.4">
      <c r="A81">
        <v>80</v>
      </c>
      <c r="B81" t="s">
        <v>57</v>
      </c>
      <c r="C81" t="s">
        <v>65</v>
      </c>
      <c r="D81">
        <f>'Plate 1'!N88</f>
        <v>1.2513069298649158</v>
      </c>
      <c r="E81">
        <f>'Plate 2'!N88</f>
        <v>1.3623608642783651</v>
      </c>
      <c r="F81">
        <f>'Plate 3'!N88</f>
        <v>1.3365348041080261</v>
      </c>
      <c r="G81">
        <f t="shared" si="6"/>
        <v>1.3167341994171025</v>
      </c>
      <c r="H81">
        <f t="shared" si="7"/>
        <v>5.8114473642728204E-2</v>
      </c>
      <c r="I81" s="7">
        <f t="shared" si="5"/>
        <v>52.6693679766841</v>
      </c>
    </row>
    <row r="82" spans="1:11" x14ac:dyDescent="0.4">
      <c r="A82">
        <v>81</v>
      </c>
      <c r="B82" t="s">
        <v>65</v>
      </c>
      <c r="C82" t="s">
        <v>73</v>
      </c>
      <c r="D82">
        <f>'Plate 1'!N89</f>
        <v>0.63485425118146466</v>
      </c>
      <c r="E82">
        <f>'Plate 2'!N89</f>
        <v>0.76559723131606028</v>
      </c>
      <c r="F82">
        <f>'Plate 3'!N89</f>
        <v>0.71700266260935719</v>
      </c>
      <c r="G82">
        <f t="shared" si="6"/>
        <v>0.70581804836896067</v>
      </c>
      <c r="H82">
        <f t="shared" si="7"/>
        <v>6.6085198118782065E-2</v>
      </c>
      <c r="I82" s="7">
        <f t="shared" si="5"/>
        <v>28.232721934758427</v>
      </c>
    </row>
    <row r="83" spans="1:11" x14ac:dyDescent="0.4">
      <c r="A83">
        <v>82</v>
      </c>
      <c r="B83" t="s">
        <v>66</v>
      </c>
      <c r="C83" t="s">
        <v>74</v>
      </c>
      <c r="D83">
        <f>'Plate 1'!N90</f>
        <v>0.37555936598218392</v>
      </c>
      <c r="E83">
        <f>'Plate 2'!N90</f>
        <v>0.41249649237676556</v>
      </c>
      <c r="F83">
        <f>'Plate 3'!N90</f>
        <v>0.43552681627995438</v>
      </c>
      <c r="G83">
        <f t="shared" si="6"/>
        <v>0.40786089154630129</v>
      </c>
      <c r="H83">
        <f t="shared" si="7"/>
        <v>3.02512870816837E-2</v>
      </c>
      <c r="I83" s="7">
        <f t="shared" si="5"/>
        <v>16.314435661852052</v>
      </c>
    </row>
    <row r="84" spans="1:11" x14ac:dyDescent="0.4">
      <c r="A84">
        <v>83</v>
      </c>
      <c r="B84" t="s">
        <v>67</v>
      </c>
      <c r="C84" t="s">
        <v>75</v>
      </c>
      <c r="D84">
        <f>'Plate 1'!N91</f>
        <v>0.19530759901300657</v>
      </c>
      <c r="E84">
        <f>'Plate 2'!N91</f>
        <v>0.23945374614161447</v>
      </c>
      <c r="F84">
        <f>'Plate 3'!N91</f>
        <v>0.24343856979840245</v>
      </c>
      <c r="G84">
        <f t="shared" si="6"/>
        <v>0.22606663831767451</v>
      </c>
      <c r="H84">
        <f t="shared" si="7"/>
        <v>2.6712517273808252E-2</v>
      </c>
      <c r="I84" s="7">
        <f t="shared" si="5"/>
        <v>9.0426655327069803</v>
      </c>
    </row>
    <row r="85" spans="1:11" x14ac:dyDescent="0.4">
      <c r="A85">
        <v>84</v>
      </c>
      <c r="B85" t="s">
        <v>68</v>
      </c>
      <c r="C85" t="s">
        <v>76</v>
      </c>
      <c r="D85">
        <f>'Plate 1'!N92</f>
        <v>0.16895989293630548</v>
      </c>
      <c r="E85">
        <f>'Plate 2'!N92</f>
        <v>0.16462445047235993</v>
      </c>
      <c r="F85">
        <f>'Plate 3'!N92</f>
        <v>0.21681247622670219</v>
      </c>
      <c r="G85">
        <f t="shared" si="6"/>
        <v>0.18346560654512253</v>
      </c>
      <c r="H85">
        <f t="shared" si="7"/>
        <v>2.8960478302502965E-2</v>
      </c>
      <c r="I85" s="7">
        <f t="shared" si="5"/>
        <v>7.3386242618049016</v>
      </c>
    </row>
    <row r="86" spans="1:11" x14ac:dyDescent="0.4">
      <c r="A86">
        <v>85</v>
      </c>
      <c r="B86" t="s">
        <v>69</v>
      </c>
      <c r="C86" t="s">
        <v>77</v>
      </c>
      <c r="D86">
        <f>'Plate 1'!N93</f>
        <v>0.16937811049307849</v>
      </c>
      <c r="E86">
        <f>'Plate 2'!N93</f>
        <v>0.18099335890000937</v>
      </c>
      <c r="F86">
        <f>'Plate 3'!N93</f>
        <v>0.21253328261696464</v>
      </c>
      <c r="G86">
        <f t="shared" si="6"/>
        <v>0.18763491733668416</v>
      </c>
      <c r="H86">
        <f t="shared" si="7"/>
        <v>2.2331030968394287E-2</v>
      </c>
      <c r="I86" s="7">
        <f t="shared" si="5"/>
        <v>7.5053966934673664</v>
      </c>
    </row>
    <row r="87" spans="1:11" x14ac:dyDescent="0.4">
      <c r="A87">
        <v>86</v>
      </c>
      <c r="B87" t="s">
        <v>70</v>
      </c>
      <c r="C87" t="s">
        <v>78</v>
      </c>
      <c r="D87">
        <f>'Plate 1'!N94</f>
        <v>0.13968466396219315</v>
      </c>
      <c r="E87">
        <f>'Plate 2'!N94</f>
        <v>0.17865494341034516</v>
      </c>
      <c r="F87">
        <f>'Plate 3'!N94</f>
        <v>0.17402054012932675</v>
      </c>
      <c r="G87">
        <f t="shared" si="6"/>
        <v>0.16412004916728837</v>
      </c>
      <c r="H87">
        <f t="shared" si="7"/>
        <v>2.1288153067699652E-2</v>
      </c>
      <c r="I87" s="7">
        <f t="shared" si="5"/>
        <v>6.5648019666915349</v>
      </c>
    </row>
    <row r="88" spans="1:11" x14ac:dyDescent="0.4">
      <c r="A88">
        <v>87</v>
      </c>
      <c r="B88" t="s">
        <v>71</v>
      </c>
      <c r="C88" t="s">
        <v>79</v>
      </c>
      <c r="D88">
        <f>'Plate 1'!N95</f>
        <v>5.8132240391451637E-2</v>
      </c>
      <c r="E88">
        <f>'Plate 2'!N95</f>
        <v>0.11037321111215041</v>
      </c>
      <c r="F88">
        <f>'Plate 3'!N95</f>
        <v>9.842145302396349E-2</v>
      </c>
      <c r="G88">
        <f t="shared" si="6"/>
        <v>8.8975634842521842E-2</v>
      </c>
      <c r="H88">
        <f t="shared" si="7"/>
        <v>2.7371469933086725E-2</v>
      </c>
      <c r="I88" s="7">
        <f t="shared" si="5"/>
        <v>3.5590253937008738</v>
      </c>
    </row>
    <row r="89" spans="1:11" x14ac:dyDescent="0.4">
      <c r="A89">
        <v>88</v>
      </c>
      <c r="B89" t="s">
        <v>72</v>
      </c>
      <c r="C89" t="s">
        <v>80</v>
      </c>
      <c r="D89">
        <f>'Plate 1'!N96</f>
        <v>1.5892267157375267E-2</v>
      </c>
      <c r="E89">
        <f>'Plate 2'!N96</f>
        <v>4.910672528294828E-2</v>
      </c>
      <c r="F89">
        <f>'Plate 3'!N96</f>
        <v>4.6120197793837962E-2</v>
      </c>
      <c r="G89">
        <f t="shared" si="6"/>
        <v>3.7039730078053834E-2</v>
      </c>
      <c r="H89">
        <f t="shared" si="7"/>
        <v>1.8375016397187496E-2</v>
      </c>
      <c r="I89" s="7">
        <f t="shared" si="5"/>
        <v>1.4815892031221534</v>
      </c>
      <c r="J89">
        <f>SUM(I68:I89)</f>
        <v>2205.9196317148162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Plate 1</vt:lpstr>
      <vt:lpstr>Plate 2</vt:lpstr>
      <vt:lpstr>Plate 3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Allen, George Michael</cp:lastModifiedBy>
  <dcterms:created xsi:type="dcterms:W3CDTF">2010-07-22T23:26:34Z</dcterms:created>
  <dcterms:modified xsi:type="dcterms:W3CDTF">2023-01-12T22:44:10Z</dcterms:modified>
</cp:coreProperties>
</file>